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tonehavenassociates-my.sharepoint.com/personal/robert_ward_pf_global/Documents/Desktop/"/>
    </mc:Choice>
  </mc:AlternateContent>
  <xr:revisionPtr revIDLastSave="1" documentId="8_{AC512269-BEF9-42D7-897D-2DEB01541471}" xr6:coauthVersionLast="47" xr6:coauthVersionMax="47" xr10:uidLastSave="{69253D01-05E5-418C-8E15-A1FC4B99FDA1}"/>
  <bookViews>
    <workbookView xWindow="34440" yWindow="-120" windowWidth="29040" windowHeight="1572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81" i="3" l="1"/>
  <c r="I281" i="3"/>
  <c r="J281" i="3"/>
  <c r="G281" i="3"/>
  <c r="M118" i="3"/>
  <c r="B16" i="77"/>
  <c r="B17" i="76"/>
  <c r="B18" i="75"/>
  <c r="B18" i="74"/>
  <c r="B18" i="73"/>
  <c r="B24" i="72"/>
  <c r="B22" i="71"/>
  <c r="B17" i="70"/>
  <c r="B23" i="69"/>
  <c r="B16" i="68"/>
  <c r="B16" i="67"/>
  <c r="B16" i="66"/>
  <c r="B16" i="65"/>
  <c r="B16" i="64"/>
  <c r="B16" i="63"/>
  <c r="B16" i="62"/>
  <c r="B16" i="61"/>
  <c r="B16" i="60"/>
  <c r="B17" i="59"/>
  <c r="B17" i="58"/>
  <c r="B17" i="57"/>
  <c r="B18" i="56"/>
  <c r="B16" i="55"/>
  <c r="B16" i="54"/>
  <c r="B16" i="53"/>
  <c r="B16" i="52"/>
  <c r="B16" i="51"/>
  <c r="B16" i="50"/>
  <c r="B17" i="49"/>
  <c r="B17" i="48"/>
  <c r="B17" i="47"/>
  <c r="B17" i="46"/>
  <c r="B17" i="45"/>
  <c r="B17" i="44"/>
  <c r="B17" i="43"/>
  <c r="B17" i="42"/>
  <c r="B17" i="41"/>
  <c r="B18" i="40"/>
  <c r="B25" i="39"/>
  <c r="B18" i="38"/>
  <c r="B16" i="37"/>
  <c r="B18" i="36"/>
  <c r="B18" i="35"/>
  <c r="B16" i="34"/>
  <c r="B17" i="33"/>
  <c r="B22" i="32"/>
  <c r="B18" i="31"/>
  <c r="B16" i="30"/>
  <c r="B21" i="29"/>
  <c r="B22" i="28"/>
  <c r="B16" i="27"/>
  <c r="B17" i="26"/>
  <c r="B15" i="25"/>
  <c r="B20" i="24"/>
  <c r="B17" i="23"/>
  <c r="B19" i="22"/>
  <c r="B19" i="21"/>
  <c r="B19" i="20"/>
  <c r="B20" i="19"/>
  <c r="B16" i="18"/>
  <c r="B17" i="17"/>
  <c r="B18" i="16"/>
  <c r="B16" i="15"/>
  <c r="B17" i="14"/>
  <c r="B17" i="13"/>
  <c r="B15" i="12"/>
  <c r="B16" i="11"/>
  <c r="B17" i="10"/>
  <c r="B26" i="9"/>
  <c r="B14" i="8"/>
  <c r="B17" i="7"/>
  <c r="B14" i="6"/>
  <c r="B14" i="5"/>
  <c r="B14" i="4"/>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<sst xmlns="http://schemas.openxmlformats.org/spreadsheetml/2006/main" count="3462" uniqueCount="346">
  <si>
    <t>Fieldwork:</t>
  </si>
  <si>
    <t>03 Aug 2026 - 26 Aug 2026</t>
  </si>
  <si>
    <t>Interview Method:</t>
  </si>
  <si>
    <t>Online Survey</t>
  </si>
  <si>
    <t>Population represented:</t>
  </si>
  <si>
    <t>810</t>
  </si>
  <si>
    <t>Sample size:</t>
  </si>
  <si>
    <t>Row order:</t>
  </si>
  <si>
    <t>Ordered by Total % (multiselect questions)</t>
  </si>
  <si>
    <t>Methodology:</t>
  </si>
  <si>
    <t>Data is unweighted.</t>
  </si>
  <si>
    <t>Public First is a member of the BPC and abides by its rules. For more information please contact the Public First polling team:</t>
  </si>
  <si>
    <t>Table of Contents</t>
  </si>
  <si>
    <t>Table #</t>
  </si>
  <si>
    <t>Individual Tables</t>
  </si>
  <si>
    <t>Full Result Row</t>
  </si>
  <si>
    <t>Question Base</t>
  </si>
  <si>
    <t>BASE: All Respondents</t>
  </si>
  <si>
    <t>BASE: Respondents who answered "Which of the following year groups do you currently teach? Select all that apply" = "KS3 (Years 7-9)" (584 of 810)</t>
  </si>
  <si>
    <t>BASE: Respondents who answered this question (288 of 810)</t>
  </si>
  <si>
    <t>BASE: Respondents answering this question (808 of 810)</t>
  </si>
  <si>
    <t>BASE: Respondents answering this question (809 of 810)</t>
  </si>
  <si>
    <t>BASE: Respondents who answered "In your experience, what typically happens to pupil engagement across Years 7 to 9?" = "Engagement generally gets worse across KS3" (305 of 810)</t>
  </si>
  <si>
    <t>BASE: Respondents who answered "And do you notice differences in behaviour across the KS3 year groups?" = "Behaviour tends to get worse over KS3" (424 of 810)</t>
  </si>
  <si>
    <t>Full Results</t>
  </si>
  <si>
    <t>Gender</t>
  </si>
  <si>
    <t>Regions</t>
  </si>
  <si>
    <t>State vs Private school</t>
  </si>
  <si>
    <t>Subject</t>
  </si>
  <si>
    <t>Length of time at school</t>
  </si>
  <si>
    <t>Group teachers spend the most time teaching</t>
  </si>
  <si>
    <t>Years taught (not exclusive)</t>
  </si>
  <si>
    <t>Total</t>
  </si>
  <si>
    <t>Male</t>
  </si>
  <si>
    <t>Female</t>
  </si>
  <si>
    <t>North</t>
  </si>
  <si>
    <t>Midlands</t>
  </si>
  <si>
    <t>South</t>
  </si>
  <si>
    <t>London</t>
  </si>
  <si>
    <t>State school / Non-selective comprehensive school</t>
  </si>
  <si>
    <t>Private school / Independent school</t>
  </si>
  <si>
    <t>English</t>
  </si>
  <si>
    <t>Maths</t>
  </si>
  <si>
    <t>Science</t>
  </si>
  <si>
    <t>0-2 years</t>
  </si>
  <si>
    <t>2 to 5 years</t>
  </si>
  <si>
    <t>5 to 10 years</t>
  </si>
  <si>
    <t>Over 10 years</t>
  </si>
  <si>
    <t>KS3 (Years 7-9)</t>
  </si>
  <si>
    <t>KS4 (Years 10-11)</t>
  </si>
  <si>
    <t>KS5 (Years 12-13)</t>
  </si>
  <si>
    <t>Total sample (unweighted)</t>
  </si>
  <si>
    <t>Which of the following best describes your current working status?</t>
  </si>
  <si>
    <t>Unweighted</t>
  </si>
  <si>
    <t>Working full time - working 30 hours per week or more</t>
  </si>
  <si>
    <t>Working part time - working between 8 and 29 hours per week</t>
  </si>
  <si>
    <t>Which of the following best describes your primary place of work?</t>
  </si>
  <si>
    <t>School</t>
  </si>
  <si>
    <t>Other (please specify)</t>
  </si>
  <si>
    <t>You said you work at a school. What type of school do you work at?</t>
  </si>
  <si>
    <t>Secondary school</t>
  </si>
  <si>
    <t>College</t>
  </si>
  <si>
    <t>Which of the following best describes the school you currently work at?</t>
  </si>
  <si>
    <t>Grammar school / Selective state school</t>
  </si>
  <si>
    <t>Other (Please Specify)</t>
  </si>
  <si>
    <t>Prefer not to say</t>
  </si>
  <si>
    <t>Which of the following best describes your job at the school you work at?</t>
  </si>
  <si>
    <t>Teacher</t>
  </si>
  <si>
    <t>Teaching Assistant</t>
  </si>
  <si>
    <t>What subject do you teach? If you teach multiple subjects, please choose the subject you spend the most time teaching.</t>
  </si>
  <si>
    <t>History</t>
  </si>
  <si>
    <t>Geography</t>
  </si>
  <si>
    <t>Modern Foreign Languages (e.g. French, Spanish)</t>
  </si>
  <si>
    <t>Physical Education and Sports (e.g. PE, games)</t>
  </si>
  <si>
    <t>Performing Arts (e.g. music, dance, drama)</t>
  </si>
  <si>
    <t>Sciences (e.g. Biology, Chemistry, Physics)</t>
  </si>
  <si>
    <t>Social Sciences (e.g. Economics, Psychology, Politics)</t>
  </si>
  <si>
    <t>Arts and Design (e.g. Art, Design &amp; Technology, Food Tech)</t>
  </si>
  <si>
    <t>Computing and IT</t>
  </si>
  <si>
    <t>Citizenship and Religious Education</t>
  </si>
  <si>
    <t>PSHE</t>
  </si>
  <si>
    <t>None of the above</t>
  </si>
  <si>
    <t>And how long have you been in your current job?</t>
  </si>
  <si>
    <t>Less than 6 months</t>
  </si>
  <si>
    <t>6 months to 2 years</t>
  </si>
  <si>
    <t>Which of the following year groups do you currently teach? Select all that apply</t>
  </si>
  <si>
    <t>And which group do you spend most of your time teaching?</t>
  </si>
  <si>
    <t>How well off would you say you feel?</t>
  </si>
  <si>
    <t>I am very comfortable financially</t>
  </si>
  <si>
    <t>I am relatively comfortable financially</t>
  </si>
  <si>
    <t>I do not have money for luxuries but can normally cover the essentials</t>
  </si>
  <si>
    <t>I can only just afford my costs and often struggle to make ends meet</t>
  </si>
  <si>
    <t>I cannot afford my costs and often have to go without essentials like food and heating</t>
  </si>
  <si>
    <t>Overall, how well do you think KS3 works as a phase at your school?</t>
  </si>
  <si>
    <t>Very well</t>
  </si>
  <si>
    <t>Fairly well</t>
  </si>
  <si>
    <t>Not very well</t>
  </si>
  <si>
    <t>Not at all well</t>
  </si>
  <si>
    <t>Not sure</t>
  </si>
  <si>
    <t>Thinking about your school, where do you think the student experience is best? By student experience, we mean the quality of teaching, learning and support that pupils receive, and how well the school meets their academic, pastoral and developmental needs.</t>
  </si>
  <si>
    <t>The student experience is best in exam years (Years 10-13)</t>
  </si>
  <si>
    <t>The student experience is fairly consistent across all years</t>
  </si>
  <si>
    <t>The student experience is best in the lower years (Years 7-9)</t>
  </si>
  <si>
    <t>Don’t know / hard to say</t>
  </si>
  <si>
    <t>In your experience, which teachers most often teach KS3 classes?</t>
  </si>
  <si>
    <t>More experienced teachers</t>
  </si>
  <si>
    <t>A mix, but weighted towards experienced teachers</t>
  </si>
  <si>
    <t>A genuine mix</t>
  </si>
  <si>
    <t>A mix, but weighted towards early-career or less experienced teachers</t>
  </si>
  <si>
    <t>Mostly early-career or less experienced teachers</t>
  </si>
  <si>
    <t>How well do you think Years 7, 8 and 9 in your school prepare pupils for their GCSEs?</t>
  </si>
  <si>
    <t>Somewhat well</t>
  </si>
  <si>
    <t>Do you think the absence of formal external assessment at KS3 affects how much attention and resources it gets in your school?</t>
  </si>
  <si>
    <t>It gets less attention because it isn't formally assessed</t>
  </si>
  <si>
    <t>It gets about the same attention as assessed years</t>
  </si>
  <si>
    <t>It gets more attention, as there's freedom to focus on pupils rather than exams</t>
  </si>
  <si>
    <t>Compared with the exam years (KS4 and KS5), how does KS3 compare at your school for each of the following?: Teaching time and attention from leadership</t>
  </si>
  <si>
    <t>Gets much more</t>
  </si>
  <si>
    <t>Gets more</t>
  </si>
  <si>
    <t>About the same</t>
  </si>
  <si>
    <t>Gets less</t>
  </si>
  <si>
    <t>Gets much less</t>
  </si>
  <si>
    <t>Don’t know</t>
  </si>
  <si>
    <t>N/A</t>
  </si>
  <si>
    <t>Compared with the exam years (KS4 and KS5), how does KS3 compare at your school for each of the following?: Funding and resources</t>
  </si>
  <si>
    <t>Compared with the exam years (KS4 and KS5), how does KS3 compare at your school for each of the following?: The student experience</t>
  </si>
  <si>
    <t>Among staff at your school, how is teaching KS3 generally regarded?</t>
  </si>
  <si>
    <t>As desirable as teaching any other year group</t>
  </si>
  <si>
    <t>Slightly less desirable than teaching exam years</t>
  </si>
  <si>
    <t>Much less desirable than teaching exam years</t>
  </si>
  <si>
    <t>More desirable than exam years</t>
  </si>
  <si>
    <t>Which of the following most influence how the Key Stage 3 curriculum is designed and delivered at your school? Please select up to three.</t>
  </si>
  <si>
    <t>The national curriculum</t>
  </si>
  <si>
    <t>Preparation for GCSE exams and specifications</t>
  </si>
  <si>
    <t>Pupil engagement and enjoyment</t>
  </si>
  <si>
    <t>School resources (e.g. funding, teacher supply)</t>
  </si>
  <si>
    <t>Pupils' social and emotional development (SEL)</t>
  </si>
  <si>
    <t>Preparation for life and the world of work</t>
  </si>
  <si>
    <t>Local and global issues and context</t>
  </si>
  <si>
    <t>Don't know</t>
  </si>
  <si>
    <t>How engaging do you find the KS3 curriculum to teach?</t>
  </si>
  <si>
    <t>BASE: Respondents who answered "Which of the following year groups do you currently teach? Select all that apply" = "KS3 (Years 7-9)"</t>
  </si>
  <si>
    <t>Very engaging</t>
  </si>
  <si>
    <t>Fairly engaging</t>
  </si>
  <si>
    <t>Not very engaging</t>
  </si>
  <si>
    <t>How much freedom do you feel you have to teach KS3 the way you think is best?</t>
  </si>
  <si>
    <t>A great deal</t>
  </si>
  <si>
    <t>A fair amount</t>
  </si>
  <si>
    <t>Not very much</t>
  </si>
  <si>
    <t>None or almost none</t>
  </si>
  <si>
    <t>Compared with teaching the exam years, how does teaching KS3 compare for you?</t>
  </si>
  <si>
    <t>BASE: Respondents who answered this question (35% of total)</t>
  </si>
  <si>
    <t>More enjoyable to teach than exam years</t>
  </si>
  <si>
    <t>Less enjoyable to teach than exam years</t>
  </si>
  <si>
    <t>Which of the following, if any, most limits how you'd like to teach at KS3? Select all that apply</t>
  </si>
  <si>
    <t>Class sizes or behaviour</t>
  </si>
  <si>
    <t>Time and workload</t>
  </si>
  <si>
    <t>The volume of curriculum content to get through</t>
  </si>
  <si>
    <t>Departmental schemes of work I have to follow</t>
  </si>
  <si>
    <t>Lack of resources or facilities</t>
  </si>
  <si>
    <t>Pressure to prepare pupils for GCSEs</t>
  </si>
  <si>
    <t>Assessment and data requirements</t>
  </si>
  <si>
    <t>Nothing limits how I’d like to teach KS3</t>
  </si>
  <si>
    <t>If you had more freedom at KS3, what would you do more of? Select all that apply</t>
  </si>
  <si>
    <t>Connecting the curriculum to the real world</t>
  </si>
  <si>
    <t>More hands-on, practical work</t>
  </si>
  <si>
    <t>More discussion, debate and independent thinking</t>
  </si>
  <si>
    <t>More time responding to pupils' own interests and questions</t>
  </si>
  <si>
    <t>More exploration of topics beyond the set curriculum</t>
  </si>
  <si>
    <t>More depth on fewer topics</t>
  </si>
  <si>
    <t>N/A - I wouldn’t do anything differently</t>
  </si>
  <si>
    <t>Thinking about your KS3 lessons, which comes closest to your view?</t>
  </si>
  <si>
    <t>I'd like to include more learning that develops pupils’ practical skills (e.g. skills for life and/or skills for work) but feel constrained from doing so</t>
  </si>
  <si>
    <t>I include about the right amount of learning that develops pupils’ practical skills</t>
  </si>
  <si>
    <t>There's pressure to ensure lessons develop pupils’ practical skills at the expense of content</t>
  </si>
  <si>
    <t>In your experience, how well do most pupils cope with the transition from primary into Year 7?</t>
  </si>
  <si>
    <t>They tend to settle quickly</t>
  </si>
  <si>
    <t>They tend to take a few weeks before settling</t>
  </si>
  <si>
    <t>They tend to take a few months before settling</t>
  </si>
  <si>
    <t>They tend to take the first year to settle</t>
  </si>
  <si>
    <t>They tend to take more than a year to settle</t>
  </si>
  <si>
    <t>Which of the following aspects of the transition, if any, do pupils find hardest? Select up to three</t>
  </si>
  <si>
    <t>Organising themselves (equipment, rooms, homework)</t>
  </si>
  <si>
    <t>Coping with many different teachers rather than one</t>
  </si>
  <si>
    <t>Making new friends / social upheaval</t>
  </si>
  <si>
    <t>The size and impersonality of secondary school</t>
  </si>
  <si>
    <t>The step up in academic difficulty</t>
  </si>
  <si>
    <t>Losing close relationships with primary teachers</t>
  </si>
  <si>
    <t>Being among the youngest again</t>
  </si>
  <si>
    <t>How confident are you that your school can reliably and consistently measure pupil attainment at Key Stage 3?</t>
  </si>
  <si>
    <t>Very confident</t>
  </si>
  <si>
    <t>Fairly confident</t>
  </si>
  <si>
    <t>Not very confident</t>
  </si>
  <si>
    <t>Not at all confident</t>
  </si>
  <si>
    <t>In your experience, what typically happens to pupil engagement across Years 7 to 9?</t>
  </si>
  <si>
    <t>Engagement generally gets worse across KS3</t>
  </si>
  <si>
    <t>Engagement stays fairly steady</t>
  </si>
  <si>
    <t>Engagement generally improves across KS3</t>
  </si>
  <si>
    <t>You said engagement gets worse over KS3, when does this most often set in?</t>
  </si>
  <si>
    <t>BASE: Respondents who answered "In your experience, what typically happens to pupil engagement across Years 7 to 9?" = "Engagement generally gets worse across KS3"</t>
  </si>
  <si>
    <t>At the beginning of year 7</t>
  </si>
  <si>
    <t>During year 7</t>
  </si>
  <si>
    <t>During year 8</t>
  </si>
  <si>
    <t>During year 9</t>
  </si>
  <si>
    <t>It’s gradual as students progress through all three years</t>
  </si>
  <si>
    <t>Compared with other key stages, how would you rate the progress pupils make during Key Stage 3?</t>
  </si>
  <si>
    <t>Much stronger than at other key stages</t>
  </si>
  <si>
    <t>A little stronger than at other key stages</t>
  </si>
  <si>
    <t>A little weaker than at other key stages</t>
  </si>
  <si>
    <t>Much weaker than at other key stages</t>
  </si>
  <si>
    <t>And do you notice differences in behaviour across the KS3 year groups?</t>
  </si>
  <si>
    <t>Behaviour tends to get worse over KS3</t>
  </si>
  <si>
    <t>Behaviour is fairly consistent across the three years</t>
  </si>
  <si>
    <t>Behaviour tends to improve across KS3</t>
  </si>
  <si>
    <t>You said behaviour gets worse over KS3, when does this most often set in?</t>
  </si>
  <si>
    <t>BASE: Respondents who answered "And do you notice differences in behaviour across the KS3 year groups?" = "Behaviour tends to get worse over KS3"</t>
  </si>
  <si>
    <t>It’s gradual across all three years</t>
  </si>
  <si>
    <t>Which of the following, if any, do you see as the main drivers of pupil disengagement at KS3? Select up to three</t>
  </si>
  <si>
    <t>Early adolescence and developmental changes</t>
  </si>
  <si>
    <t>Distractions outside school (phones, social media, home life)</t>
  </si>
  <si>
    <t>Pupils not seeing the purpose of what they are studying(no exams yet)</t>
  </si>
  <si>
    <t>Change in culture - effort becoming "uncool"</t>
  </si>
  <si>
    <t>The curriculum feeling irrelevant to pupils’ lives</t>
  </si>
  <si>
    <t>Work becoming harder without enough support</t>
  </si>
  <si>
    <t>Lack of early intervention when pupils slip</t>
  </si>
  <si>
    <t>The curriculum feeling repetitive or unchallenging</t>
  </si>
  <si>
    <t>The transition from primary and losing close teacher relationships</t>
  </si>
  <si>
    <t>Teaching being less strong or less prioritised at KS3</t>
  </si>
  <si>
    <t>In your experience, how common is it for pupils to change in these ways across KS3?: They become more reluctant to ask for help</t>
  </si>
  <si>
    <t>Very common</t>
  </si>
  <si>
    <t>Fairly common</t>
  </si>
  <si>
    <t>Fairly rare</t>
  </si>
  <si>
    <t>Very rare</t>
  </si>
  <si>
    <t>In your experience, how common is it for pupils to change in these ways across KS3?: They become more self-conscious about being themselves</t>
  </si>
  <si>
    <t>In your experience, how common is it for pupils to change in these ways across KS3?: They become more reluctant to speak up or answer in class</t>
  </si>
  <si>
    <t>In your experience, how common is it for pupils to change in these ways across KS3?: They find lessons less engaging than at primary</t>
  </si>
  <si>
    <t>In your experience, how common is it for pupils to change in these ways across KS3?: They struggle with the increased independence expected of them</t>
  </si>
  <si>
    <t>In your experience, how common is it for pupils to change in these ways across KS3?: They become less confident</t>
  </si>
  <si>
    <t>In your experience, how common is it for pupils to change in these ways across KS3?: They become more concerned with peers' opinions of them</t>
  </si>
  <si>
    <t>In your experience, how common is it for pupils to change in these ways across KS3?: They become more judgemental of one another</t>
  </si>
  <si>
    <t>When students disengage during KS3, how much do you think it's driven by each of the following?: Normal developmental changes of early adolescence</t>
  </si>
  <si>
    <t>A major driver</t>
  </si>
  <si>
    <t>A minor driver</t>
  </si>
  <si>
    <t>Not a driver</t>
  </si>
  <si>
    <t>When students disengage during KS3, how much do you think it's driven by each of the following?: The structure and size of secondary school</t>
  </si>
  <si>
    <t>When students disengage during KS3, how much do you think it's driven by each of the following?: The curriculum and how it's taught</t>
  </si>
  <si>
    <t>When students disengage during KS3, how much do you think it's driven by each of the following?: Pressure and expectations placed on pupils</t>
  </si>
  <si>
    <t>When students disengage during KS3, how much do you think it's driven by each of the following?: Friendships and peer culture</t>
  </si>
  <si>
    <t>When students disengage during KS3, how much do you think it's driven by each of the following?: Things going on outside school</t>
  </si>
  <si>
    <t>Compared with the pupils you teach in other year groups, do KS3 pupils seek you out for support more or less?</t>
  </si>
  <si>
    <t>Much more</t>
  </si>
  <si>
    <t>More</t>
  </si>
  <si>
    <t>Less</t>
  </si>
  <si>
    <t>Much less</t>
  </si>
  <si>
    <t>Do you feel there are enough staff and resources dedicated to pastoral support for KS3 specifically?</t>
  </si>
  <si>
    <t>Yes, more than enough</t>
  </si>
  <si>
    <t>Yes, about enough</t>
  </si>
  <si>
    <t>No, not quite enough</t>
  </si>
  <si>
    <t>No, nowhere near enough</t>
  </si>
  <si>
    <t>How well do you think KS3 prepares pupils for life after they finish education?</t>
  </si>
  <si>
    <t>How well do you think your school helps KS3 pupils develop each of the following?: Managing money / personal finance</t>
  </si>
  <si>
    <t>We develop this well</t>
  </si>
  <si>
    <t>We develop this but not enough</t>
  </si>
  <si>
    <t>We don’t develop this</t>
  </si>
  <si>
    <t>How well do you think your school helps KS3 pupils develop each of the following?: Communication and speaking confidently</t>
  </si>
  <si>
    <t>How well do you think your school helps KS3 pupils develop each of the following?: Solving problems and thinking for themselves</t>
  </si>
  <si>
    <t>How well do you think your school helps KS3 pupils develop each of the following?: Staying healthy (physical and mental)</t>
  </si>
  <si>
    <t>How well do you think your school helps KS3 pupils develop each of the following?: Using technology</t>
  </si>
  <si>
    <t>How well do you think your school helps KS3 pupils develop each of the following?: Cooking, cleaning, and looking after themselves</t>
  </si>
  <si>
    <t>How well do you think your school helps KS3 pupils develop each of the following?: Managing their time and staying organised</t>
  </si>
  <si>
    <t>How well do you think your school helps KS3 pupils develop each of the following?: Understanding what they want to do when they finish education</t>
  </si>
  <si>
    <t>How well do you think your school helps KS3 pupils develop each of the following?: Learning how to learn</t>
  </si>
  <si>
    <t>And which one do you think KS3 most needs to do more on? Select one</t>
  </si>
  <si>
    <t>Managing money / personal finance</t>
  </si>
  <si>
    <t>Communication and speaking confidently</t>
  </si>
  <si>
    <t>Solving problems and thinking for themselves</t>
  </si>
  <si>
    <t>Staying healthy (physical and mental)</t>
  </si>
  <si>
    <t>Using technology</t>
  </si>
  <si>
    <t>Cooking, cleaning, and looking after themselves</t>
  </si>
  <si>
    <t>Managing their time and staying organised</t>
  </si>
  <si>
    <t>Understanding what they want to do when they finish education</t>
  </si>
  <si>
    <t>Learning how to learn</t>
  </si>
  <si>
    <t>How would you describe the step up from KS3 to GCSE courses for most pupils?</t>
  </si>
  <si>
    <t>There isn't much of a step up</t>
  </si>
  <si>
    <t>The step up is about right</t>
  </si>
  <si>
    <t>The step up is bigger than ideal for many pupils</t>
  </si>
  <si>
    <t>The step up is much too big and many struggle</t>
  </si>
  <si>
    <t>What would most improve how KS3 prepares pupils for GCSEs? Select up to three</t>
  </si>
  <si>
    <t>Better study and revision skills teaching</t>
  </si>
  <si>
    <t>A clearer sense of what GCSEs will be like</t>
  </si>
  <si>
    <t>Help choosing the right subjects</t>
  </si>
  <si>
    <t>More independent work / less help from teachers</t>
  </si>
  <si>
    <t>More engaging lessons</t>
  </si>
  <si>
    <t>Clearer feedback on how to improve</t>
  </si>
  <si>
    <t>Harder or more stretching work</t>
  </si>
  <si>
    <t>Which of the following would most strengthen KS3 at your school? Select up to three</t>
  </si>
  <si>
    <t>Smaller class sizes</t>
  </si>
  <si>
    <t>Earlier intervention when pupils start to slip</t>
  </si>
  <si>
    <t>More hands-on and practical learning</t>
  </si>
  <si>
    <t>A curriculum that covers fewer topics in more depth</t>
  </si>
  <si>
    <t>More freedom for teachers to depart from the set curriculum</t>
  </si>
  <si>
    <t>More dedicated pastoral staff for the age group</t>
  </si>
  <si>
    <t>A clearer, more distinctive identity or framework for KS3</t>
  </si>
  <si>
    <t>Allocating stronger or more experienced teachers to KS3</t>
  </si>
  <si>
    <t>Better support for the transition from primary</t>
  </si>
  <si>
    <t>Nothing would strengthen KS3</t>
  </si>
  <si>
    <t>Some have argued KS3 should have a more distinctive, structured identity of its own - a defined "middle years" or “early secondary” approach - rather than being treated mainly as preparation for GCSEs. To what extent would you support or oppose this change?</t>
  </si>
  <si>
    <t>Strongly support</t>
  </si>
  <si>
    <t>Somewhat support</t>
  </si>
  <si>
    <t>Neither support nor oppose</t>
  </si>
  <si>
    <t>Somewhat oppose</t>
  </si>
  <si>
    <t>Strongly oppose</t>
  </si>
  <si>
    <t>Some argue that Key Stage 3 could be improved, either through how the curriculum is designed and delivered or through how pupils are assessed, without sacrificing the foundational knowledge and understanding needed for Key Stage 4. To what extent do you support or oppose this idea?</t>
  </si>
  <si>
    <t>Some have suggested having some teachers in school dedicated to only teaching students in KS3. To what extent would you support this proposal?</t>
  </si>
  <si>
    <t>Which comes closest to your view on how KS3 should be shaped?</t>
  </si>
  <si>
    <t>It should have its own distinct curriculum and aims, separate from GCSE preparation</t>
  </si>
  <si>
    <t>It should keep GCSE preparation central but with a clearer identity of its own</t>
  </si>
  <si>
    <t>It should focus more on skills, character and wider development than on content</t>
  </si>
  <si>
    <t>N/A - the current approach is fine</t>
  </si>
  <si>
    <t>Thinking specifically about assessment at KS3, which comes closest to your view?</t>
  </si>
  <si>
    <t>Clearer, more formal assessment at KS3 would help both pupils and teachers</t>
  </si>
  <si>
    <t>A different approach to assessment would help, but only if it stays low-stakes and doesn't add exam pressure</t>
  </si>
  <si>
    <t>KS3 is better off without formal assessment, its freedom from exams is a strength worth protecting</t>
  </si>
  <si>
    <t>Fieldwork: 03 Aug 2026 - 26 Aug 2026</t>
  </si>
  <si>
    <t>Grid Summary: Compared with the exam years (KS4 and KS5), how does KS3 compare at your school for each of the following?</t>
  </si>
  <si>
    <t>The student experience</t>
  </si>
  <si>
    <t>Teaching time and attention from leadership</t>
  </si>
  <si>
    <t>Funding and resources</t>
  </si>
  <si>
    <t>Grid Summary: In your experience, how common is it for pupils to change in these ways across KS3?</t>
  </si>
  <si>
    <t>They become more reluctant to ask for help</t>
  </si>
  <si>
    <t>They become more self-conscious about being themselves</t>
  </si>
  <si>
    <t>They become more reluctant to speak up or answer in class</t>
  </si>
  <si>
    <t>They find lessons less engaging than at primary</t>
  </si>
  <si>
    <t>They struggle with the increased independence expected of them</t>
  </si>
  <si>
    <t>They become less confident</t>
  </si>
  <si>
    <t>They become more concerned with peers' opinions of them</t>
  </si>
  <si>
    <t>They become more judgemental of one another</t>
  </si>
  <si>
    <t>Grid Summary: When students disengage during KS3, how much do you think it's driven by each of the following?</t>
  </si>
  <si>
    <t>Normal developmental changes of early adolescence</t>
  </si>
  <si>
    <t>The structure and size of secondary school</t>
  </si>
  <si>
    <t>Pressure and expectations placed on pupils</t>
  </si>
  <si>
    <t>Friendships and peer culture</t>
  </si>
  <si>
    <t>Things going on outside school</t>
  </si>
  <si>
    <t>The curriculum and how it's taught</t>
  </si>
  <si>
    <t>Grid Summary: How well do you think your school helps KS3 pupils develop each of the following?</t>
  </si>
  <si>
    <t>Public First Poll for IB - Teachers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</si>
</sst>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rgb="FF000000"/>
      <name val="Calibri"/>
    </font>
    <font>
      <b/>
      <sz val="18"/>
      <color rgb="FF000000"/>
      <name val="Calibri"/>
    </font>
    <font>
      <sz val="11"/>
      <name val="Calibri"/>
    </font>
    <font>
      <b/>
      <sz val="11"/>
      <name val="Calibri"/>
    </font>
    <font>
      <b/>
      <sz val="14"/>
      <name val="Calibri"/>
    </font>
    <font>
      <sz val="14"/>
      <name val="Calibri"/>
    </font>
    <font>
      <sz val="13"/>
      <name val="Calibri"/>
    </font>
    <font>
      <i/>
      <sz val="13"/>
      <name val="Calibri"/>
    </font>
    <font>
      <b/>
      <i/>
      <sz val="11"/>
      <name val="Calibri"/>
    </font>
    <font>
      <u/>
      <sz val="11"/>
      <color rgb="FF0563C1"/>
      <name val="Calibri"/>
    </font>
  </fonts>
  <fills count="2">
    <fill>
      <patternFill patternType="none"/>
    </fill>
    <fill>
      <patternFill patternType="gray125"/>
    </fill>
  </fills>
  <borders count="4">
    <border>
      <left/>
      <right/>
      <top/>
      <bottom/>
      <diagonal/>
    </border>
    <border>
      <left/>
      <right/>
      <top/>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3" fillId="0" borderId="1">
      <alignment horizontal="center" vertical="center" wrapText="1"/>
    </xf>
  </cellStyleXfs>
  <cellXfs count="31">
    <xf numFmtId="0" fontId="0" fillId="0" borderId="0" xfId="0"/>
    <xf numFmtId="0" fontId="5" fillId="0" borderId="0" xfId="0" applyFont="1"/>
    <xf numFmtId="0" fontId="6" fillId="0" borderId="0" xfId="0" applyFont="1" applyAlignment="1">
      <alignment horizontal="left" vertical="center"/>
    </xf>
    <xf numFmtId="0" fontId="8" fillId="0" borderId="0" xfId="0" applyFont="1" applyAlignment="1">
      <alignment horizontal="left" vertical="top"/>
    </xf>
    <xf numFmtId="0" fontId="2" fillId="0" borderId="0" xfId="0" applyFont="1"/>
    <xf numFmtId="0" fontId="10" fillId="0" borderId="0" xfId="0" applyFont="1"/>
    <xf numFmtId="0" fontId="4"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10" fillId="0" borderId="0" xfId="0" applyFont="1" applyAlignment="1">
      <alignment horizontal="center" vertical="center"/>
    </xf>
    <xf numFmtId="0" fontId="3" fillId="0" borderId="0" xfId="0" applyFont="1"/>
    <xf numFmtId="0" fontId="3" fillId="0" borderId="0" xfId="0" applyFont="1" applyAlignment="1">
      <alignment horizontal="left" vertical="center"/>
    </xf>
    <xf numFmtId="0" fontId="4" fillId="0" borderId="0" xfId="0" applyFont="1" applyAlignment="1">
      <alignment horizontal="left" vertical="top" wrapText="1"/>
    </xf>
    <xf numFmtId="0" fontId="9" fillId="0" borderId="0" xfId="0" applyFont="1" applyAlignment="1">
      <alignment horizontal="left" vertical="top" wrapText="1"/>
    </xf>
    <xf numFmtId="1" fontId="0" fillId="0" borderId="0" xfId="0" applyNumberFormat="1" applyAlignment="1">
      <alignment horizontal="center" vertical="center"/>
    </xf>
    <xf numFmtId="0" fontId="3" fillId="0" borderId="0" xfId="0" applyFont="1" applyAlignment="1">
      <alignment horizontal="left" vertical="top" wrapText="1"/>
    </xf>
    <xf numFmtId="9" fontId="0" fillId="0" borderId="0" xfId="0" applyNumberFormat="1" applyAlignment="1">
      <alignment horizontal="center" vertical="center"/>
    </xf>
    <xf numFmtId="0" fontId="1" fillId="0" borderId="0" xfId="0" applyFont="1"/>
    <xf numFmtId="0" fontId="3" fillId="0" borderId="0" xfId="0" applyFont="1" applyAlignment="1">
      <alignment horizontal="center" vertical="center" wrapText="1"/>
    </xf>
    <xf numFmtId="0" fontId="4" fillId="0" borderId="2" xfId="0" applyFont="1" applyBorder="1" applyAlignment="1">
      <alignment horizontal="center" vertical="center" wrapText="1"/>
    </xf>
    <xf numFmtId="0" fontId="9" fillId="0" borderId="0" xfId="0" applyFont="1"/>
    <xf numFmtId="0" fontId="4" fillId="0" borderId="3" xfId="0" applyFont="1" applyBorder="1" applyAlignment="1">
      <alignment horizontal="center" vertical="center"/>
    </xf>
    <xf numFmtId="0" fontId="3" fillId="0" borderId="3" xfId="0" applyFont="1" applyBorder="1" applyAlignment="1">
      <alignment horizontal="center" vertical="center" wrapText="1"/>
    </xf>
    <xf numFmtId="1" fontId="0" fillId="0" borderId="3" xfId="0" applyNumberFormat="1" applyBorder="1" applyAlignment="1">
      <alignment horizontal="center" vertical="center"/>
    </xf>
    <xf numFmtId="9" fontId="0" fillId="0" borderId="0" xfId="0" applyNumberFormat="1"/>
    <xf numFmtId="0" fontId="4" fillId="0" borderId="3" xfId="0" applyFont="1" applyBorder="1" applyAlignment="1">
      <alignment horizontal="center" vertical="center"/>
    </xf>
    <xf numFmtId="0" fontId="0" fillId="0" borderId="3" xfId="0" applyBorder="1"/>
    <xf numFmtId="0" fontId="7" fillId="0" borderId="0" xfId="0" applyFont="1" applyAlignment="1">
      <alignment horizontal="left" vertical="top" wrapText="1"/>
    </xf>
    <xf numFmtId="0" fontId="0" fillId="0" borderId="0" xfId="0"/>
    <xf numFmtId="0" fontId="2" fillId="0" borderId="0" xfId="0" applyFont="1" applyAlignment="1">
      <alignment horizontal="center" vertical="top" wrapText="1"/>
    </xf>
    <xf numFmtId="0" fontId="1" fillId="0" borderId="0" xfId="0" applyFont="1"/>
  </cellXfs>
  <cellStyles count="2">
    <cellStyle name="Normal" xfId="0" builtinId="0"/>
    <cellStyle name="style_answers" xfId="1"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3.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theme" Target="theme/theme1.xml"/><Relationship Id="rId8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2">
    <wetp:webextensionref xmlns:r="http://schemas.openxmlformats.org/officeDocument/2006/relationships" r:id="rId1"/>
  </wetp:taskpane>
  <wetp:taskpane dockstate="right" visibility="0" width="525" row="2">
    <wetp:webextensionref xmlns:r="http://schemas.openxmlformats.org/officeDocument/2006/relationships" r:id="rId2"/>
  </wetp:taskpane>
</wetp:taskpanes>
</file>

<file path=xl/webextensions/webextension1.xml><?xml version="1.0" encoding="utf-8"?>
<we:webextension xmlns:we="http://schemas.microsoft.com/office/webextensions/webextension/2010/11" id="{528236DB-9861-40D7-BE5B-EBDD65A7EB05}">
  <we:reference id="29673e3c-d826-4f00-92ee-162334a52b1a" version="1.0.0.8" store="EXCatalog" storeType="EXCatalog"/>
  <we:alternateReferences>
    <we:reference id="WA200009404" version="1.0.0.8" store="en-GB" storeType="OMEX"/>
  </we:alternateReferences>
  <we:properties>
    <we:property name="claude.fileId" value="&quot;16aff87c-ce80-46ef-a601-3ce6e493f045&quot;"/>
  </we:properties>
  <we:bindings/>
  <we:snapshot xmlns:r="http://schemas.openxmlformats.org/officeDocument/2006/relationships"/>
</we:webextension>
</file>

<file path=xl/webextensions/webextension2.xml><?xml version="1.0" encoding="utf-8"?>
<we:webextension xmlns:we="http://schemas.microsoft.com/office/webextensions/webextension/2010/11" id="{6770F871-8159-4CC1-91B0-F9AA34F19AEB}">
  <we:reference id="11d7cf85-ae5a-43b8-bc58-1e1a151cce24" version="1.0.0.1" store="EXCatalog" storeType="EXCatalog"/>
  <we:alternateReferences>
    <we:reference id="WA200010725" version="1.0.0.1" store="en-GB" storeType="OMEX"/>
  </we:alternateReferences>
  <we:properties>
    <we:property name="claude.fileId" value="&quot;b435556e-5246-4473-9fcf-89d52e7dc42d&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H13" sqref="H13"/>
    </sheetView>
  </sheetViews>
  <sheetFormatPr defaultRowHeight="14.5" x14ac:dyDescent="0.35"/>
  <cols>
    <col min="6" max="6" width="25" customWidth="1"/>
    <col min="11" max="11" width="40" customWidth="1"/>
  </cols>
  <sheetData>
    <row r="7" spans="6:12" ht="40" customHeight="1" x14ac:dyDescent="0.35">
      <c r="F7" s="29" t="s">
        <v>345</v>
      </c>
      <c r="G7" s="28"/>
      <c r="H7" s="28"/>
      <c r="I7" s="28"/>
      <c r="J7" s="28"/>
      <c r="K7" s="28"/>
      <c r="L7" s="28"/>
    </row>
    <row r="10" spans="6:12" ht="20.149999999999999" customHeight="1" x14ac:dyDescent="0.45">
      <c r="F10" s="1" t="s">
        <v>0</v>
      </c>
      <c r="K10" s="2" t="s">
        <v>1</v>
      </c>
    </row>
    <row r="11" spans="6:12" ht="20.149999999999999" customHeight="1" x14ac:dyDescent="0.45">
      <c r="F11" s="1" t="s">
        <v>2</v>
      </c>
      <c r="K11" s="2" t="s">
        <v>3</v>
      </c>
    </row>
    <row r="12" spans="6:12" ht="20.149999999999999" customHeight="1" x14ac:dyDescent="0.45">
      <c r="F12" s="1" t="s">
        <v>4</v>
      </c>
      <c r="K12" s="2" t="s">
        <v>5</v>
      </c>
    </row>
    <row r="13" spans="6:12" ht="20.149999999999999" customHeight="1" x14ac:dyDescent="0.45">
      <c r="F13" s="1" t="s">
        <v>6</v>
      </c>
      <c r="K13" s="2">
        <v>810</v>
      </c>
    </row>
    <row r="14" spans="6:12" ht="20.149999999999999" customHeight="1" x14ac:dyDescent="0.45">
      <c r="F14" s="1" t="s">
        <v>7</v>
      </c>
      <c r="K14" s="2" t="s">
        <v>8</v>
      </c>
    </row>
    <row r="16" spans="6:12" ht="18.5" x14ac:dyDescent="0.45">
      <c r="F16" s="1" t="s">
        <v>9</v>
      </c>
    </row>
    <row r="17" spans="6:13" ht="50.15" customHeight="1" x14ac:dyDescent="0.35">
      <c r="F17" s="27" t="s">
        <v>10</v>
      </c>
      <c r="G17" s="28"/>
      <c r="H17" s="28"/>
      <c r="I17" s="28"/>
      <c r="J17" s="28"/>
      <c r="K17" s="28"/>
      <c r="L17" s="28"/>
      <c r="M17" s="28"/>
    </row>
    <row r="19" spans="6:13" ht="30" customHeight="1" x14ac:dyDescent="0.35">
      <c r="F19" s="3" t="s">
        <v>11</v>
      </c>
    </row>
    <row r="20" spans="6:13" ht="17" x14ac:dyDescent="0.35">
      <c r="F20" s="3" t="str">
        <f>HYPERLINK("mailto:polling@publicfirst.co.uk?subject=" &amp; F7, "polling@publicfirst.co.uk")</f>
        <v>polling@publicfirst.co.uk</v>
      </c>
    </row>
  </sheetData>
  <mergeCells count="2">
    <mergeCell ref="F17:M17"/>
    <mergeCell ref="F7:L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82"/>
  <sheetViews>
    <sheetView showGridLines="0" workbookViewId="0">
      <selection activeCell="D6" sqref="D6"/>
    </sheetView>
  </sheetViews>
  <sheetFormatPr defaultRowHeight="14.5" x14ac:dyDescent="0.35"/>
  <cols>
    <col min="1" max="2" width="5" customWidth="1"/>
    <col min="3" max="3" width="10" customWidth="1"/>
    <col min="4" max="4" width="100" customWidth="1"/>
    <col min="5" max="5" width="20" customWidth="1"/>
    <col min="6" max="6" width="50" customWidth="1"/>
  </cols>
  <sheetData>
    <row r="2" spans="3:6" ht="40" customHeight="1" x14ac:dyDescent="0.55000000000000004">
      <c r="D2" s="4" t="s">
        <v>12</v>
      </c>
    </row>
    <row r="6" spans="3:6" x14ac:dyDescent="0.35">
      <c r="D6" s="5" t="str">
        <f>HYPERLINK("#'Full Results'!A1", "Full Results")</f>
        <v>Full Results</v>
      </c>
    </row>
    <row r="8" spans="3:6" x14ac:dyDescent="0.35">
      <c r="C8" s="6" t="s">
        <v>13</v>
      </c>
      <c r="D8" s="7" t="s">
        <v>14</v>
      </c>
      <c r="E8" s="6" t="s">
        <v>15</v>
      </c>
      <c r="F8" s="7" t="s">
        <v>16</v>
      </c>
    </row>
    <row r="9" spans="3:6" x14ac:dyDescent="0.35">
      <c r="C9" s="8">
        <v>1</v>
      </c>
      <c r="D9" s="5" t="str">
        <f>HYPERLINK("#'Table 1'!A1", "Which of the following best describes your current working status?")</f>
        <v>Which of the following best describes your current working status?</v>
      </c>
      <c r="E9" s="9">
        <f>HYPERLINK("#'Full Results'!A8", 8)</f>
        <v>8</v>
      </c>
      <c r="F9" s="10" t="s">
        <v>17</v>
      </c>
    </row>
    <row r="10" spans="3:6" x14ac:dyDescent="0.35">
      <c r="C10" s="8">
        <v>2</v>
      </c>
      <c r="D10" s="5" t="str">
        <f>HYPERLINK("#'Table 2'!A1", "Which of the following best describes your primary place of work?")</f>
        <v>Which of the following best describes your primary place of work?</v>
      </c>
      <c r="E10" s="9">
        <f>HYPERLINK("#'Full Results'!A14", 14)</f>
        <v>14</v>
      </c>
      <c r="F10" s="10" t="s">
        <v>17</v>
      </c>
    </row>
    <row r="11" spans="3:6" x14ac:dyDescent="0.35">
      <c r="C11" s="8">
        <v>3</v>
      </c>
      <c r="D11" s="5" t="str">
        <f>HYPERLINK("#'Table 3'!A1", "You said you work at a school. What type of school do you work at?")</f>
        <v>You said you work at a school. What type of school do you work at?</v>
      </c>
      <c r="E11" s="9">
        <f>HYPERLINK("#'Full Results'!A20", 20)</f>
        <v>20</v>
      </c>
      <c r="F11" s="10" t="s">
        <v>17</v>
      </c>
    </row>
    <row r="12" spans="3:6" x14ac:dyDescent="0.35">
      <c r="C12" s="8">
        <v>4</v>
      </c>
      <c r="D12" s="5" t="str">
        <f>HYPERLINK("#'Table 4'!A1", "Which of the following best describes the school you currently work at?")</f>
        <v>Which of the following best describes the school you currently work at?</v>
      </c>
      <c r="E12" s="9">
        <f>HYPERLINK("#'Full Results'!A26", 26)</f>
        <v>26</v>
      </c>
      <c r="F12" s="10" t="s">
        <v>17</v>
      </c>
    </row>
    <row r="13" spans="3:6" x14ac:dyDescent="0.35">
      <c r="C13" s="8">
        <v>5</v>
      </c>
      <c r="D13" s="5" t="str">
        <f>HYPERLINK("#'Table 5'!A1", "Which of the following best describes your job at the school you work at?")</f>
        <v>Which of the following best describes your job at the school you work at?</v>
      </c>
      <c r="E13" s="9">
        <f>HYPERLINK("#'Full Results'!A35", 35)</f>
        <v>35</v>
      </c>
      <c r="F13" s="10" t="s">
        <v>17</v>
      </c>
    </row>
    <row r="14" spans="3:6" x14ac:dyDescent="0.35">
      <c r="C14" s="8">
        <v>6</v>
      </c>
      <c r="D14" s="5" t="str">
        <f>HYPERLINK("#'Table 6'!A1", "What subject do you teach? If you teach multiple subjects, please choose the subject you spend the most time teaching.")</f>
        <v>What subject do you teach? If you teach multiple subjects, please choose the subject you spend the most time teaching.</v>
      </c>
      <c r="E14" s="9">
        <f>HYPERLINK("#'Full Results'!A41", 41)</f>
        <v>41</v>
      </c>
      <c r="F14" s="10" t="s">
        <v>17</v>
      </c>
    </row>
    <row r="15" spans="3:6" x14ac:dyDescent="0.35">
      <c r="C15" s="8">
        <v>7</v>
      </c>
      <c r="D15" s="5" t="str">
        <f>HYPERLINK("#'Table 7'!A1", "And how long have you been in your current job?")</f>
        <v>And how long have you been in your current job?</v>
      </c>
      <c r="E15" s="9">
        <f>HYPERLINK("#'Full Results'!A59", 59)</f>
        <v>59</v>
      </c>
      <c r="F15" s="10" t="s">
        <v>17</v>
      </c>
    </row>
    <row r="16" spans="3:6" x14ac:dyDescent="0.35">
      <c r="C16" s="8">
        <v>8</v>
      </c>
      <c r="D16" s="5" t="str">
        <f>HYPERLINK("#'Table 8'!A1", "Which of the following year groups do you currently teach? Select all that apply")</f>
        <v>Which of the following year groups do you currently teach? Select all that apply</v>
      </c>
      <c r="E16" s="9">
        <f>HYPERLINK("#'Full Results'!A68", 68)</f>
        <v>68</v>
      </c>
      <c r="F16" s="10" t="s">
        <v>17</v>
      </c>
    </row>
    <row r="17" spans="3:6" x14ac:dyDescent="0.35">
      <c r="C17" s="8">
        <v>9</v>
      </c>
      <c r="D17" s="5" t="str">
        <f>HYPERLINK("#'Table 9'!A1", "And which group do you spend most of your time teaching?")</f>
        <v>And which group do you spend most of your time teaching?</v>
      </c>
      <c r="E17" s="9">
        <f>HYPERLINK("#'Full Results'!A76", 76)</f>
        <v>76</v>
      </c>
      <c r="F17" s="10" t="s">
        <v>17</v>
      </c>
    </row>
    <row r="18" spans="3:6" x14ac:dyDescent="0.35">
      <c r="C18" s="8">
        <v>10</v>
      </c>
      <c r="D18" s="5" t="str">
        <f>HYPERLINK("#'Table 10'!A1", "How well off would you say you feel?")</f>
        <v>How well off would you say you feel?</v>
      </c>
      <c r="E18" s="9">
        <f>HYPERLINK("#'Full Results'!A83", 83)</f>
        <v>83</v>
      </c>
      <c r="F18" s="10" t="s">
        <v>17</v>
      </c>
    </row>
    <row r="19" spans="3:6" x14ac:dyDescent="0.35">
      <c r="C19" s="8">
        <v>11</v>
      </c>
      <c r="D19" s="5" t="str">
        <f>HYPERLINK("#'Table 11'!A1", "Overall, how well do you think KS3 works as a phase at your school?")</f>
        <v>Overall, how well do you think KS3 works as a phase at your school?</v>
      </c>
      <c r="E19" s="9">
        <f>HYPERLINK("#'Full Results'!A92", 92)</f>
        <v>92</v>
      </c>
      <c r="F19" s="10" t="s">
        <v>17</v>
      </c>
    </row>
    <row r="20" spans="3:6" x14ac:dyDescent="0.35">
      <c r="C20" s="8">
        <v>12</v>
      </c>
      <c r="D20" s="5" t="str">
        <f>HYPERLINK("#'Table 12'!A1", "Thinking about your school, where do you think the...")</f>
        <v>Thinking about your school, where do you think the...</v>
      </c>
      <c r="E20" s="9">
        <f>HYPERLINK("#'Full Results'!A101", 101)</f>
        <v>101</v>
      </c>
      <c r="F20" s="10" t="s">
        <v>17</v>
      </c>
    </row>
    <row r="21" spans="3:6" x14ac:dyDescent="0.35">
      <c r="C21" s="8">
        <v>13</v>
      </c>
      <c r="D21" s="5" t="str">
        <f>HYPERLINK("#'Table 13'!A1", "In your experience, which teachers most often teach KS3 classes?")</f>
        <v>In your experience, which teachers most often teach KS3 classes?</v>
      </c>
      <c r="E21" s="9">
        <f>HYPERLINK("#'Full Results'!A109", 109)</f>
        <v>109</v>
      </c>
      <c r="F21" s="10" t="s">
        <v>17</v>
      </c>
    </row>
    <row r="22" spans="3:6" x14ac:dyDescent="0.35">
      <c r="C22" s="8">
        <v>14</v>
      </c>
      <c r="D22" s="5" t="str">
        <f>HYPERLINK("#'Table 14'!A1", "How well do you think Years 7, 8 and 9 in your school prepare pupils for their GCSEs?")</f>
        <v>How well do you think Years 7, 8 and 9 in your school prepare pupils for their GCSEs?</v>
      </c>
      <c r="E22" s="9">
        <f>HYPERLINK("#'Full Results'!A119", 119)</f>
        <v>119</v>
      </c>
      <c r="F22" s="10" t="s">
        <v>17</v>
      </c>
    </row>
    <row r="23" spans="3:6" x14ac:dyDescent="0.35">
      <c r="C23" s="8">
        <v>15</v>
      </c>
      <c r="D23" s="5" t="str">
        <f>HYPERLINK("#'Table 15'!A1", "Do you think the absence of formal external assessment at KS3 affects how much attention and resources it gets in your school?")</f>
        <v>Do you think the absence of formal external assessment at KS3 affects how much attention and resources it gets in your school?</v>
      </c>
      <c r="E23" s="9">
        <f>HYPERLINK("#'Full Results'!A128", 128)</f>
        <v>128</v>
      </c>
      <c r="F23" s="10" t="s">
        <v>17</v>
      </c>
    </row>
    <row r="24" spans="3:6" x14ac:dyDescent="0.35">
      <c r="C24" s="8">
        <v>16</v>
      </c>
      <c r="D24" s="5" t="str">
        <f>HYPERLINK("#'Table 16'!A1", "Grid Summary: Compared with the exam years (KS4 and KS5), how does KS3 compare at your school for each of the following?")</f>
        <v>Grid Summary: Compared with the exam years (KS4 and KS5), how does KS3 compare at your school for each of the following?</v>
      </c>
      <c r="E24" s="9">
        <f>HYPERLINK("#'Full Results'!A136", 136)</f>
        <v>136</v>
      </c>
      <c r="F24" s="10"/>
    </row>
    <row r="25" spans="3:6" x14ac:dyDescent="0.35">
      <c r="C25" s="8">
        <v>17</v>
      </c>
      <c r="D25" s="5" t="str">
        <f>HYPERLINK("#'Table 17'!A1", "Compared with the exam years (KS4 and KS5), how does KS3 compare at your school for each of the following?: Teaching time and attention from leadership")</f>
        <v>Compared with the exam years (KS4 and KS5), how does KS3 compare at your school for each of the following?: Teaching time and attention from leadership</v>
      </c>
      <c r="E25" s="9">
        <f>HYPERLINK("#'Full Results'!A136", 136)</f>
        <v>136</v>
      </c>
      <c r="F25" s="10" t="s">
        <v>17</v>
      </c>
    </row>
    <row r="26" spans="3:6" x14ac:dyDescent="0.35">
      <c r="C26" s="8">
        <v>18</v>
      </c>
      <c r="D26" s="5" t="str">
        <f>HYPERLINK("#'Table 18'!A1", "Compared with the exam years (KS4 and KS5), how does KS3 compare at your school for each of the following?: Funding and resources")</f>
        <v>Compared with the exam years (KS4 and KS5), how does KS3 compare at your school for each of the following?: Funding and resources</v>
      </c>
      <c r="E26" s="9">
        <f>HYPERLINK("#'Full Results'!A147", 147)</f>
        <v>147</v>
      </c>
      <c r="F26" s="10" t="s">
        <v>17</v>
      </c>
    </row>
    <row r="27" spans="3:6" x14ac:dyDescent="0.35">
      <c r="C27" s="8">
        <v>19</v>
      </c>
      <c r="D27" s="5" t="str">
        <f>HYPERLINK("#'Table 19'!A1", "Compared with the exam years (KS4 and KS5), how does KS3 compare at your school for each of the following?: The student experience")</f>
        <v>Compared with the exam years (KS4 and KS5), how does KS3 compare at your school for each of the following?: The student experience</v>
      </c>
      <c r="E27" s="9">
        <f>HYPERLINK("#'Full Results'!A158", 158)</f>
        <v>158</v>
      </c>
      <c r="F27" s="10" t="s">
        <v>17</v>
      </c>
    </row>
    <row r="28" spans="3:6" x14ac:dyDescent="0.35">
      <c r="C28" s="8">
        <v>20</v>
      </c>
      <c r="D28" s="5" t="str">
        <f>HYPERLINK("#'Table 20'!A1", "Among staff at your school, how is teaching KS3 generally regarded?")</f>
        <v>Among staff at your school, how is teaching KS3 generally regarded?</v>
      </c>
      <c r="E28" s="9">
        <f>HYPERLINK("#'Full Results'!A169", 169)</f>
        <v>169</v>
      </c>
      <c r="F28" s="10" t="s">
        <v>17</v>
      </c>
    </row>
    <row r="29" spans="3:6" x14ac:dyDescent="0.35">
      <c r="C29" s="8">
        <v>21</v>
      </c>
      <c r="D29" s="5" t="str">
        <f>HYPERLINK("#'Table 21'!A1", "Which of the following most influence how the Key Stage 3 curriculum is designed and delivered at your school? Please select up to three.")</f>
        <v>Which of the following most influence how the Key Stage 3 curriculum is designed and delivered at your school? Please select up to three.</v>
      </c>
      <c r="E29" s="9">
        <f>HYPERLINK("#'Full Results'!A178", 178)</f>
        <v>178</v>
      </c>
      <c r="F29" s="10" t="s">
        <v>17</v>
      </c>
    </row>
    <row r="30" spans="3:6" x14ac:dyDescent="0.35">
      <c r="C30" s="8">
        <v>22</v>
      </c>
      <c r="D30" s="5" t="str">
        <f>HYPERLINK("#'Table 22'!A1", "How engaging do you find the KS3 curriculum to teach?")</f>
        <v>How engaging do you find the KS3 curriculum to teach?</v>
      </c>
      <c r="E30" s="9">
        <f>HYPERLINK("#'Full Results'!A190", 190)</f>
        <v>190</v>
      </c>
      <c r="F30" s="10" t="s">
        <v>18</v>
      </c>
    </row>
    <row r="31" spans="3:6" x14ac:dyDescent="0.35">
      <c r="C31" s="8">
        <v>23</v>
      </c>
      <c r="D31" s="5" t="str">
        <f>HYPERLINK("#'Table 23'!A1", "How much freedom do you feel you have to teach KS3 the way you think is best?")</f>
        <v>How much freedom do you feel you have to teach KS3 the way you think is best?</v>
      </c>
      <c r="E31" s="9">
        <f>HYPERLINK("#'Full Results'!A197", 197)</f>
        <v>197</v>
      </c>
      <c r="F31" s="10" t="s">
        <v>18</v>
      </c>
    </row>
    <row r="32" spans="3:6" x14ac:dyDescent="0.35">
      <c r="C32" s="8">
        <v>24</v>
      </c>
      <c r="D32" s="5" t="str">
        <f>HYPERLINK("#'Table 24'!A1", "Compared with teaching the exam years, how does teaching KS3 compare for you?")</f>
        <v>Compared with teaching the exam years, how does teaching KS3 compare for you?</v>
      </c>
      <c r="E32" s="9">
        <f>HYPERLINK("#'Full Results'!A206", 206)</f>
        <v>206</v>
      </c>
      <c r="F32" s="10" t="s">
        <v>19</v>
      </c>
    </row>
    <row r="33" spans="3:6" x14ac:dyDescent="0.35">
      <c r="C33" s="8">
        <v>25</v>
      </c>
      <c r="D33" s="5" t="str">
        <f>HYPERLINK("#'Table 25'!A1", "Which of the following, if any, most limits how you'd like to teach at KS3? Select all that apply")</f>
        <v>Which of the following, if any, most limits how you'd like to teach at KS3? Select all that apply</v>
      </c>
      <c r="E33" s="9">
        <f>HYPERLINK("#'Full Results'!A214", 214)</f>
        <v>214</v>
      </c>
      <c r="F33" s="10" t="s">
        <v>17</v>
      </c>
    </row>
    <row r="34" spans="3:6" x14ac:dyDescent="0.35">
      <c r="C34" s="8">
        <v>26</v>
      </c>
      <c r="D34" s="5" t="str">
        <f>HYPERLINK("#'Table 26'!A1", "If you had more freedom at KS3, what would you do more of? Select all that apply")</f>
        <v>If you had more freedom at KS3, what would you do more of? Select all that apply</v>
      </c>
      <c r="E34" s="9">
        <f>HYPERLINK("#'Full Results'!A228", 228)</f>
        <v>228</v>
      </c>
      <c r="F34" s="10" t="s">
        <v>20</v>
      </c>
    </row>
    <row r="35" spans="3:6" x14ac:dyDescent="0.35">
      <c r="C35" s="8">
        <v>27</v>
      </c>
      <c r="D35" s="5" t="str">
        <f>HYPERLINK("#'Table 27'!A1", "Thinking about your KS3 lessons, which comes closest to your view?")</f>
        <v>Thinking about your KS3 lessons, which comes closest to your view?</v>
      </c>
      <c r="E35" s="9">
        <f>HYPERLINK("#'Full Results'!A241", 241)</f>
        <v>241</v>
      </c>
      <c r="F35" s="10" t="s">
        <v>17</v>
      </c>
    </row>
    <row r="36" spans="3:6" x14ac:dyDescent="0.35">
      <c r="C36" s="8">
        <v>28</v>
      </c>
      <c r="D36" s="5" t="str">
        <f>HYPERLINK("#'Table 28'!A1", "In your experience, how well do most pupils cope with the transition from primary into Year 7?")</f>
        <v>In your experience, how well do most pupils cope with the transition from primary into Year 7?</v>
      </c>
      <c r="E36" s="9">
        <f>HYPERLINK("#'Full Results'!A249", 249)</f>
        <v>249</v>
      </c>
      <c r="F36" s="10" t="s">
        <v>17</v>
      </c>
    </row>
    <row r="37" spans="3:6" x14ac:dyDescent="0.35">
      <c r="C37" s="8">
        <v>29</v>
      </c>
      <c r="D37" s="5" t="str">
        <f>HYPERLINK("#'Table 29'!A1", "Which of the following aspects of the transition, if any, do pupils find hardest? Select up to three")</f>
        <v>Which of the following aspects of the transition, if any, do pupils find hardest? Select up to three</v>
      </c>
      <c r="E37" s="9">
        <f>HYPERLINK("#'Full Results'!A259", 259)</f>
        <v>259</v>
      </c>
      <c r="F37" s="10" t="s">
        <v>21</v>
      </c>
    </row>
    <row r="38" spans="3:6" x14ac:dyDescent="0.35">
      <c r="C38" s="8">
        <v>30</v>
      </c>
      <c r="D38" s="5" t="str">
        <f>HYPERLINK("#'Table 30'!A1", "How confident are you that your school can reliably and consistently measure pupil attainment at Key Stage 3?")</f>
        <v>How confident are you that your school can reliably and consistently measure pupil attainment at Key Stage 3?</v>
      </c>
      <c r="E38" s="9">
        <f>HYPERLINK("#'Full Results'!A273", 273)</f>
        <v>273</v>
      </c>
      <c r="F38" s="10" t="s">
        <v>17</v>
      </c>
    </row>
    <row r="39" spans="3:6" x14ac:dyDescent="0.35">
      <c r="C39" s="8">
        <v>31</v>
      </c>
      <c r="D39" s="5" t="str">
        <f>HYPERLINK("#'Table 31'!A1", "In your experience, what typically happens to pupil engagement across Years 7 to 9?")</f>
        <v>In your experience, what typically happens to pupil engagement across Years 7 to 9?</v>
      </c>
      <c r="E39" s="9">
        <f>HYPERLINK("#'Full Results'!A282", 282)</f>
        <v>282</v>
      </c>
      <c r="F39" s="10" t="s">
        <v>17</v>
      </c>
    </row>
    <row r="40" spans="3:6" x14ac:dyDescent="0.35">
      <c r="C40" s="8">
        <v>32</v>
      </c>
      <c r="D40" s="5" t="str">
        <f>HYPERLINK("#'Table 32'!A1", "You said engagement gets worse over KS3, when does this most often set in?")</f>
        <v>You said engagement gets worse over KS3, when does this most often set in?</v>
      </c>
      <c r="E40" s="9">
        <f>HYPERLINK("#'Full Results'!A290", 290)</f>
        <v>290</v>
      </c>
      <c r="F40" s="10" t="s">
        <v>22</v>
      </c>
    </row>
    <row r="41" spans="3:6" x14ac:dyDescent="0.35">
      <c r="C41" s="8">
        <v>33</v>
      </c>
      <c r="D41" s="5" t="str">
        <f>HYPERLINK("#'Table 33'!A1", "Compared with other key stages, how would you rate the progress pupils make during Key Stage 3?")</f>
        <v>Compared with other key stages, how would you rate the progress pupils make during Key Stage 3?</v>
      </c>
      <c r="E41" s="9">
        <f>HYPERLINK("#'Full Results'!A300", 300)</f>
        <v>300</v>
      </c>
      <c r="F41" s="10" t="s">
        <v>17</v>
      </c>
    </row>
    <row r="42" spans="3:6" x14ac:dyDescent="0.35">
      <c r="C42" s="8">
        <v>34</v>
      </c>
      <c r="D42" s="5" t="str">
        <f>HYPERLINK("#'Table 34'!A1", "And do you notice differences in behaviour across the KS3 year groups?")</f>
        <v>And do you notice differences in behaviour across the KS3 year groups?</v>
      </c>
      <c r="E42" s="9">
        <f>HYPERLINK("#'Full Results'!A310", 310)</f>
        <v>310</v>
      </c>
      <c r="F42" s="10" t="s">
        <v>17</v>
      </c>
    </row>
    <row r="43" spans="3:6" x14ac:dyDescent="0.35">
      <c r="C43" s="8">
        <v>35</v>
      </c>
      <c r="D43" s="5" t="str">
        <f>HYPERLINK("#'Table 35'!A1", "You said behaviour gets worse over KS3, when does this most often set in?")</f>
        <v>You said behaviour gets worse over KS3, when does this most often set in?</v>
      </c>
      <c r="E43" s="9">
        <f>HYPERLINK("#'Full Results'!A318", 318)</f>
        <v>318</v>
      </c>
      <c r="F43" s="10" t="s">
        <v>23</v>
      </c>
    </row>
    <row r="44" spans="3:6" x14ac:dyDescent="0.35">
      <c r="C44" s="8">
        <v>36</v>
      </c>
      <c r="D44" s="5" t="str">
        <f>HYPERLINK("#'Table 36'!A1", "Which of the following, if any, do you see as the main drivers of pupil disengagement at KS3? Select up to three")</f>
        <v>Which of the following, if any, do you see as the main drivers of pupil disengagement at KS3? Select up to three</v>
      </c>
      <c r="E44" s="9">
        <f>HYPERLINK("#'Full Results'!A328", 328)</f>
        <v>328</v>
      </c>
      <c r="F44" s="10" t="s">
        <v>20</v>
      </c>
    </row>
    <row r="45" spans="3:6" x14ac:dyDescent="0.35">
      <c r="C45" s="8">
        <v>37</v>
      </c>
      <c r="D45" s="5" t="str">
        <f>HYPERLINK("#'Table 37'!A1", "Grid Summary: In your experience, how common is it for pupils to change in these ways across KS3?")</f>
        <v>Grid Summary: In your experience, how common is it for pupils to change in these ways across KS3?</v>
      </c>
      <c r="E45" s="9">
        <f>HYPERLINK("#'Full Results'!A345", 345)</f>
        <v>345</v>
      </c>
      <c r="F45" s="10"/>
    </row>
    <row r="46" spans="3:6" x14ac:dyDescent="0.35">
      <c r="C46" s="8">
        <v>38</v>
      </c>
      <c r="D46" s="5" t="str">
        <f>HYPERLINK("#'Table 38'!A1", "In your experience, how common is it for pupils to change in these ways across KS3?: They become more reluctant to ask for help")</f>
        <v>In your experience, how common is it for pupils to change in these ways across KS3?: They become more reluctant to ask for help</v>
      </c>
      <c r="E46" s="9">
        <f>HYPERLINK("#'Full Results'!A345", 345)</f>
        <v>345</v>
      </c>
      <c r="F46" s="10" t="s">
        <v>17</v>
      </c>
    </row>
    <row r="47" spans="3:6" x14ac:dyDescent="0.35">
      <c r="C47" s="8">
        <v>39</v>
      </c>
      <c r="D47" s="5" t="str">
        <f>HYPERLINK("#'Table 39'!A1", "In your experience, how common is it for pupils to change in these ways across KS3?: They become more self-conscious about being themselves")</f>
        <v>In your experience, how common is it for pupils to change in these ways across KS3?: They become more self-conscious about being themselves</v>
      </c>
      <c r="E47" s="9">
        <f>HYPERLINK("#'Full Results'!A354", 354)</f>
        <v>354</v>
      </c>
      <c r="F47" s="10" t="s">
        <v>17</v>
      </c>
    </row>
    <row r="48" spans="3:6" x14ac:dyDescent="0.35">
      <c r="C48" s="8">
        <v>40</v>
      </c>
      <c r="D48" s="5" t="str">
        <f>HYPERLINK("#'Table 40'!A1", "In your experience, how common is it for pupils to change in these ways across KS3?: They become more reluctant to speak up or answer in class")</f>
        <v>In your experience, how common is it for pupils to change in these ways across KS3?: They become more reluctant to speak up or answer in class</v>
      </c>
      <c r="E48" s="9">
        <f>HYPERLINK("#'Full Results'!A363", 363)</f>
        <v>363</v>
      </c>
      <c r="F48" s="10" t="s">
        <v>17</v>
      </c>
    </row>
    <row r="49" spans="3:6" x14ac:dyDescent="0.35">
      <c r="C49" s="8">
        <v>41</v>
      </c>
      <c r="D49" s="5" t="str">
        <f>HYPERLINK("#'Table 41'!A1", "In your experience, how common is it for pupils to change in these ways across KS3?: They find lessons less engaging than at primary")</f>
        <v>In your experience, how common is it for pupils to change in these ways across KS3?: They find lessons less engaging than at primary</v>
      </c>
      <c r="E49" s="9">
        <f>HYPERLINK("#'Full Results'!A372", 372)</f>
        <v>372</v>
      </c>
      <c r="F49" s="10" t="s">
        <v>17</v>
      </c>
    </row>
    <row r="50" spans="3:6" x14ac:dyDescent="0.35">
      <c r="C50" s="8">
        <v>42</v>
      </c>
      <c r="D50" s="5" t="str">
        <f>HYPERLINK("#'Table 42'!A1", "In your experience, how common is it for pupils to change in these ways across KS3?: They struggle with the increased independence expected of them")</f>
        <v>In your experience, how common is it for pupils to change in these ways across KS3?: They struggle with the increased independence expected of them</v>
      </c>
      <c r="E50" s="9">
        <f>HYPERLINK("#'Full Results'!A381", 381)</f>
        <v>381</v>
      </c>
      <c r="F50" s="10" t="s">
        <v>17</v>
      </c>
    </row>
    <row r="51" spans="3:6" x14ac:dyDescent="0.35">
      <c r="C51" s="8">
        <v>43</v>
      </c>
      <c r="D51" s="5" t="str">
        <f>HYPERLINK("#'Table 43'!A1", "In your experience, how common is it for pupils to change in these ways across KS3?: They become less confident")</f>
        <v>In your experience, how common is it for pupils to change in these ways across KS3?: They become less confident</v>
      </c>
      <c r="E51" s="9">
        <f>HYPERLINK("#'Full Results'!A390", 390)</f>
        <v>390</v>
      </c>
      <c r="F51" s="10" t="s">
        <v>17</v>
      </c>
    </row>
    <row r="52" spans="3:6" x14ac:dyDescent="0.35">
      <c r="C52" s="8">
        <v>44</v>
      </c>
      <c r="D52" s="5" t="str">
        <f>HYPERLINK("#'Table 44'!A1", "In your experience, how common is it for pupils to change in these ways across KS3?: They become more concerned with peers' opinions of them")</f>
        <v>In your experience, how common is it for pupils to change in these ways across KS3?: They become more concerned with peers' opinions of them</v>
      </c>
      <c r="E52" s="9">
        <f>HYPERLINK("#'Full Results'!A399", 399)</f>
        <v>399</v>
      </c>
      <c r="F52" s="10" t="s">
        <v>17</v>
      </c>
    </row>
    <row r="53" spans="3:6" x14ac:dyDescent="0.35">
      <c r="C53" s="8">
        <v>45</v>
      </c>
      <c r="D53" s="5" t="str">
        <f>HYPERLINK("#'Table 45'!A1", "In your experience, how common is it for pupils to change in these ways across KS3?: They become more judgemental of one another")</f>
        <v>In your experience, how common is it for pupils to change in these ways across KS3?: They become more judgemental of one another</v>
      </c>
      <c r="E53" s="9">
        <f>HYPERLINK("#'Full Results'!A408", 408)</f>
        <v>408</v>
      </c>
      <c r="F53" s="10" t="s">
        <v>17</v>
      </c>
    </row>
    <row r="54" spans="3:6" x14ac:dyDescent="0.35">
      <c r="C54" s="8">
        <v>46</v>
      </c>
      <c r="D54" s="5" t="str">
        <f>HYPERLINK("#'Table 46'!A1", "Grid Summary: When students disengage during KS3, how much do you think it's driven by each of the following?")</f>
        <v>Grid Summary: When students disengage during KS3, how much do you think it's driven by each of the following?</v>
      </c>
      <c r="E54" s="9">
        <f>HYPERLINK("#'Full Results'!A417", 417)</f>
        <v>417</v>
      </c>
      <c r="F54" s="10"/>
    </row>
    <row r="55" spans="3:6" x14ac:dyDescent="0.35">
      <c r="C55" s="8">
        <v>47</v>
      </c>
      <c r="D55" s="5" t="str">
        <f>HYPERLINK("#'Table 47'!A1", "When students disengage during KS3, how much do you think it's driven by each of the following?: Normal developmental changes of early adolescence")</f>
        <v>When students disengage during KS3, how much do you think it's driven by each of the following?: Normal developmental changes of early adolescence</v>
      </c>
      <c r="E55" s="9">
        <f>HYPERLINK("#'Full Results'!A417", 417)</f>
        <v>417</v>
      </c>
      <c r="F55" s="10" t="s">
        <v>17</v>
      </c>
    </row>
    <row r="56" spans="3:6" x14ac:dyDescent="0.35">
      <c r="C56" s="8">
        <v>48</v>
      </c>
      <c r="D56" s="5" t="str">
        <f>HYPERLINK("#'Table 48'!A1", "When students disengage during KS3, how much do you think it's driven by each of the following?: The structure and size of secondary school")</f>
        <v>When students disengage during KS3, how much do you think it's driven by each of the following?: The structure and size of secondary school</v>
      </c>
      <c r="E56" s="9">
        <f>HYPERLINK("#'Full Results'!A425", 425)</f>
        <v>425</v>
      </c>
      <c r="F56" s="10" t="s">
        <v>17</v>
      </c>
    </row>
    <row r="57" spans="3:6" x14ac:dyDescent="0.35">
      <c r="C57" s="8">
        <v>49</v>
      </c>
      <c r="D57" s="5" t="str">
        <f>HYPERLINK("#'Table 49'!A1", "When students disengage during KS3, how much do you think it's driven by each of the following?: The curriculum and how it's taught")</f>
        <v>When students disengage during KS3, how much do you think it's driven by each of the following?: The curriculum and how it's taught</v>
      </c>
      <c r="E57" s="9">
        <f>HYPERLINK("#'Full Results'!A433", 433)</f>
        <v>433</v>
      </c>
      <c r="F57" s="10" t="s">
        <v>17</v>
      </c>
    </row>
    <row r="58" spans="3:6" x14ac:dyDescent="0.35">
      <c r="C58" s="8">
        <v>50</v>
      </c>
      <c r="D58" s="5" t="str">
        <f>HYPERLINK("#'Table 50'!A1", "When students disengage during KS3, how much do you think it's driven by each of the following?: Pressure and expectations placed on pupils")</f>
        <v>When students disengage during KS3, how much do you think it's driven by each of the following?: Pressure and expectations placed on pupils</v>
      </c>
      <c r="E58" s="9">
        <f>HYPERLINK("#'Full Results'!A441", 441)</f>
        <v>441</v>
      </c>
      <c r="F58" s="10" t="s">
        <v>17</v>
      </c>
    </row>
    <row r="59" spans="3:6" x14ac:dyDescent="0.35">
      <c r="C59" s="8">
        <v>51</v>
      </c>
      <c r="D59" s="5" t="str">
        <f>HYPERLINK("#'Table 51'!A1", "When students disengage during KS3, how much do you think it's driven by each of the following?: Friendships and peer culture")</f>
        <v>When students disengage during KS3, how much do you think it's driven by each of the following?: Friendships and peer culture</v>
      </c>
      <c r="E59" s="9">
        <f>HYPERLINK("#'Full Results'!A449", 449)</f>
        <v>449</v>
      </c>
      <c r="F59" s="10" t="s">
        <v>17</v>
      </c>
    </row>
    <row r="60" spans="3:6" x14ac:dyDescent="0.35">
      <c r="C60" s="8">
        <v>52</v>
      </c>
      <c r="D60" s="5" t="str">
        <f>HYPERLINK("#'Table 52'!A1", "When students disengage during KS3, how much do you think it's driven by each of the following?: Things going on outside school")</f>
        <v>When students disengage during KS3, how much do you think it's driven by each of the following?: Things going on outside school</v>
      </c>
      <c r="E60" s="9">
        <f>HYPERLINK("#'Full Results'!A457", 457)</f>
        <v>457</v>
      </c>
      <c r="F60" s="10" t="s">
        <v>17</v>
      </c>
    </row>
    <row r="61" spans="3:6" x14ac:dyDescent="0.35">
      <c r="C61" s="8">
        <v>53</v>
      </c>
      <c r="D61" s="5" t="str">
        <f>HYPERLINK("#'Table 53'!A1", "Compared with the pupils you teach in other year groups, do KS3 pupils seek you out for support more or less?")</f>
        <v>Compared with the pupils you teach in other year groups, do KS3 pupils seek you out for support more or less?</v>
      </c>
      <c r="E61" s="9">
        <f>HYPERLINK("#'Full Results'!A465", 465)</f>
        <v>465</v>
      </c>
      <c r="F61" s="10" t="s">
        <v>17</v>
      </c>
    </row>
    <row r="62" spans="3:6" x14ac:dyDescent="0.35">
      <c r="C62" s="8">
        <v>54</v>
      </c>
      <c r="D62" s="5" t="str">
        <f>HYPERLINK("#'Table 54'!A1", "Do you feel there are enough staff and resources dedicated to pastoral support for KS3 specifically?")</f>
        <v>Do you feel there are enough staff and resources dedicated to pastoral support for KS3 specifically?</v>
      </c>
      <c r="E62" s="9">
        <f>HYPERLINK("#'Full Results'!A475", 475)</f>
        <v>475</v>
      </c>
      <c r="F62" s="10" t="s">
        <v>17</v>
      </c>
    </row>
    <row r="63" spans="3:6" x14ac:dyDescent="0.35">
      <c r="C63" s="8">
        <v>55</v>
      </c>
      <c r="D63" s="5" t="str">
        <f>HYPERLINK("#'Table 55'!A1", "How well do you think KS3 prepares pupils for life after they finish education?")</f>
        <v>How well do you think KS3 prepares pupils for life after they finish education?</v>
      </c>
      <c r="E63" s="9">
        <f>HYPERLINK("#'Full Results'!A484", 484)</f>
        <v>484</v>
      </c>
      <c r="F63" s="10" t="s">
        <v>17</v>
      </c>
    </row>
    <row r="64" spans="3:6" x14ac:dyDescent="0.35">
      <c r="C64" s="8">
        <v>56</v>
      </c>
      <c r="D64" s="5" t="str">
        <f>HYPERLINK("#'Table 56'!A1", "Grid Summary: How well do you think your school helps KS3 pupils develop each of the following?")</f>
        <v>Grid Summary: How well do you think your school helps KS3 pupils develop each of the following?</v>
      </c>
      <c r="E64" s="9">
        <f>HYPERLINK("#'Full Results'!A493", 493)</f>
        <v>493</v>
      </c>
      <c r="F64" s="10"/>
    </row>
    <row r="65" spans="3:6" x14ac:dyDescent="0.35">
      <c r="C65" s="8">
        <v>57</v>
      </c>
      <c r="D65" s="5" t="str">
        <f>HYPERLINK("#'Table 57'!A1", "How well do you think your school helps KS3 pupils develop each of the following?: Managing money / personal finance")</f>
        <v>How well do you think your school helps KS3 pupils develop each of the following?: Managing money / personal finance</v>
      </c>
      <c r="E65" s="9">
        <f>HYPERLINK("#'Full Results'!A493", 493)</f>
        <v>493</v>
      </c>
      <c r="F65" s="10" t="s">
        <v>17</v>
      </c>
    </row>
    <row r="66" spans="3:6" x14ac:dyDescent="0.35">
      <c r="C66" s="8">
        <v>58</v>
      </c>
      <c r="D66" s="5" t="str">
        <f>HYPERLINK("#'Table 58'!A1", "How well do you think your school helps KS3 pupils develop each of the following?: Communication and speaking confidently")</f>
        <v>How well do you think your school helps KS3 pupils develop each of the following?: Communication and speaking confidently</v>
      </c>
      <c r="E66" s="9">
        <f>HYPERLINK("#'Full Results'!A501", 501)</f>
        <v>501</v>
      </c>
      <c r="F66" s="10" t="s">
        <v>17</v>
      </c>
    </row>
    <row r="67" spans="3:6" x14ac:dyDescent="0.35">
      <c r="C67" s="8">
        <v>59</v>
      </c>
      <c r="D67" s="5" t="str">
        <f>HYPERLINK("#'Table 59'!A1", "How well do you think your school helps KS3 pupils develop each of the following?: Solving problems and thinking for themselves")</f>
        <v>How well do you think your school helps KS3 pupils develop each of the following?: Solving problems and thinking for themselves</v>
      </c>
      <c r="E67" s="9">
        <f>HYPERLINK("#'Full Results'!A509", 509)</f>
        <v>509</v>
      </c>
      <c r="F67" s="10" t="s">
        <v>17</v>
      </c>
    </row>
    <row r="68" spans="3:6" x14ac:dyDescent="0.35">
      <c r="C68" s="8">
        <v>60</v>
      </c>
      <c r="D68" s="5" t="str">
        <f>HYPERLINK("#'Table 60'!A1", "How well do you think your school helps KS3 pupils develop each of the following?: Staying healthy (physical and mental)")</f>
        <v>How well do you think your school helps KS3 pupils develop each of the following?: Staying healthy (physical and mental)</v>
      </c>
      <c r="E68" s="9">
        <f>HYPERLINK("#'Full Results'!A517", 517)</f>
        <v>517</v>
      </c>
      <c r="F68" s="10" t="s">
        <v>17</v>
      </c>
    </row>
    <row r="69" spans="3:6" x14ac:dyDescent="0.35">
      <c r="C69" s="8">
        <v>61</v>
      </c>
      <c r="D69" s="5" t="str">
        <f>HYPERLINK("#'Table 61'!A1", "How well do you think your school helps KS3 pupils develop each of the following?: Using technology")</f>
        <v>How well do you think your school helps KS3 pupils develop each of the following?: Using technology</v>
      </c>
      <c r="E69" s="9">
        <f>HYPERLINK("#'Full Results'!A525", 525)</f>
        <v>525</v>
      </c>
      <c r="F69" s="10" t="s">
        <v>17</v>
      </c>
    </row>
    <row r="70" spans="3:6" x14ac:dyDescent="0.35">
      <c r="C70" s="8">
        <v>62</v>
      </c>
      <c r="D70" s="5" t="str">
        <f>HYPERLINK("#'Table 62'!A1", "How well do you think your school helps KS3 pupils develop each of the following?: Cooking, cleaning, and looking after themselves")</f>
        <v>How well do you think your school helps KS3 pupils develop each of the following?: Cooking, cleaning, and looking after themselves</v>
      </c>
      <c r="E70" s="9">
        <f>HYPERLINK("#'Full Results'!A533", 533)</f>
        <v>533</v>
      </c>
      <c r="F70" s="10" t="s">
        <v>17</v>
      </c>
    </row>
    <row r="71" spans="3:6" x14ac:dyDescent="0.35">
      <c r="C71" s="8">
        <v>63</v>
      </c>
      <c r="D71" s="5" t="str">
        <f>HYPERLINK("#'Table 63'!A1", "How well do you think your school helps KS3 pupils develop each of the following?: Managing their time and staying organised")</f>
        <v>How well do you think your school helps KS3 pupils develop each of the following?: Managing their time and staying organised</v>
      </c>
      <c r="E71" s="9">
        <f>HYPERLINK("#'Full Results'!A541", 541)</f>
        <v>541</v>
      </c>
      <c r="F71" s="10" t="s">
        <v>17</v>
      </c>
    </row>
    <row r="72" spans="3:6" x14ac:dyDescent="0.35">
      <c r="C72" s="8">
        <v>64</v>
      </c>
      <c r="D72" s="5" t="str">
        <f>HYPERLINK("#'Table 64'!A1", "How well do you think your school helps KS3 pupils develop each of the following?: Understanding what they want to do when they finish education")</f>
        <v>How well do you think your school helps KS3 pupils develop each of the following?: Understanding what they want to do when they finish education</v>
      </c>
      <c r="E72" s="9">
        <f>HYPERLINK("#'Full Results'!A549", 549)</f>
        <v>549</v>
      </c>
      <c r="F72" s="10" t="s">
        <v>17</v>
      </c>
    </row>
    <row r="73" spans="3:6" x14ac:dyDescent="0.35">
      <c r="C73" s="8">
        <v>65</v>
      </c>
      <c r="D73" s="5" t="str">
        <f>HYPERLINK("#'Table 65'!A1", "How well do you think your school helps KS3 pupils develop each of the following?: Learning how to learn")</f>
        <v>How well do you think your school helps KS3 pupils develop each of the following?: Learning how to learn</v>
      </c>
      <c r="E73" s="9">
        <f>HYPERLINK("#'Full Results'!A557", 557)</f>
        <v>557</v>
      </c>
      <c r="F73" s="10" t="s">
        <v>17</v>
      </c>
    </row>
    <row r="74" spans="3:6" x14ac:dyDescent="0.35">
      <c r="C74" s="8">
        <v>66</v>
      </c>
      <c r="D74" s="5" t="str">
        <f>HYPERLINK("#'Table 66'!A1", "And which one do you think KS3 most needs to do more on? Select one")</f>
        <v>And which one do you think KS3 most needs to do more on? Select one</v>
      </c>
      <c r="E74" s="9">
        <f>HYPERLINK("#'Full Results'!A565", 565)</f>
        <v>565</v>
      </c>
      <c r="F74" s="10" t="s">
        <v>17</v>
      </c>
    </row>
    <row r="75" spans="3:6" x14ac:dyDescent="0.35">
      <c r="C75" s="8">
        <v>67</v>
      </c>
      <c r="D75" s="5" t="str">
        <f>HYPERLINK("#'Table 67'!A1", "How would you describe the step up from KS3 to GCSE courses for most pupils?")</f>
        <v>How would you describe the step up from KS3 to GCSE courses for most pupils?</v>
      </c>
      <c r="E75" s="9">
        <f>HYPERLINK("#'Full Results'!A580", 580)</f>
        <v>580</v>
      </c>
      <c r="F75" s="10" t="s">
        <v>17</v>
      </c>
    </row>
    <row r="76" spans="3:6" x14ac:dyDescent="0.35">
      <c r="C76" s="8">
        <v>68</v>
      </c>
      <c r="D76" s="5" t="str">
        <f>HYPERLINK("#'Table 68'!A1", "What would most improve how KS3 prepares pupils for GCSEs? Select up to three")</f>
        <v>What would most improve how KS3 prepares pupils for GCSEs? Select up to three</v>
      </c>
      <c r="E76" s="9">
        <f>HYPERLINK("#'Full Results'!A589", 589)</f>
        <v>589</v>
      </c>
      <c r="F76" s="10" t="s">
        <v>20</v>
      </c>
    </row>
    <row r="77" spans="3:6" x14ac:dyDescent="0.35">
      <c r="C77" s="8">
        <v>69</v>
      </c>
      <c r="D77" s="5" t="str">
        <f>HYPERLINK("#'Table 69'!A1", "Which of the following would most strengthen KS3 at your school? Select up to three")</f>
        <v>Which of the following would most strengthen KS3 at your school? Select up to three</v>
      </c>
      <c r="E77" s="9">
        <f>HYPERLINK("#'Full Results'!A603", 603)</f>
        <v>603</v>
      </c>
      <c r="F77" s="10" t="s">
        <v>17</v>
      </c>
    </row>
    <row r="78" spans="3:6" x14ac:dyDescent="0.35">
      <c r="C78" s="8">
        <v>70</v>
      </c>
      <c r="D78" s="5" t="str">
        <f>HYPERLINK("#'Table 70'!A1", "Some have argued KS3 should have a more distinctiv...")</f>
        <v>Some have argued KS3 should have a more distinctiv...</v>
      </c>
      <c r="E78" s="9">
        <f>HYPERLINK("#'Full Results'!A619", 619)</f>
        <v>619</v>
      </c>
      <c r="F78" s="10" t="s">
        <v>17</v>
      </c>
    </row>
    <row r="79" spans="3:6" x14ac:dyDescent="0.35">
      <c r="C79" s="8">
        <v>71</v>
      </c>
      <c r="D79" s="5" t="str">
        <f>HYPERLINK("#'Table 71'!A1", "Some argue that Key Stage 3 could be improved, eit...")</f>
        <v>Some argue that Key Stage 3 could be improved, eit...</v>
      </c>
      <c r="E79" s="9">
        <f>HYPERLINK("#'Full Results'!A629", 629)</f>
        <v>629</v>
      </c>
      <c r="F79" s="10" t="s">
        <v>17</v>
      </c>
    </row>
    <row r="80" spans="3:6" x14ac:dyDescent="0.35">
      <c r="C80" s="8">
        <v>72</v>
      </c>
      <c r="D80" s="5" t="str">
        <f>HYPERLINK("#'Table 72'!A1", "Some have suggested having some teachers in school dedicated to only teaching students in KS3. To what extent would you support this proposal?")</f>
        <v>Some have suggested having some teachers in school dedicated to only teaching students in KS3. To what extent would you support this proposal?</v>
      </c>
      <c r="E80" s="9">
        <f>HYPERLINK("#'Full Results'!A639", 639)</f>
        <v>639</v>
      </c>
      <c r="F80" s="10" t="s">
        <v>17</v>
      </c>
    </row>
    <row r="81" spans="3:6" x14ac:dyDescent="0.35">
      <c r="C81" s="8">
        <v>73</v>
      </c>
      <c r="D81" s="5" t="str">
        <f>HYPERLINK("#'Table 73'!A1", "Which comes closest to your view on how KS3 should be shaped?")</f>
        <v>Which comes closest to your view on how KS3 should be shaped?</v>
      </c>
      <c r="E81" s="9">
        <f>HYPERLINK("#'Full Results'!A649", 649)</f>
        <v>649</v>
      </c>
      <c r="F81" s="10" t="s">
        <v>17</v>
      </c>
    </row>
    <row r="82" spans="3:6" x14ac:dyDescent="0.35">
      <c r="C82" s="8">
        <v>74</v>
      </c>
      <c r="D82" s="5" t="str">
        <f>HYPERLINK("#'Table 74'!A1", "Thinking specifically about assessment at KS3, which comes closest to your view?")</f>
        <v>Thinking specifically about assessment at KS3, which comes closest to your view?</v>
      </c>
      <c r="E82" s="9">
        <f>HYPERLINK("#'Full Results'!A658", 658)</f>
        <v>658</v>
      </c>
      <c r="F82" s="10" t="s">
        <v>17</v>
      </c>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D664"/>
  <sheetViews>
    <sheetView showGridLines="0" zoomScale="80" workbookViewId="0">
      <pane xSplit="2" ySplit="7" topLeftCell="C132" activePane="bottomRight" state="frozen"/>
      <selection pane="topRight"/>
      <selection pane="bottomLeft"/>
      <selection pane="bottomRight" activeCell="B136" sqref="B136"/>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0" ht="40" customHeight="1" x14ac:dyDescent="0.55000000000000004">
      <c r="D2" s="4" t="s">
        <v>24</v>
      </c>
    </row>
    <row r="5" spans="2:30" ht="30" customHeight="1"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0" ht="17" customHeight="1"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0" hidden="1" x14ac:dyDescent="0.35">
      <c r="B7" s="11" t="s">
        <v>51</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0" ht="43.5" x14ac:dyDescent="0.35">
      <c r="B8" s="12" t="s">
        <v>52</v>
      </c>
    </row>
    <row r="9" spans="2:30" x14ac:dyDescent="0.35">
      <c r="B9" s="13" t="s">
        <v>17</v>
      </c>
    </row>
    <row r="10" spans="2:30" x14ac:dyDescent="0.35">
      <c r="B10" s="11" t="s">
        <v>53</v>
      </c>
      <c r="C10" s="14">
        <v>810</v>
      </c>
      <c r="D10" s="14">
        <v>219</v>
      </c>
      <c r="E10" s="14">
        <v>590</v>
      </c>
      <c r="G10" s="14">
        <v>255</v>
      </c>
      <c r="H10" s="14">
        <v>264</v>
      </c>
      <c r="I10" s="14">
        <v>186</v>
      </c>
      <c r="J10" s="14">
        <v>105</v>
      </c>
      <c r="L10" s="14">
        <v>603</v>
      </c>
      <c r="M10" s="14">
        <v>117</v>
      </c>
      <c r="O10" s="14">
        <v>177</v>
      </c>
      <c r="P10" s="14">
        <v>159</v>
      </c>
      <c r="Q10" s="14">
        <v>100</v>
      </c>
      <c r="S10" s="14">
        <v>194</v>
      </c>
      <c r="T10" s="14">
        <v>276</v>
      </c>
      <c r="U10" s="14">
        <v>143</v>
      </c>
      <c r="V10" s="14">
        <v>197</v>
      </c>
      <c r="X10" s="14">
        <v>359</v>
      </c>
      <c r="Y10" s="14">
        <v>280</v>
      </c>
      <c r="Z10" s="14">
        <v>171</v>
      </c>
      <c r="AB10" s="14">
        <v>584</v>
      </c>
      <c r="AC10" s="14">
        <v>599</v>
      </c>
      <c r="AD10" s="14">
        <v>379</v>
      </c>
    </row>
    <row r="11" spans="2:30" ht="29" x14ac:dyDescent="0.35">
      <c r="B11" s="15" t="s">
        <v>54</v>
      </c>
      <c r="C11" s="16">
        <v>0.83456790123456792</v>
      </c>
      <c r="D11" s="16">
        <v>0.93150684931506844</v>
      </c>
      <c r="E11" s="16">
        <v>0.79830508474576267</v>
      </c>
      <c r="G11" s="16">
        <v>0.86274509803921573</v>
      </c>
      <c r="H11" s="16">
        <v>0.83712121212121215</v>
      </c>
      <c r="I11" s="16">
        <v>0.80645161290322576</v>
      </c>
      <c r="J11" s="16">
        <v>0.80952380952380953</v>
      </c>
      <c r="L11" s="16">
        <v>0.81094527363184077</v>
      </c>
      <c r="M11" s="16">
        <v>0.9145299145299145</v>
      </c>
      <c r="O11" s="16">
        <v>0.80225988700564976</v>
      </c>
      <c r="P11" s="16">
        <v>0.88050314465408808</v>
      </c>
      <c r="Q11" s="16">
        <v>0.84</v>
      </c>
      <c r="S11" s="16">
        <v>0.76804123711340211</v>
      </c>
      <c r="T11" s="16">
        <v>0.85869565217391308</v>
      </c>
      <c r="U11" s="16">
        <v>0.87412587412587417</v>
      </c>
      <c r="V11" s="16">
        <v>0.8375634517766497</v>
      </c>
      <c r="X11" s="16">
        <v>0.81615598885793872</v>
      </c>
      <c r="Y11" s="16">
        <v>0.875</v>
      </c>
      <c r="Z11" s="16">
        <v>0.80701754385964908</v>
      </c>
      <c r="AB11" s="16">
        <v>0.84075342465753422</v>
      </c>
      <c r="AC11" s="16">
        <v>0.84307178631051749</v>
      </c>
      <c r="AD11" s="16">
        <v>0.84960422163588389</v>
      </c>
    </row>
    <row r="12" spans="2:30" ht="43.5" x14ac:dyDescent="0.35">
      <c r="B12" s="15" t="s">
        <v>55</v>
      </c>
      <c r="C12" s="16">
        <v>0.16543209876543211</v>
      </c>
      <c r="D12" s="16">
        <v>6.8493150684931503E-2</v>
      </c>
      <c r="E12" s="16">
        <v>0.2016949152542373</v>
      </c>
      <c r="G12" s="16">
        <v>0.1372549019607843</v>
      </c>
      <c r="H12" s="16">
        <v>0.1628787878787879</v>
      </c>
      <c r="I12" s="16">
        <v>0.19354838709677419</v>
      </c>
      <c r="J12" s="16">
        <v>0.19047619047619049</v>
      </c>
      <c r="L12" s="16">
        <v>0.1890547263681592</v>
      </c>
      <c r="M12" s="16">
        <v>8.5470085470085472E-2</v>
      </c>
      <c r="O12" s="16">
        <v>0.19774011299435029</v>
      </c>
      <c r="P12" s="16">
        <v>0.11949685534591201</v>
      </c>
      <c r="Q12" s="16">
        <v>0.16</v>
      </c>
      <c r="S12" s="16">
        <v>0.23195876288659789</v>
      </c>
      <c r="T12" s="16">
        <v>0.14130434782608689</v>
      </c>
      <c r="U12" s="16">
        <v>0.12587412587412589</v>
      </c>
      <c r="V12" s="16">
        <v>0.16243654822335021</v>
      </c>
      <c r="X12" s="16">
        <v>0.18384401114206131</v>
      </c>
      <c r="Y12" s="16">
        <v>0.125</v>
      </c>
      <c r="Z12" s="16">
        <v>0.19298245614035089</v>
      </c>
      <c r="AB12" s="16">
        <v>0.15924657534246581</v>
      </c>
      <c r="AC12" s="16">
        <v>0.15692821368948251</v>
      </c>
      <c r="AD12" s="16">
        <v>0.15039577836411611</v>
      </c>
    </row>
    <row r="14" spans="2:30" ht="43.5" x14ac:dyDescent="0.35">
      <c r="B14" s="12" t="s">
        <v>56</v>
      </c>
    </row>
    <row r="15" spans="2:30" x14ac:dyDescent="0.35">
      <c r="B15" s="13" t="s">
        <v>17</v>
      </c>
    </row>
    <row r="16" spans="2:30" x14ac:dyDescent="0.35">
      <c r="B16" s="11" t="s">
        <v>53</v>
      </c>
      <c r="C16" s="14">
        <v>810</v>
      </c>
      <c r="D16" s="14">
        <v>219</v>
      </c>
      <c r="E16" s="14">
        <v>590</v>
      </c>
      <c r="G16" s="14">
        <v>255</v>
      </c>
      <c r="H16" s="14">
        <v>264</v>
      </c>
      <c r="I16" s="14">
        <v>186</v>
      </c>
      <c r="J16" s="14">
        <v>105</v>
      </c>
      <c r="L16" s="14">
        <v>603</v>
      </c>
      <c r="M16" s="14">
        <v>117</v>
      </c>
      <c r="O16" s="14">
        <v>177</v>
      </c>
      <c r="P16" s="14">
        <v>159</v>
      </c>
      <c r="Q16" s="14">
        <v>100</v>
      </c>
      <c r="S16" s="14">
        <v>194</v>
      </c>
      <c r="T16" s="14">
        <v>276</v>
      </c>
      <c r="U16" s="14">
        <v>143</v>
      </c>
      <c r="V16" s="14">
        <v>197</v>
      </c>
      <c r="X16" s="14">
        <v>359</v>
      </c>
      <c r="Y16" s="14">
        <v>280</v>
      </c>
      <c r="Z16" s="14">
        <v>171</v>
      </c>
      <c r="AB16" s="14">
        <v>584</v>
      </c>
      <c r="AC16" s="14">
        <v>599</v>
      </c>
      <c r="AD16" s="14">
        <v>379</v>
      </c>
    </row>
    <row r="17" spans="2:30" x14ac:dyDescent="0.35">
      <c r="B17" s="15" t="s">
        <v>57</v>
      </c>
      <c r="C17" s="16">
        <v>0.99259259259259258</v>
      </c>
      <c r="D17" s="16">
        <v>0.9908675799086758</v>
      </c>
      <c r="E17" s="16">
        <v>0.99322033898305084</v>
      </c>
      <c r="G17" s="16">
        <v>0.99607843137254903</v>
      </c>
      <c r="H17" s="16">
        <v>0.99242424242424243</v>
      </c>
      <c r="I17" s="16">
        <v>0.9838709677419355</v>
      </c>
      <c r="J17" s="16">
        <v>1</v>
      </c>
      <c r="L17" s="16">
        <v>0.99502487562189057</v>
      </c>
      <c r="M17" s="16">
        <v>0.99145299145299148</v>
      </c>
      <c r="O17" s="16">
        <v>0.99435028248587576</v>
      </c>
      <c r="P17" s="16">
        <v>0.98742138364779874</v>
      </c>
      <c r="Q17" s="16">
        <v>1</v>
      </c>
      <c r="S17" s="16">
        <v>0.99484536082474229</v>
      </c>
      <c r="T17" s="16">
        <v>1</v>
      </c>
      <c r="U17" s="16">
        <v>0.97902097902097907</v>
      </c>
      <c r="V17" s="16">
        <v>0.98984771573604058</v>
      </c>
      <c r="X17" s="16">
        <v>0.99164345403899723</v>
      </c>
      <c r="Y17" s="16">
        <v>0.98928571428571432</v>
      </c>
      <c r="Z17" s="16">
        <v>1</v>
      </c>
      <c r="AB17" s="16">
        <v>0.99143835616438358</v>
      </c>
      <c r="AC17" s="16">
        <v>0.99165275459098501</v>
      </c>
      <c r="AD17" s="16">
        <v>0.99472295514511877</v>
      </c>
    </row>
    <row r="18" spans="2:30" x14ac:dyDescent="0.35">
      <c r="B18" s="15" t="s">
        <v>58</v>
      </c>
      <c r="C18" s="16">
        <v>7.4074074074074077E-3</v>
      </c>
      <c r="D18" s="16">
        <v>9.1324200913242004E-3</v>
      </c>
      <c r="E18" s="16">
        <v>6.7796610169491523E-3</v>
      </c>
      <c r="G18" s="16">
        <v>3.9215686274509803E-3</v>
      </c>
      <c r="H18" s="16">
        <v>7.575757575757576E-3</v>
      </c>
      <c r="I18" s="16">
        <v>1.6129032258064519E-2</v>
      </c>
      <c r="J18" s="16">
        <v>0</v>
      </c>
      <c r="L18" s="16">
        <v>4.9751243781094526E-3</v>
      </c>
      <c r="M18" s="16">
        <v>8.5470085470085479E-3</v>
      </c>
      <c r="O18" s="16">
        <v>5.6497175141242938E-3</v>
      </c>
      <c r="P18" s="16">
        <v>1.257861635220126E-2</v>
      </c>
      <c r="Q18" s="16">
        <v>0</v>
      </c>
      <c r="S18" s="16">
        <v>5.1546391752577319E-3</v>
      </c>
      <c r="T18" s="16">
        <v>0</v>
      </c>
      <c r="U18" s="16">
        <v>2.097902097902098E-2</v>
      </c>
      <c r="V18" s="16">
        <v>1.015228426395939E-2</v>
      </c>
      <c r="X18" s="16">
        <v>8.356545961002786E-3</v>
      </c>
      <c r="Y18" s="16">
        <v>1.0714285714285709E-2</v>
      </c>
      <c r="Z18" s="16">
        <v>0</v>
      </c>
      <c r="AB18" s="16">
        <v>8.5616438356164379E-3</v>
      </c>
      <c r="AC18" s="16">
        <v>8.3472454090150246E-3</v>
      </c>
      <c r="AD18" s="16">
        <v>5.2770448548812663E-3</v>
      </c>
    </row>
    <row r="20" spans="2:30" ht="43.5" x14ac:dyDescent="0.35">
      <c r="B20" s="12" t="s">
        <v>59</v>
      </c>
    </row>
    <row r="21" spans="2:30" x14ac:dyDescent="0.35">
      <c r="B21" s="13" t="s">
        <v>17</v>
      </c>
    </row>
    <row r="22" spans="2:30" x14ac:dyDescent="0.35">
      <c r="B22" s="11" t="s">
        <v>53</v>
      </c>
      <c r="C22" s="14">
        <v>810</v>
      </c>
      <c r="D22" s="14">
        <v>219</v>
      </c>
      <c r="E22" s="14">
        <v>590</v>
      </c>
      <c r="G22" s="14">
        <v>255</v>
      </c>
      <c r="H22" s="14">
        <v>264</v>
      </c>
      <c r="I22" s="14">
        <v>186</v>
      </c>
      <c r="J22" s="14">
        <v>105</v>
      </c>
      <c r="L22" s="14">
        <v>603</v>
      </c>
      <c r="M22" s="14">
        <v>117</v>
      </c>
      <c r="O22" s="14">
        <v>177</v>
      </c>
      <c r="P22" s="14">
        <v>159</v>
      </c>
      <c r="Q22" s="14">
        <v>100</v>
      </c>
      <c r="S22" s="14">
        <v>194</v>
      </c>
      <c r="T22" s="14">
        <v>276</v>
      </c>
      <c r="U22" s="14">
        <v>143</v>
      </c>
      <c r="V22" s="14">
        <v>197</v>
      </c>
      <c r="X22" s="14">
        <v>359</v>
      </c>
      <c r="Y22" s="14">
        <v>280</v>
      </c>
      <c r="Z22" s="14">
        <v>171</v>
      </c>
      <c r="AB22" s="14">
        <v>584</v>
      </c>
      <c r="AC22" s="14">
        <v>599</v>
      </c>
      <c r="AD22" s="14">
        <v>379</v>
      </c>
    </row>
    <row r="23" spans="2:30" x14ac:dyDescent="0.35">
      <c r="B23" s="15" t="s">
        <v>60</v>
      </c>
      <c r="C23" s="16">
        <v>0.89753086419753081</v>
      </c>
      <c r="D23" s="16">
        <v>0.85388127853881279</v>
      </c>
      <c r="E23" s="16">
        <v>0.91355932203389834</v>
      </c>
      <c r="G23" s="16">
        <v>0.88235294117647056</v>
      </c>
      <c r="H23" s="16">
        <v>0.91287878787878785</v>
      </c>
      <c r="I23" s="16">
        <v>0.89784946236559138</v>
      </c>
      <c r="J23" s="16">
        <v>0.89523809523809528</v>
      </c>
      <c r="L23" s="16">
        <v>0.91210613598673296</v>
      </c>
      <c r="M23" s="16">
        <v>0.89743589743589747</v>
      </c>
      <c r="O23" s="16">
        <v>0.92655367231638419</v>
      </c>
      <c r="P23" s="16">
        <v>0.9308176100628931</v>
      </c>
      <c r="Q23" s="16">
        <v>0.92</v>
      </c>
      <c r="S23" s="16">
        <v>0.91237113402061853</v>
      </c>
      <c r="T23" s="16">
        <v>0.89130434782608692</v>
      </c>
      <c r="U23" s="16">
        <v>0.90209790209790208</v>
      </c>
      <c r="V23" s="16">
        <v>0.8883248730964467</v>
      </c>
      <c r="X23" s="16">
        <v>0.9888579387186629</v>
      </c>
      <c r="Y23" s="16">
        <v>0.9821428571428571</v>
      </c>
      <c r="Z23" s="16">
        <v>0.56725146198830412</v>
      </c>
      <c r="AB23" s="16">
        <v>0.98630136986301364</v>
      </c>
      <c r="AC23" s="16">
        <v>0.97161936560934892</v>
      </c>
      <c r="AD23" s="16">
        <v>0.79419525065963059</v>
      </c>
    </row>
    <row r="24" spans="2:30" x14ac:dyDescent="0.35">
      <c r="B24" s="15" t="s">
        <v>61</v>
      </c>
      <c r="C24" s="16">
        <v>0.10246913580246909</v>
      </c>
      <c r="D24" s="16">
        <v>0.14611872146118721</v>
      </c>
      <c r="E24" s="16">
        <v>8.6440677966101692E-2</v>
      </c>
      <c r="G24" s="16">
        <v>0.1176470588235294</v>
      </c>
      <c r="H24" s="16">
        <v>8.7121212121212127E-2</v>
      </c>
      <c r="I24" s="16">
        <v>0.10215053763440859</v>
      </c>
      <c r="J24" s="16">
        <v>0.10476190476190481</v>
      </c>
      <c r="L24" s="16">
        <v>8.7893864013267001E-2</v>
      </c>
      <c r="M24" s="16">
        <v>0.1025641025641026</v>
      </c>
      <c r="O24" s="16">
        <v>7.3446327683615822E-2</v>
      </c>
      <c r="P24" s="16">
        <v>6.9182389937106917E-2</v>
      </c>
      <c r="Q24" s="16">
        <v>0.08</v>
      </c>
      <c r="S24" s="16">
        <v>8.7628865979381437E-2</v>
      </c>
      <c r="T24" s="16">
        <v>0.108695652173913</v>
      </c>
      <c r="U24" s="16">
        <v>9.7902097902097904E-2</v>
      </c>
      <c r="V24" s="16">
        <v>0.1116751269035533</v>
      </c>
      <c r="X24" s="16">
        <v>1.1142061281337051E-2</v>
      </c>
      <c r="Y24" s="16">
        <v>1.785714285714286E-2</v>
      </c>
      <c r="Z24" s="16">
        <v>0.43274853801169588</v>
      </c>
      <c r="AB24" s="16">
        <v>1.3698630136986301E-2</v>
      </c>
      <c r="AC24" s="16">
        <v>2.838063439065109E-2</v>
      </c>
      <c r="AD24" s="16">
        <v>0.20580474934036941</v>
      </c>
    </row>
    <row r="26" spans="2:30" ht="43.5" x14ac:dyDescent="0.35">
      <c r="B26" s="12" t="s">
        <v>62</v>
      </c>
    </row>
    <row r="27" spans="2:30" x14ac:dyDescent="0.35">
      <c r="B27" s="13" t="s">
        <v>17</v>
      </c>
    </row>
    <row r="28" spans="2:30" x14ac:dyDescent="0.35">
      <c r="B28" s="11" t="s">
        <v>53</v>
      </c>
      <c r="C28" s="14">
        <v>810</v>
      </c>
      <c r="D28" s="14">
        <v>219</v>
      </c>
      <c r="E28" s="14">
        <v>590</v>
      </c>
      <c r="G28" s="14">
        <v>255</v>
      </c>
      <c r="H28" s="14">
        <v>264</v>
      </c>
      <c r="I28" s="14">
        <v>186</v>
      </c>
      <c r="J28" s="14">
        <v>105</v>
      </c>
      <c r="L28" s="14">
        <v>603</v>
      </c>
      <c r="M28" s="14">
        <v>117</v>
      </c>
      <c r="O28" s="14">
        <v>177</v>
      </c>
      <c r="P28" s="14">
        <v>159</v>
      </c>
      <c r="Q28" s="14">
        <v>100</v>
      </c>
      <c r="S28" s="14">
        <v>194</v>
      </c>
      <c r="T28" s="14">
        <v>276</v>
      </c>
      <c r="U28" s="14">
        <v>143</v>
      </c>
      <c r="V28" s="14">
        <v>197</v>
      </c>
      <c r="X28" s="14">
        <v>359</v>
      </c>
      <c r="Y28" s="14">
        <v>280</v>
      </c>
      <c r="Z28" s="14">
        <v>171</v>
      </c>
      <c r="AB28" s="14">
        <v>584</v>
      </c>
      <c r="AC28" s="14">
        <v>599</v>
      </c>
      <c r="AD28" s="14">
        <v>379</v>
      </c>
    </row>
    <row r="29" spans="2:30" ht="29" x14ac:dyDescent="0.35">
      <c r="B29" s="15" t="s">
        <v>39</v>
      </c>
      <c r="C29" s="16">
        <v>0.74444444444444446</v>
      </c>
      <c r="D29" s="16">
        <v>0.73515981735159819</v>
      </c>
      <c r="E29" s="16">
        <v>0.74745762711864405</v>
      </c>
      <c r="G29" s="16">
        <v>0.7686274509803922</v>
      </c>
      <c r="H29" s="16">
        <v>0.76515151515151514</v>
      </c>
      <c r="I29" s="16">
        <v>0.70967741935483875</v>
      </c>
      <c r="J29" s="16">
        <v>0.69523809523809521</v>
      </c>
      <c r="L29" s="16">
        <v>1</v>
      </c>
      <c r="M29" s="16">
        <v>0</v>
      </c>
      <c r="O29" s="16">
        <v>0.77966101694915257</v>
      </c>
      <c r="P29" s="16">
        <v>0.71698113207547165</v>
      </c>
      <c r="Q29" s="16">
        <v>0.79</v>
      </c>
      <c r="S29" s="16">
        <v>0.72164948453608246</v>
      </c>
      <c r="T29" s="16">
        <v>0.71376811594202894</v>
      </c>
      <c r="U29" s="16">
        <v>0.80419580419580416</v>
      </c>
      <c r="V29" s="16">
        <v>0.76649746192893398</v>
      </c>
      <c r="X29" s="16">
        <v>0.81894150417827294</v>
      </c>
      <c r="Y29" s="16">
        <v>0.73928571428571432</v>
      </c>
      <c r="Z29" s="16">
        <v>0.59649122807017541</v>
      </c>
      <c r="AB29" s="16">
        <v>0.79452054794520544</v>
      </c>
      <c r="AC29" s="16">
        <v>0.76794657762938234</v>
      </c>
      <c r="AD29" s="16">
        <v>0.67282321899736153</v>
      </c>
    </row>
    <row r="30" spans="2:30" ht="29" x14ac:dyDescent="0.35">
      <c r="B30" s="15" t="s">
        <v>63</v>
      </c>
      <c r="C30" s="16">
        <v>4.5679012345679011E-2</v>
      </c>
      <c r="D30" s="16">
        <v>6.3926940639269403E-2</v>
      </c>
      <c r="E30" s="16">
        <v>3.898305084745763E-2</v>
      </c>
      <c r="G30" s="16">
        <v>5.8823529411764712E-2</v>
      </c>
      <c r="H30" s="16">
        <v>3.03030303030303E-2</v>
      </c>
      <c r="I30" s="16">
        <v>3.7634408602150539E-2</v>
      </c>
      <c r="J30" s="16">
        <v>6.6666666666666666E-2</v>
      </c>
      <c r="L30" s="16">
        <v>0</v>
      </c>
      <c r="M30" s="16">
        <v>0</v>
      </c>
      <c r="O30" s="16">
        <v>3.954802259887006E-2</v>
      </c>
      <c r="P30" s="16">
        <v>4.40251572327044E-2</v>
      </c>
      <c r="Q30" s="16">
        <v>0.09</v>
      </c>
      <c r="S30" s="16">
        <v>4.6391752577319589E-2</v>
      </c>
      <c r="T30" s="16">
        <v>4.710144927536232E-2</v>
      </c>
      <c r="U30" s="16">
        <v>4.8951048951048952E-2</v>
      </c>
      <c r="V30" s="16">
        <v>4.060913705583756E-2</v>
      </c>
      <c r="X30" s="16">
        <v>3.0640668523676879E-2</v>
      </c>
      <c r="Y30" s="16">
        <v>5.3571428571428568E-2</v>
      </c>
      <c r="Z30" s="16">
        <v>6.4327485380116955E-2</v>
      </c>
      <c r="AB30" s="16">
        <v>3.5958904109589039E-2</v>
      </c>
      <c r="AC30" s="16">
        <v>4.006677796327212E-2</v>
      </c>
      <c r="AD30" s="16">
        <v>5.8047493403693931E-2</v>
      </c>
    </row>
    <row r="31" spans="2:30" ht="29" x14ac:dyDescent="0.35">
      <c r="B31" s="15" t="s">
        <v>40</v>
      </c>
      <c r="C31" s="16">
        <v>0.1444444444444444</v>
      </c>
      <c r="D31" s="16">
        <v>0.15068493150684931</v>
      </c>
      <c r="E31" s="16">
        <v>0.14237288135593221</v>
      </c>
      <c r="G31" s="16">
        <v>0.10980392156862739</v>
      </c>
      <c r="H31" s="16">
        <v>0.1553030303030303</v>
      </c>
      <c r="I31" s="16">
        <v>0.15591397849462371</v>
      </c>
      <c r="J31" s="16">
        <v>0.18095238095238089</v>
      </c>
      <c r="L31" s="16">
        <v>0</v>
      </c>
      <c r="M31" s="16">
        <v>1</v>
      </c>
      <c r="O31" s="16">
        <v>0.1242937853107345</v>
      </c>
      <c r="P31" s="16">
        <v>0.16352201257861629</v>
      </c>
      <c r="Q31" s="16">
        <v>0.11</v>
      </c>
      <c r="S31" s="16">
        <v>0.12886597938144331</v>
      </c>
      <c r="T31" s="16">
        <v>0.17753623188405801</v>
      </c>
      <c r="U31" s="16">
        <v>0.1118881118881119</v>
      </c>
      <c r="V31" s="16">
        <v>0.1370558375634518</v>
      </c>
      <c r="X31" s="16">
        <v>9.1922005571030641E-2</v>
      </c>
      <c r="Y31" s="16">
        <v>0.15357142857142861</v>
      </c>
      <c r="Z31" s="16">
        <v>0.23976608187134499</v>
      </c>
      <c r="AB31" s="16">
        <v>0.1113013698630137</v>
      </c>
      <c r="AC31" s="16">
        <v>0.13689482470784639</v>
      </c>
      <c r="AD31" s="16">
        <v>0.20316622691292879</v>
      </c>
    </row>
    <row r="32" spans="2:30" x14ac:dyDescent="0.35">
      <c r="B32" s="15" t="s">
        <v>64</v>
      </c>
      <c r="C32" s="16">
        <v>6.1728395061728392E-2</v>
      </c>
      <c r="D32" s="16">
        <v>4.5662100456621002E-2</v>
      </c>
      <c r="E32" s="16">
        <v>6.7796610169491525E-2</v>
      </c>
      <c r="G32" s="16">
        <v>5.8823529411764712E-2</v>
      </c>
      <c r="H32" s="16">
        <v>4.924242424242424E-2</v>
      </c>
      <c r="I32" s="16">
        <v>9.1397849462365593E-2</v>
      </c>
      <c r="J32" s="16">
        <v>4.7619047619047623E-2</v>
      </c>
      <c r="L32" s="16">
        <v>0</v>
      </c>
      <c r="M32" s="16">
        <v>0</v>
      </c>
      <c r="O32" s="16">
        <v>5.6497175141242938E-2</v>
      </c>
      <c r="P32" s="16">
        <v>6.9182389937106917E-2</v>
      </c>
      <c r="Q32" s="16">
        <v>0.01</v>
      </c>
      <c r="S32" s="16">
        <v>9.7938144329896906E-2</v>
      </c>
      <c r="T32" s="16">
        <v>5.7971014492753617E-2</v>
      </c>
      <c r="U32" s="16">
        <v>3.4965034965034968E-2</v>
      </c>
      <c r="V32" s="16">
        <v>5.0761421319796947E-2</v>
      </c>
      <c r="X32" s="16">
        <v>5.2924791086350967E-2</v>
      </c>
      <c r="Y32" s="16">
        <v>5.3571428571428568E-2</v>
      </c>
      <c r="Z32" s="16">
        <v>9.3567251461988299E-2</v>
      </c>
      <c r="AB32" s="16">
        <v>5.4794520547945202E-2</v>
      </c>
      <c r="AC32" s="16">
        <v>5.3422370617696162E-2</v>
      </c>
      <c r="AD32" s="16">
        <v>6.3324538258575203E-2</v>
      </c>
    </row>
    <row r="33" spans="2:30" x14ac:dyDescent="0.35">
      <c r="B33" s="15" t="s">
        <v>65</v>
      </c>
      <c r="C33" s="16">
        <v>3.7037037037037038E-3</v>
      </c>
      <c r="D33" s="16">
        <v>4.5662100456621002E-3</v>
      </c>
      <c r="E33" s="16">
        <v>3.3898305084745762E-3</v>
      </c>
      <c r="G33" s="16">
        <v>3.9215686274509803E-3</v>
      </c>
      <c r="H33" s="16">
        <v>0</v>
      </c>
      <c r="I33" s="16">
        <v>5.3763440860215058E-3</v>
      </c>
      <c r="J33" s="16">
        <v>9.5238095238095247E-3</v>
      </c>
      <c r="L33" s="16">
        <v>0</v>
      </c>
      <c r="M33" s="16">
        <v>0</v>
      </c>
      <c r="O33" s="16">
        <v>0</v>
      </c>
      <c r="P33" s="16">
        <v>6.2893081761006293E-3</v>
      </c>
      <c r="Q33" s="16">
        <v>0</v>
      </c>
      <c r="S33" s="16">
        <v>5.1546391752577319E-3</v>
      </c>
      <c r="T33" s="16">
        <v>3.6231884057971011E-3</v>
      </c>
      <c r="U33" s="16">
        <v>0</v>
      </c>
      <c r="V33" s="16">
        <v>5.076142131979695E-3</v>
      </c>
      <c r="X33" s="16">
        <v>5.5710306406685237E-3</v>
      </c>
      <c r="Y33" s="16">
        <v>0</v>
      </c>
      <c r="Z33" s="16">
        <v>5.8479532163742687E-3</v>
      </c>
      <c r="AB33" s="16">
        <v>3.4246575342465752E-3</v>
      </c>
      <c r="AC33" s="16">
        <v>1.6694490818030051E-3</v>
      </c>
      <c r="AD33" s="16">
        <v>2.6385224274406332E-3</v>
      </c>
    </row>
    <row r="35" spans="2:30" ht="43.5" x14ac:dyDescent="0.35">
      <c r="B35" s="12" t="s">
        <v>66</v>
      </c>
    </row>
    <row r="36" spans="2:30" x14ac:dyDescent="0.35">
      <c r="B36" s="13" t="s">
        <v>17</v>
      </c>
    </row>
    <row r="37" spans="2:30" x14ac:dyDescent="0.35">
      <c r="B37" s="11" t="s">
        <v>53</v>
      </c>
      <c r="C37" s="14">
        <v>810</v>
      </c>
      <c r="D37" s="14">
        <v>219</v>
      </c>
      <c r="E37" s="14">
        <v>590</v>
      </c>
      <c r="G37" s="14">
        <v>255</v>
      </c>
      <c r="H37" s="14">
        <v>264</v>
      </c>
      <c r="I37" s="14">
        <v>186</v>
      </c>
      <c r="J37" s="14">
        <v>105</v>
      </c>
      <c r="L37" s="14">
        <v>603</v>
      </c>
      <c r="M37" s="14">
        <v>117</v>
      </c>
      <c r="O37" s="14">
        <v>177</v>
      </c>
      <c r="P37" s="14">
        <v>159</v>
      </c>
      <c r="Q37" s="14">
        <v>100</v>
      </c>
      <c r="S37" s="14">
        <v>194</v>
      </c>
      <c r="T37" s="14">
        <v>276</v>
      </c>
      <c r="U37" s="14">
        <v>143</v>
      </c>
      <c r="V37" s="14">
        <v>197</v>
      </c>
      <c r="X37" s="14">
        <v>359</v>
      </c>
      <c r="Y37" s="14">
        <v>280</v>
      </c>
      <c r="Z37" s="14">
        <v>171</v>
      </c>
      <c r="AB37" s="14">
        <v>584</v>
      </c>
      <c r="AC37" s="14">
        <v>599</v>
      </c>
      <c r="AD37" s="14">
        <v>379</v>
      </c>
    </row>
    <row r="38" spans="2:30" x14ac:dyDescent="0.35">
      <c r="B38" s="15" t="s">
        <v>67</v>
      </c>
      <c r="C38" s="16">
        <v>0.80987654320987656</v>
      </c>
      <c r="D38" s="16">
        <v>0.8995433789954338</v>
      </c>
      <c r="E38" s="16">
        <v>0.77627118644067794</v>
      </c>
      <c r="G38" s="16">
        <v>0.77647058823529413</v>
      </c>
      <c r="H38" s="16">
        <v>0.83333333333333337</v>
      </c>
      <c r="I38" s="16">
        <v>0.79569892473118276</v>
      </c>
      <c r="J38" s="16">
        <v>0.8571428571428571</v>
      </c>
      <c r="L38" s="16">
        <v>0.83747927031509117</v>
      </c>
      <c r="M38" s="16">
        <v>0.78632478632478631</v>
      </c>
      <c r="O38" s="16">
        <v>0.78531073446327682</v>
      </c>
      <c r="P38" s="16">
        <v>0.78616352201257866</v>
      </c>
      <c r="Q38" s="16">
        <v>0.91</v>
      </c>
      <c r="S38" s="16">
        <v>0.67010309278350511</v>
      </c>
      <c r="T38" s="16">
        <v>0.78985507246376807</v>
      </c>
      <c r="U38" s="16">
        <v>0.90209790209790208</v>
      </c>
      <c r="V38" s="16">
        <v>0.90862944162436543</v>
      </c>
      <c r="X38" s="16">
        <v>0.76880222841225632</v>
      </c>
      <c r="Y38" s="16">
        <v>0.85357142857142854</v>
      </c>
      <c r="Z38" s="16">
        <v>0.82456140350877194</v>
      </c>
      <c r="AB38" s="16">
        <v>0.82534246575342463</v>
      </c>
      <c r="AC38" s="16">
        <v>0.85976627712854758</v>
      </c>
      <c r="AD38" s="16">
        <v>0.8812664907651715</v>
      </c>
    </row>
    <row r="39" spans="2:30" x14ac:dyDescent="0.35">
      <c r="B39" s="15" t="s">
        <v>68</v>
      </c>
      <c r="C39" s="16">
        <v>0.19012345679012349</v>
      </c>
      <c r="D39" s="16">
        <v>0.1004566210045662</v>
      </c>
      <c r="E39" s="16">
        <v>0.223728813559322</v>
      </c>
      <c r="G39" s="16">
        <v>0.22352941176470589</v>
      </c>
      <c r="H39" s="16">
        <v>0.16666666666666671</v>
      </c>
      <c r="I39" s="16">
        <v>0.20430107526881719</v>
      </c>
      <c r="J39" s="16">
        <v>0.14285714285714279</v>
      </c>
      <c r="L39" s="16">
        <v>0.1625207296849088</v>
      </c>
      <c r="M39" s="16">
        <v>0.21367521367521369</v>
      </c>
      <c r="O39" s="16">
        <v>0.21468926553672321</v>
      </c>
      <c r="P39" s="16">
        <v>0.21383647798742139</v>
      </c>
      <c r="Q39" s="16">
        <v>0.09</v>
      </c>
      <c r="S39" s="16">
        <v>0.32989690721649478</v>
      </c>
      <c r="T39" s="16">
        <v>0.2101449275362319</v>
      </c>
      <c r="U39" s="16">
        <v>9.7902097902097904E-2</v>
      </c>
      <c r="V39" s="16">
        <v>9.1370558375634514E-2</v>
      </c>
      <c r="X39" s="16">
        <v>0.23119777158774371</v>
      </c>
      <c r="Y39" s="16">
        <v>0.14642857142857141</v>
      </c>
      <c r="Z39" s="16">
        <v>0.17543859649122809</v>
      </c>
      <c r="AB39" s="16">
        <v>0.17465753424657529</v>
      </c>
      <c r="AC39" s="16">
        <v>0.14023372287145239</v>
      </c>
      <c r="AD39" s="16">
        <v>0.1187335092348285</v>
      </c>
    </row>
    <row r="41" spans="2:30" ht="72.5" x14ac:dyDescent="0.35">
      <c r="B41" s="12" t="s">
        <v>69</v>
      </c>
    </row>
    <row r="42" spans="2:30" x14ac:dyDescent="0.35">
      <c r="B42" s="13" t="s">
        <v>17</v>
      </c>
    </row>
    <row r="43" spans="2:30" x14ac:dyDescent="0.35">
      <c r="B43" s="11" t="s">
        <v>53</v>
      </c>
      <c r="C43" s="14">
        <v>810</v>
      </c>
      <c r="D43" s="14">
        <v>219</v>
      </c>
      <c r="E43" s="14">
        <v>590</v>
      </c>
      <c r="G43" s="14">
        <v>255</v>
      </c>
      <c r="H43" s="14">
        <v>264</v>
      </c>
      <c r="I43" s="14">
        <v>186</v>
      </c>
      <c r="J43" s="14">
        <v>105</v>
      </c>
      <c r="L43" s="14">
        <v>603</v>
      </c>
      <c r="M43" s="14">
        <v>117</v>
      </c>
      <c r="O43" s="14">
        <v>177</v>
      </c>
      <c r="P43" s="14">
        <v>159</v>
      </c>
      <c r="Q43" s="14">
        <v>100</v>
      </c>
      <c r="S43" s="14">
        <v>194</v>
      </c>
      <c r="T43" s="14">
        <v>276</v>
      </c>
      <c r="U43" s="14">
        <v>143</v>
      </c>
      <c r="V43" s="14">
        <v>197</v>
      </c>
      <c r="X43" s="14">
        <v>359</v>
      </c>
      <c r="Y43" s="14">
        <v>280</v>
      </c>
      <c r="Z43" s="14">
        <v>171</v>
      </c>
      <c r="AB43" s="14">
        <v>584</v>
      </c>
      <c r="AC43" s="14">
        <v>599</v>
      </c>
      <c r="AD43" s="14">
        <v>379</v>
      </c>
    </row>
    <row r="44" spans="2:30" x14ac:dyDescent="0.35">
      <c r="B44" s="15" t="s">
        <v>42</v>
      </c>
      <c r="C44" s="16">
        <v>0.1962962962962963</v>
      </c>
      <c r="D44" s="16">
        <v>0.24657534246575341</v>
      </c>
      <c r="E44" s="16">
        <v>0.17627118644067799</v>
      </c>
      <c r="G44" s="16">
        <v>0.17254901960784311</v>
      </c>
      <c r="H44" s="16">
        <v>0.1628787878787879</v>
      </c>
      <c r="I44" s="16">
        <v>0.22580645161290319</v>
      </c>
      <c r="J44" s="16">
        <v>0.2857142857142857</v>
      </c>
      <c r="L44" s="16">
        <v>0.1890547263681592</v>
      </c>
      <c r="M44" s="16">
        <v>0.22222222222222221</v>
      </c>
      <c r="O44" s="16">
        <v>0</v>
      </c>
      <c r="P44" s="16">
        <v>1</v>
      </c>
      <c r="Q44" s="16">
        <v>0</v>
      </c>
      <c r="S44" s="16">
        <v>0.24742268041237109</v>
      </c>
      <c r="T44" s="16">
        <v>0.15942028985507251</v>
      </c>
      <c r="U44" s="16">
        <v>0.2237762237762238</v>
      </c>
      <c r="V44" s="16">
        <v>0.17766497461928929</v>
      </c>
      <c r="X44" s="16">
        <v>0.2061281337047354</v>
      </c>
      <c r="Y44" s="16">
        <v>0.2142857142857143</v>
      </c>
      <c r="Z44" s="16">
        <v>0.14619883040935669</v>
      </c>
      <c r="AB44" s="16">
        <v>0.19863013698630139</v>
      </c>
      <c r="AC44" s="16">
        <v>0.2053422370617696</v>
      </c>
      <c r="AD44" s="16">
        <v>0.16622691292875991</v>
      </c>
    </row>
    <row r="45" spans="2:30" x14ac:dyDescent="0.35">
      <c r="B45" s="15" t="s">
        <v>41</v>
      </c>
      <c r="C45" s="16">
        <v>0.2185185185185185</v>
      </c>
      <c r="D45" s="16">
        <v>0.16894977168949771</v>
      </c>
      <c r="E45" s="16">
        <v>0.23728813559322029</v>
      </c>
      <c r="G45" s="16">
        <v>0.23921568627450979</v>
      </c>
      <c r="H45" s="16">
        <v>0.20833333333333329</v>
      </c>
      <c r="I45" s="16">
        <v>0.21505376344086019</v>
      </c>
      <c r="J45" s="16">
        <v>0.2</v>
      </c>
      <c r="L45" s="16">
        <v>0.22885572139303481</v>
      </c>
      <c r="M45" s="16">
        <v>0.188034188034188</v>
      </c>
      <c r="O45" s="16">
        <v>1</v>
      </c>
      <c r="P45" s="16">
        <v>0</v>
      </c>
      <c r="Q45" s="16">
        <v>0</v>
      </c>
      <c r="S45" s="16">
        <v>0.15463917525773199</v>
      </c>
      <c r="T45" s="16">
        <v>0.25</v>
      </c>
      <c r="U45" s="16">
        <v>0.26573426573426567</v>
      </c>
      <c r="V45" s="16">
        <v>0.20304568527918779</v>
      </c>
      <c r="X45" s="16">
        <v>0.2033426183844011</v>
      </c>
      <c r="Y45" s="16">
        <v>0.25714285714285712</v>
      </c>
      <c r="Z45" s="16">
        <v>0.1871345029239766</v>
      </c>
      <c r="AB45" s="16">
        <v>0.20376712328767119</v>
      </c>
      <c r="AC45" s="16">
        <v>0.21202003338898159</v>
      </c>
      <c r="AD45" s="16">
        <v>0.20844327176781</v>
      </c>
    </row>
    <row r="46" spans="2:30" x14ac:dyDescent="0.35">
      <c r="B46" s="15" t="s">
        <v>70</v>
      </c>
      <c r="C46" s="16">
        <v>5.6790123456790118E-2</v>
      </c>
      <c r="D46" s="16">
        <v>6.8493150684931503E-2</v>
      </c>
      <c r="E46" s="16">
        <v>5.254237288135593E-2</v>
      </c>
      <c r="G46" s="16">
        <v>0.1058823529411765</v>
      </c>
      <c r="H46" s="16">
        <v>3.787878787878788E-2</v>
      </c>
      <c r="I46" s="16">
        <v>2.6881720430107531E-2</v>
      </c>
      <c r="J46" s="16">
        <v>3.8095238095238099E-2</v>
      </c>
      <c r="L46" s="16">
        <v>6.3018242122719739E-2</v>
      </c>
      <c r="M46" s="16">
        <v>4.2735042735042743E-2</v>
      </c>
      <c r="O46" s="16">
        <v>0</v>
      </c>
      <c r="P46" s="16">
        <v>0</v>
      </c>
      <c r="Q46" s="16">
        <v>0</v>
      </c>
      <c r="S46" s="16">
        <v>6.1855670103092793E-2</v>
      </c>
      <c r="T46" s="16">
        <v>3.2608695652173912E-2</v>
      </c>
      <c r="U46" s="16">
        <v>6.9930069930069935E-2</v>
      </c>
      <c r="V46" s="16">
        <v>7.6142131979695438E-2</v>
      </c>
      <c r="X46" s="16">
        <v>7.2423398328690811E-2</v>
      </c>
      <c r="Y46" s="16">
        <v>4.2857142857142858E-2</v>
      </c>
      <c r="Z46" s="16">
        <v>4.6783625730994149E-2</v>
      </c>
      <c r="AB46" s="16">
        <v>6.1643835616438353E-2</v>
      </c>
      <c r="AC46" s="16">
        <v>5.5091819699499167E-2</v>
      </c>
      <c r="AD46" s="16">
        <v>5.5408970976253302E-2</v>
      </c>
    </row>
    <row r="47" spans="2:30" x14ac:dyDescent="0.35">
      <c r="B47" s="15" t="s">
        <v>71</v>
      </c>
      <c r="C47" s="16">
        <v>2.5925925925925929E-2</v>
      </c>
      <c r="D47" s="16">
        <v>2.7397260273972601E-2</v>
      </c>
      <c r="E47" s="16">
        <v>2.542372881355932E-2</v>
      </c>
      <c r="G47" s="16">
        <v>2.3529411764705879E-2</v>
      </c>
      <c r="H47" s="16">
        <v>3.787878787878788E-2</v>
      </c>
      <c r="I47" s="16">
        <v>1.6129032258064519E-2</v>
      </c>
      <c r="J47" s="16">
        <v>1.9047619047619049E-2</v>
      </c>
      <c r="L47" s="16">
        <v>2.8192371475953569E-2</v>
      </c>
      <c r="M47" s="16">
        <v>1.7094017094017099E-2</v>
      </c>
      <c r="O47" s="16">
        <v>0</v>
      </c>
      <c r="P47" s="16">
        <v>0</v>
      </c>
      <c r="Q47" s="16">
        <v>0</v>
      </c>
      <c r="S47" s="16">
        <v>2.0618556701030931E-2</v>
      </c>
      <c r="T47" s="16">
        <v>2.8985507246376808E-2</v>
      </c>
      <c r="U47" s="16">
        <v>1.3986013986013989E-2</v>
      </c>
      <c r="V47" s="16">
        <v>3.553299492385787E-2</v>
      </c>
      <c r="X47" s="16">
        <v>2.2284122562674091E-2</v>
      </c>
      <c r="Y47" s="16">
        <v>2.8571428571428571E-2</v>
      </c>
      <c r="Z47" s="16">
        <v>2.923976608187134E-2</v>
      </c>
      <c r="AB47" s="16">
        <v>2.568493150684931E-2</v>
      </c>
      <c r="AC47" s="16">
        <v>2.838063439065109E-2</v>
      </c>
      <c r="AD47" s="16">
        <v>3.1662269129287601E-2</v>
      </c>
    </row>
    <row r="48" spans="2:30" ht="29" x14ac:dyDescent="0.35">
      <c r="B48" s="15" t="s">
        <v>72</v>
      </c>
      <c r="C48" s="16">
        <v>4.9382716049382713E-2</v>
      </c>
      <c r="D48" s="16">
        <v>3.1963470319634701E-2</v>
      </c>
      <c r="E48" s="16">
        <v>5.5932203389830508E-2</v>
      </c>
      <c r="G48" s="16">
        <v>6.2745098039215685E-2</v>
      </c>
      <c r="H48" s="16">
        <v>4.5454545454545463E-2</v>
      </c>
      <c r="I48" s="16">
        <v>4.3010752688172053E-2</v>
      </c>
      <c r="J48" s="16">
        <v>3.8095238095238099E-2</v>
      </c>
      <c r="L48" s="16">
        <v>5.6384742951907131E-2</v>
      </c>
      <c r="M48" s="16">
        <v>4.2735042735042743E-2</v>
      </c>
      <c r="O48" s="16">
        <v>0</v>
      </c>
      <c r="P48" s="16">
        <v>0</v>
      </c>
      <c r="Q48" s="16">
        <v>0</v>
      </c>
      <c r="S48" s="16">
        <v>4.6391752577319589E-2</v>
      </c>
      <c r="T48" s="16">
        <v>3.2608695652173912E-2</v>
      </c>
      <c r="U48" s="16">
        <v>4.8951048951048952E-2</v>
      </c>
      <c r="V48" s="16">
        <v>7.6142131979695438E-2</v>
      </c>
      <c r="X48" s="16">
        <v>4.7353760445682451E-2</v>
      </c>
      <c r="Y48" s="16">
        <v>6.7857142857142852E-2</v>
      </c>
      <c r="Z48" s="16">
        <v>2.3391812865497071E-2</v>
      </c>
      <c r="AB48" s="16">
        <v>5.9931506849315072E-2</v>
      </c>
      <c r="AC48" s="16">
        <v>6.0100166944908183E-2</v>
      </c>
      <c r="AD48" s="16">
        <v>3.9577836411609502E-2</v>
      </c>
    </row>
    <row r="49" spans="2:30" ht="29" x14ac:dyDescent="0.35">
      <c r="B49" s="15" t="s">
        <v>73</v>
      </c>
      <c r="C49" s="16">
        <v>5.3086419753086422E-2</v>
      </c>
      <c r="D49" s="16">
        <v>0.1004566210045662</v>
      </c>
      <c r="E49" s="16">
        <v>3.5593220338983052E-2</v>
      </c>
      <c r="G49" s="16">
        <v>5.0980392156862737E-2</v>
      </c>
      <c r="H49" s="16">
        <v>6.8181818181818177E-2</v>
      </c>
      <c r="I49" s="16">
        <v>3.2258064516129031E-2</v>
      </c>
      <c r="J49" s="16">
        <v>5.7142857142857141E-2</v>
      </c>
      <c r="L49" s="16">
        <v>5.4726368159203981E-2</v>
      </c>
      <c r="M49" s="16">
        <v>5.128205128205128E-2</v>
      </c>
      <c r="O49" s="16">
        <v>0</v>
      </c>
      <c r="P49" s="16">
        <v>0</v>
      </c>
      <c r="Q49" s="16">
        <v>0</v>
      </c>
      <c r="S49" s="16">
        <v>4.1237113402061848E-2</v>
      </c>
      <c r="T49" s="16">
        <v>5.434782608695652E-2</v>
      </c>
      <c r="U49" s="16">
        <v>3.4965034965034968E-2</v>
      </c>
      <c r="V49" s="16">
        <v>7.6142131979695438E-2</v>
      </c>
      <c r="X49" s="16">
        <v>5.5710306406685242E-2</v>
      </c>
      <c r="Y49" s="16">
        <v>3.5714285714285712E-2</v>
      </c>
      <c r="Z49" s="16">
        <v>7.6023391812865493E-2</v>
      </c>
      <c r="AB49" s="16">
        <v>5.4794520547945202E-2</v>
      </c>
      <c r="AC49" s="16">
        <v>5.0083472454090151E-2</v>
      </c>
      <c r="AD49" s="16">
        <v>7.3878627968337732E-2</v>
      </c>
    </row>
    <row r="50" spans="2:30" ht="29" x14ac:dyDescent="0.35">
      <c r="B50" s="15" t="s">
        <v>74</v>
      </c>
      <c r="C50" s="16">
        <v>5.802469135802469E-2</v>
      </c>
      <c r="D50" s="16">
        <v>3.1963470319634701E-2</v>
      </c>
      <c r="E50" s="16">
        <v>6.7796610169491525E-2</v>
      </c>
      <c r="G50" s="16">
        <v>3.1372549019607843E-2</v>
      </c>
      <c r="H50" s="16">
        <v>6.8181818181818177E-2</v>
      </c>
      <c r="I50" s="16">
        <v>8.0645161290322578E-2</v>
      </c>
      <c r="J50" s="16">
        <v>5.7142857142857141E-2</v>
      </c>
      <c r="L50" s="16">
        <v>4.3117744610281922E-2</v>
      </c>
      <c r="M50" s="16">
        <v>0.14529914529914531</v>
      </c>
      <c r="O50" s="16">
        <v>0</v>
      </c>
      <c r="P50" s="16">
        <v>0</v>
      </c>
      <c r="Q50" s="16">
        <v>0</v>
      </c>
      <c r="S50" s="16">
        <v>4.1237113402061848E-2</v>
      </c>
      <c r="T50" s="16">
        <v>5.7971014492753617E-2</v>
      </c>
      <c r="U50" s="16">
        <v>4.8951048951048952E-2</v>
      </c>
      <c r="V50" s="16">
        <v>8.1218274111675121E-2</v>
      </c>
      <c r="X50" s="16">
        <v>7.7994428969359333E-2</v>
      </c>
      <c r="Y50" s="16">
        <v>3.5714285714285712E-2</v>
      </c>
      <c r="Z50" s="16">
        <v>5.2631578947368418E-2</v>
      </c>
      <c r="AB50" s="16">
        <v>6.6780821917808222E-2</v>
      </c>
      <c r="AC50" s="16">
        <v>6.0100166944908183E-2</v>
      </c>
      <c r="AD50" s="16">
        <v>7.6517150395778361E-2</v>
      </c>
    </row>
    <row r="51" spans="2:30" ht="29" x14ac:dyDescent="0.35">
      <c r="B51" s="15" t="s">
        <v>75</v>
      </c>
      <c r="C51" s="16">
        <v>0.1234567901234568</v>
      </c>
      <c r="D51" s="16">
        <v>0.16438356164383561</v>
      </c>
      <c r="E51" s="16">
        <v>0.1084745762711864</v>
      </c>
      <c r="G51" s="16">
        <v>0.1019607843137255</v>
      </c>
      <c r="H51" s="16">
        <v>0.125</v>
      </c>
      <c r="I51" s="16">
        <v>0.1397849462365591</v>
      </c>
      <c r="J51" s="16">
        <v>0.14285714285714279</v>
      </c>
      <c r="L51" s="16">
        <v>0.13101160862354891</v>
      </c>
      <c r="M51" s="16">
        <v>9.4017094017094016E-2</v>
      </c>
      <c r="O51" s="16">
        <v>0</v>
      </c>
      <c r="P51" s="16">
        <v>0</v>
      </c>
      <c r="Q51" s="16">
        <v>1</v>
      </c>
      <c r="S51" s="16">
        <v>9.7938144329896906E-2</v>
      </c>
      <c r="T51" s="16">
        <v>0.12681159420289859</v>
      </c>
      <c r="U51" s="16">
        <v>0.13286713286713289</v>
      </c>
      <c r="V51" s="16">
        <v>0.1370558375634518</v>
      </c>
      <c r="X51" s="16">
        <v>8.9136490250696379E-2</v>
      </c>
      <c r="Y51" s="16">
        <v>0.14642857142857141</v>
      </c>
      <c r="Z51" s="16">
        <v>0.15789473684210531</v>
      </c>
      <c r="AB51" s="16">
        <v>0.13698630136986301</v>
      </c>
      <c r="AC51" s="16">
        <v>0.13689482470784639</v>
      </c>
      <c r="AD51" s="16">
        <v>0.12928759894459099</v>
      </c>
    </row>
    <row r="52" spans="2:30" ht="43.5" x14ac:dyDescent="0.35">
      <c r="B52" s="15" t="s">
        <v>76</v>
      </c>
      <c r="C52" s="16">
        <v>3.8271604938271607E-2</v>
      </c>
      <c r="D52" s="16">
        <v>1.8264840182648401E-2</v>
      </c>
      <c r="E52" s="16">
        <v>4.576271186440678E-2</v>
      </c>
      <c r="G52" s="16">
        <v>2.3529411764705879E-2</v>
      </c>
      <c r="H52" s="16">
        <v>6.0606060606060608E-2</v>
      </c>
      <c r="I52" s="16">
        <v>2.6881720430107531E-2</v>
      </c>
      <c r="J52" s="16">
        <v>3.8095238095238099E-2</v>
      </c>
      <c r="L52" s="16">
        <v>4.3117744610281922E-2</v>
      </c>
      <c r="M52" s="16">
        <v>2.564102564102564E-2</v>
      </c>
      <c r="O52" s="16">
        <v>0</v>
      </c>
      <c r="P52" s="16">
        <v>0</v>
      </c>
      <c r="Q52" s="16">
        <v>0</v>
      </c>
      <c r="S52" s="16">
        <v>5.6701030927835051E-2</v>
      </c>
      <c r="T52" s="16">
        <v>3.9855072463768113E-2</v>
      </c>
      <c r="U52" s="16">
        <v>2.097902097902098E-2</v>
      </c>
      <c r="V52" s="16">
        <v>3.045685279187817E-2</v>
      </c>
      <c r="X52" s="16">
        <v>1.6713091922005568E-2</v>
      </c>
      <c r="Y52" s="16">
        <v>2.8571428571428571E-2</v>
      </c>
      <c r="Z52" s="16">
        <v>9.9415204678362568E-2</v>
      </c>
      <c r="AB52" s="16">
        <v>1.7123287671232879E-2</v>
      </c>
      <c r="AC52" s="16">
        <v>3.1719532554257093E-2</v>
      </c>
      <c r="AD52" s="16">
        <v>5.8047493403693931E-2</v>
      </c>
    </row>
    <row r="53" spans="2:30" ht="43.5" x14ac:dyDescent="0.35">
      <c r="B53" s="15" t="s">
        <v>77</v>
      </c>
      <c r="C53" s="16">
        <v>4.1975308641975309E-2</v>
      </c>
      <c r="D53" s="16">
        <v>1.8264840182648401E-2</v>
      </c>
      <c r="E53" s="16">
        <v>5.0847457627118647E-2</v>
      </c>
      <c r="G53" s="16">
        <v>4.3137254901960777E-2</v>
      </c>
      <c r="H53" s="16">
        <v>4.1666666666666657E-2</v>
      </c>
      <c r="I53" s="16">
        <v>5.9139784946236562E-2</v>
      </c>
      <c r="J53" s="16">
        <v>9.5238095238095247E-3</v>
      </c>
      <c r="L53" s="16">
        <v>3.9800995024875621E-2</v>
      </c>
      <c r="M53" s="16">
        <v>5.9829059829059832E-2</v>
      </c>
      <c r="O53" s="16">
        <v>0</v>
      </c>
      <c r="P53" s="16">
        <v>0</v>
      </c>
      <c r="Q53" s="16">
        <v>0</v>
      </c>
      <c r="S53" s="16">
        <v>2.5773195876288658E-2</v>
      </c>
      <c r="T53" s="16">
        <v>5.434782608695652E-2</v>
      </c>
      <c r="U53" s="16">
        <v>4.195804195804196E-2</v>
      </c>
      <c r="V53" s="16">
        <v>4.060913705583756E-2</v>
      </c>
      <c r="X53" s="16">
        <v>5.2924791086350967E-2</v>
      </c>
      <c r="Y53" s="16">
        <v>4.2857142857142858E-2</v>
      </c>
      <c r="Z53" s="16">
        <v>1.754385964912281E-2</v>
      </c>
      <c r="AB53" s="16">
        <v>4.7945205479452052E-2</v>
      </c>
      <c r="AC53" s="16">
        <v>4.8414023372287153E-2</v>
      </c>
      <c r="AD53" s="16">
        <v>2.638522427440633E-2</v>
      </c>
    </row>
    <row r="54" spans="2:30" x14ac:dyDescent="0.35">
      <c r="B54" s="15" t="s">
        <v>78</v>
      </c>
      <c r="C54" s="16">
        <v>3.4567901234567898E-2</v>
      </c>
      <c r="D54" s="16">
        <v>7.3059360730593603E-2</v>
      </c>
      <c r="E54" s="16">
        <v>2.033898305084746E-2</v>
      </c>
      <c r="G54" s="16">
        <v>3.5294117647058823E-2</v>
      </c>
      <c r="H54" s="16">
        <v>4.1666666666666657E-2</v>
      </c>
      <c r="I54" s="16">
        <v>2.150537634408602E-2</v>
      </c>
      <c r="J54" s="16">
        <v>3.8095238095238099E-2</v>
      </c>
      <c r="L54" s="16">
        <v>4.1459369817578771E-2</v>
      </c>
      <c r="M54" s="16">
        <v>1.7094017094017099E-2</v>
      </c>
      <c r="O54" s="16">
        <v>0</v>
      </c>
      <c r="P54" s="16">
        <v>0</v>
      </c>
      <c r="Q54" s="16">
        <v>0</v>
      </c>
      <c r="S54" s="16">
        <v>3.608247422680412E-2</v>
      </c>
      <c r="T54" s="16">
        <v>5.0724637681159417E-2</v>
      </c>
      <c r="U54" s="16">
        <v>1.3986013986013989E-2</v>
      </c>
      <c r="V54" s="16">
        <v>2.538071065989848E-2</v>
      </c>
      <c r="X54" s="16">
        <v>3.6211699164345412E-2</v>
      </c>
      <c r="Y54" s="16">
        <v>3.5714285714285712E-2</v>
      </c>
      <c r="Z54" s="16">
        <v>2.923976608187134E-2</v>
      </c>
      <c r="AB54" s="16">
        <v>3.5958904109589039E-2</v>
      </c>
      <c r="AC54" s="16">
        <v>4.006677796327212E-2</v>
      </c>
      <c r="AD54" s="16">
        <v>4.221635883905013E-2</v>
      </c>
    </row>
    <row r="55" spans="2:30" ht="29" x14ac:dyDescent="0.35">
      <c r="B55" s="15" t="s">
        <v>79</v>
      </c>
      <c r="C55" s="16">
        <v>1.234567901234568E-2</v>
      </c>
      <c r="D55" s="16">
        <v>4.5662100456621002E-3</v>
      </c>
      <c r="E55" s="16">
        <v>1.525423728813559E-2</v>
      </c>
      <c r="G55" s="16">
        <v>1.1764705882352939E-2</v>
      </c>
      <c r="H55" s="16">
        <v>1.515151515151515E-2</v>
      </c>
      <c r="I55" s="16">
        <v>1.075268817204301E-2</v>
      </c>
      <c r="J55" s="16">
        <v>9.5238095238095247E-3</v>
      </c>
      <c r="L55" s="16">
        <v>1.3266998341625209E-2</v>
      </c>
      <c r="M55" s="16">
        <v>8.5470085470085479E-3</v>
      </c>
      <c r="O55" s="16">
        <v>0</v>
      </c>
      <c r="P55" s="16">
        <v>0</v>
      </c>
      <c r="Q55" s="16">
        <v>0</v>
      </c>
      <c r="S55" s="16">
        <v>5.1546391752577319E-3</v>
      </c>
      <c r="T55" s="16">
        <v>2.5362318840579708E-2</v>
      </c>
      <c r="U55" s="16">
        <v>6.993006993006993E-3</v>
      </c>
      <c r="V55" s="16">
        <v>5.076142131979695E-3</v>
      </c>
      <c r="X55" s="16">
        <v>1.6713091922005568E-2</v>
      </c>
      <c r="Y55" s="16">
        <v>3.5714285714285709E-3</v>
      </c>
      <c r="Z55" s="16">
        <v>1.754385964912281E-2</v>
      </c>
      <c r="AB55" s="16">
        <v>1.0273972602739731E-2</v>
      </c>
      <c r="AC55" s="16">
        <v>1.001669449081803E-2</v>
      </c>
      <c r="AD55" s="16">
        <v>7.9155672823219003E-3</v>
      </c>
    </row>
    <row r="56" spans="2:30" x14ac:dyDescent="0.35">
      <c r="B56" s="15" t="s">
        <v>80</v>
      </c>
      <c r="C56" s="16">
        <v>2.716049382716049E-2</v>
      </c>
      <c r="D56" s="16">
        <v>3.1963470319634701E-2</v>
      </c>
      <c r="E56" s="16">
        <v>2.542372881355932E-2</v>
      </c>
      <c r="G56" s="16">
        <v>2.3529411764705879E-2</v>
      </c>
      <c r="H56" s="16">
        <v>2.6515151515151519E-2</v>
      </c>
      <c r="I56" s="16">
        <v>3.7634408602150539E-2</v>
      </c>
      <c r="J56" s="16">
        <v>1.9047619047619049E-2</v>
      </c>
      <c r="L56" s="16">
        <v>2.3217247097844111E-2</v>
      </c>
      <c r="M56" s="16">
        <v>3.4188034188034191E-2</v>
      </c>
      <c r="O56" s="16">
        <v>0</v>
      </c>
      <c r="P56" s="16">
        <v>0</v>
      </c>
      <c r="Q56" s="16">
        <v>0</v>
      </c>
      <c r="S56" s="16">
        <v>2.5773195876288658E-2</v>
      </c>
      <c r="T56" s="16">
        <v>2.8985507246376808E-2</v>
      </c>
      <c r="U56" s="16">
        <v>4.8951048951048952E-2</v>
      </c>
      <c r="V56" s="16">
        <v>1.015228426395939E-2</v>
      </c>
      <c r="X56" s="16">
        <v>3.0640668523676879E-2</v>
      </c>
      <c r="Y56" s="16">
        <v>2.5000000000000001E-2</v>
      </c>
      <c r="Z56" s="16">
        <v>2.3391812865497071E-2</v>
      </c>
      <c r="AB56" s="16">
        <v>2.568493150684931E-2</v>
      </c>
      <c r="AC56" s="16">
        <v>2.1702838063439069E-2</v>
      </c>
      <c r="AD56" s="16">
        <v>1.8469656992084429E-2</v>
      </c>
    </row>
    <row r="57" spans="2:30" x14ac:dyDescent="0.35">
      <c r="B57" s="15" t="s">
        <v>81</v>
      </c>
      <c r="C57" s="16">
        <v>6.4197530864197536E-2</v>
      </c>
      <c r="D57" s="16">
        <v>1.3698630136986301E-2</v>
      </c>
      <c r="E57" s="16">
        <v>8.3050847457627114E-2</v>
      </c>
      <c r="G57" s="16">
        <v>7.4509803921568626E-2</v>
      </c>
      <c r="H57" s="16">
        <v>6.0606060606060608E-2</v>
      </c>
      <c r="I57" s="16">
        <v>6.4516129032258063E-2</v>
      </c>
      <c r="J57" s="16">
        <v>4.7619047619047623E-2</v>
      </c>
      <c r="L57" s="16">
        <v>4.4776119402985072E-2</v>
      </c>
      <c r="M57" s="16">
        <v>5.128205128205128E-2</v>
      </c>
      <c r="O57" s="16">
        <v>0</v>
      </c>
      <c r="P57" s="16">
        <v>0</v>
      </c>
      <c r="Q57" s="16">
        <v>0</v>
      </c>
      <c r="S57" s="16">
        <v>0.1391752577319588</v>
      </c>
      <c r="T57" s="16">
        <v>5.7971014492753617E-2</v>
      </c>
      <c r="U57" s="16">
        <v>2.7972027972027969E-2</v>
      </c>
      <c r="V57" s="16">
        <v>2.538071065989848E-2</v>
      </c>
      <c r="X57" s="16">
        <v>7.2423398328690811E-2</v>
      </c>
      <c r="Y57" s="16">
        <v>3.5714285714285712E-2</v>
      </c>
      <c r="Z57" s="16">
        <v>9.3567251461988299E-2</v>
      </c>
      <c r="AB57" s="16">
        <v>5.4794520547945202E-2</v>
      </c>
      <c r="AC57" s="16">
        <v>4.006677796327212E-2</v>
      </c>
      <c r="AD57" s="16">
        <v>6.5963060686015831E-2</v>
      </c>
    </row>
    <row r="59" spans="2:30" ht="29" x14ac:dyDescent="0.35">
      <c r="B59" s="12" t="s">
        <v>82</v>
      </c>
    </row>
    <row r="60" spans="2:30" x14ac:dyDescent="0.35">
      <c r="B60" s="13" t="s">
        <v>17</v>
      </c>
    </row>
    <row r="61" spans="2:30" x14ac:dyDescent="0.35">
      <c r="B61" s="11" t="s">
        <v>53</v>
      </c>
      <c r="C61" s="14">
        <v>810</v>
      </c>
      <c r="D61" s="14">
        <v>219</v>
      </c>
      <c r="E61" s="14">
        <v>590</v>
      </c>
      <c r="G61" s="14">
        <v>255</v>
      </c>
      <c r="H61" s="14">
        <v>264</v>
      </c>
      <c r="I61" s="14">
        <v>186</v>
      </c>
      <c r="J61" s="14">
        <v>105</v>
      </c>
      <c r="L61" s="14">
        <v>603</v>
      </c>
      <c r="M61" s="14">
        <v>117</v>
      </c>
      <c r="O61" s="14">
        <v>177</v>
      </c>
      <c r="P61" s="14">
        <v>159</v>
      </c>
      <c r="Q61" s="14">
        <v>100</v>
      </c>
      <c r="S61" s="14">
        <v>194</v>
      </c>
      <c r="T61" s="14">
        <v>276</v>
      </c>
      <c r="U61" s="14">
        <v>143</v>
      </c>
      <c r="V61" s="14">
        <v>197</v>
      </c>
      <c r="X61" s="14">
        <v>359</v>
      </c>
      <c r="Y61" s="14">
        <v>280</v>
      </c>
      <c r="Z61" s="14">
        <v>171</v>
      </c>
      <c r="AB61" s="14">
        <v>584</v>
      </c>
      <c r="AC61" s="14">
        <v>599</v>
      </c>
      <c r="AD61" s="14">
        <v>379</v>
      </c>
    </row>
    <row r="62" spans="2:30" x14ac:dyDescent="0.35">
      <c r="B62" s="15" t="s">
        <v>83</v>
      </c>
      <c r="C62" s="16">
        <v>7.407407407407407E-2</v>
      </c>
      <c r="D62" s="16">
        <v>5.9360730593607303E-2</v>
      </c>
      <c r="E62" s="16">
        <v>7.9661016949152536E-2</v>
      </c>
      <c r="G62" s="16">
        <v>7.8431372549019607E-2</v>
      </c>
      <c r="H62" s="16">
        <v>5.3030303030303032E-2</v>
      </c>
      <c r="I62" s="16">
        <v>8.0645161290322578E-2</v>
      </c>
      <c r="J62" s="16">
        <v>0.10476190476190481</v>
      </c>
      <c r="L62" s="16">
        <v>6.965174129353234E-2</v>
      </c>
      <c r="M62" s="16">
        <v>5.9829059829059832E-2</v>
      </c>
      <c r="O62" s="16">
        <v>5.6497175141242938E-2</v>
      </c>
      <c r="P62" s="16">
        <v>8.8050314465408799E-2</v>
      </c>
      <c r="Q62" s="16">
        <v>0.04</v>
      </c>
      <c r="S62" s="16">
        <v>0.30927835051546387</v>
      </c>
      <c r="T62" s="16">
        <v>0</v>
      </c>
      <c r="U62" s="16">
        <v>0</v>
      </c>
      <c r="V62" s="16">
        <v>0</v>
      </c>
      <c r="X62" s="16">
        <v>0.1086350974930362</v>
      </c>
      <c r="Y62" s="16">
        <v>4.2857142857142858E-2</v>
      </c>
      <c r="Z62" s="16">
        <v>5.2631578947368418E-2</v>
      </c>
      <c r="AB62" s="16">
        <v>8.2191780821917804E-2</v>
      </c>
      <c r="AC62" s="16">
        <v>6.5108514190317199E-2</v>
      </c>
      <c r="AD62" s="16">
        <v>4.7493403693931388E-2</v>
      </c>
    </row>
    <row r="63" spans="2:30" x14ac:dyDescent="0.35">
      <c r="B63" s="15" t="s">
        <v>84</v>
      </c>
      <c r="C63" s="16">
        <v>0.16543209876543211</v>
      </c>
      <c r="D63" s="16">
        <v>0.15981735159817351</v>
      </c>
      <c r="E63" s="16">
        <v>0.1661016949152542</v>
      </c>
      <c r="G63" s="16">
        <v>0.17254901960784311</v>
      </c>
      <c r="H63" s="16">
        <v>0.13636363636363641</v>
      </c>
      <c r="I63" s="16">
        <v>0.15053763440860221</v>
      </c>
      <c r="J63" s="16">
        <v>0.2476190476190476</v>
      </c>
      <c r="L63" s="16">
        <v>0.1625207296849088</v>
      </c>
      <c r="M63" s="16">
        <v>0.15384615384615391</v>
      </c>
      <c r="O63" s="16">
        <v>0.1129943502824859</v>
      </c>
      <c r="P63" s="16">
        <v>0.21383647798742139</v>
      </c>
      <c r="Q63" s="16">
        <v>0.15</v>
      </c>
      <c r="S63" s="16">
        <v>0.69072164948453607</v>
      </c>
      <c r="T63" s="16">
        <v>0</v>
      </c>
      <c r="U63" s="16">
        <v>0</v>
      </c>
      <c r="V63" s="16">
        <v>0</v>
      </c>
      <c r="X63" s="16">
        <v>0.2033426183844011</v>
      </c>
      <c r="Y63" s="16">
        <v>0.1142857142857143</v>
      </c>
      <c r="Z63" s="16">
        <v>0.16959064327485379</v>
      </c>
      <c r="AB63" s="16">
        <v>0.16438356164383561</v>
      </c>
      <c r="AC63" s="16">
        <v>0.14023372287145239</v>
      </c>
      <c r="AD63" s="16">
        <v>0.1240105540897098</v>
      </c>
    </row>
    <row r="64" spans="2:30" x14ac:dyDescent="0.35">
      <c r="B64" s="15" t="s">
        <v>45</v>
      </c>
      <c r="C64" s="16">
        <v>0.34074074074074068</v>
      </c>
      <c r="D64" s="16">
        <v>0.30593607305936071</v>
      </c>
      <c r="E64" s="16">
        <v>0.35423728813559319</v>
      </c>
      <c r="G64" s="16">
        <v>0.31372549019607843</v>
      </c>
      <c r="H64" s="16">
        <v>0.36742424242424238</v>
      </c>
      <c r="I64" s="16">
        <v>0.34408602150537643</v>
      </c>
      <c r="J64" s="16">
        <v>0.33333333333333331</v>
      </c>
      <c r="L64" s="16">
        <v>0.32669983416252069</v>
      </c>
      <c r="M64" s="16">
        <v>0.41880341880341881</v>
      </c>
      <c r="O64" s="16">
        <v>0.38983050847457629</v>
      </c>
      <c r="P64" s="16">
        <v>0.27672955974842772</v>
      </c>
      <c r="Q64" s="16">
        <v>0.35</v>
      </c>
      <c r="S64" s="16">
        <v>0</v>
      </c>
      <c r="T64" s="16">
        <v>1</v>
      </c>
      <c r="U64" s="16">
        <v>0</v>
      </c>
      <c r="V64" s="16">
        <v>0</v>
      </c>
      <c r="X64" s="16">
        <v>0.3426183844011142</v>
      </c>
      <c r="Y64" s="16">
        <v>0.36428571428571432</v>
      </c>
      <c r="Z64" s="16">
        <v>0.2982456140350877</v>
      </c>
      <c r="AB64" s="16">
        <v>0.3202054794520548</v>
      </c>
      <c r="AC64" s="16">
        <v>0.35225375626043398</v>
      </c>
      <c r="AD64" s="16">
        <v>0.31398416886543529</v>
      </c>
    </row>
    <row r="65" spans="2:30" x14ac:dyDescent="0.35">
      <c r="B65" s="15" t="s">
        <v>46</v>
      </c>
      <c r="C65" s="16">
        <v>0.17654320987654321</v>
      </c>
      <c r="D65" s="16">
        <v>0.19178082191780821</v>
      </c>
      <c r="E65" s="16">
        <v>0.1711864406779661</v>
      </c>
      <c r="G65" s="16">
        <v>0.16078431372549021</v>
      </c>
      <c r="H65" s="16">
        <v>0.1931818181818182</v>
      </c>
      <c r="I65" s="16">
        <v>0.18279569892473119</v>
      </c>
      <c r="J65" s="16">
        <v>0.16190476190476191</v>
      </c>
      <c r="L65" s="16">
        <v>0.19071310116086229</v>
      </c>
      <c r="M65" s="16">
        <v>0.13675213675213679</v>
      </c>
      <c r="O65" s="16">
        <v>0.21468926553672321</v>
      </c>
      <c r="P65" s="16">
        <v>0.20125786163522011</v>
      </c>
      <c r="Q65" s="16">
        <v>0.19</v>
      </c>
      <c r="S65" s="16">
        <v>0</v>
      </c>
      <c r="T65" s="16">
        <v>0</v>
      </c>
      <c r="U65" s="16">
        <v>1</v>
      </c>
      <c r="V65" s="16">
        <v>0</v>
      </c>
      <c r="X65" s="16">
        <v>0.16991643454038999</v>
      </c>
      <c r="Y65" s="16">
        <v>0.1785714285714286</v>
      </c>
      <c r="Z65" s="16">
        <v>0.1871345029239766</v>
      </c>
      <c r="AB65" s="16">
        <v>0.1797945205479452</v>
      </c>
      <c r="AC65" s="16">
        <v>0.17696160267111849</v>
      </c>
      <c r="AD65" s="16">
        <v>0.19261213720316619</v>
      </c>
    </row>
    <row r="66" spans="2:30" x14ac:dyDescent="0.35">
      <c r="B66" s="15" t="s">
        <v>47</v>
      </c>
      <c r="C66" s="16">
        <v>0.24320987654320991</v>
      </c>
      <c r="D66" s="16">
        <v>0.28310502283105021</v>
      </c>
      <c r="E66" s="16">
        <v>0.2288135593220339</v>
      </c>
      <c r="G66" s="16">
        <v>0.27450980392156871</v>
      </c>
      <c r="H66" s="16">
        <v>0.25</v>
      </c>
      <c r="I66" s="16">
        <v>0.24193548387096769</v>
      </c>
      <c r="J66" s="16">
        <v>0.15238095238095239</v>
      </c>
      <c r="L66" s="16">
        <v>0.25041459369817581</v>
      </c>
      <c r="M66" s="16">
        <v>0.23076923076923081</v>
      </c>
      <c r="O66" s="16">
        <v>0.22598870056497181</v>
      </c>
      <c r="P66" s="16">
        <v>0.22012578616352199</v>
      </c>
      <c r="Q66" s="16">
        <v>0.27</v>
      </c>
      <c r="S66" s="16">
        <v>0</v>
      </c>
      <c r="T66" s="16">
        <v>0</v>
      </c>
      <c r="U66" s="16">
        <v>0</v>
      </c>
      <c r="V66" s="16">
        <v>1</v>
      </c>
      <c r="X66" s="16">
        <v>0.17548746518105851</v>
      </c>
      <c r="Y66" s="16">
        <v>0.3</v>
      </c>
      <c r="Z66" s="16">
        <v>0.29239766081871338</v>
      </c>
      <c r="AB66" s="16">
        <v>0.25342465753424659</v>
      </c>
      <c r="AC66" s="16">
        <v>0.26544240400667779</v>
      </c>
      <c r="AD66" s="16">
        <v>0.32189973614775719</v>
      </c>
    </row>
    <row r="68" spans="2:30" ht="43.5" x14ac:dyDescent="0.35">
      <c r="B68" s="12" t="s">
        <v>85</v>
      </c>
    </row>
    <row r="69" spans="2:30" x14ac:dyDescent="0.35">
      <c r="B69" s="13" t="s">
        <v>17</v>
      </c>
    </row>
    <row r="70" spans="2:30" x14ac:dyDescent="0.35">
      <c r="B70" s="11" t="s">
        <v>53</v>
      </c>
      <c r="C70" s="14">
        <v>810</v>
      </c>
      <c r="D70" s="14">
        <v>219</v>
      </c>
      <c r="E70" s="14">
        <v>590</v>
      </c>
      <c r="G70" s="14">
        <v>255</v>
      </c>
      <c r="H70" s="14">
        <v>264</v>
      </c>
      <c r="I70" s="14">
        <v>186</v>
      </c>
      <c r="J70" s="14">
        <v>105</v>
      </c>
      <c r="L70" s="14">
        <v>603</v>
      </c>
      <c r="M70" s="14">
        <v>117</v>
      </c>
      <c r="O70" s="14">
        <v>177</v>
      </c>
      <c r="P70" s="14">
        <v>159</v>
      </c>
      <c r="Q70" s="14">
        <v>100</v>
      </c>
      <c r="S70" s="14">
        <v>194</v>
      </c>
      <c r="T70" s="14">
        <v>276</v>
      </c>
      <c r="U70" s="14">
        <v>143</v>
      </c>
      <c r="V70" s="14">
        <v>197</v>
      </c>
      <c r="X70" s="14">
        <v>359</v>
      </c>
      <c r="Y70" s="14">
        <v>280</v>
      </c>
      <c r="Z70" s="14">
        <v>171</v>
      </c>
      <c r="AB70" s="14">
        <v>584</v>
      </c>
      <c r="AC70" s="14">
        <v>599</v>
      </c>
      <c r="AD70" s="14">
        <v>379</v>
      </c>
    </row>
    <row r="71" spans="2:30" x14ac:dyDescent="0.35">
      <c r="B71" s="15" t="s">
        <v>49</v>
      </c>
      <c r="C71" s="16">
        <v>0.73950617283950615</v>
      </c>
      <c r="D71" s="16">
        <v>0.77168949771689499</v>
      </c>
      <c r="E71" s="16">
        <v>0.72711864406779658</v>
      </c>
      <c r="G71" s="16">
        <v>0.72941176470588232</v>
      </c>
      <c r="H71" s="16">
        <v>0.81439393939393945</v>
      </c>
      <c r="I71" s="16">
        <v>0.71505376344086025</v>
      </c>
      <c r="J71" s="16">
        <v>0.61904761904761907</v>
      </c>
      <c r="L71" s="16">
        <v>0.76285240464344939</v>
      </c>
      <c r="M71" s="16">
        <v>0.70085470085470081</v>
      </c>
      <c r="O71" s="16">
        <v>0.71751412429378536</v>
      </c>
      <c r="P71" s="16">
        <v>0.77358490566037741</v>
      </c>
      <c r="Q71" s="16">
        <v>0.82</v>
      </c>
      <c r="S71" s="16">
        <v>0.634020618556701</v>
      </c>
      <c r="T71" s="16">
        <v>0.76449275362318836</v>
      </c>
      <c r="U71" s="16">
        <v>0.74125874125874125</v>
      </c>
      <c r="V71" s="16">
        <v>0.80710659898477155</v>
      </c>
      <c r="X71" s="16">
        <v>0.73537604456824512</v>
      </c>
      <c r="Y71" s="16">
        <v>0.96071428571428574</v>
      </c>
      <c r="Z71" s="16">
        <v>0.38596491228070168</v>
      </c>
      <c r="AB71" s="16">
        <v>0.83390410958904104</v>
      </c>
      <c r="AC71" s="16">
        <v>1</v>
      </c>
      <c r="AD71" s="16">
        <v>0.69129287598944589</v>
      </c>
    </row>
    <row r="72" spans="2:30" x14ac:dyDescent="0.35">
      <c r="B72" s="15" t="s">
        <v>48</v>
      </c>
      <c r="C72" s="16">
        <v>0.72098765432098766</v>
      </c>
      <c r="D72" s="16">
        <v>0.69406392694063923</v>
      </c>
      <c r="E72" s="16">
        <v>0.73050847457627122</v>
      </c>
      <c r="G72" s="16">
        <v>0.72941176470588232</v>
      </c>
      <c r="H72" s="16">
        <v>0.73863636363636365</v>
      </c>
      <c r="I72" s="16">
        <v>0.72043010752688175</v>
      </c>
      <c r="J72" s="16">
        <v>0.65714285714285714</v>
      </c>
      <c r="L72" s="16">
        <v>0.76948590381426207</v>
      </c>
      <c r="M72" s="16">
        <v>0.55555555555555558</v>
      </c>
      <c r="O72" s="16">
        <v>0.67231638418079098</v>
      </c>
      <c r="P72" s="16">
        <v>0.72955974842767291</v>
      </c>
      <c r="Q72" s="16">
        <v>0.8</v>
      </c>
      <c r="S72" s="16">
        <v>0.74226804123711343</v>
      </c>
      <c r="T72" s="16">
        <v>0.67753623188405798</v>
      </c>
      <c r="U72" s="16">
        <v>0.73426573426573427</v>
      </c>
      <c r="V72" s="16">
        <v>0.75126903553299496</v>
      </c>
      <c r="X72" s="16">
        <v>0.98050139275766013</v>
      </c>
      <c r="Y72" s="16">
        <v>0.68214285714285716</v>
      </c>
      <c r="Z72" s="16">
        <v>0.23976608187134499</v>
      </c>
      <c r="AB72" s="16">
        <v>1</v>
      </c>
      <c r="AC72" s="16">
        <v>0.81302170283806341</v>
      </c>
      <c r="AD72" s="16">
        <v>0.54089709762532978</v>
      </c>
    </row>
    <row r="73" spans="2:30" x14ac:dyDescent="0.35">
      <c r="B73" s="15" t="s">
        <v>50</v>
      </c>
      <c r="C73" s="16">
        <v>0.46790123456790123</v>
      </c>
      <c r="D73" s="16">
        <v>0.53881278538812782</v>
      </c>
      <c r="E73" s="16">
        <v>0.44237288135593222</v>
      </c>
      <c r="G73" s="16">
        <v>0.39215686274509798</v>
      </c>
      <c r="H73" s="16">
        <v>0.49621212121212122</v>
      </c>
      <c r="I73" s="16">
        <v>0.510752688172043</v>
      </c>
      <c r="J73" s="16">
        <v>0.50476190476190474</v>
      </c>
      <c r="L73" s="16">
        <v>0.4228855721393035</v>
      </c>
      <c r="M73" s="16">
        <v>0.65811965811965811</v>
      </c>
      <c r="O73" s="16">
        <v>0.4463276836158192</v>
      </c>
      <c r="P73" s="16">
        <v>0.39622641509433959</v>
      </c>
      <c r="Q73" s="16">
        <v>0.49</v>
      </c>
      <c r="S73" s="16">
        <v>0.33505154639175261</v>
      </c>
      <c r="T73" s="16">
        <v>0.4311594202898551</v>
      </c>
      <c r="U73" s="16">
        <v>0.51048951048951052</v>
      </c>
      <c r="V73" s="16">
        <v>0.61928934010152281</v>
      </c>
      <c r="X73" s="16">
        <v>0.21727019498607239</v>
      </c>
      <c r="Y73" s="16">
        <v>0.4642857142857143</v>
      </c>
      <c r="Z73" s="16">
        <v>1</v>
      </c>
      <c r="AB73" s="16">
        <v>0.35102739726027399</v>
      </c>
      <c r="AC73" s="16">
        <v>0.43739565943238728</v>
      </c>
      <c r="AD73" s="16">
        <v>1</v>
      </c>
    </row>
    <row r="74" spans="2:30" x14ac:dyDescent="0.35">
      <c r="B74" s="15" t="s">
        <v>81</v>
      </c>
      <c r="C74" s="16">
        <v>0</v>
      </c>
      <c r="D74" s="16">
        <v>0</v>
      </c>
      <c r="E74" s="16">
        <v>0</v>
      </c>
      <c r="G74" s="16">
        <v>0</v>
      </c>
      <c r="H74" s="16">
        <v>0</v>
      </c>
      <c r="I74" s="16">
        <v>0</v>
      </c>
      <c r="J74" s="16">
        <v>0</v>
      </c>
      <c r="L74" s="16">
        <v>0</v>
      </c>
      <c r="M74" s="16">
        <v>0</v>
      </c>
      <c r="O74" s="16">
        <v>0</v>
      </c>
      <c r="P74" s="16">
        <v>0</v>
      </c>
      <c r="Q74" s="16">
        <v>0</v>
      </c>
      <c r="S74" s="16">
        <v>0</v>
      </c>
      <c r="T74" s="16">
        <v>0</v>
      </c>
      <c r="U74" s="16">
        <v>0</v>
      </c>
      <c r="V74" s="16">
        <v>0</v>
      </c>
      <c r="X74" s="16">
        <v>0</v>
      </c>
      <c r="Y74" s="16">
        <v>0</v>
      </c>
      <c r="Z74" s="16">
        <v>0</v>
      </c>
      <c r="AB74" s="16">
        <v>0</v>
      </c>
      <c r="AC74" s="16">
        <v>0</v>
      </c>
      <c r="AD74" s="16">
        <v>0</v>
      </c>
    </row>
    <row r="76" spans="2:30" ht="43.5" x14ac:dyDescent="0.35">
      <c r="B76" s="12" t="s">
        <v>86</v>
      </c>
    </row>
    <row r="77" spans="2:30" x14ac:dyDescent="0.35">
      <c r="B77" s="13" t="s">
        <v>17</v>
      </c>
    </row>
    <row r="78" spans="2:30" x14ac:dyDescent="0.35">
      <c r="B78" s="11" t="s">
        <v>53</v>
      </c>
      <c r="C78" s="14">
        <v>810</v>
      </c>
      <c r="D78" s="14">
        <v>219</v>
      </c>
      <c r="E78" s="14">
        <v>590</v>
      </c>
      <c r="G78" s="14">
        <v>255</v>
      </c>
      <c r="H78" s="14">
        <v>264</v>
      </c>
      <c r="I78" s="14">
        <v>186</v>
      </c>
      <c r="J78" s="14">
        <v>105</v>
      </c>
      <c r="L78" s="14">
        <v>603</v>
      </c>
      <c r="M78" s="14">
        <v>117</v>
      </c>
      <c r="O78" s="14">
        <v>177</v>
      </c>
      <c r="P78" s="14">
        <v>159</v>
      </c>
      <c r="Q78" s="14">
        <v>100</v>
      </c>
      <c r="S78" s="14">
        <v>194</v>
      </c>
      <c r="T78" s="14">
        <v>276</v>
      </c>
      <c r="U78" s="14">
        <v>143</v>
      </c>
      <c r="V78" s="14">
        <v>197</v>
      </c>
      <c r="X78" s="14">
        <v>359</v>
      </c>
      <c r="Y78" s="14">
        <v>280</v>
      </c>
      <c r="Z78" s="14">
        <v>171</v>
      </c>
      <c r="AB78" s="14">
        <v>584</v>
      </c>
      <c r="AC78" s="14">
        <v>599</v>
      </c>
      <c r="AD78" s="14">
        <v>379</v>
      </c>
    </row>
    <row r="79" spans="2:30" x14ac:dyDescent="0.35">
      <c r="B79" s="15" t="s">
        <v>48</v>
      </c>
      <c r="C79" s="16">
        <v>0.44320987654320992</v>
      </c>
      <c r="D79" s="16">
        <v>0.37899543378995432</v>
      </c>
      <c r="E79" s="16">
        <v>0.46610169491525422</v>
      </c>
      <c r="G79" s="16">
        <v>0.46666666666666667</v>
      </c>
      <c r="H79" s="16">
        <v>0.38636363636363641</v>
      </c>
      <c r="I79" s="16">
        <v>0.4946236559139785</v>
      </c>
      <c r="J79" s="16">
        <v>0.43809523809523809</v>
      </c>
      <c r="L79" s="16">
        <v>0.48756218905472642</v>
      </c>
      <c r="M79" s="16">
        <v>0.28205128205128199</v>
      </c>
      <c r="O79" s="16">
        <v>0.41242937853107342</v>
      </c>
      <c r="P79" s="16">
        <v>0.46540880503144649</v>
      </c>
      <c r="Q79" s="16">
        <v>0.32</v>
      </c>
      <c r="S79" s="16">
        <v>0.57731958762886593</v>
      </c>
      <c r="T79" s="16">
        <v>0.44565217391304351</v>
      </c>
      <c r="U79" s="16">
        <v>0.42657342657342662</v>
      </c>
      <c r="V79" s="16">
        <v>0.31979695431472083</v>
      </c>
      <c r="X79" s="16">
        <v>1</v>
      </c>
      <c r="Y79" s="16">
        <v>0</v>
      </c>
      <c r="Z79" s="16">
        <v>0</v>
      </c>
      <c r="AB79" s="16">
        <v>0.60273972602739723</v>
      </c>
      <c r="AC79" s="16">
        <v>0.44073455759599328</v>
      </c>
      <c r="AD79" s="16">
        <v>0.20580474934036941</v>
      </c>
    </row>
    <row r="80" spans="2:30" x14ac:dyDescent="0.35">
      <c r="B80" s="15" t="s">
        <v>49</v>
      </c>
      <c r="C80" s="16">
        <v>0.34567901234567899</v>
      </c>
      <c r="D80" s="16">
        <v>0.34703196347031962</v>
      </c>
      <c r="E80" s="16">
        <v>0.34576271186440682</v>
      </c>
      <c r="G80" s="16">
        <v>0.3411764705882353</v>
      </c>
      <c r="H80" s="16">
        <v>0.42045454545454553</v>
      </c>
      <c r="I80" s="16">
        <v>0.27956989247311831</v>
      </c>
      <c r="J80" s="16">
        <v>0.2857142857142857</v>
      </c>
      <c r="L80" s="16">
        <v>0.34328358208955218</v>
      </c>
      <c r="M80" s="16">
        <v>0.36752136752136749</v>
      </c>
      <c r="O80" s="16">
        <v>0.40677966101694918</v>
      </c>
      <c r="P80" s="16">
        <v>0.37735849056603782</v>
      </c>
      <c r="Q80" s="16">
        <v>0.41</v>
      </c>
      <c r="S80" s="16">
        <v>0.22680412371134021</v>
      </c>
      <c r="T80" s="16">
        <v>0.36956521739130432</v>
      </c>
      <c r="U80" s="16">
        <v>0.34965034965034958</v>
      </c>
      <c r="V80" s="16">
        <v>0.42639593908629442</v>
      </c>
      <c r="X80" s="16">
        <v>0</v>
      </c>
      <c r="Y80" s="16">
        <v>1</v>
      </c>
      <c r="Z80" s="16">
        <v>0</v>
      </c>
      <c r="AB80" s="16">
        <v>0.32705479452054792</v>
      </c>
      <c r="AC80" s="16">
        <v>0.44908180300500827</v>
      </c>
      <c r="AD80" s="16">
        <v>0.34300791556728227</v>
      </c>
    </row>
    <row r="81" spans="2:30" x14ac:dyDescent="0.35">
      <c r="B81" s="15" t="s">
        <v>50</v>
      </c>
      <c r="C81" s="16">
        <v>0.21111111111111111</v>
      </c>
      <c r="D81" s="16">
        <v>0.27397260273972601</v>
      </c>
      <c r="E81" s="16">
        <v>0.18813559322033899</v>
      </c>
      <c r="G81" s="16">
        <v>0.19215686274509811</v>
      </c>
      <c r="H81" s="16">
        <v>0.1931818181818182</v>
      </c>
      <c r="I81" s="16">
        <v>0.22580645161290319</v>
      </c>
      <c r="J81" s="16">
        <v>0.27619047619047621</v>
      </c>
      <c r="L81" s="16">
        <v>0.1691542288557214</v>
      </c>
      <c r="M81" s="16">
        <v>0.3504273504273504</v>
      </c>
      <c r="O81" s="16">
        <v>0.1807909604519774</v>
      </c>
      <c r="P81" s="16">
        <v>0.15723270440251569</v>
      </c>
      <c r="Q81" s="16">
        <v>0.27</v>
      </c>
      <c r="S81" s="16">
        <v>0.19587628865979381</v>
      </c>
      <c r="T81" s="16">
        <v>0.18478260869565219</v>
      </c>
      <c r="U81" s="16">
        <v>0.2237762237762238</v>
      </c>
      <c r="V81" s="16">
        <v>0.25380710659898481</v>
      </c>
      <c r="X81" s="16">
        <v>0</v>
      </c>
      <c r="Y81" s="16">
        <v>0</v>
      </c>
      <c r="Z81" s="16">
        <v>1</v>
      </c>
      <c r="AB81" s="16">
        <v>7.0205479452054798E-2</v>
      </c>
      <c r="AC81" s="16">
        <v>0.11018363939899831</v>
      </c>
      <c r="AD81" s="16">
        <v>0.45118733509234832</v>
      </c>
    </row>
    <row r="83" spans="2:30" ht="29" x14ac:dyDescent="0.35">
      <c r="B83" s="12" t="s">
        <v>87</v>
      </c>
    </row>
    <row r="84" spans="2:30" x14ac:dyDescent="0.35">
      <c r="B84" s="13" t="s">
        <v>17</v>
      </c>
    </row>
    <row r="85" spans="2:30" x14ac:dyDescent="0.35">
      <c r="B85" s="11" t="s">
        <v>53</v>
      </c>
      <c r="C85" s="14">
        <v>810</v>
      </c>
      <c r="D85" s="14">
        <v>219</v>
      </c>
      <c r="E85" s="14">
        <v>590</v>
      </c>
      <c r="G85" s="14">
        <v>255</v>
      </c>
      <c r="H85" s="14">
        <v>264</v>
      </c>
      <c r="I85" s="14">
        <v>186</v>
      </c>
      <c r="J85" s="14">
        <v>105</v>
      </c>
      <c r="L85" s="14">
        <v>603</v>
      </c>
      <c r="M85" s="14">
        <v>117</v>
      </c>
      <c r="O85" s="14">
        <v>177</v>
      </c>
      <c r="P85" s="14">
        <v>159</v>
      </c>
      <c r="Q85" s="14">
        <v>100</v>
      </c>
      <c r="S85" s="14">
        <v>194</v>
      </c>
      <c r="T85" s="14">
        <v>276</v>
      </c>
      <c r="U85" s="14">
        <v>143</v>
      </c>
      <c r="V85" s="14">
        <v>197</v>
      </c>
      <c r="X85" s="14">
        <v>359</v>
      </c>
      <c r="Y85" s="14">
        <v>280</v>
      </c>
      <c r="Z85" s="14">
        <v>171</v>
      </c>
      <c r="AB85" s="14">
        <v>584</v>
      </c>
      <c r="AC85" s="14">
        <v>599</v>
      </c>
      <c r="AD85" s="14">
        <v>379</v>
      </c>
    </row>
    <row r="86" spans="2:30" ht="29" x14ac:dyDescent="0.35">
      <c r="B86" s="15" t="s">
        <v>88</v>
      </c>
      <c r="C86" s="16">
        <v>7.0370370370370375E-2</v>
      </c>
      <c r="D86" s="16">
        <v>6.8493150684931503E-2</v>
      </c>
      <c r="E86" s="16">
        <v>7.1186440677966104E-2</v>
      </c>
      <c r="G86" s="16">
        <v>8.2352941176470587E-2</v>
      </c>
      <c r="H86" s="16">
        <v>5.3030303030303032E-2</v>
      </c>
      <c r="I86" s="16">
        <v>5.3763440860215048E-2</v>
      </c>
      <c r="J86" s="16">
        <v>0.1142857142857143</v>
      </c>
      <c r="L86" s="16">
        <v>5.9701492537313432E-2</v>
      </c>
      <c r="M86" s="16">
        <v>0.1025641025641026</v>
      </c>
      <c r="O86" s="16">
        <v>7.3446327683615822E-2</v>
      </c>
      <c r="P86" s="16">
        <v>8.1761006289308172E-2</v>
      </c>
      <c r="Q86" s="16">
        <v>0.05</v>
      </c>
      <c r="S86" s="16">
        <v>8.7628865979381437E-2</v>
      </c>
      <c r="T86" s="16">
        <v>8.3333333333333329E-2</v>
      </c>
      <c r="U86" s="16">
        <v>4.8951048951048952E-2</v>
      </c>
      <c r="V86" s="16">
        <v>5.0761421319796947E-2</v>
      </c>
      <c r="X86" s="16">
        <v>6.6852367688022288E-2</v>
      </c>
      <c r="Y86" s="16">
        <v>8.5714285714285715E-2</v>
      </c>
      <c r="Z86" s="16">
        <v>5.2631578947368418E-2</v>
      </c>
      <c r="AB86" s="16">
        <v>7.5342465753424653E-2</v>
      </c>
      <c r="AC86" s="16">
        <v>6.1769616026711188E-2</v>
      </c>
      <c r="AD86" s="16">
        <v>6.5963060686015831E-2</v>
      </c>
    </row>
    <row r="87" spans="2:30" ht="29" x14ac:dyDescent="0.35">
      <c r="B87" s="15" t="s">
        <v>89</v>
      </c>
      <c r="C87" s="16">
        <v>0.39506172839506171</v>
      </c>
      <c r="D87" s="16">
        <v>0.46118721461187212</v>
      </c>
      <c r="E87" s="16">
        <v>0.37118644067796608</v>
      </c>
      <c r="G87" s="16">
        <v>0.38823529411764712</v>
      </c>
      <c r="H87" s="16">
        <v>0.42424242424242431</v>
      </c>
      <c r="I87" s="16">
        <v>0.30645161290322581</v>
      </c>
      <c r="J87" s="16">
        <v>0.49523809523809531</v>
      </c>
      <c r="L87" s="16">
        <v>0.41956882255389721</v>
      </c>
      <c r="M87" s="16">
        <v>0.33333333333333331</v>
      </c>
      <c r="O87" s="16">
        <v>0.43502824858757061</v>
      </c>
      <c r="P87" s="16">
        <v>0.36477987421383651</v>
      </c>
      <c r="Q87" s="16">
        <v>0.4</v>
      </c>
      <c r="S87" s="16">
        <v>0.36597938144329889</v>
      </c>
      <c r="T87" s="16">
        <v>0.34420289855072461</v>
      </c>
      <c r="U87" s="16">
        <v>0.44055944055944057</v>
      </c>
      <c r="V87" s="16">
        <v>0.46192893401015228</v>
      </c>
      <c r="X87" s="16">
        <v>0.38997214484679671</v>
      </c>
      <c r="Y87" s="16">
        <v>0.4107142857142857</v>
      </c>
      <c r="Z87" s="16">
        <v>0.38011695906432752</v>
      </c>
      <c r="AB87" s="16">
        <v>0.41095890410958902</v>
      </c>
      <c r="AC87" s="16">
        <v>0.40066777963272121</v>
      </c>
      <c r="AD87" s="16">
        <v>0.42216358839050128</v>
      </c>
    </row>
    <row r="88" spans="2:30" ht="43.5" x14ac:dyDescent="0.35">
      <c r="B88" s="15" t="s">
        <v>90</v>
      </c>
      <c r="C88" s="16">
        <v>0.391358024691358</v>
      </c>
      <c r="D88" s="16">
        <v>0.37442922374429222</v>
      </c>
      <c r="E88" s="16">
        <v>0.39661016949152539</v>
      </c>
      <c r="G88" s="16">
        <v>0.41176470588235292</v>
      </c>
      <c r="H88" s="16">
        <v>0.35227272727272729</v>
      </c>
      <c r="I88" s="16">
        <v>0.45698924731182788</v>
      </c>
      <c r="J88" s="16">
        <v>0.32380952380952382</v>
      </c>
      <c r="L88" s="16">
        <v>0.3946932006633499</v>
      </c>
      <c r="M88" s="16">
        <v>0.3504273504273504</v>
      </c>
      <c r="O88" s="16">
        <v>0.3728813559322034</v>
      </c>
      <c r="P88" s="16">
        <v>0.43396226415094341</v>
      </c>
      <c r="Q88" s="16">
        <v>0.41</v>
      </c>
      <c r="S88" s="16">
        <v>0.4175257731958763</v>
      </c>
      <c r="T88" s="16">
        <v>0.41666666666666669</v>
      </c>
      <c r="U88" s="16">
        <v>0.35664335664335672</v>
      </c>
      <c r="V88" s="16">
        <v>0.35532994923857869</v>
      </c>
      <c r="X88" s="16">
        <v>0.3955431754874652</v>
      </c>
      <c r="Y88" s="16">
        <v>0.36428571428571432</v>
      </c>
      <c r="Z88" s="16">
        <v>0.42690058479532161</v>
      </c>
      <c r="AB88" s="16">
        <v>0.375</v>
      </c>
      <c r="AC88" s="16">
        <v>0.40233722871452421</v>
      </c>
      <c r="AD88" s="16">
        <v>0.39313984168865429</v>
      </c>
    </row>
    <row r="89" spans="2:30" ht="43.5" x14ac:dyDescent="0.35">
      <c r="B89" s="15" t="s">
        <v>91</v>
      </c>
      <c r="C89" s="16">
        <v>0.12592592592592591</v>
      </c>
      <c r="D89" s="16">
        <v>6.3926940639269403E-2</v>
      </c>
      <c r="E89" s="16">
        <v>0.14915254237288139</v>
      </c>
      <c r="G89" s="16">
        <v>0.1058823529411765</v>
      </c>
      <c r="H89" s="16">
        <v>0.15151515151515149</v>
      </c>
      <c r="I89" s="16">
        <v>0.15053763440860221</v>
      </c>
      <c r="J89" s="16">
        <v>6.6666666666666666E-2</v>
      </c>
      <c r="L89" s="16">
        <v>0.1127694859038143</v>
      </c>
      <c r="M89" s="16">
        <v>0.17948717948717949</v>
      </c>
      <c r="O89" s="16">
        <v>0.10169491525423729</v>
      </c>
      <c r="P89" s="16">
        <v>9.4339622641509441E-2</v>
      </c>
      <c r="Q89" s="16">
        <v>0.13</v>
      </c>
      <c r="S89" s="16">
        <v>0.1134020618556701</v>
      </c>
      <c r="T89" s="16">
        <v>0.13405797101449279</v>
      </c>
      <c r="U89" s="16">
        <v>0.1398601398601399</v>
      </c>
      <c r="V89" s="16">
        <v>0.116751269035533</v>
      </c>
      <c r="X89" s="16">
        <v>0.1364902506963788</v>
      </c>
      <c r="Y89" s="16">
        <v>0.1178571428571429</v>
      </c>
      <c r="Z89" s="16">
        <v>0.1169590643274854</v>
      </c>
      <c r="AB89" s="16">
        <v>0.12671232876712329</v>
      </c>
      <c r="AC89" s="16">
        <v>0.1185308848080134</v>
      </c>
      <c r="AD89" s="16">
        <v>0.1002638522427441</v>
      </c>
    </row>
    <row r="90" spans="2:30" ht="58" x14ac:dyDescent="0.35">
      <c r="B90" s="15" t="s">
        <v>92</v>
      </c>
      <c r="C90" s="16">
        <v>1.7283950617283949E-2</v>
      </c>
      <c r="D90" s="16">
        <v>3.1963470319634701E-2</v>
      </c>
      <c r="E90" s="16">
        <v>1.1864406779661021E-2</v>
      </c>
      <c r="G90" s="16">
        <v>1.1764705882352939E-2</v>
      </c>
      <c r="H90" s="16">
        <v>1.893939393939394E-2</v>
      </c>
      <c r="I90" s="16">
        <v>3.2258064516129031E-2</v>
      </c>
      <c r="J90" s="16">
        <v>0</v>
      </c>
      <c r="L90" s="16">
        <v>1.3266998341625209E-2</v>
      </c>
      <c r="M90" s="16">
        <v>3.4188034188034191E-2</v>
      </c>
      <c r="O90" s="16">
        <v>1.6949152542372881E-2</v>
      </c>
      <c r="P90" s="16">
        <v>2.5157232704402521E-2</v>
      </c>
      <c r="Q90" s="16">
        <v>0.01</v>
      </c>
      <c r="S90" s="16">
        <v>1.54639175257732E-2</v>
      </c>
      <c r="T90" s="16">
        <v>2.1739130434782612E-2</v>
      </c>
      <c r="U90" s="16">
        <v>1.3986013986013989E-2</v>
      </c>
      <c r="V90" s="16">
        <v>1.522842639593909E-2</v>
      </c>
      <c r="X90" s="16">
        <v>1.1142061281337051E-2</v>
      </c>
      <c r="Y90" s="16">
        <v>2.1428571428571429E-2</v>
      </c>
      <c r="Z90" s="16">
        <v>2.3391812865497071E-2</v>
      </c>
      <c r="AB90" s="16">
        <v>1.198630136986301E-2</v>
      </c>
      <c r="AC90" s="16">
        <v>1.6694490818030049E-2</v>
      </c>
      <c r="AD90" s="16">
        <v>1.8469656992084429E-2</v>
      </c>
    </row>
    <row r="92" spans="2:30" ht="43.5" x14ac:dyDescent="0.35">
      <c r="B92" s="12" t="s">
        <v>93</v>
      </c>
    </row>
    <row r="93" spans="2:30" x14ac:dyDescent="0.35">
      <c r="B93" s="13" t="s">
        <v>17</v>
      </c>
    </row>
    <row r="94" spans="2:30" x14ac:dyDescent="0.35">
      <c r="B94" s="11" t="s">
        <v>53</v>
      </c>
      <c r="C94" s="14">
        <v>810</v>
      </c>
      <c r="D94" s="14">
        <v>219</v>
      </c>
      <c r="E94" s="14">
        <v>590</v>
      </c>
      <c r="G94" s="14">
        <v>255</v>
      </c>
      <c r="H94" s="14">
        <v>264</v>
      </c>
      <c r="I94" s="14">
        <v>186</v>
      </c>
      <c r="J94" s="14">
        <v>105</v>
      </c>
      <c r="L94" s="14">
        <v>603</v>
      </c>
      <c r="M94" s="14">
        <v>117</v>
      </c>
      <c r="O94" s="14">
        <v>177</v>
      </c>
      <c r="P94" s="14">
        <v>159</v>
      </c>
      <c r="Q94" s="14">
        <v>100</v>
      </c>
      <c r="S94" s="14">
        <v>194</v>
      </c>
      <c r="T94" s="14">
        <v>276</v>
      </c>
      <c r="U94" s="14">
        <v>143</v>
      </c>
      <c r="V94" s="14">
        <v>197</v>
      </c>
      <c r="X94" s="14">
        <v>359</v>
      </c>
      <c r="Y94" s="14">
        <v>280</v>
      </c>
      <c r="Z94" s="14">
        <v>171</v>
      </c>
      <c r="AB94" s="14">
        <v>584</v>
      </c>
      <c r="AC94" s="14">
        <v>599</v>
      </c>
      <c r="AD94" s="14">
        <v>379</v>
      </c>
    </row>
    <row r="95" spans="2:30" x14ac:dyDescent="0.35">
      <c r="B95" s="15" t="s">
        <v>94</v>
      </c>
      <c r="C95" s="16">
        <v>0.25432098765432098</v>
      </c>
      <c r="D95" s="16">
        <v>0.30593607305936071</v>
      </c>
      <c r="E95" s="16">
        <v>0.23389830508474579</v>
      </c>
      <c r="G95" s="16">
        <v>0.26666666666666672</v>
      </c>
      <c r="H95" s="16">
        <v>0.22727272727272729</v>
      </c>
      <c r="I95" s="16">
        <v>0.25806451612903231</v>
      </c>
      <c r="J95" s="16">
        <v>0.2857142857142857</v>
      </c>
      <c r="L95" s="16">
        <v>0.2388059701492537</v>
      </c>
      <c r="M95" s="16">
        <v>0.27350427350427348</v>
      </c>
      <c r="O95" s="16">
        <v>0.1864406779661017</v>
      </c>
      <c r="P95" s="16">
        <v>0.26415094339622641</v>
      </c>
      <c r="Q95" s="16">
        <v>0.3</v>
      </c>
      <c r="S95" s="16">
        <v>0.25257731958762891</v>
      </c>
      <c r="T95" s="16">
        <v>0.25362318840579712</v>
      </c>
      <c r="U95" s="16">
        <v>0.24475524475524479</v>
      </c>
      <c r="V95" s="16">
        <v>0.26395939086294418</v>
      </c>
      <c r="X95" s="16">
        <v>0.27576601671309192</v>
      </c>
      <c r="Y95" s="16">
        <v>0.20714285714285721</v>
      </c>
      <c r="Z95" s="16">
        <v>0.28654970760233922</v>
      </c>
      <c r="AB95" s="16">
        <v>0.25171232876712329</v>
      </c>
      <c r="AC95" s="16">
        <v>0.23372287145242071</v>
      </c>
      <c r="AD95" s="16">
        <v>0.26385224274406333</v>
      </c>
    </row>
    <row r="96" spans="2:30" x14ac:dyDescent="0.35">
      <c r="B96" s="15" t="s">
        <v>95</v>
      </c>
      <c r="C96" s="16">
        <v>0.63456790123456785</v>
      </c>
      <c r="D96" s="16">
        <v>0.62557077625570778</v>
      </c>
      <c r="E96" s="16">
        <v>0.63898305084745766</v>
      </c>
      <c r="G96" s="16">
        <v>0.61960784313725492</v>
      </c>
      <c r="H96" s="16">
        <v>0.63257575757575757</v>
      </c>
      <c r="I96" s="16">
        <v>0.63440860215053763</v>
      </c>
      <c r="J96" s="16">
        <v>0.67619047619047623</v>
      </c>
      <c r="L96" s="16">
        <v>0.66003316749585406</v>
      </c>
      <c r="M96" s="16">
        <v>0.61538461538461542</v>
      </c>
      <c r="O96" s="16">
        <v>0.70056497175141241</v>
      </c>
      <c r="P96" s="16">
        <v>0.65408805031446537</v>
      </c>
      <c r="Q96" s="16">
        <v>0.56999999999999995</v>
      </c>
      <c r="S96" s="16">
        <v>0.65979381443298968</v>
      </c>
      <c r="T96" s="16">
        <v>0.62318840579710144</v>
      </c>
      <c r="U96" s="16">
        <v>0.67832167832167833</v>
      </c>
      <c r="V96" s="16">
        <v>0.59390862944162437</v>
      </c>
      <c r="X96" s="16">
        <v>0.65738161559888575</v>
      </c>
      <c r="Y96" s="16">
        <v>0.62857142857142856</v>
      </c>
      <c r="Z96" s="16">
        <v>0.59649122807017541</v>
      </c>
      <c r="AB96" s="16">
        <v>0.6404109589041096</v>
      </c>
      <c r="AC96" s="16">
        <v>0.64607679465776291</v>
      </c>
      <c r="AD96" s="16">
        <v>0.60158311345646442</v>
      </c>
    </row>
    <row r="97" spans="2:30" x14ac:dyDescent="0.35">
      <c r="B97" s="15" t="s">
        <v>96</v>
      </c>
      <c r="C97" s="16">
        <v>8.7654320987654327E-2</v>
      </c>
      <c r="D97" s="16">
        <v>4.5662100456621002E-2</v>
      </c>
      <c r="E97" s="16">
        <v>0.1033898305084746</v>
      </c>
      <c r="G97" s="16">
        <v>8.6274509803921567E-2</v>
      </c>
      <c r="H97" s="16">
        <v>0.1174242424242424</v>
      </c>
      <c r="I97" s="16">
        <v>7.5268817204301078E-2</v>
      </c>
      <c r="J97" s="16">
        <v>3.8095238095238099E-2</v>
      </c>
      <c r="L97" s="16">
        <v>8.12603648424544E-2</v>
      </c>
      <c r="M97" s="16">
        <v>0.1025641025641026</v>
      </c>
      <c r="O97" s="16">
        <v>9.03954802259887E-2</v>
      </c>
      <c r="P97" s="16">
        <v>7.5471698113207544E-2</v>
      </c>
      <c r="Q97" s="16">
        <v>0.11</v>
      </c>
      <c r="S97" s="16">
        <v>5.6701030927835051E-2</v>
      </c>
      <c r="T97" s="16">
        <v>0.10144927536231881</v>
      </c>
      <c r="U97" s="16">
        <v>6.9930069930069935E-2</v>
      </c>
      <c r="V97" s="16">
        <v>0.1116751269035533</v>
      </c>
      <c r="X97" s="16">
        <v>5.5710306406685242E-2</v>
      </c>
      <c r="Y97" s="16">
        <v>0.1357142857142857</v>
      </c>
      <c r="Z97" s="16">
        <v>7.6023391812865493E-2</v>
      </c>
      <c r="AB97" s="16">
        <v>9.2465753424657529E-2</v>
      </c>
      <c r="AC97" s="16">
        <v>0.1001669449081803</v>
      </c>
      <c r="AD97" s="16">
        <v>0.10554089709762531</v>
      </c>
    </row>
    <row r="98" spans="2:30" x14ac:dyDescent="0.35">
      <c r="B98" s="15" t="s">
        <v>97</v>
      </c>
      <c r="C98" s="16">
        <v>7.4074074074074077E-3</v>
      </c>
      <c r="D98" s="16">
        <v>4.5662100456621002E-3</v>
      </c>
      <c r="E98" s="16">
        <v>8.4745762711864406E-3</v>
      </c>
      <c r="G98" s="16">
        <v>7.8431372549019607E-3</v>
      </c>
      <c r="H98" s="16">
        <v>7.575757575757576E-3</v>
      </c>
      <c r="I98" s="16">
        <v>1.075268817204301E-2</v>
      </c>
      <c r="J98" s="16">
        <v>0</v>
      </c>
      <c r="L98" s="16">
        <v>6.6334991708126038E-3</v>
      </c>
      <c r="M98" s="16">
        <v>0</v>
      </c>
      <c r="O98" s="16">
        <v>1.1299435028248589E-2</v>
      </c>
      <c r="P98" s="16">
        <v>6.2893081761006293E-3</v>
      </c>
      <c r="Q98" s="16">
        <v>0</v>
      </c>
      <c r="S98" s="16">
        <v>1.030927835051546E-2</v>
      </c>
      <c r="T98" s="16">
        <v>3.6231884057971011E-3</v>
      </c>
      <c r="U98" s="16">
        <v>0</v>
      </c>
      <c r="V98" s="16">
        <v>1.522842639593909E-2</v>
      </c>
      <c r="X98" s="16">
        <v>8.356545961002786E-3</v>
      </c>
      <c r="Y98" s="16">
        <v>1.0714285714285709E-2</v>
      </c>
      <c r="Z98" s="16">
        <v>0</v>
      </c>
      <c r="AB98" s="16">
        <v>8.5616438356164379E-3</v>
      </c>
      <c r="AC98" s="16">
        <v>8.3472454090150246E-3</v>
      </c>
      <c r="AD98" s="16">
        <v>7.9155672823219003E-3</v>
      </c>
    </row>
    <row r="99" spans="2:30" x14ac:dyDescent="0.35">
      <c r="B99" s="15" t="s">
        <v>98</v>
      </c>
      <c r="C99" s="16">
        <v>1.604938271604938E-2</v>
      </c>
      <c r="D99" s="16">
        <v>1.8264840182648401E-2</v>
      </c>
      <c r="E99" s="16">
        <v>1.525423728813559E-2</v>
      </c>
      <c r="G99" s="16">
        <v>1.9607843137254902E-2</v>
      </c>
      <c r="H99" s="16">
        <v>1.515151515151515E-2</v>
      </c>
      <c r="I99" s="16">
        <v>2.150537634408602E-2</v>
      </c>
      <c r="J99" s="16">
        <v>0</v>
      </c>
      <c r="L99" s="16">
        <v>1.3266998341625209E-2</v>
      </c>
      <c r="M99" s="16">
        <v>8.5470085470085479E-3</v>
      </c>
      <c r="O99" s="16">
        <v>1.1299435028248589E-2</v>
      </c>
      <c r="P99" s="16">
        <v>0</v>
      </c>
      <c r="Q99" s="16">
        <v>0.02</v>
      </c>
      <c r="S99" s="16">
        <v>2.0618556701030931E-2</v>
      </c>
      <c r="T99" s="16">
        <v>1.8115942028985511E-2</v>
      </c>
      <c r="U99" s="16">
        <v>6.993006993006993E-3</v>
      </c>
      <c r="V99" s="16">
        <v>1.522842639593909E-2</v>
      </c>
      <c r="X99" s="16">
        <v>2.7855153203342618E-3</v>
      </c>
      <c r="Y99" s="16">
        <v>1.785714285714286E-2</v>
      </c>
      <c r="Z99" s="16">
        <v>4.0935672514619881E-2</v>
      </c>
      <c r="AB99" s="16">
        <v>6.8493150684931503E-3</v>
      </c>
      <c r="AC99" s="16">
        <v>1.168614357262104E-2</v>
      </c>
      <c r="AD99" s="16">
        <v>2.1108179419525069E-2</v>
      </c>
    </row>
    <row r="100" spans="2:30" x14ac:dyDescent="0.35">
      <c r="G100" s="24"/>
      <c r="H100" s="24"/>
      <c r="I100" s="24"/>
      <c r="J100" s="24"/>
    </row>
    <row r="101" spans="2:30" ht="159.5" x14ac:dyDescent="0.35">
      <c r="B101" s="12" t="s">
        <v>99</v>
      </c>
    </row>
    <row r="102" spans="2:30" x14ac:dyDescent="0.35">
      <c r="B102" s="13" t="s">
        <v>17</v>
      </c>
    </row>
    <row r="103" spans="2:30" x14ac:dyDescent="0.35">
      <c r="B103" s="11" t="s">
        <v>53</v>
      </c>
      <c r="C103" s="14">
        <v>810</v>
      </c>
      <c r="D103" s="14">
        <v>219</v>
      </c>
      <c r="E103" s="14">
        <v>590</v>
      </c>
      <c r="G103" s="14">
        <v>255</v>
      </c>
      <c r="H103" s="14">
        <v>264</v>
      </c>
      <c r="I103" s="14">
        <v>186</v>
      </c>
      <c r="J103" s="14">
        <v>105</v>
      </c>
      <c r="L103" s="14">
        <v>603</v>
      </c>
      <c r="M103" s="14">
        <v>117</v>
      </c>
      <c r="O103" s="14">
        <v>177</v>
      </c>
      <c r="P103" s="14">
        <v>159</v>
      </c>
      <c r="Q103" s="14">
        <v>100</v>
      </c>
      <c r="S103" s="14">
        <v>194</v>
      </c>
      <c r="T103" s="14">
        <v>276</v>
      </c>
      <c r="U103" s="14">
        <v>143</v>
      </c>
      <c r="V103" s="14">
        <v>197</v>
      </c>
      <c r="X103" s="14">
        <v>359</v>
      </c>
      <c r="Y103" s="14">
        <v>280</v>
      </c>
      <c r="Z103" s="14">
        <v>171</v>
      </c>
      <c r="AB103" s="14">
        <v>584</v>
      </c>
      <c r="AC103" s="14">
        <v>599</v>
      </c>
      <c r="AD103" s="14">
        <v>379</v>
      </c>
    </row>
    <row r="104" spans="2:30" ht="43.5" x14ac:dyDescent="0.35">
      <c r="B104" s="15" t="s">
        <v>100</v>
      </c>
      <c r="C104" s="16">
        <v>0.26543209876543211</v>
      </c>
      <c r="D104" s="16">
        <v>0.30593607305936071</v>
      </c>
      <c r="E104" s="16">
        <v>0.25084745762711858</v>
      </c>
      <c r="G104" s="16">
        <v>0.27450980392156871</v>
      </c>
      <c r="H104" s="16">
        <v>0.31439393939393939</v>
      </c>
      <c r="I104" s="16">
        <v>0.19892473118279569</v>
      </c>
      <c r="J104" s="16">
        <v>0.23809523809523811</v>
      </c>
      <c r="L104" s="16">
        <v>0.28524046434494188</v>
      </c>
      <c r="M104" s="16">
        <v>0.2393162393162393</v>
      </c>
      <c r="O104" s="16">
        <v>0.31073446327683618</v>
      </c>
      <c r="P104" s="16">
        <v>0.25157232704402521</v>
      </c>
      <c r="Q104" s="16">
        <v>0.33</v>
      </c>
      <c r="S104" s="16">
        <v>0.22680412371134021</v>
      </c>
      <c r="T104" s="16">
        <v>0.23550724637681161</v>
      </c>
      <c r="U104" s="16">
        <v>0.32167832167832172</v>
      </c>
      <c r="V104" s="16">
        <v>0.30456852791878181</v>
      </c>
      <c r="X104" s="16">
        <v>0.1977715877437326</v>
      </c>
      <c r="Y104" s="16">
        <v>0.32857142857142863</v>
      </c>
      <c r="Z104" s="16">
        <v>0.30409356725146203</v>
      </c>
      <c r="AB104" s="16">
        <v>0.26198630136986301</v>
      </c>
      <c r="AC104" s="16">
        <v>0.28881469115191988</v>
      </c>
      <c r="AD104" s="16">
        <v>0.32189973614775719</v>
      </c>
    </row>
    <row r="105" spans="2:30" ht="43.5" x14ac:dyDescent="0.35">
      <c r="B105" s="15" t="s">
        <v>101</v>
      </c>
      <c r="C105" s="16">
        <v>0.53827160493827164</v>
      </c>
      <c r="D105" s="16">
        <v>0.52054794520547942</v>
      </c>
      <c r="E105" s="16">
        <v>0.54406779661016946</v>
      </c>
      <c r="G105" s="16">
        <v>0.52549019607843139</v>
      </c>
      <c r="H105" s="16">
        <v>0.50757575757575757</v>
      </c>
      <c r="I105" s="16">
        <v>0.60752688172043012</v>
      </c>
      <c r="J105" s="16">
        <v>0.52380952380952384</v>
      </c>
      <c r="L105" s="16">
        <v>0.51409618573797677</v>
      </c>
      <c r="M105" s="16">
        <v>0.59829059829059827</v>
      </c>
      <c r="O105" s="16">
        <v>0.51412429378531077</v>
      </c>
      <c r="P105" s="16">
        <v>0.53459119496855345</v>
      </c>
      <c r="Q105" s="16">
        <v>0.47</v>
      </c>
      <c r="S105" s="16">
        <v>0.58247422680412375</v>
      </c>
      <c r="T105" s="16">
        <v>0.51811594202898548</v>
      </c>
      <c r="U105" s="16">
        <v>0.48951048951048948</v>
      </c>
      <c r="V105" s="16">
        <v>0.55837563451776651</v>
      </c>
      <c r="X105" s="16">
        <v>0.55431754874651806</v>
      </c>
      <c r="Y105" s="16">
        <v>0.50714285714285712</v>
      </c>
      <c r="Z105" s="16">
        <v>0.55555555555555558</v>
      </c>
      <c r="AB105" s="16">
        <v>0.53082191780821919</v>
      </c>
      <c r="AC105" s="16">
        <v>0.52587646076794659</v>
      </c>
      <c r="AD105" s="16">
        <v>0.53298153034300788</v>
      </c>
    </row>
    <row r="106" spans="2:30" ht="43.5" x14ac:dyDescent="0.35">
      <c r="B106" s="15" t="s">
        <v>102</v>
      </c>
      <c r="C106" s="16">
        <v>0.14814814814814811</v>
      </c>
      <c r="D106" s="16">
        <v>0.14611872146118721</v>
      </c>
      <c r="E106" s="16">
        <v>0.14915254237288139</v>
      </c>
      <c r="G106" s="16">
        <v>0.14509803921568629</v>
      </c>
      <c r="H106" s="16">
        <v>0.1325757575757576</v>
      </c>
      <c r="I106" s="16">
        <v>0.14516129032258071</v>
      </c>
      <c r="J106" s="16">
        <v>0.2</v>
      </c>
      <c r="L106" s="16">
        <v>0.15754560530679931</v>
      </c>
      <c r="M106" s="16">
        <v>0.1196581196581197</v>
      </c>
      <c r="O106" s="16">
        <v>0.12994350282485881</v>
      </c>
      <c r="P106" s="16">
        <v>0.18867924528301891</v>
      </c>
      <c r="Q106" s="16">
        <v>0.16</v>
      </c>
      <c r="S106" s="16">
        <v>0.15979381443298971</v>
      </c>
      <c r="T106" s="16">
        <v>0.17391304347826089</v>
      </c>
      <c r="U106" s="16">
        <v>0.1398601398601399</v>
      </c>
      <c r="V106" s="16">
        <v>0.1065989847715736</v>
      </c>
      <c r="X106" s="16">
        <v>0.1949860724233983</v>
      </c>
      <c r="Y106" s="16">
        <v>0.1178571428571429</v>
      </c>
      <c r="Z106" s="16">
        <v>9.9415204678362568E-2</v>
      </c>
      <c r="AB106" s="16">
        <v>0.16095890410958899</v>
      </c>
      <c r="AC106" s="16">
        <v>0.13689482470784639</v>
      </c>
      <c r="AD106" s="16">
        <v>0.1002638522427441</v>
      </c>
    </row>
    <row r="107" spans="2:30" x14ac:dyDescent="0.35">
      <c r="B107" s="15" t="s">
        <v>103</v>
      </c>
      <c r="C107" s="16">
        <v>4.8148148148148148E-2</v>
      </c>
      <c r="D107" s="16">
        <v>2.7397260273972601E-2</v>
      </c>
      <c r="E107" s="16">
        <v>5.5932203389830508E-2</v>
      </c>
      <c r="G107" s="16">
        <v>5.4901960784313718E-2</v>
      </c>
      <c r="H107" s="16">
        <v>4.5454545454545463E-2</v>
      </c>
      <c r="I107" s="16">
        <v>4.8387096774193547E-2</v>
      </c>
      <c r="J107" s="16">
        <v>3.8095238095238099E-2</v>
      </c>
      <c r="L107" s="16">
        <v>4.3117744610281922E-2</v>
      </c>
      <c r="M107" s="16">
        <v>4.2735042735042743E-2</v>
      </c>
      <c r="O107" s="16">
        <v>4.519774011299435E-2</v>
      </c>
      <c r="P107" s="16">
        <v>2.5157232704402521E-2</v>
      </c>
      <c r="Q107" s="16">
        <v>0.04</v>
      </c>
      <c r="S107" s="16">
        <v>3.0927835051546389E-2</v>
      </c>
      <c r="T107" s="16">
        <v>7.2463768115942032E-2</v>
      </c>
      <c r="U107" s="16">
        <v>4.8951048951048952E-2</v>
      </c>
      <c r="V107" s="16">
        <v>3.045685279187817E-2</v>
      </c>
      <c r="X107" s="16">
        <v>5.2924791086350967E-2</v>
      </c>
      <c r="Y107" s="16">
        <v>4.642857142857143E-2</v>
      </c>
      <c r="Z107" s="16">
        <v>4.0935672514619881E-2</v>
      </c>
      <c r="AB107" s="16">
        <v>4.6232876712328758E-2</v>
      </c>
      <c r="AC107" s="16">
        <v>4.8414023372287153E-2</v>
      </c>
      <c r="AD107" s="16">
        <v>4.4854881266490773E-2</v>
      </c>
    </row>
    <row r="109" spans="2:30" ht="43.5" x14ac:dyDescent="0.35">
      <c r="B109" s="12" t="s">
        <v>104</v>
      </c>
    </row>
    <row r="110" spans="2:30" x14ac:dyDescent="0.35">
      <c r="B110" s="13" t="s">
        <v>17</v>
      </c>
    </row>
    <row r="111" spans="2:30" x14ac:dyDescent="0.35">
      <c r="B111" s="11" t="s">
        <v>53</v>
      </c>
      <c r="C111" s="14">
        <v>810</v>
      </c>
      <c r="D111" s="14">
        <v>219</v>
      </c>
      <c r="E111" s="14">
        <v>590</v>
      </c>
      <c r="G111" s="14">
        <v>255</v>
      </c>
      <c r="H111" s="14">
        <v>264</v>
      </c>
      <c r="I111" s="14">
        <v>186</v>
      </c>
      <c r="J111" s="14">
        <v>105</v>
      </c>
      <c r="L111" s="14">
        <v>603</v>
      </c>
      <c r="M111" s="14">
        <v>117</v>
      </c>
      <c r="O111" s="14">
        <v>177</v>
      </c>
      <c r="P111" s="14">
        <v>159</v>
      </c>
      <c r="Q111" s="14">
        <v>100</v>
      </c>
      <c r="S111" s="14">
        <v>194</v>
      </c>
      <c r="T111" s="14">
        <v>276</v>
      </c>
      <c r="U111" s="14">
        <v>143</v>
      </c>
      <c r="V111" s="14">
        <v>197</v>
      </c>
      <c r="X111" s="14">
        <v>359</v>
      </c>
      <c r="Y111" s="14">
        <v>280</v>
      </c>
      <c r="Z111" s="14">
        <v>171</v>
      </c>
      <c r="AB111" s="14">
        <v>584</v>
      </c>
      <c r="AC111" s="14">
        <v>599</v>
      </c>
      <c r="AD111" s="14">
        <v>379</v>
      </c>
    </row>
    <row r="112" spans="2:30" x14ac:dyDescent="0.35">
      <c r="B112" s="15" t="s">
        <v>105</v>
      </c>
      <c r="C112" s="16">
        <v>9.3827160493827166E-2</v>
      </c>
      <c r="D112" s="16">
        <v>0.11415525114155251</v>
      </c>
      <c r="E112" s="16">
        <v>8.6440677966101692E-2</v>
      </c>
      <c r="G112" s="16">
        <v>8.6274509803921567E-2</v>
      </c>
      <c r="H112" s="16">
        <v>9.0909090909090912E-2</v>
      </c>
      <c r="I112" s="16">
        <v>8.0645161290322578E-2</v>
      </c>
      <c r="J112" s="16">
        <v>0.14285714285714279</v>
      </c>
      <c r="L112" s="16">
        <v>7.7943615257048099E-2</v>
      </c>
      <c r="M112" s="16">
        <v>0.188034188034188</v>
      </c>
      <c r="O112" s="16">
        <v>9.03954802259887E-2</v>
      </c>
      <c r="P112" s="16">
        <v>8.8050314465408799E-2</v>
      </c>
      <c r="Q112" s="16">
        <v>0.05</v>
      </c>
      <c r="S112" s="16">
        <v>9.7938144329896906E-2</v>
      </c>
      <c r="T112" s="16">
        <v>0.10144927536231881</v>
      </c>
      <c r="U112" s="16">
        <v>6.2937062937062943E-2</v>
      </c>
      <c r="V112" s="16">
        <v>0.10152284263959389</v>
      </c>
      <c r="X112" s="16">
        <v>6.1281337047353758E-2</v>
      </c>
      <c r="Y112" s="16">
        <v>8.2142857142857142E-2</v>
      </c>
      <c r="Z112" s="16">
        <v>0.1812865497076023</v>
      </c>
      <c r="AB112" s="16">
        <v>4.965753424657534E-2</v>
      </c>
      <c r="AC112" s="16">
        <v>6.0100166944908183E-2</v>
      </c>
      <c r="AD112" s="16">
        <v>0.12928759894459099</v>
      </c>
    </row>
    <row r="113" spans="2:30" ht="43.5" x14ac:dyDescent="0.35">
      <c r="B113" s="15" t="s">
        <v>106</v>
      </c>
      <c r="C113" s="16">
        <v>0.21481481481481479</v>
      </c>
      <c r="D113" s="16">
        <v>0.23287671232876711</v>
      </c>
      <c r="E113" s="16">
        <v>0.2084745762711864</v>
      </c>
      <c r="G113" s="16">
        <v>0.24313725490196081</v>
      </c>
      <c r="H113" s="16">
        <v>0.21590909090909091</v>
      </c>
      <c r="I113" s="16">
        <v>0.15591397849462371</v>
      </c>
      <c r="J113" s="16">
        <v>0.2476190476190476</v>
      </c>
      <c r="L113" s="16">
        <v>0.20232172470978441</v>
      </c>
      <c r="M113" s="16">
        <v>0.29059829059829062</v>
      </c>
      <c r="O113" s="16">
        <v>0.22033898305084751</v>
      </c>
      <c r="P113" s="16">
        <v>0.25786163522012578</v>
      </c>
      <c r="Q113" s="16">
        <v>0.18</v>
      </c>
      <c r="S113" s="16">
        <v>0.26288659793814428</v>
      </c>
      <c r="T113" s="16">
        <v>0.24275362318840579</v>
      </c>
      <c r="U113" s="16">
        <v>0.2167832167832168</v>
      </c>
      <c r="V113" s="16">
        <v>0.12690355329949241</v>
      </c>
      <c r="X113" s="16">
        <v>0.1949860724233983</v>
      </c>
      <c r="Y113" s="16">
        <v>0.2142857142857143</v>
      </c>
      <c r="Z113" s="16">
        <v>0.25730994152046782</v>
      </c>
      <c r="AB113" s="16">
        <v>0.1797945205479452</v>
      </c>
      <c r="AC113" s="16">
        <v>0.18697829716193659</v>
      </c>
      <c r="AD113" s="16">
        <v>0.18997361477572561</v>
      </c>
    </row>
    <row r="114" spans="2:30" x14ac:dyDescent="0.35">
      <c r="B114" s="15" t="s">
        <v>107</v>
      </c>
      <c r="C114" s="16">
        <v>0.37407407407407411</v>
      </c>
      <c r="D114" s="16">
        <v>0.36529680365296802</v>
      </c>
      <c r="E114" s="16">
        <v>0.37627118644067797</v>
      </c>
      <c r="G114" s="16">
        <v>0.3411764705882353</v>
      </c>
      <c r="H114" s="16">
        <v>0.34848484848484851</v>
      </c>
      <c r="I114" s="16">
        <v>0.4731182795698925</v>
      </c>
      <c r="J114" s="16">
        <v>0.34285714285714292</v>
      </c>
      <c r="L114" s="16">
        <v>0.35655058043117738</v>
      </c>
      <c r="M114" s="16">
        <v>0.35897435897435898</v>
      </c>
      <c r="O114" s="16">
        <v>0.39548022598870058</v>
      </c>
      <c r="P114" s="16">
        <v>0.34591194968553463</v>
      </c>
      <c r="Q114" s="16">
        <v>0.37</v>
      </c>
      <c r="S114" s="16">
        <v>0.32989690721649478</v>
      </c>
      <c r="T114" s="16">
        <v>0.37318840579710139</v>
      </c>
      <c r="U114" s="16">
        <v>0.34265734265734271</v>
      </c>
      <c r="V114" s="16">
        <v>0.44162436548223349</v>
      </c>
      <c r="X114" s="16">
        <v>0.4011142061281337</v>
      </c>
      <c r="Y114" s="16">
        <v>0.34642857142857142</v>
      </c>
      <c r="Z114" s="16">
        <v>0.36257309941520471</v>
      </c>
      <c r="AB114" s="16">
        <v>0.38184931506849318</v>
      </c>
      <c r="AC114" s="16">
        <v>0.37729549248747912</v>
      </c>
      <c r="AD114" s="16">
        <v>0.35356200527704479</v>
      </c>
    </row>
    <row r="115" spans="2:30" ht="43.5" x14ac:dyDescent="0.35">
      <c r="B115" s="15" t="s">
        <v>108</v>
      </c>
      <c r="C115" s="16">
        <v>0.26049382716049391</v>
      </c>
      <c r="D115" s="16">
        <v>0.24657534246575341</v>
      </c>
      <c r="E115" s="16">
        <v>0.26610169491525432</v>
      </c>
      <c r="G115" s="16">
        <v>0.25490196078431371</v>
      </c>
      <c r="H115" s="16">
        <v>0.28030303030303028</v>
      </c>
      <c r="I115" s="16">
        <v>0.25806451612903231</v>
      </c>
      <c r="J115" s="16">
        <v>0.22857142857142859</v>
      </c>
      <c r="L115" s="16">
        <v>0.30679933665008291</v>
      </c>
      <c r="M115" s="16">
        <v>0.13675213675213679</v>
      </c>
      <c r="O115" s="16">
        <v>0.23728813559322029</v>
      </c>
      <c r="P115" s="16">
        <v>0.26415094339622641</v>
      </c>
      <c r="Q115" s="16">
        <v>0.31</v>
      </c>
      <c r="S115" s="16">
        <v>0.27835051546391748</v>
      </c>
      <c r="T115" s="16">
        <v>0.20652173913043481</v>
      </c>
      <c r="U115" s="16">
        <v>0.33566433566433568</v>
      </c>
      <c r="V115" s="16">
        <v>0.26395939086294418</v>
      </c>
      <c r="X115" s="16">
        <v>0.28412256267409469</v>
      </c>
      <c r="Y115" s="16">
        <v>0.30357142857142849</v>
      </c>
      <c r="Z115" s="16">
        <v>0.14035087719298239</v>
      </c>
      <c r="AB115" s="16">
        <v>0.32876712328767121</v>
      </c>
      <c r="AC115" s="16">
        <v>0.31385642737896502</v>
      </c>
      <c r="AD115" s="16">
        <v>0.26385224274406333</v>
      </c>
    </row>
    <row r="116" spans="2:30" ht="29" x14ac:dyDescent="0.35">
      <c r="B116" s="15" t="s">
        <v>109</v>
      </c>
      <c r="C116" s="16">
        <v>4.1975308641975309E-2</v>
      </c>
      <c r="D116" s="16">
        <v>4.1095890410958902E-2</v>
      </c>
      <c r="E116" s="16">
        <v>4.2372881355932202E-2</v>
      </c>
      <c r="G116" s="16">
        <v>5.4901960784313718E-2</v>
      </c>
      <c r="H116" s="16">
        <v>4.924242424242424E-2</v>
      </c>
      <c r="I116" s="16">
        <v>1.6129032258064519E-2</v>
      </c>
      <c r="J116" s="16">
        <v>3.8095238095238099E-2</v>
      </c>
      <c r="L116" s="16">
        <v>4.809286898839138E-2</v>
      </c>
      <c r="M116" s="16">
        <v>8.5470085470085479E-3</v>
      </c>
      <c r="O116" s="16">
        <v>3.954802259887006E-2</v>
      </c>
      <c r="P116" s="16">
        <v>3.1446540880503138E-2</v>
      </c>
      <c r="Q116" s="16">
        <v>0.09</v>
      </c>
      <c r="S116" s="16">
        <v>1.54639175257732E-2</v>
      </c>
      <c r="T116" s="16">
        <v>5.434782608695652E-2</v>
      </c>
      <c r="U116" s="16">
        <v>2.7972027972027969E-2</v>
      </c>
      <c r="V116" s="16">
        <v>6.0913705583756347E-2</v>
      </c>
      <c r="X116" s="16">
        <v>4.1782729805013928E-2</v>
      </c>
      <c r="Y116" s="16">
        <v>4.642857142857143E-2</v>
      </c>
      <c r="Z116" s="16">
        <v>3.5087719298245612E-2</v>
      </c>
      <c r="AB116" s="16">
        <v>4.965753424657534E-2</v>
      </c>
      <c r="AC116" s="16">
        <v>5.0083472454090151E-2</v>
      </c>
      <c r="AD116" s="16">
        <v>5.0131926121372031E-2</v>
      </c>
    </row>
    <row r="117" spans="2:30" x14ac:dyDescent="0.35">
      <c r="B117" s="15" t="s">
        <v>98</v>
      </c>
      <c r="C117" s="16">
        <v>1.4814814814814821E-2</v>
      </c>
      <c r="D117" s="16">
        <v>0</v>
      </c>
      <c r="E117" s="16">
        <v>2.033898305084746E-2</v>
      </c>
      <c r="G117" s="16">
        <v>1.9607843137254902E-2</v>
      </c>
      <c r="H117" s="16">
        <v>1.515151515151515E-2</v>
      </c>
      <c r="I117" s="16">
        <v>1.6129032258064519E-2</v>
      </c>
      <c r="J117" s="16">
        <v>0</v>
      </c>
      <c r="L117" s="16">
        <v>8.291873963515755E-3</v>
      </c>
      <c r="M117" s="16">
        <v>1.7094017094017099E-2</v>
      </c>
      <c r="O117" s="16">
        <v>1.6949152542372881E-2</v>
      </c>
      <c r="P117" s="16">
        <v>1.257861635220126E-2</v>
      </c>
      <c r="Q117" s="16">
        <v>0</v>
      </c>
      <c r="S117" s="16">
        <v>1.54639175257732E-2</v>
      </c>
      <c r="T117" s="16">
        <v>2.1739130434782612E-2</v>
      </c>
      <c r="U117" s="16">
        <v>1.3986013986013989E-2</v>
      </c>
      <c r="V117" s="16">
        <v>5.076142131979695E-3</v>
      </c>
      <c r="X117" s="16">
        <v>1.6713091922005568E-2</v>
      </c>
      <c r="Y117" s="16">
        <v>7.1428571428571426E-3</v>
      </c>
      <c r="Z117" s="16">
        <v>2.3391812865497071E-2</v>
      </c>
      <c r="AB117" s="16">
        <v>1.0273972602739731E-2</v>
      </c>
      <c r="AC117" s="16">
        <v>1.168614357262104E-2</v>
      </c>
      <c r="AD117" s="16">
        <v>1.319261213720317E-2</v>
      </c>
    </row>
    <row r="118" spans="2:30" x14ac:dyDescent="0.35">
      <c r="L118" s="24"/>
      <c r="M118" s="24">
        <f>SUM(M115:M116)</f>
        <v>0.14529914529914534</v>
      </c>
    </row>
    <row r="119" spans="2:30" ht="58" x14ac:dyDescent="0.35">
      <c r="B119" s="12" t="s">
        <v>110</v>
      </c>
    </row>
    <row r="120" spans="2:30" x14ac:dyDescent="0.35">
      <c r="B120" s="13" t="s">
        <v>17</v>
      </c>
    </row>
    <row r="121" spans="2:30" x14ac:dyDescent="0.35">
      <c r="B121" s="11" t="s">
        <v>53</v>
      </c>
      <c r="C121" s="14">
        <v>810</v>
      </c>
      <c r="D121" s="14">
        <v>219</v>
      </c>
      <c r="E121" s="14">
        <v>590</v>
      </c>
      <c r="G121" s="14">
        <v>255</v>
      </c>
      <c r="H121" s="14">
        <v>264</v>
      </c>
      <c r="I121" s="14">
        <v>186</v>
      </c>
      <c r="J121" s="14">
        <v>105</v>
      </c>
      <c r="L121" s="14">
        <v>603</v>
      </c>
      <c r="M121" s="14">
        <v>117</v>
      </c>
      <c r="O121" s="14">
        <v>177</v>
      </c>
      <c r="P121" s="14">
        <v>159</v>
      </c>
      <c r="Q121" s="14">
        <v>100</v>
      </c>
      <c r="S121" s="14">
        <v>194</v>
      </c>
      <c r="T121" s="14">
        <v>276</v>
      </c>
      <c r="U121" s="14">
        <v>143</v>
      </c>
      <c r="V121" s="14">
        <v>197</v>
      </c>
      <c r="X121" s="14">
        <v>359</v>
      </c>
      <c r="Y121" s="14">
        <v>280</v>
      </c>
      <c r="Z121" s="14">
        <v>171</v>
      </c>
      <c r="AB121" s="14">
        <v>584</v>
      </c>
      <c r="AC121" s="14">
        <v>599</v>
      </c>
      <c r="AD121" s="14">
        <v>379</v>
      </c>
    </row>
    <row r="122" spans="2:30" x14ac:dyDescent="0.35">
      <c r="B122" s="15" t="s">
        <v>94</v>
      </c>
      <c r="C122" s="16">
        <v>0.22345679012345679</v>
      </c>
      <c r="D122" s="16">
        <v>0.25570776255707761</v>
      </c>
      <c r="E122" s="16">
        <v>0.21186440677966101</v>
      </c>
      <c r="G122" s="16">
        <v>0.20392156862745101</v>
      </c>
      <c r="H122" s="16">
        <v>0.20075757575757569</v>
      </c>
      <c r="I122" s="16">
        <v>0.22043010752688169</v>
      </c>
      <c r="J122" s="16">
        <v>0.33333333333333331</v>
      </c>
      <c r="L122" s="16">
        <v>0.20066334991708129</v>
      </c>
      <c r="M122" s="16">
        <v>0.33333333333333331</v>
      </c>
      <c r="O122" s="16">
        <v>0.20338983050847459</v>
      </c>
      <c r="P122" s="16">
        <v>0.22641509433962259</v>
      </c>
      <c r="Q122" s="16">
        <v>0.25</v>
      </c>
      <c r="S122" s="16">
        <v>0.2061855670103093</v>
      </c>
      <c r="T122" s="16">
        <v>0.1992753623188406</v>
      </c>
      <c r="U122" s="16">
        <v>0.23776223776223779</v>
      </c>
      <c r="V122" s="16">
        <v>0.26395939086294418</v>
      </c>
      <c r="X122" s="16">
        <v>0.23398328690807799</v>
      </c>
      <c r="Y122" s="16">
        <v>0.18928571428571431</v>
      </c>
      <c r="Z122" s="16">
        <v>0.25730994152046782</v>
      </c>
      <c r="AB122" s="16">
        <v>0.21746575342465749</v>
      </c>
      <c r="AC122" s="16">
        <v>0.21368948247078459</v>
      </c>
      <c r="AD122" s="16">
        <v>0.25593667546174143</v>
      </c>
    </row>
    <row r="123" spans="2:30" x14ac:dyDescent="0.35">
      <c r="B123" s="15" t="s">
        <v>111</v>
      </c>
      <c r="C123" s="16">
        <v>0.60370370370370374</v>
      </c>
      <c r="D123" s="16">
        <v>0.62557077625570778</v>
      </c>
      <c r="E123" s="16">
        <v>0.59491525423728808</v>
      </c>
      <c r="G123" s="16">
        <v>0.60784313725490191</v>
      </c>
      <c r="H123" s="16">
        <v>0.625</v>
      </c>
      <c r="I123" s="16">
        <v>0.60215053763440862</v>
      </c>
      <c r="J123" s="16">
        <v>0.54285714285714282</v>
      </c>
      <c r="L123" s="16">
        <v>0.63349917081260365</v>
      </c>
      <c r="M123" s="16">
        <v>0.55555555555555558</v>
      </c>
      <c r="O123" s="16">
        <v>0.6271186440677966</v>
      </c>
      <c r="P123" s="16">
        <v>0.64779874213836475</v>
      </c>
      <c r="Q123" s="16">
        <v>0.56999999999999995</v>
      </c>
      <c r="S123" s="16">
        <v>0.64432989690721654</v>
      </c>
      <c r="T123" s="16">
        <v>0.60144927536231885</v>
      </c>
      <c r="U123" s="16">
        <v>0.59440559440559437</v>
      </c>
      <c r="V123" s="16">
        <v>0.57360406091370564</v>
      </c>
      <c r="X123" s="16">
        <v>0.6044568245125348</v>
      </c>
      <c r="Y123" s="16">
        <v>0.63928571428571423</v>
      </c>
      <c r="Z123" s="16">
        <v>0.54385964912280704</v>
      </c>
      <c r="AB123" s="16">
        <v>0.61643835616438358</v>
      </c>
      <c r="AC123" s="16">
        <v>0.60601001669449084</v>
      </c>
      <c r="AD123" s="16">
        <v>0.55672823218997358</v>
      </c>
    </row>
    <row r="124" spans="2:30" x14ac:dyDescent="0.35">
      <c r="B124" s="15" t="s">
        <v>96</v>
      </c>
      <c r="C124" s="16">
        <v>0.12592592592592591</v>
      </c>
      <c r="D124" s="16">
        <v>8.6757990867579904E-2</v>
      </c>
      <c r="E124" s="16">
        <v>0.14067796610169489</v>
      </c>
      <c r="G124" s="16">
        <v>0.1372549019607843</v>
      </c>
      <c r="H124" s="16">
        <v>0.12878787878787881</v>
      </c>
      <c r="I124" s="16">
        <v>0.1182795698924731</v>
      </c>
      <c r="J124" s="16">
        <v>0.10476190476190481</v>
      </c>
      <c r="L124" s="16">
        <v>0.12769485903814259</v>
      </c>
      <c r="M124" s="16">
        <v>8.5470085470085472E-2</v>
      </c>
      <c r="O124" s="16">
        <v>0.1186440677966102</v>
      </c>
      <c r="P124" s="16">
        <v>8.1761006289308172E-2</v>
      </c>
      <c r="Q124" s="16">
        <v>0.16</v>
      </c>
      <c r="S124" s="16">
        <v>8.247422680412371E-2</v>
      </c>
      <c r="T124" s="16">
        <v>0.15579710144927539</v>
      </c>
      <c r="U124" s="16">
        <v>0.11888111888111889</v>
      </c>
      <c r="V124" s="16">
        <v>0.13197969543147209</v>
      </c>
      <c r="X124" s="16">
        <v>0.1225626740947075</v>
      </c>
      <c r="Y124" s="16">
        <v>0.1214285714285714</v>
      </c>
      <c r="Z124" s="16">
        <v>0.14035087719298239</v>
      </c>
      <c r="AB124" s="16">
        <v>0.125</v>
      </c>
      <c r="AC124" s="16">
        <v>0.13856427378964939</v>
      </c>
      <c r="AD124" s="16">
        <v>0.12928759894459099</v>
      </c>
    </row>
    <row r="125" spans="2:30" x14ac:dyDescent="0.35">
      <c r="B125" s="15" t="s">
        <v>97</v>
      </c>
      <c r="C125" s="16">
        <v>2.8395061728395059E-2</v>
      </c>
      <c r="D125" s="16">
        <v>2.7397260273972601E-2</v>
      </c>
      <c r="E125" s="16">
        <v>2.8813559322033899E-2</v>
      </c>
      <c r="G125" s="16">
        <v>3.9215686274509803E-2</v>
      </c>
      <c r="H125" s="16">
        <v>3.03030303030303E-2</v>
      </c>
      <c r="I125" s="16">
        <v>2.6881720430107531E-2</v>
      </c>
      <c r="J125" s="16">
        <v>0</v>
      </c>
      <c r="L125" s="16">
        <v>2.6533996683250419E-2</v>
      </c>
      <c r="M125" s="16">
        <v>8.5470085470085479E-3</v>
      </c>
      <c r="O125" s="16">
        <v>3.954802259887006E-2</v>
      </c>
      <c r="P125" s="16">
        <v>3.1446540880503138E-2</v>
      </c>
      <c r="Q125" s="16">
        <v>0.01</v>
      </c>
      <c r="S125" s="16">
        <v>3.0927835051546389E-2</v>
      </c>
      <c r="T125" s="16">
        <v>2.5362318840579708E-2</v>
      </c>
      <c r="U125" s="16">
        <v>2.7972027972027969E-2</v>
      </c>
      <c r="V125" s="16">
        <v>3.045685279187817E-2</v>
      </c>
      <c r="X125" s="16">
        <v>2.2284122562674091E-2</v>
      </c>
      <c r="Y125" s="16">
        <v>4.2857142857142858E-2</v>
      </c>
      <c r="Z125" s="16">
        <v>1.754385964912281E-2</v>
      </c>
      <c r="AB125" s="16">
        <v>2.9109589041095889E-2</v>
      </c>
      <c r="AC125" s="16">
        <v>3.0050083472454091E-2</v>
      </c>
      <c r="AD125" s="16">
        <v>3.430079155672823E-2</v>
      </c>
    </row>
    <row r="126" spans="2:30" x14ac:dyDescent="0.35">
      <c r="B126" s="15" t="s">
        <v>98</v>
      </c>
      <c r="C126" s="16">
        <v>1.8518518518518521E-2</v>
      </c>
      <c r="D126" s="16">
        <v>4.5662100456621002E-3</v>
      </c>
      <c r="E126" s="16">
        <v>2.3728813559322031E-2</v>
      </c>
      <c r="G126" s="16">
        <v>1.1764705882352939E-2</v>
      </c>
      <c r="H126" s="16">
        <v>1.515151515151515E-2</v>
      </c>
      <c r="I126" s="16">
        <v>3.2258064516129031E-2</v>
      </c>
      <c r="J126" s="16">
        <v>1.9047619047619049E-2</v>
      </c>
      <c r="L126" s="16">
        <v>1.1608623548922061E-2</v>
      </c>
      <c r="M126" s="16">
        <v>1.7094017094017099E-2</v>
      </c>
      <c r="O126" s="16">
        <v>1.1299435028248589E-2</v>
      </c>
      <c r="P126" s="16">
        <v>1.257861635220126E-2</v>
      </c>
      <c r="Q126" s="16">
        <v>0.01</v>
      </c>
      <c r="S126" s="16">
        <v>3.608247422680412E-2</v>
      </c>
      <c r="T126" s="16">
        <v>1.8115942028985511E-2</v>
      </c>
      <c r="U126" s="16">
        <v>2.097902097902098E-2</v>
      </c>
      <c r="V126" s="16">
        <v>0</v>
      </c>
      <c r="X126" s="16">
        <v>1.6713091922005568E-2</v>
      </c>
      <c r="Y126" s="16">
        <v>7.1428571428571426E-3</v>
      </c>
      <c r="Z126" s="16">
        <v>4.0935672514619881E-2</v>
      </c>
      <c r="AB126" s="16">
        <v>1.198630136986301E-2</v>
      </c>
      <c r="AC126" s="16">
        <v>1.168614357262104E-2</v>
      </c>
      <c r="AD126" s="16">
        <v>2.3746701846965701E-2</v>
      </c>
    </row>
    <row r="128" spans="2:30" ht="72.5" x14ac:dyDescent="0.35">
      <c r="B128" s="12" t="s">
        <v>112</v>
      </c>
    </row>
    <row r="129" spans="2:30" x14ac:dyDescent="0.35">
      <c r="B129" s="13" t="s">
        <v>17</v>
      </c>
    </row>
    <row r="130" spans="2:30" x14ac:dyDescent="0.35">
      <c r="B130" s="11" t="s">
        <v>53</v>
      </c>
      <c r="C130" s="14">
        <v>810</v>
      </c>
      <c r="D130" s="14">
        <v>219</v>
      </c>
      <c r="E130" s="14">
        <v>590</v>
      </c>
      <c r="G130" s="14">
        <v>255</v>
      </c>
      <c r="H130" s="14">
        <v>264</v>
      </c>
      <c r="I130" s="14">
        <v>186</v>
      </c>
      <c r="J130" s="14">
        <v>105</v>
      </c>
      <c r="L130" s="14">
        <v>603</v>
      </c>
      <c r="M130" s="14">
        <v>117</v>
      </c>
      <c r="O130" s="14">
        <v>177</v>
      </c>
      <c r="P130" s="14">
        <v>159</v>
      </c>
      <c r="Q130" s="14">
        <v>100</v>
      </c>
      <c r="S130" s="14">
        <v>194</v>
      </c>
      <c r="T130" s="14">
        <v>276</v>
      </c>
      <c r="U130" s="14">
        <v>143</v>
      </c>
      <c r="V130" s="14">
        <v>197</v>
      </c>
      <c r="X130" s="14">
        <v>359</v>
      </c>
      <c r="Y130" s="14">
        <v>280</v>
      </c>
      <c r="Z130" s="14">
        <v>171</v>
      </c>
      <c r="AB130" s="14">
        <v>584</v>
      </c>
      <c r="AC130" s="14">
        <v>599</v>
      </c>
      <c r="AD130" s="14">
        <v>379</v>
      </c>
    </row>
    <row r="131" spans="2:30" ht="43.5" x14ac:dyDescent="0.35">
      <c r="B131" s="15" t="s">
        <v>113</v>
      </c>
      <c r="C131" s="16">
        <v>0.36790123456790119</v>
      </c>
      <c r="D131" s="16">
        <v>0.34703196347031962</v>
      </c>
      <c r="E131" s="16">
        <v>0.37627118644067797</v>
      </c>
      <c r="G131" s="16">
        <v>0.35686274509803922</v>
      </c>
      <c r="H131" s="16">
        <v>0.38636363636363641</v>
      </c>
      <c r="I131" s="16">
        <v>0.34946236559139793</v>
      </c>
      <c r="J131" s="16">
        <v>0.38095238095238088</v>
      </c>
      <c r="L131" s="16">
        <v>0.39966832504145938</v>
      </c>
      <c r="M131" s="16">
        <v>0.27350427350427348</v>
      </c>
      <c r="O131" s="16">
        <v>0.39548022598870058</v>
      </c>
      <c r="P131" s="16">
        <v>0.37106918238993708</v>
      </c>
      <c r="Q131" s="16">
        <v>0.51</v>
      </c>
      <c r="S131" s="16">
        <v>0.28350515463917519</v>
      </c>
      <c r="T131" s="16">
        <v>0.35869565217391303</v>
      </c>
      <c r="U131" s="16">
        <v>0.40559440559440563</v>
      </c>
      <c r="V131" s="16">
        <v>0.43654822335025378</v>
      </c>
      <c r="X131" s="16">
        <v>0.36211699164345401</v>
      </c>
      <c r="Y131" s="16">
        <v>0.39642857142857141</v>
      </c>
      <c r="Z131" s="16">
        <v>0.33333333333333331</v>
      </c>
      <c r="AB131" s="16">
        <v>0.40582191780821919</v>
      </c>
      <c r="AC131" s="16">
        <v>0.39065108514190322</v>
      </c>
      <c r="AD131" s="16">
        <v>0.39050131926121368</v>
      </c>
    </row>
    <row r="132" spans="2:30" ht="29" x14ac:dyDescent="0.35">
      <c r="B132" s="15" t="s">
        <v>114</v>
      </c>
      <c r="C132" s="16">
        <v>0.39876543209876542</v>
      </c>
      <c r="D132" s="16">
        <v>0.45662100456621002</v>
      </c>
      <c r="E132" s="16">
        <v>0.37627118644067797</v>
      </c>
      <c r="G132" s="16">
        <v>0.4</v>
      </c>
      <c r="H132" s="16">
        <v>0.39393939393939392</v>
      </c>
      <c r="I132" s="16">
        <v>0.40860215053763438</v>
      </c>
      <c r="J132" s="16">
        <v>0.39047619047619048</v>
      </c>
      <c r="L132" s="16">
        <v>0.38971807628524052</v>
      </c>
      <c r="M132" s="16">
        <v>0.46153846153846162</v>
      </c>
      <c r="O132" s="16">
        <v>0.40112994350282488</v>
      </c>
      <c r="P132" s="16">
        <v>0.4088050314465409</v>
      </c>
      <c r="Q132" s="16">
        <v>0.36</v>
      </c>
      <c r="S132" s="16">
        <v>0.38144329896907209</v>
      </c>
      <c r="T132" s="16">
        <v>0.43478260869565222</v>
      </c>
      <c r="U132" s="16">
        <v>0.36363636363636359</v>
      </c>
      <c r="V132" s="16">
        <v>0.39086294416243661</v>
      </c>
      <c r="X132" s="16">
        <v>0.37325905292479111</v>
      </c>
      <c r="Y132" s="16">
        <v>0.4107142857142857</v>
      </c>
      <c r="Z132" s="16">
        <v>0.43274853801169588</v>
      </c>
      <c r="AB132" s="16">
        <v>0.36986301369863012</v>
      </c>
      <c r="AC132" s="16">
        <v>0.39398998330550922</v>
      </c>
      <c r="AD132" s="16">
        <v>0.39577836411609502</v>
      </c>
    </row>
    <row r="133" spans="2:30" ht="43.5" x14ac:dyDescent="0.35">
      <c r="B133" s="15" t="s">
        <v>115</v>
      </c>
      <c r="C133" s="16">
        <v>0.1728395061728395</v>
      </c>
      <c r="D133" s="16">
        <v>0.17808219178082191</v>
      </c>
      <c r="E133" s="16">
        <v>0.1711864406779661</v>
      </c>
      <c r="G133" s="16">
        <v>0.1803921568627451</v>
      </c>
      <c r="H133" s="16">
        <v>0.14393939393939401</v>
      </c>
      <c r="I133" s="16">
        <v>0.18817204301075269</v>
      </c>
      <c r="J133" s="16">
        <v>0.2</v>
      </c>
      <c r="L133" s="16">
        <v>0.15754560530679931</v>
      </c>
      <c r="M133" s="16">
        <v>0.23076923076923081</v>
      </c>
      <c r="O133" s="16">
        <v>0.15254237288135589</v>
      </c>
      <c r="P133" s="16">
        <v>0.1761006289308176</v>
      </c>
      <c r="Q133" s="16">
        <v>0.1</v>
      </c>
      <c r="S133" s="16">
        <v>0.2422680412371134</v>
      </c>
      <c r="T133" s="16">
        <v>0.14855072463768121</v>
      </c>
      <c r="U133" s="16">
        <v>0.19580419580419581</v>
      </c>
      <c r="V133" s="16">
        <v>0.12182741116751269</v>
      </c>
      <c r="X133" s="16">
        <v>0.18662952646239561</v>
      </c>
      <c r="Y133" s="16">
        <v>0.14642857142857141</v>
      </c>
      <c r="Z133" s="16">
        <v>0.1871345029239766</v>
      </c>
      <c r="AB133" s="16">
        <v>0.15924657534246581</v>
      </c>
      <c r="AC133" s="16">
        <v>0.15191986644407349</v>
      </c>
      <c r="AD133" s="16">
        <v>0.16886543535620049</v>
      </c>
    </row>
    <row r="134" spans="2:30" x14ac:dyDescent="0.35">
      <c r="B134" s="15" t="s">
        <v>98</v>
      </c>
      <c r="C134" s="16">
        <v>6.0493827160493827E-2</v>
      </c>
      <c r="D134" s="16">
        <v>1.8264840182648401E-2</v>
      </c>
      <c r="E134" s="16">
        <v>7.6271186440677971E-2</v>
      </c>
      <c r="G134" s="16">
        <v>6.2745098039215685E-2</v>
      </c>
      <c r="H134" s="16">
        <v>7.575757575757576E-2</v>
      </c>
      <c r="I134" s="16">
        <v>5.3763440860215048E-2</v>
      </c>
      <c r="J134" s="16">
        <v>2.8571428571428571E-2</v>
      </c>
      <c r="L134" s="16">
        <v>5.306799336650083E-2</v>
      </c>
      <c r="M134" s="16">
        <v>3.4188034188034191E-2</v>
      </c>
      <c r="O134" s="16">
        <v>5.0847457627118647E-2</v>
      </c>
      <c r="P134" s="16">
        <v>4.40251572327044E-2</v>
      </c>
      <c r="Q134" s="16">
        <v>0.03</v>
      </c>
      <c r="S134" s="16">
        <v>9.2783505154639179E-2</v>
      </c>
      <c r="T134" s="16">
        <v>5.7971014492753617E-2</v>
      </c>
      <c r="U134" s="16">
        <v>3.4965034965034968E-2</v>
      </c>
      <c r="V134" s="16">
        <v>5.0761421319796947E-2</v>
      </c>
      <c r="X134" s="16">
        <v>7.7994428969359333E-2</v>
      </c>
      <c r="Y134" s="16">
        <v>4.642857142857143E-2</v>
      </c>
      <c r="Z134" s="16">
        <v>4.6783625730994149E-2</v>
      </c>
      <c r="AB134" s="16">
        <v>6.5068493150684928E-2</v>
      </c>
      <c r="AC134" s="16">
        <v>6.3439065108514187E-2</v>
      </c>
      <c r="AD134" s="16">
        <v>4.4854881266490773E-2</v>
      </c>
    </row>
    <row r="136" spans="2:30" ht="101.5" x14ac:dyDescent="0.35">
      <c r="B136" s="12" t="s">
        <v>116</v>
      </c>
    </row>
    <row r="137" spans="2:30" x14ac:dyDescent="0.35">
      <c r="B137" s="13" t="s">
        <v>17</v>
      </c>
    </row>
    <row r="138" spans="2:30" x14ac:dyDescent="0.35">
      <c r="B138" s="11" t="s">
        <v>53</v>
      </c>
      <c r="C138" s="14">
        <v>810</v>
      </c>
      <c r="D138" s="14">
        <v>219</v>
      </c>
      <c r="E138" s="14">
        <v>590</v>
      </c>
      <c r="G138" s="14">
        <v>255</v>
      </c>
      <c r="H138" s="14">
        <v>264</v>
      </c>
      <c r="I138" s="14">
        <v>186</v>
      </c>
      <c r="J138" s="14">
        <v>105</v>
      </c>
      <c r="L138" s="14">
        <v>603</v>
      </c>
      <c r="M138" s="14">
        <v>117</v>
      </c>
      <c r="O138" s="14">
        <v>177</v>
      </c>
      <c r="P138" s="14">
        <v>159</v>
      </c>
      <c r="Q138" s="14">
        <v>100</v>
      </c>
      <c r="S138" s="14">
        <v>194</v>
      </c>
      <c r="T138" s="14">
        <v>276</v>
      </c>
      <c r="U138" s="14">
        <v>143</v>
      </c>
      <c r="V138" s="14">
        <v>197</v>
      </c>
      <c r="X138" s="14">
        <v>359</v>
      </c>
      <c r="Y138" s="14">
        <v>280</v>
      </c>
      <c r="Z138" s="14">
        <v>171</v>
      </c>
      <c r="AB138" s="14">
        <v>584</v>
      </c>
      <c r="AC138" s="14">
        <v>599</v>
      </c>
      <c r="AD138" s="14">
        <v>379</v>
      </c>
    </row>
    <row r="139" spans="2:30" x14ac:dyDescent="0.35">
      <c r="B139" s="15" t="s">
        <v>117</v>
      </c>
      <c r="C139" s="16">
        <v>6.6666666666666666E-2</v>
      </c>
      <c r="D139" s="16">
        <v>7.7625570776255703E-2</v>
      </c>
      <c r="E139" s="16">
        <v>6.2711864406779658E-2</v>
      </c>
      <c r="G139" s="16">
        <v>9.0196078431372548E-2</v>
      </c>
      <c r="H139" s="16">
        <v>5.3030303030303032E-2</v>
      </c>
      <c r="I139" s="16">
        <v>4.3010752688172053E-2</v>
      </c>
      <c r="J139" s="16">
        <v>8.5714285714285715E-2</v>
      </c>
      <c r="L139" s="16">
        <v>6.3018242122719739E-2</v>
      </c>
      <c r="M139" s="16">
        <v>8.5470085470085472E-2</v>
      </c>
      <c r="O139" s="16">
        <v>6.2146892655367228E-2</v>
      </c>
      <c r="P139" s="16">
        <v>5.6603773584905662E-2</v>
      </c>
      <c r="Q139" s="16">
        <v>0.06</v>
      </c>
      <c r="S139" s="16">
        <v>7.7319587628865982E-2</v>
      </c>
      <c r="T139" s="16">
        <v>6.8840579710144928E-2</v>
      </c>
      <c r="U139" s="16">
        <v>6.9930069930069935E-2</v>
      </c>
      <c r="V139" s="16">
        <v>5.0761421319796947E-2</v>
      </c>
      <c r="X139" s="16">
        <v>5.2924791086350967E-2</v>
      </c>
      <c r="Y139" s="16">
        <v>5.7142857142857141E-2</v>
      </c>
      <c r="Z139" s="16">
        <v>0.1111111111111111</v>
      </c>
      <c r="AB139" s="16">
        <v>4.6232876712328758E-2</v>
      </c>
      <c r="AC139" s="16">
        <v>5.1752921535893157E-2</v>
      </c>
      <c r="AD139" s="16">
        <v>8.4432717678100261E-2</v>
      </c>
    </row>
    <row r="140" spans="2:30" x14ac:dyDescent="0.35">
      <c r="B140" s="15" t="s">
        <v>118</v>
      </c>
      <c r="C140" s="16">
        <v>0.12716049382716049</v>
      </c>
      <c r="D140" s="16">
        <v>0.15981735159817351</v>
      </c>
      <c r="E140" s="16">
        <v>0.11525423728813559</v>
      </c>
      <c r="G140" s="16">
        <v>0.12941176470588239</v>
      </c>
      <c r="H140" s="16">
        <v>0.14393939393939401</v>
      </c>
      <c r="I140" s="16">
        <v>0.10215053763440859</v>
      </c>
      <c r="J140" s="16">
        <v>0.1238095238095238</v>
      </c>
      <c r="L140" s="16">
        <v>0.11940298507462691</v>
      </c>
      <c r="M140" s="16">
        <v>0.1025641025641026</v>
      </c>
      <c r="O140" s="16">
        <v>0.14689265536723159</v>
      </c>
      <c r="P140" s="16">
        <v>0.1761006289308176</v>
      </c>
      <c r="Q140" s="16">
        <v>0.08</v>
      </c>
      <c r="S140" s="16">
        <v>0.1185567010309278</v>
      </c>
      <c r="T140" s="16">
        <v>0.16666666666666671</v>
      </c>
      <c r="U140" s="16">
        <v>0.16083916083916081</v>
      </c>
      <c r="V140" s="16">
        <v>5.5837563451776651E-2</v>
      </c>
      <c r="X140" s="16">
        <v>0.1309192200557103</v>
      </c>
      <c r="Y140" s="16">
        <v>0.13214285714285709</v>
      </c>
      <c r="Z140" s="16">
        <v>0.1111111111111111</v>
      </c>
      <c r="AB140" s="16">
        <v>0.1147260273972603</v>
      </c>
      <c r="AC140" s="16">
        <v>0.1118530884808013</v>
      </c>
      <c r="AD140" s="16">
        <v>0.108179419525066</v>
      </c>
    </row>
    <row r="141" spans="2:30" x14ac:dyDescent="0.35">
      <c r="B141" s="15" t="s">
        <v>119</v>
      </c>
      <c r="C141" s="16">
        <v>0.38148148148148148</v>
      </c>
      <c r="D141" s="16">
        <v>0.37442922374429222</v>
      </c>
      <c r="E141" s="16">
        <v>0.38474576271186439</v>
      </c>
      <c r="G141" s="16">
        <v>0.35686274509803922</v>
      </c>
      <c r="H141" s="16">
        <v>0.34469696969696972</v>
      </c>
      <c r="I141" s="16">
        <v>0.43548387096774188</v>
      </c>
      <c r="J141" s="16">
        <v>0.43809523809523809</v>
      </c>
      <c r="L141" s="16">
        <v>0.35820895522388058</v>
      </c>
      <c r="M141" s="16">
        <v>0.46153846153846162</v>
      </c>
      <c r="O141" s="16">
        <v>0.42937853107344631</v>
      </c>
      <c r="P141" s="16">
        <v>0.38993710691823902</v>
      </c>
      <c r="Q141" s="16">
        <v>0.35</v>
      </c>
      <c r="S141" s="16">
        <v>0.39175257731958762</v>
      </c>
      <c r="T141" s="16">
        <v>0.36956521739130432</v>
      </c>
      <c r="U141" s="16">
        <v>0.34965034965034958</v>
      </c>
      <c r="V141" s="16">
        <v>0.41116751269035529</v>
      </c>
      <c r="X141" s="16">
        <v>0.38997214484679671</v>
      </c>
      <c r="Y141" s="16">
        <v>0.36785714285714288</v>
      </c>
      <c r="Z141" s="16">
        <v>0.38596491228070168</v>
      </c>
      <c r="AB141" s="16">
        <v>0.36815068493150682</v>
      </c>
      <c r="AC141" s="16">
        <v>0.37395659432387313</v>
      </c>
      <c r="AD141" s="16">
        <v>0.36411609498680741</v>
      </c>
    </row>
    <row r="142" spans="2:30" x14ac:dyDescent="0.35">
      <c r="B142" s="15" t="s">
        <v>120</v>
      </c>
      <c r="C142" s="16">
        <v>0.32345679012345679</v>
      </c>
      <c r="D142" s="16">
        <v>0.29223744292237441</v>
      </c>
      <c r="E142" s="16">
        <v>0.33389830508474577</v>
      </c>
      <c r="G142" s="16">
        <v>0.30588235294117649</v>
      </c>
      <c r="H142" s="16">
        <v>0.34469696969696972</v>
      </c>
      <c r="I142" s="16">
        <v>0.33333333333333331</v>
      </c>
      <c r="J142" s="16">
        <v>0.29523809523809519</v>
      </c>
      <c r="L142" s="16">
        <v>0.34991708126036491</v>
      </c>
      <c r="M142" s="16">
        <v>0.28205128205128199</v>
      </c>
      <c r="O142" s="16">
        <v>0.2655367231638418</v>
      </c>
      <c r="P142" s="16">
        <v>0.33333333333333331</v>
      </c>
      <c r="Q142" s="16">
        <v>0.4</v>
      </c>
      <c r="S142" s="16">
        <v>0.32474226804123713</v>
      </c>
      <c r="T142" s="16">
        <v>0.29347826086956519</v>
      </c>
      <c r="U142" s="16">
        <v>0.28671328671328672</v>
      </c>
      <c r="V142" s="16">
        <v>0.39086294416243661</v>
      </c>
      <c r="X142" s="16">
        <v>0.32590529247910871</v>
      </c>
      <c r="Y142" s="16">
        <v>0.3392857142857143</v>
      </c>
      <c r="Z142" s="16">
        <v>0.29239766081871338</v>
      </c>
      <c r="AB142" s="16">
        <v>0.36472602739726029</v>
      </c>
      <c r="AC142" s="16">
        <v>0.35559265442404009</v>
      </c>
      <c r="AD142" s="16">
        <v>0.32981530343007909</v>
      </c>
    </row>
    <row r="143" spans="2:30" x14ac:dyDescent="0.35">
      <c r="B143" s="15" t="s">
        <v>121</v>
      </c>
      <c r="C143" s="16">
        <v>7.407407407407407E-2</v>
      </c>
      <c r="D143" s="16">
        <v>7.7625570776255703E-2</v>
      </c>
      <c r="E143" s="16">
        <v>7.2881355932203393E-2</v>
      </c>
      <c r="G143" s="16">
        <v>9.4117647058823528E-2</v>
      </c>
      <c r="H143" s="16">
        <v>8.7121212121212127E-2</v>
      </c>
      <c r="I143" s="16">
        <v>5.3763440860215048E-2</v>
      </c>
      <c r="J143" s="16">
        <v>2.8571428571428571E-2</v>
      </c>
      <c r="L143" s="16">
        <v>8.6235489220563843E-2</v>
      </c>
      <c r="M143" s="16">
        <v>4.2735042735042743E-2</v>
      </c>
      <c r="O143" s="16">
        <v>7.909604519774012E-2</v>
      </c>
      <c r="P143" s="16">
        <v>4.40251572327044E-2</v>
      </c>
      <c r="Q143" s="16">
        <v>0.09</v>
      </c>
      <c r="S143" s="16">
        <v>5.1546391752577317E-2</v>
      </c>
      <c r="T143" s="16">
        <v>6.8840579710144928E-2</v>
      </c>
      <c r="U143" s="16">
        <v>0.1118881118881119</v>
      </c>
      <c r="V143" s="16">
        <v>7.6142131979695438E-2</v>
      </c>
      <c r="X143" s="16">
        <v>7.7994428969359333E-2</v>
      </c>
      <c r="Y143" s="16">
        <v>8.5714285714285715E-2</v>
      </c>
      <c r="Z143" s="16">
        <v>4.6783625730994149E-2</v>
      </c>
      <c r="AB143" s="16">
        <v>8.9041095890410954E-2</v>
      </c>
      <c r="AC143" s="16">
        <v>9.0150250417362271E-2</v>
      </c>
      <c r="AD143" s="16">
        <v>8.1794195250659632E-2</v>
      </c>
    </row>
    <row r="144" spans="2:30" x14ac:dyDescent="0.35">
      <c r="B144" s="15" t="s">
        <v>122</v>
      </c>
      <c r="C144" s="16">
        <v>1.234567901234568E-2</v>
      </c>
      <c r="D144" s="16">
        <v>4.5662100456621002E-3</v>
      </c>
      <c r="E144" s="16">
        <v>1.525423728813559E-2</v>
      </c>
      <c r="G144" s="16">
        <v>3.9215686274509803E-3</v>
      </c>
      <c r="H144" s="16">
        <v>1.893939393939394E-2</v>
      </c>
      <c r="I144" s="16">
        <v>5.3763440860215058E-3</v>
      </c>
      <c r="J144" s="16">
        <v>2.8571428571428571E-2</v>
      </c>
      <c r="L144" s="16">
        <v>1.1608623548922061E-2</v>
      </c>
      <c r="M144" s="16">
        <v>2.564102564102564E-2</v>
      </c>
      <c r="O144" s="16">
        <v>1.1299435028248589E-2</v>
      </c>
      <c r="P144" s="16">
        <v>0</v>
      </c>
      <c r="Q144" s="16">
        <v>0</v>
      </c>
      <c r="S144" s="16">
        <v>1.54639175257732E-2</v>
      </c>
      <c r="T144" s="16">
        <v>1.4492753623188409E-2</v>
      </c>
      <c r="U144" s="16">
        <v>1.3986013986013989E-2</v>
      </c>
      <c r="V144" s="16">
        <v>5.076142131979695E-3</v>
      </c>
      <c r="X144" s="16">
        <v>1.3927576601671311E-2</v>
      </c>
      <c r="Y144" s="16">
        <v>7.1428571428571426E-3</v>
      </c>
      <c r="Z144" s="16">
        <v>1.754385964912281E-2</v>
      </c>
      <c r="AB144" s="16">
        <v>1.0273972602739731E-2</v>
      </c>
      <c r="AC144" s="16">
        <v>8.3472454090150246E-3</v>
      </c>
      <c r="AD144" s="16">
        <v>1.0554089709762529E-2</v>
      </c>
    </row>
    <row r="145" spans="2:30" x14ac:dyDescent="0.35">
      <c r="B145" s="15" t="s">
        <v>123</v>
      </c>
      <c r="C145" s="16">
        <v>1.4814814814814821E-2</v>
      </c>
      <c r="D145" s="16">
        <v>1.3698630136986301E-2</v>
      </c>
      <c r="E145" s="16">
        <v>1.525423728813559E-2</v>
      </c>
      <c r="G145" s="16">
        <v>1.9607843137254902E-2</v>
      </c>
      <c r="H145" s="16">
        <v>7.575757575757576E-3</v>
      </c>
      <c r="I145" s="16">
        <v>2.6881720430107531E-2</v>
      </c>
      <c r="J145" s="16">
        <v>0</v>
      </c>
      <c r="L145" s="16">
        <v>1.1608623548922061E-2</v>
      </c>
      <c r="M145" s="16">
        <v>0</v>
      </c>
      <c r="O145" s="16">
        <v>5.6497175141242938E-3</v>
      </c>
      <c r="P145" s="16">
        <v>0</v>
      </c>
      <c r="Q145" s="16">
        <v>0.02</v>
      </c>
      <c r="S145" s="16">
        <v>2.0618556701030931E-2</v>
      </c>
      <c r="T145" s="16">
        <v>1.8115942028985511E-2</v>
      </c>
      <c r="U145" s="16">
        <v>6.993006993006993E-3</v>
      </c>
      <c r="V145" s="16">
        <v>1.015228426395939E-2</v>
      </c>
      <c r="X145" s="16">
        <v>8.356545961002786E-3</v>
      </c>
      <c r="Y145" s="16">
        <v>1.0714285714285709E-2</v>
      </c>
      <c r="Z145" s="16">
        <v>3.5087719298245612E-2</v>
      </c>
      <c r="AB145" s="16">
        <v>6.8493150684931503E-3</v>
      </c>
      <c r="AC145" s="16">
        <v>8.3472454090150246E-3</v>
      </c>
      <c r="AD145" s="16">
        <v>2.1108179419525069E-2</v>
      </c>
    </row>
    <row r="147" spans="2:30" ht="87" x14ac:dyDescent="0.35">
      <c r="B147" s="12" t="s">
        <v>124</v>
      </c>
    </row>
    <row r="148" spans="2:30" x14ac:dyDescent="0.35">
      <c r="B148" s="13" t="s">
        <v>17</v>
      </c>
    </row>
    <row r="149" spans="2:30" x14ac:dyDescent="0.35">
      <c r="B149" s="11" t="s">
        <v>53</v>
      </c>
      <c r="C149" s="14">
        <v>810</v>
      </c>
      <c r="D149" s="14">
        <v>219</v>
      </c>
      <c r="E149" s="14">
        <v>590</v>
      </c>
      <c r="G149" s="14">
        <v>255</v>
      </c>
      <c r="H149" s="14">
        <v>264</v>
      </c>
      <c r="I149" s="14">
        <v>186</v>
      </c>
      <c r="J149" s="14">
        <v>105</v>
      </c>
      <c r="L149" s="14">
        <v>603</v>
      </c>
      <c r="M149" s="14">
        <v>117</v>
      </c>
      <c r="O149" s="14">
        <v>177</v>
      </c>
      <c r="P149" s="14">
        <v>159</v>
      </c>
      <c r="Q149" s="14">
        <v>100</v>
      </c>
      <c r="S149" s="14">
        <v>194</v>
      </c>
      <c r="T149" s="14">
        <v>276</v>
      </c>
      <c r="U149" s="14">
        <v>143</v>
      </c>
      <c r="V149" s="14">
        <v>197</v>
      </c>
      <c r="X149" s="14">
        <v>359</v>
      </c>
      <c r="Y149" s="14">
        <v>280</v>
      </c>
      <c r="Z149" s="14">
        <v>171</v>
      </c>
      <c r="AB149" s="14">
        <v>584</v>
      </c>
      <c r="AC149" s="14">
        <v>599</v>
      </c>
      <c r="AD149" s="14">
        <v>379</v>
      </c>
    </row>
    <row r="150" spans="2:30" x14ac:dyDescent="0.35">
      <c r="B150" s="15" t="s">
        <v>117</v>
      </c>
      <c r="C150" s="16">
        <v>4.6913580246913583E-2</v>
      </c>
      <c r="D150" s="16">
        <v>5.0228310502283102E-2</v>
      </c>
      <c r="E150" s="16">
        <v>4.576271186440678E-2</v>
      </c>
      <c r="G150" s="16">
        <v>6.2745098039215685E-2</v>
      </c>
      <c r="H150" s="16">
        <v>3.787878787878788E-2</v>
      </c>
      <c r="I150" s="16">
        <v>2.6881720430107531E-2</v>
      </c>
      <c r="J150" s="16">
        <v>6.6666666666666666E-2</v>
      </c>
      <c r="L150" s="16">
        <v>3.8142620232172471E-2</v>
      </c>
      <c r="M150" s="16">
        <v>7.6923076923076927E-2</v>
      </c>
      <c r="O150" s="16">
        <v>2.2598870056497179E-2</v>
      </c>
      <c r="P150" s="16">
        <v>5.6603773584905662E-2</v>
      </c>
      <c r="Q150" s="16">
        <v>0.04</v>
      </c>
      <c r="S150" s="16">
        <v>5.6701030927835051E-2</v>
      </c>
      <c r="T150" s="16">
        <v>4.710144927536232E-2</v>
      </c>
      <c r="U150" s="16">
        <v>6.2937062937062943E-2</v>
      </c>
      <c r="V150" s="16">
        <v>2.538071065989848E-2</v>
      </c>
      <c r="X150" s="16">
        <v>4.7353760445682451E-2</v>
      </c>
      <c r="Y150" s="16">
        <v>3.214285714285714E-2</v>
      </c>
      <c r="Z150" s="16">
        <v>7.0175438596491224E-2</v>
      </c>
      <c r="AB150" s="16">
        <v>3.7671232876712327E-2</v>
      </c>
      <c r="AC150" s="16">
        <v>3.5058430717863097E-2</v>
      </c>
      <c r="AD150" s="16">
        <v>5.2770448548812673E-2</v>
      </c>
    </row>
    <row r="151" spans="2:30" x14ac:dyDescent="0.35">
      <c r="B151" s="15" t="s">
        <v>118</v>
      </c>
      <c r="C151" s="16">
        <v>0.1197530864197531</v>
      </c>
      <c r="D151" s="16">
        <v>0.14611872146118721</v>
      </c>
      <c r="E151" s="16">
        <v>0.1101694915254237</v>
      </c>
      <c r="G151" s="16">
        <v>0.14117647058823529</v>
      </c>
      <c r="H151" s="16">
        <v>6.0606060606060608E-2</v>
      </c>
      <c r="I151" s="16">
        <v>0.1182795698924731</v>
      </c>
      <c r="J151" s="16">
        <v>0.21904761904761899</v>
      </c>
      <c r="L151" s="16">
        <v>0.1127694859038143</v>
      </c>
      <c r="M151" s="16">
        <v>0.14529914529914531</v>
      </c>
      <c r="O151" s="16">
        <v>0.13559322033898311</v>
      </c>
      <c r="P151" s="16">
        <v>0.13836477987421381</v>
      </c>
      <c r="Q151" s="16">
        <v>0.09</v>
      </c>
      <c r="S151" s="16">
        <v>0.134020618556701</v>
      </c>
      <c r="T151" s="16">
        <v>0.16666666666666671</v>
      </c>
      <c r="U151" s="16">
        <v>8.3916083916083919E-2</v>
      </c>
      <c r="V151" s="16">
        <v>6.5989847715736044E-2</v>
      </c>
      <c r="X151" s="16">
        <v>0.11699164345403899</v>
      </c>
      <c r="Y151" s="16">
        <v>0.1071428571428571</v>
      </c>
      <c r="Z151" s="16">
        <v>0.14619883040935669</v>
      </c>
      <c r="AB151" s="16">
        <v>9.4178082191780824E-2</v>
      </c>
      <c r="AC151" s="16">
        <v>9.6828046744574292E-2</v>
      </c>
      <c r="AD151" s="16">
        <v>0.11345646437994721</v>
      </c>
    </row>
    <row r="152" spans="2:30" x14ac:dyDescent="0.35">
      <c r="B152" s="15" t="s">
        <v>119</v>
      </c>
      <c r="C152" s="16">
        <v>0.47530864197530859</v>
      </c>
      <c r="D152" s="16">
        <v>0.52054794520547942</v>
      </c>
      <c r="E152" s="16">
        <v>0.45932203389830512</v>
      </c>
      <c r="G152" s="16">
        <v>0.47843137254901957</v>
      </c>
      <c r="H152" s="16">
        <v>0.46969696969696972</v>
      </c>
      <c r="I152" s="16">
        <v>0.5</v>
      </c>
      <c r="J152" s="16">
        <v>0.43809523809523809</v>
      </c>
      <c r="L152" s="16">
        <v>0.43946932006633499</v>
      </c>
      <c r="M152" s="16">
        <v>0.58974358974358976</v>
      </c>
      <c r="O152" s="16">
        <v>0.51412429378531077</v>
      </c>
      <c r="P152" s="16">
        <v>0.54088050314465408</v>
      </c>
      <c r="Q152" s="16">
        <v>0.43</v>
      </c>
      <c r="S152" s="16">
        <v>0.46907216494845361</v>
      </c>
      <c r="T152" s="16">
        <v>0.42028985507246369</v>
      </c>
      <c r="U152" s="16">
        <v>0.49650349650349651</v>
      </c>
      <c r="V152" s="16">
        <v>0.54314720812182737</v>
      </c>
      <c r="X152" s="16">
        <v>0.4763231197771588</v>
      </c>
      <c r="Y152" s="16">
        <v>0.5</v>
      </c>
      <c r="Z152" s="16">
        <v>0.43274853801169588</v>
      </c>
      <c r="AB152" s="16">
        <v>0.48287671232876711</v>
      </c>
      <c r="AC152" s="16">
        <v>0.48080133555926552</v>
      </c>
      <c r="AD152" s="16">
        <v>0.46965699208443268</v>
      </c>
    </row>
    <row r="153" spans="2:30" x14ac:dyDescent="0.35">
      <c r="B153" s="15" t="s">
        <v>120</v>
      </c>
      <c r="C153" s="16">
        <v>0.26666666666666672</v>
      </c>
      <c r="D153" s="16">
        <v>0.22831050228310501</v>
      </c>
      <c r="E153" s="16">
        <v>0.27966101694915252</v>
      </c>
      <c r="G153" s="16">
        <v>0.23137254901960791</v>
      </c>
      <c r="H153" s="16">
        <v>0.32954545454545447</v>
      </c>
      <c r="I153" s="16">
        <v>0.26344086021505381</v>
      </c>
      <c r="J153" s="16">
        <v>0.2</v>
      </c>
      <c r="L153" s="16">
        <v>0.30514096185737982</v>
      </c>
      <c r="M153" s="16">
        <v>0.14529914529914531</v>
      </c>
      <c r="O153" s="16">
        <v>0.28813559322033899</v>
      </c>
      <c r="P153" s="16">
        <v>0.21383647798742139</v>
      </c>
      <c r="Q153" s="16">
        <v>0.34</v>
      </c>
      <c r="S153" s="16">
        <v>0.25773195876288663</v>
      </c>
      <c r="T153" s="16">
        <v>0.26449275362318841</v>
      </c>
      <c r="U153" s="16">
        <v>0.30069930069930068</v>
      </c>
      <c r="V153" s="16">
        <v>0.25380710659898481</v>
      </c>
      <c r="X153" s="16">
        <v>0.26462395543175488</v>
      </c>
      <c r="Y153" s="16">
        <v>0.2857142857142857</v>
      </c>
      <c r="Z153" s="16">
        <v>0.23976608187134499</v>
      </c>
      <c r="AB153" s="16">
        <v>0.29452054794520549</v>
      </c>
      <c r="AC153" s="16">
        <v>0.29549248747913193</v>
      </c>
      <c r="AD153" s="16">
        <v>0.26385224274406333</v>
      </c>
    </row>
    <row r="154" spans="2:30" x14ac:dyDescent="0.35">
      <c r="B154" s="15" t="s">
        <v>121</v>
      </c>
      <c r="C154" s="16">
        <v>3.4567901234567898E-2</v>
      </c>
      <c r="D154" s="16">
        <v>2.7397260273972601E-2</v>
      </c>
      <c r="E154" s="16">
        <v>3.7288135593220341E-2</v>
      </c>
      <c r="G154" s="16">
        <v>3.9215686274509803E-2</v>
      </c>
      <c r="H154" s="16">
        <v>3.787878787878788E-2</v>
      </c>
      <c r="I154" s="16">
        <v>1.6129032258064519E-2</v>
      </c>
      <c r="J154" s="16">
        <v>4.7619047619047623E-2</v>
      </c>
      <c r="L154" s="16">
        <v>4.3117744610281922E-2</v>
      </c>
      <c r="M154" s="16">
        <v>1.7094017094017099E-2</v>
      </c>
      <c r="O154" s="16">
        <v>1.6949152542372881E-2</v>
      </c>
      <c r="P154" s="16">
        <v>3.1446540880503138E-2</v>
      </c>
      <c r="Q154" s="16">
        <v>0.04</v>
      </c>
      <c r="S154" s="16">
        <v>3.608247422680412E-2</v>
      </c>
      <c r="T154" s="16">
        <v>3.6231884057971023E-2</v>
      </c>
      <c r="U154" s="16">
        <v>1.3986013986013989E-2</v>
      </c>
      <c r="V154" s="16">
        <v>4.5685279187817257E-2</v>
      </c>
      <c r="X154" s="16">
        <v>4.1782729805013928E-2</v>
      </c>
      <c r="Y154" s="16">
        <v>2.5000000000000001E-2</v>
      </c>
      <c r="Z154" s="16">
        <v>3.5087719298245612E-2</v>
      </c>
      <c r="AB154" s="16">
        <v>3.9383561643835607E-2</v>
      </c>
      <c r="AC154" s="16">
        <v>3.8397328881469107E-2</v>
      </c>
      <c r="AD154" s="16">
        <v>3.9577836411609502E-2</v>
      </c>
    </row>
    <row r="155" spans="2:30" x14ac:dyDescent="0.35">
      <c r="B155" s="15" t="s">
        <v>122</v>
      </c>
      <c r="C155" s="16">
        <v>4.3209876543209867E-2</v>
      </c>
      <c r="D155" s="16">
        <v>1.3698630136986301E-2</v>
      </c>
      <c r="E155" s="16">
        <v>5.4237288135593219E-2</v>
      </c>
      <c r="G155" s="16">
        <v>2.7450980392156859E-2</v>
      </c>
      <c r="H155" s="16">
        <v>6.0606060606060608E-2</v>
      </c>
      <c r="I155" s="16">
        <v>4.8387096774193547E-2</v>
      </c>
      <c r="J155" s="16">
        <v>2.8571428571428571E-2</v>
      </c>
      <c r="L155" s="16">
        <v>4.975124378109453E-2</v>
      </c>
      <c r="M155" s="16">
        <v>1.7094017094017099E-2</v>
      </c>
      <c r="O155" s="16">
        <v>1.6949152542372881E-2</v>
      </c>
      <c r="P155" s="16">
        <v>1.886792452830189E-2</v>
      </c>
      <c r="Q155" s="16">
        <v>0.04</v>
      </c>
      <c r="S155" s="16">
        <v>3.0927835051546389E-2</v>
      </c>
      <c r="T155" s="16">
        <v>4.3478260869565223E-2</v>
      </c>
      <c r="U155" s="16">
        <v>4.195804195804196E-2</v>
      </c>
      <c r="V155" s="16">
        <v>5.5837563451776651E-2</v>
      </c>
      <c r="X155" s="16">
        <v>5.0139275766016712E-2</v>
      </c>
      <c r="Y155" s="16">
        <v>3.9285714285714278E-2</v>
      </c>
      <c r="Z155" s="16">
        <v>3.5087719298245612E-2</v>
      </c>
      <c r="AB155" s="16">
        <v>4.7945205479452052E-2</v>
      </c>
      <c r="AC155" s="16">
        <v>4.8414023372287153E-2</v>
      </c>
      <c r="AD155" s="16">
        <v>3.9577836411609502E-2</v>
      </c>
    </row>
    <row r="156" spans="2:30" x14ac:dyDescent="0.35">
      <c r="B156" s="15" t="s">
        <v>123</v>
      </c>
      <c r="C156" s="16">
        <v>1.358024691358025E-2</v>
      </c>
      <c r="D156" s="16">
        <v>1.3698630136986301E-2</v>
      </c>
      <c r="E156" s="16">
        <v>1.3559322033898299E-2</v>
      </c>
      <c r="G156" s="16">
        <v>1.9607843137254902E-2</v>
      </c>
      <c r="H156" s="16">
        <v>3.787878787878788E-3</v>
      </c>
      <c r="I156" s="16">
        <v>2.6881720430107531E-2</v>
      </c>
      <c r="J156" s="16">
        <v>0</v>
      </c>
      <c r="L156" s="16">
        <v>1.1608623548922061E-2</v>
      </c>
      <c r="M156" s="16">
        <v>8.5470085470085479E-3</v>
      </c>
      <c r="O156" s="16">
        <v>5.6497175141242938E-3</v>
      </c>
      <c r="P156" s="16">
        <v>0</v>
      </c>
      <c r="Q156" s="16">
        <v>0.02</v>
      </c>
      <c r="S156" s="16">
        <v>1.54639175257732E-2</v>
      </c>
      <c r="T156" s="16">
        <v>2.1739130434782612E-2</v>
      </c>
      <c r="U156" s="16">
        <v>0</v>
      </c>
      <c r="V156" s="16">
        <v>1.015228426395939E-2</v>
      </c>
      <c r="X156" s="16">
        <v>2.7855153203342618E-3</v>
      </c>
      <c r="Y156" s="16">
        <v>1.0714285714285709E-2</v>
      </c>
      <c r="Z156" s="16">
        <v>4.0935672514619881E-2</v>
      </c>
      <c r="AB156" s="16">
        <v>3.4246575342465752E-3</v>
      </c>
      <c r="AC156" s="16">
        <v>5.008347245409015E-3</v>
      </c>
      <c r="AD156" s="16">
        <v>2.1108179419525069E-2</v>
      </c>
    </row>
    <row r="158" spans="2:30" ht="87" x14ac:dyDescent="0.35">
      <c r="B158" s="12" t="s">
        <v>125</v>
      </c>
    </row>
    <row r="159" spans="2:30" x14ac:dyDescent="0.35">
      <c r="B159" s="13" t="s">
        <v>17</v>
      </c>
    </row>
    <row r="160" spans="2:30" x14ac:dyDescent="0.35">
      <c r="B160" s="11" t="s">
        <v>53</v>
      </c>
      <c r="C160" s="14">
        <v>810</v>
      </c>
      <c r="D160" s="14">
        <v>219</v>
      </c>
      <c r="E160" s="14">
        <v>590</v>
      </c>
      <c r="G160" s="14">
        <v>255</v>
      </c>
      <c r="H160" s="14">
        <v>264</v>
      </c>
      <c r="I160" s="14">
        <v>186</v>
      </c>
      <c r="J160" s="14">
        <v>105</v>
      </c>
      <c r="L160" s="14">
        <v>603</v>
      </c>
      <c r="M160" s="14">
        <v>117</v>
      </c>
      <c r="O160" s="14">
        <v>177</v>
      </c>
      <c r="P160" s="14">
        <v>159</v>
      </c>
      <c r="Q160" s="14">
        <v>100</v>
      </c>
      <c r="S160" s="14">
        <v>194</v>
      </c>
      <c r="T160" s="14">
        <v>276</v>
      </c>
      <c r="U160" s="14">
        <v>143</v>
      </c>
      <c r="V160" s="14">
        <v>197</v>
      </c>
      <c r="X160" s="14">
        <v>359</v>
      </c>
      <c r="Y160" s="14">
        <v>280</v>
      </c>
      <c r="Z160" s="14">
        <v>171</v>
      </c>
      <c r="AB160" s="14">
        <v>584</v>
      </c>
      <c r="AC160" s="14">
        <v>599</v>
      </c>
      <c r="AD160" s="14">
        <v>379</v>
      </c>
    </row>
    <row r="161" spans="2:30" x14ac:dyDescent="0.35">
      <c r="B161" s="15" t="s">
        <v>117</v>
      </c>
      <c r="C161" s="16">
        <v>5.3086419753086422E-2</v>
      </c>
      <c r="D161" s="16">
        <v>6.3926940639269403E-2</v>
      </c>
      <c r="E161" s="16">
        <v>4.9152542372881358E-2</v>
      </c>
      <c r="G161" s="16">
        <v>6.2745098039215685E-2</v>
      </c>
      <c r="H161" s="16">
        <v>4.5454545454545463E-2</v>
      </c>
      <c r="I161" s="16">
        <v>2.150537634408602E-2</v>
      </c>
      <c r="J161" s="16">
        <v>0.10476190476190481</v>
      </c>
      <c r="L161" s="16">
        <v>4.975124378109453E-2</v>
      </c>
      <c r="M161" s="16">
        <v>5.128205128205128E-2</v>
      </c>
      <c r="O161" s="16">
        <v>5.6497175141242938E-2</v>
      </c>
      <c r="P161" s="16">
        <v>4.40251572327044E-2</v>
      </c>
      <c r="Q161" s="16">
        <v>7.0000000000000007E-2</v>
      </c>
      <c r="S161" s="16">
        <v>6.7010309278350513E-2</v>
      </c>
      <c r="T161" s="16">
        <v>7.6086956521739135E-2</v>
      </c>
      <c r="U161" s="16">
        <v>1.3986013986013989E-2</v>
      </c>
      <c r="V161" s="16">
        <v>3.553299492385787E-2</v>
      </c>
      <c r="X161" s="16">
        <v>3.3426183844011137E-2</v>
      </c>
      <c r="Y161" s="16">
        <v>4.642857142857143E-2</v>
      </c>
      <c r="Z161" s="16">
        <v>0.10526315789473679</v>
      </c>
      <c r="AB161" s="16">
        <v>3.2534246575342457E-2</v>
      </c>
      <c r="AC161" s="16">
        <v>4.006677796327212E-2</v>
      </c>
      <c r="AD161" s="16">
        <v>7.3878627968337732E-2</v>
      </c>
    </row>
    <row r="162" spans="2:30" x14ac:dyDescent="0.35">
      <c r="B162" s="15" t="s">
        <v>118</v>
      </c>
      <c r="C162" s="16">
        <v>0.2</v>
      </c>
      <c r="D162" s="16">
        <v>0.23744292237442921</v>
      </c>
      <c r="E162" s="16">
        <v>0.1864406779661017</v>
      </c>
      <c r="G162" s="16">
        <v>0.2</v>
      </c>
      <c r="H162" s="16">
        <v>0.15909090909090909</v>
      </c>
      <c r="I162" s="16">
        <v>0.25268817204301081</v>
      </c>
      <c r="J162" s="16">
        <v>0.2095238095238095</v>
      </c>
      <c r="L162" s="16">
        <v>0.18573797678275289</v>
      </c>
      <c r="M162" s="16">
        <v>0.20512820512820509</v>
      </c>
      <c r="O162" s="16">
        <v>0.19774011299435029</v>
      </c>
      <c r="P162" s="16">
        <v>0.21383647798742139</v>
      </c>
      <c r="Q162" s="16">
        <v>0.21</v>
      </c>
      <c r="S162" s="16">
        <v>0.22164948453608249</v>
      </c>
      <c r="T162" s="16">
        <v>0.2318840579710145</v>
      </c>
      <c r="U162" s="16">
        <v>0.23076923076923081</v>
      </c>
      <c r="V162" s="16">
        <v>0.1116751269035533</v>
      </c>
      <c r="X162" s="16">
        <v>0.2033426183844011</v>
      </c>
      <c r="Y162" s="16">
        <v>0.18928571428571431</v>
      </c>
      <c r="Z162" s="16">
        <v>0.2105263157894737</v>
      </c>
      <c r="AB162" s="16">
        <v>0.18835616438356159</v>
      </c>
      <c r="AC162" s="16">
        <v>0.19031719532554259</v>
      </c>
      <c r="AD162" s="16">
        <v>0.19788918205804751</v>
      </c>
    </row>
    <row r="163" spans="2:30" x14ac:dyDescent="0.35">
      <c r="B163" s="15" t="s">
        <v>119</v>
      </c>
      <c r="C163" s="16">
        <v>0.48765432098765432</v>
      </c>
      <c r="D163" s="16">
        <v>0.44748858447488582</v>
      </c>
      <c r="E163" s="16">
        <v>0.50169491525423726</v>
      </c>
      <c r="G163" s="16">
        <v>0.47843137254901957</v>
      </c>
      <c r="H163" s="16">
        <v>0.47348484848484851</v>
      </c>
      <c r="I163" s="16">
        <v>0.5053763440860215</v>
      </c>
      <c r="J163" s="16">
        <v>0.51428571428571423</v>
      </c>
      <c r="L163" s="16">
        <v>0.47263681592039802</v>
      </c>
      <c r="M163" s="16">
        <v>0.55555555555555558</v>
      </c>
      <c r="O163" s="16">
        <v>0.51977401129943501</v>
      </c>
      <c r="P163" s="16">
        <v>0.47169811320754718</v>
      </c>
      <c r="Q163" s="16">
        <v>0.45</v>
      </c>
      <c r="S163" s="16">
        <v>0.45876288659793812</v>
      </c>
      <c r="T163" s="16">
        <v>0.43840579710144928</v>
      </c>
      <c r="U163" s="16">
        <v>0.51048951048951052</v>
      </c>
      <c r="V163" s="16">
        <v>0.56852791878172593</v>
      </c>
      <c r="X163" s="16">
        <v>0.49303621169916428</v>
      </c>
      <c r="Y163" s="16">
        <v>0.51428571428571423</v>
      </c>
      <c r="Z163" s="16">
        <v>0.43274853801169588</v>
      </c>
      <c r="AB163" s="16">
        <v>0.5</v>
      </c>
      <c r="AC163" s="16">
        <v>0.4991652754590985</v>
      </c>
      <c r="AD163" s="16">
        <v>0.48284960422163592</v>
      </c>
    </row>
    <row r="164" spans="2:30" x14ac:dyDescent="0.35">
      <c r="B164" s="15" t="s">
        <v>120</v>
      </c>
      <c r="C164" s="16">
        <v>0.1950617283950617</v>
      </c>
      <c r="D164" s="16">
        <v>0.20547945205479451</v>
      </c>
      <c r="E164" s="16">
        <v>0.19152542372881359</v>
      </c>
      <c r="G164" s="16">
        <v>0.19215686274509811</v>
      </c>
      <c r="H164" s="16">
        <v>0.24621212121212119</v>
      </c>
      <c r="I164" s="16">
        <v>0.17204301075268821</v>
      </c>
      <c r="J164" s="16">
        <v>0.1142857142857143</v>
      </c>
      <c r="L164" s="16">
        <v>0.22056384742951909</v>
      </c>
      <c r="M164" s="16">
        <v>0.13675213675213679</v>
      </c>
      <c r="O164" s="16">
        <v>0.19209039548022599</v>
      </c>
      <c r="P164" s="16">
        <v>0.22012578616352199</v>
      </c>
      <c r="Q164" s="16">
        <v>0.2</v>
      </c>
      <c r="S164" s="16">
        <v>0.19587628865979381</v>
      </c>
      <c r="T164" s="16">
        <v>0.1702898550724638</v>
      </c>
      <c r="U164" s="16">
        <v>0.2167832167832168</v>
      </c>
      <c r="V164" s="16">
        <v>0.21319796954314721</v>
      </c>
      <c r="X164" s="16">
        <v>0.2116991643454039</v>
      </c>
      <c r="Y164" s="16">
        <v>0.18571428571428569</v>
      </c>
      <c r="Z164" s="16">
        <v>0.17543859649122809</v>
      </c>
      <c r="AB164" s="16">
        <v>0.21746575342465749</v>
      </c>
      <c r="AC164" s="16">
        <v>0.2086811352253756</v>
      </c>
      <c r="AD164" s="16">
        <v>0.17414248021108181</v>
      </c>
    </row>
    <row r="165" spans="2:30" x14ac:dyDescent="0.35">
      <c r="B165" s="15" t="s">
        <v>121</v>
      </c>
      <c r="C165" s="16">
        <v>3.4567901234567898E-2</v>
      </c>
      <c r="D165" s="16">
        <v>2.7397260273972601E-2</v>
      </c>
      <c r="E165" s="16">
        <v>3.7288135593220341E-2</v>
      </c>
      <c r="G165" s="16">
        <v>4.3137254901960777E-2</v>
      </c>
      <c r="H165" s="16">
        <v>3.787878787878788E-2</v>
      </c>
      <c r="I165" s="16">
        <v>2.150537634408602E-2</v>
      </c>
      <c r="J165" s="16">
        <v>2.8571428571428571E-2</v>
      </c>
      <c r="L165" s="16">
        <v>3.9800995024875621E-2</v>
      </c>
      <c r="M165" s="16">
        <v>3.4188034188034191E-2</v>
      </c>
      <c r="O165" s="16">
        <v>2.2598870056497179E-2</v>
      </c>
      <c r="P165" s="16">
        <v>4.40251572327044E-2</v>
      </c>
      <c r="Q165" s="16">
        <v>0.04</v>
      </c>
      <c r="S165" s="16">
        <v>3.0927835051546389E-2</v>
      </c>
      <c r="T165" s="16">
        <v>3.6231884057971023E-2</v>
      </c>
      <c r="U165" s="16">
        <v>2.097902097902098E-2</v>
      </c>
      <c r="V165" s="16">
        <v>4.5685279187817257E-2</v>
      </c>
      <c r="X165" s="16">
        <v>3.0640668523676879E-2</v>
      </c>
      <c r="Y165" s="16">
        <v>4.642857142857143E-2</v>
      </c>
      <c r="Z165" s="16">
        <v>2.3391812865497071E-2</v>
      </c>
      <c r="AB165" s="16">
        <v>3.9383561643835607E-2</v>
      </c>
      <c r="AC165" s="16">
        <v>4.1736227045075118E-2</v>
      </c>
      <c r="AD165" s="16">
        <v>3.430079155672823E-2</v>
      </c>
    </row>
    <row r="166" spans="2:30" x14ac:dyDescent="0.35">
      <c r="B166" s="15" t="s">
        <v>122</v>
      </c>
      <c r="C166" s="16">
        <v>1.7283950617283949E-2</v>
      </c>
      <c r="D166" s="16">
        <v>9.1324200913242004E-3</v>
      </c>
      <c r="E166" s="16">
        <v>2.033898305084746E-2</v>
      </c>
      <c r="G166" s="16">
        <v>7.8431372549019607E-3</v>
      </c>
      <c r="H166" s="16">
        <v>2.6515151515151519E-2</v>
      </c>
      <c r="I166" s="16">
        <v>1.075268817204301E-2</v>
      </c>
      <c r="J166" s="16">
        <v>2.8571428571428571E-2</v>
      </c>
      <c r="L166" s="16">
        <v>1.9900497512437811E-2</v>
      </c>
      <c r="M166" s="16">
        <v>8.5470085470085479E-3</v>
      </c>
      <c r="O166" s="16">
        <v>5.6497175141242938E-3</v>
      </c>
      <c r="P166" s="16">
        <v>6.2893081761006293E-3</v>
      </c>
      <c r="Q166" s="16">
        <v>0.02</v>
      </c>
      <c r="S166" s="16">
        <v>1.54639175257732E-2</v>
      </c>
      <c r="T166" s="16">
        <v>2.5362318840579708E-2</v>
      </c>
      <c r="U166" s="16">
        <v>6.993006993006993E-3</v>
      </c>
      <c r="V166" s="16">
        <v>1.522842639593909E-2</v>
      </c>
      <c r="X166" s="16">
        <v>2.7855153203342621E-2</v>
      </c>
      <c r="Y166" s="16">
        <v>7.1428571428571426E-3</v>
      </c>
      <c r="Z166" s="16">
        <v>1.1695906432748541E-2</v>
      </c>
      <c r="AB166" s="16">
        <v>2.0547945205479451E-2</v>
      </c>
      <c r="AC166" s="16">
        <v>1.5025041736227049E-2</v>
      </c>
      <c r="AD166" s="16">
        <v>1.319261213720317E-2</v>
      </c>
    </row>
    <row r="167" spans="2:30" x14ac:dyDescent="0.35">
      <c r="B167" s="15" t="s">
        <v>123</v>
      </c>
      <c r="C167" s="16">
        <v>1.234567901234568E-2</v>
      </c>
      <c r="D167" s="16">
        <v>9.1324200913242004E-3</v>
      </c>
      <c r="E167" s="16">
        <v>1.3559322033898299E-2</v>
      </c>
      <c r="G167" s="16">
        <v>1.5686274509803921E-2</v>
      </c>
      <c r="H167" s="16">
        <v>1.136363636363636E-2</v>
      </c>
      <c r="I167" s="16">
        <v>1.6129032258064519E-2</v>
      </c>
      <c r="J167" s="16">
        <v>0</v>
      </c>
      <c r="L167" s="16">
        <v>1.1608623548922061E-2</v>
      </c>
      <c r="M167" s="16">
        <v>8.5470085470085479E-3</v>
      </c>
      <c r="O167" s="16">
        <v>5.6497175141242938E-3</v>
      </c>
      <c r="P167" s="16">
        <v>0</v>
      </c>
      <c r="Q167" s="16">
        <v>0.01</v>
      </c>
      <c r="S167" s="16">
        <v>1.030927835051546E-2</v>
      </c>
      <c r="T167" s="16">
        <v>2.1739130434782612E-2</v>
      </c>
      <c r="U167" s="16">
        <v>0</v>
      </c>
      <c r="V167" s="16">
        <v>1.015228426395939E-2</v>
      </c>
      <c r="X167" s="16">
        <v>0</v>
      </c>
      <c r="Y167" s="16">
        <v>1.0714285714285709E-2</v>
      </c>
      <c r="Z167" s="16">
        <v>4.0935672514619881E-2</v>
      </c>
      <c r="AB167" s="16">
        <v>1.712328767123288E-3</v>
      </c>
      <c r="AC167" s="16">
        <v>5.008347245409015E-3</v>
      </c>
      <c r="AD167" s="16">
        <v>2.3746701846965701E-2</v>
      </c>
    </row>
    <row r="169" spans="2:30" ht="43.5" x14ac:dyDescent="0.35">
      <c r="B169" s="12" t="s">
        <v>126</v>
      </c>
    </row>
    <row r="170" spans="2:30" x14ac:dyDescent="0.35">
      <c r="B170" s="13" t="s">
        <v>17</v>
      </c>
    </row>
    <row r="171" spans="2:30" x14ac:dyDescent="0.35">
      <c r="B171" s="11" t="s">
        <v>53</v>
      </c>
      <c r="C171" s="14">
        <v>810</v>
      </c>
      <c r="D171" s="14">
        <v>219</v>
      </c>
      <c r="E171" s="14">
        <v>590</v>
      </c>
      <c r="G171" s="14">
        <v>255</v>
      </c>
      <c r="H171" s="14">
        <v>264</v>
      </c>
      <c r="I171" s="14">
        <v>186</v>
      </c>
      <c r="J171" s="14">
        <v>105</v>
      </c>
      <c r="L171" s="14">
        <v>603</v>
      </c>
      <c r="M171" s="14">
        <v>117</v>
      </c>
      <c r="O171" s="14">
        <v>177</v>
      </c>
      <c r="P171" s="14">
        <v>159</v>
      </c>
      <c r="Q171" s="14">
        <v>100</v>
      </c>
      <c r="S171" s="14">
        <v>194</v>
      </c>
      <c r="T171" s="14">
        <v>276</v>
      </c>
      <c r="U171" s="14">
        <v>143</v>
      </c>
      <c r="V171" s="14">
        <v>197</v>
      </c>
      <c r="X171" s="14">
        <v>359</v>
      </c>
      <c r="Y171" s="14">
        <v>280</v>
      </c>
      <c r="Z171" s="14">
        <v>171</v>
      </c>
      <c r="AB171" s="14">
        <v>584</v>
      </c>
      <c r="AC171" s="14">
        <v>599</v>
      </c>
      <c r="AD171" s="14">
        <v>379</v>
      </c>
    </row>
    <row r="172" spans="2:30" ht="29" x14ac:dyDescent="0.35">
      <c r="B172" s="15" t="s">
        <v>127</v>
      </c>
      <c r="C172" s="16">
        <v>0.35679012345679012</v>
      </c>
      <c r="D172" s="16">
        <v>0.39269406392694062</v>
      </c>
      <c r="E172" s="16">
        <v>0.34237288135593219</v>
      </c>
      <c r="G172" s="16">
        <v>0.34901960784313718</v>
      </c>
      <c r="H172" s="16">
        <v>0.32575757575757569</v>
      </c>
      <c r="I172" s="16">
        <v>0.37634408602150538</v>
      </c>
      <c r="J172" s="16">
        <v>0.41904761904761911</v>
      </c>
      <c r="L172" s="16">
        <v>0.34991708126036491</v>
      </c>
      <c r="M172" s="16">
        <v>0.39316239316239321</v>
      </c>
      <c r="O172" s="16">
        <v>0.31638418079096048</v>
      </c>
      <c r="P172" s="16">
        <v>0.38993710691823902</v>
      </c>
      <c r="Q172" s="16">
        <v>0.28999999999999998</v>
      </c>
      <c r="S172" s="16">
        <v>0.38144329896907209</v>
      </c>
      <c r="T172" s="16">
        <v>0.35144927536231879</v>
      </c>
      <c r="U172" s="16">
        <v>0.32867132867132859</v>
      </c>
      <c r="V172" s="16">
        <v>0.3604060913705584</v>
      </c>
      <c r="X172" s="16">
        <v>0.38718662952646238</v>
      </c>
      <c r="Y172" s="16">
        <v>0.3392857142857143</v>
      </c>
      <c r="Z172" s="16">
        <v>0.32163742690058478</v>
      </c>
      <c r="AB172" s="16">
        <v>0.34931506849315069</v>
      </c>
      <c r="AC172" s="16">
        <v>0.34056761268781299</v>
      </c>
      <c r="AD172" s="16">
        <v>0.33509234828496037</v>
      </c>
    </row>
    <row r="173" spans="2:30" ht="29" x14ac:dyDescent="0.35">
      <c r="B173" s="15" t="s">
        <v>128</v>
      </c>
      <c r="C173" s="16">
        <v>0.38518518518518519</v>
      </c>
      <c r="D173" s="16">
        <v>0.36529680365296802</v>
      </c>
      <c r="E173" s="16">
        <v>0.39322033898305092</v>
      </c>
      <c r="G173" s="16">
        <v>0.34901960784313718</v>
      </c>
      <c r="H173" s="16">
        <v>0.42803030303030298</v>
      </c>
      <c r="I173" s="16">
        <v>0.39247311827956988</v>
      </c>
      <c r="J173" s="16">
        <v>0.35238095238095241</v>
      </c>
      <c r="L173" s="16">
        <v>0.38805970149253732</v>
      </c>
      <c r="M173" s="16">
        <v>0.4358974358974359</v>
      </c>
      <c r="O173" s="16">
        <v>0.44067796610169491</v>
      </c>
      <c r="P173" s="16">
        <v>0.35849056603773582</v>
      </c>
      <c r="Q173" s="16">
        <v>0.41</v>
      </c>
      <c r="S173" s="16">
        <v>0.39175257731958762</v>
      </c>
      <c r="T173" s="16">
        <v>0.36594202898550732</v>
      </c>
      <c r="U173" s="16">
        <v>0.41258741258741261</v>
      </c>
      <c r="V173" s="16">
        <v>0.38578680203045679</v>
      </c>
      <c r="X173" s="16">
        <v>0.35933147632311979</v>
      </c>
      <c r="Y173" s="16">
        <v>0.42499999999999999</v>
      </c>
      <c r="Z173" s="16">
        <v>0.3742690058479532</v>
      </c>
      <c r="AB173" s="16">
        <v>0.4023972602739726</v>
      </c>
      <c r="AC173" s="16">
        <v>0.4240400667779633</v>
      </c>
      <c r="AD173" s="16">
        <v>0.39050131926121368</v>
      </c>
    </row>
    <row r="174" spans="2:30" ht="29" x14ac:dyDescent="0.35">
      <c r="B174" s="15" t="s">
        <v>129</v>
      </c>
      <c r="C174" s="16">
        <v>0.14074074074074069</v>
      </c>
      <c r="D174" s="16">
        <v>0.13242009132420091</v>
      </c>
      <c r="E174" s="16">
        <v>0.1440677966101695</v>
      </c>
      <c r="G174" s="16">
        <v>0.1372549019607843</v>
      </c>
      <c r="H174" s="16">
        <v>0.16666666666666671</v>
      </c>
      <c r="I174" s="16">
        <v>0.10215053763440859</v>
      </c>
      <c r="J174" s="16">
        <v>0.15238095238095239</v>
      </c>
      <c r="L174" s="16">
        <v>0.15257048092868991</v>
      </c>
      <c r="M174" s="16">
        <v>7.6923076923076927E-2</v>
      </c>
      <c r="O174" s="16">
        <v>0.12994350282485881</v>
      </c>
      <c r="P174" s="16">
        <v>0.1069182389937107</v>
      </c>
      <c r="Q174" s="16">
        <v>0.17</v>
      </c>
      <c r="S174" s="16">
        <v>0.1082474226804124</v>
      </c>
      <c r="T174" s="16">
        <v>0.14492753623188409</v>
      </c>
      <c r="U174" s="16">
        <v>0.16083916083916081</v>
      </c>
      <c r="V174" s="16">
        <v>0.1522842639593909</v>
      </c>
      <c r="X174" s="16">
        <v>0.14206128133704729</v>
      </c>
      <c r="Y174" s="16">
        <v>0.125</v>
      </c>
      <c r="Z174" s="16">
        <v>0.1637426900584795</v>
      </c>
      <c r="AB174" s="16">
        <v>0.14383561643835621</v>
      </c>
      <c r="AC174" s="16">
        <v>0.13355592654424039</v>
      </c>
      <c r="AD174" s="16">
        <v>0.16886543535620049</v>
      </c>
    </row>
    <row r="175" spans="2:30" ht="29" x14ac:dyDescent="0.35">
      <c r="B175" s="15" t="s">
        <v>130</v>
      </c>
      <c r="C175" s="16">
        <v>7.9012345679012344E-2</v>
      </c>
      <c r="D175" s="16">
        <v>9.5890410958904104E-2</v>
      </c>
      <c r="E175" s="16">
        <v>7.2881355932203393E-2</v>
      </c>
      <c r="G175" s="16">
        <v>0.1137254901960784</v>
      </c>
      <c r="H175" s="16">
        <v>4.924242424242424E-2</v>
      </c>
      <c r="I175" s="16">
        <v>8.6021505376344093E-2</v>
      </c>
      <c r="J175" s="16">
        <v>5.7142857142857141E-2</v>
      </c>
      <c r="L175" s="16">
        <v>7.9601990049751242E-2</v>
      </c>
      <c r="M175" s="16">
        <v>5.9829059829059832E-2</v>
      </c>
      <c r="O175" s="16">
        <v>9.03954802259887E-2</v>
      </c>
      <c r="P175" s="16">
        <v>0.1069182389937107</v>
      </c>
      <c r="Q175" s="16">
        <v>0.08</v>
      </c>
      <c r="S175" s="16">
        <v>7.7319587628865982E-2</v>
      </c>
      <c r="T175" s="16">
        <v>9.0579710144927536E-2</v>
      </c>
      <c r="U175" s="16">
        <v>6.9930069930069935E-2</v>
      </c>
      <c r="V175" s="16">
        <v>7.1065989847715741E-2</v>
      </c>
      <c r="X175" s="16">
        <v>6.9637883008356549E-2</v>
      </c>
      <c r="Y175" s="16">
        <v>8.5714285714285715E-2</v>
      </c>
      <c r="Z175" s="16">
        <v>8.771929824561403E-2</v>
      </c>
      <c r="AB175" s="16">
        <v>7.3630136986301373E-2</v>
      </c>
      <c r="AC175" s="16">
        <v>7.0116861435726208E-2</v>
      </c>
      <c r="AD175" s="16">
        <v>7.1240105540897103E-2</v>
      </c>
    </row>
    <row r="176" spans="2:30" x14ac:dyDescent="0.35">
      <c r="B176" s="15" t="s">
        <v>98</v>
      </c>
      <c r="C176" s="16">
        <v>3.8271604938271607E-2</v>
      </c>
      <c r="D176" s="16">
        <v>1.3698630136986301E-2</v>
      </c>
      <c r="E176" s="16">
        <v>4.7457627118644069E-2</v>
      </c>
      <c r="G176" s="16">
        <v>5.0980392156862737E-2</v>
      </c>
      <c r="H176" s="16">
        <v>3.03030303030303E-2</v>
      </c>
      <c r="I176" s="16">
        <v>4.3010752688172053E-2</v>
      </c>
      <c r="J176" s="16">
        <v>1.9047619047619049E-2</v>
      </c>
      <c r="L176" s="16">
        <v>2.9850746268656719E-2</v>
      </c>
      <c r="M176" s="16">
        <v>3.4188034188034191E-2</v>
      </c>
      <c r="O176" s="16">
        <v>2.2598870056497179E-2</v>
      </c>
      <c r="P176" s="16">
        <v>3.7735849056603772E-2</v>
      </c>
      <c r="Q176" s="16">
        <v>0.05</v>
      </c>
      <c r="S176" s="16">
        <v>4.1237113402061848E-2</v>
      </c>
      <c r="T176" s="16">
        <v>4.710144927536232E-2</v>
      </c>
      <c r="U176" s="16">
        <v>2.7972027972027969E-2</v>
      </c>
      <c r="V176" s="16">
        <v>3.045685279187817E-2</v>
      </c>
      <c r="X176" s="16">
        <v>4.1782729805013928E-2</v>
      </c>
      <c r="Y176" s="16">
        <v>2.5000000000000001E-2</v>
      </c>
      <c r="Z176" s="16">
        <v>5.2631578947368418E-2</v>
      </c>
      <c r="AB176" s="16">
        <v>3.082191780821918E-2</v>
      </c>
      <c r="AC176" s="16">
        <v>3.1719532554257093E-2</v>
      </c>
      <c r="AD176" s="16">
        <v>3.430079155672823E-2</v>
      </c>
    </row>
    <row r="177" spans="2:30" x14ac:dyDescent="0.35">
      <c r="C177" s="24"/>
    </row>
    <row r="178" spans="2:30" ht="87" x14ac:dyDescent="0.35">
      <c r="B178" s="12" t="s">
        <v>131</v>
      </c>
    </row>
    <row r="179" spans="2:30" x14ac:dyDescent="0.35">
      <c r="B179" s="13" t="s">
        <v>17</v>
      </c>
    </row>
    <row r="180" spans="2:30" x14ac:dyDescent="0.35">
      <c r="B180" s="11" t="s">
        <v>53</v>
      </c>
      <c r="C180" s="14">
        <v>810</v>
      </c>
      <c r="D180" s="14">
        <v>219</v>
      </c>
      <c r="E180" s="14">
        <v>590</v>
      </c>
      <c r="G180" s="14">
        <v>255</v>
      </c>
      <c r="H180" s="14">
        <v>264</v>
      </c>
      <c r="I180" s="14">
        <v>186</v>
      </c>
      <c r="J180" s="14">
        <v>105</v>
      </c>
      <c r="L180" s="14">
        <v>603</v>
      </c>
      <c r="M180" s="14">
        <v>117</v>
      </c>
      <c r="O180" s="14">
        <v>177</v>
      </c>
      <c r="P180" s="14">
        <v>159</v>
      </c>
      <c r="Q180" s="14">
        <v>100</v>
      </c>
      <c r="S180" s="14">
        <v>194</v>
      </c>
      <c r="T180" s="14">
        <v>276</v>
      </c>
      <c r="U180" s="14">
        <v>143</v>
      </c>
      <c r="V180" s="14">
        <v>197</v>
      </c>
      <c r="X180" s="14">
        <v>359</v>
      </c>
      <c r="Y180" s="14">
        <v>280</v>
      </c>
      <c r="Z180" s="14">
        <v>171</v>
      </c>
      <c r="AB180" s="14">
        <v>584</v>
      </c>
      <c r="AC180" s="14">
        <v>599</v>
      </c>
      <c r="AD180" s="14">
        <v>379</v>
      </c>
    </row>
    <row r="181" spans="2:30" x14ac:dyDescent="0.35">
      <c r="B181" s="15" t="s">
        <v>132</v>
      </c>
      <c r="C181" s="16">
        <v>0.63827160493827162</v>
      </c>
      <c r="D181" s="16">
        <v>0.63013698630136983</v>
      </c>
      <c r="E181" s="16">
        <v>0.64067796610169492</v>
      </c>
      <c r="G181" s="16">
        <v>0.63529411764705879</v>
      </c>
      <c r="H181" s="16">
        <v>0.65909090909090906</v>
      </c>
      <c r="I181" s="16">
        <v>0.63978494623655913</v>
      </c>
      <c r="J181" s="16">
        <v>0.59047619047619049</v>
      </c>
      <c r="L181" s="16">
        <v>0.69154228855721389</v>
      </c>
      <c r="M181" s="16">
        <v>0.51282051282051277</v>
      </c>
      <c r="O181" s="16">
        <v>0.61016949152542377</v>
      </c>
      <c r="P181" s="16">
        <v>0.660377358490566</v>
      </c>
      <c r="Q181" s="16">
        <v>0.74</v>
      </c>
      <c r="S181" s="16">
        <v>0.57731958762886593</v>
      </c>
      <c r="T181" s="16">
        <v>0.6123188405797102</v>
      </c>
      <c r="U181" s="16">
        <v>0.68531468531468531</v>
      </c>
      <c r="V181" s="16">
        <v>0.70050761421319796</v>
      </c>
      <c r="X181" s="16">
        <v>0.64345403899721454</v>
      </c>
      <c r="Y181" s="16">
        <v>0.68214285714285716</v>
      </c>
      <c r="Z181" s="16">
        <v>0.55555555555555558</v>
      </c>
      <c r="AB181" s="16">
        <v>0.68321917808219179</v>
      </c>
      <c r="AC181" s="16">
        <v>0.68781302170283809</v>
      </c>
      <c r="AD181" s="16">
        <v>0.63324538258575203</v>
      </c>
    </row>
    <row r="182" spans="2:30" ht="29" x14ac:dyDescent="0.35">
      <c r="B182" s="15" t="s">
        <v>133</v>
      </c>
      <c r="C182" s="16">
        <v>0.5654320987654321</v>
      </c>
      <c r="D182" s="16">
        <v>0.58904109589041098</v>
      </c>
      <c r="E182" s="16">
        <v>0.55762711864406778</v>
      </c>
      <c r="G182" s="16">
        <v>0.56862745098039214</v>
      </c>
      <c r="H182" s="16">
        <v>0.56439393939393945</v>
      </c>
      <c r="I182" s="16">
        <v>0.521505376344086</v>
      </c>
      <c r="J182" s="16">
        <v>0.63809523809523805</v>
      </c>
      <c r="L182" s="16">
        <v>0.58208955223880599</v>
      </c>
      <c r="M182" s="16">
        <v>0.62393162393162394</v>
      </c>
      <c r="O182" s="16">
        <v>0.63276836158192096</v>
      </c>
      <c r="P182" s="16">
        <v>0.56603773584905659</v>
      </c>
      <c r="Q182" s="16">
        <v>0.56999999999999995</v>
      </c>
      <c r="S182" s="16">
        <v>0.52061855670103097</v>
      </c>
      <c r="T182" s="16">
        <v>0.53985507246376807</v>
      </c>
      <c r="U182" s="16">
        <v>0.57342657342657344</v>
      </c>
      <c r="V182" s="16">
        <v>0.63959390862944165</v>
      </c>
      <c r="X182" s="16">
        <v>0.54874651810584962</v>
      </c>
      <c r="Y182" s="16">
        <v>0.58571428571428574</v>
      </c>
      <c r="Z182" s="16">
        <v>0.56725146198830412</v>
      </c>
      <c r="AB182" s="16">
        <v>0.57705479452054798</v>
      </c>
      <c r="AC182" s="16">
        <v>0.58597662771285475</v>
      </c>
      <c r="AD182" s="16">
        <v>0.58575197889182062</v>
      </c>
    </row>
    <row r="183" spans="2:30" ht="29" x14ac:dyDescent="0.35">
      <c r="B183" s="15" t="s">
        <v>134</v>
      </c>
      <c r="C183" s="16">
        <v>0.4123456790123457</v>
      </c>
      <c r="D183" s="16">
        <v>0.46118721461187212</v>
      </c>
      <c r="E183" s="16">
        <v>0.39491525423728813</v>
      </c>
      <c r="G183" s="16">
        <v>0.396078431372549</v>
      </c>
      <c r="H183" s="16">
        <v>0.43560606060606061</v>
      </c>
      <c r="I183" s="16">
        <v>0.39784946236559138</v>
      </c>
      <c r="J183" s="16">
        <v>0.41904761904761911</v>
      </c>
      <c r="L183" s="16">
        <v>0.39137645107794361</v>
      </c>
      <c r="M183" s="16">
        <v>0.49572649572649569</v>
      </c>
      <c r="O183" s="16">
        <v>0.41242937853107342</v>
      </c>
      <c r="P183" s="16">
        <v>0.36477987421383651</v>
      </c>
      <c r="Q183" s="16">
        <v>0.4</v>
      </c>
      <c r="S183" s="16">
        <v>0.39175257731958762</v>
      </c>
      <c r="T183" s="16">
        <v>0.4420289855072464</v>
      </c>
      <c r="U183" s="16">
        <v>0.44055944055944057</v>
      </c>
      <c r="V183" s="16">
        <v>0.37055837563451782</v>
      </c>
      <c r="X183" s="16">
        <v>0.42061281337047352</v>
      </c>
      <c r="Y183" s="16">
        <v>0.44642857142857151</v>
      </c>
      <c r="Z183" s="16">
        <v>0.33918128654970758</v>
      </c>
      <c r="AB183" s="16">
        <v>0.42636986301369861</v>
      </c>
      <c r="AC183" s="16">
        <v>0.43739565943238728</v>
      </c>
      <c r="AD183" s="16">
        <v>0.39841688654353558</v>
      </c>
    </row>
    <row r="184" spans="2:30" ht="29" x14ac:dyDescent="0.35">
      <c r="B184" s="15" t="s">
        <v>135</v>
      </c>
      <c r="C184" s="16">
        <v>0.34567901234567899</v>
      </c>
      <c r="D184" s="16">
        <v>0.34246575342465752</v>
      </c>
      <c r="E184" s="16">
        <v>0.34576271186440682</v>
      </c>
      <c r="G184" s="16">
        <v>0.34509803921568633</v>
      </c>
      <c r="H184" s="16">
        <v>0.32954545454545447</v>
      </c>
      <c r="I184" s="16">
        <v>0.36559139784946237</v>
      </c>
      <c r="J184" s="16">
        <v>0.35238095238095241</v>
      </c>
      <c r="L184" s="16">
        <v>0.38142620232172469</v>
      </c>
      <c r="M184" s="16">
        <v>0.2393162393162393</v>
      </c>
      <c r="O184" s="16">
        <v>0.3672316384180791</v>
      </c>
      <c r="P184" s="16">
        <v>0.38364779874213839</v>
      </c>
      <c r="Q184" s="16">
        <v>0.33</v>
      </c>
      <c r="S184" s="16">
        <v>0.34020618556701032</v>
      </c>
      <c r="T184" s="16">
        <v>0.36594202898550732</v>
      </c>
      <c r="U184" s="16">
        <v>0.36363636363636359</v>
      </c>
      <c r="V184" s="16">
        <v>0.30964467005076141</v>
      </c>
      <c r="X184" s="16">
        <v>0.33983286908077992</v>
      </c>
      <c r="Y184" s="16">
        <v>0.34642857142857142</v>
      </c>
      <c r="Z184" s="16">
        <v>0.35672514619883039</v>
      </c>
      <c r="AB184" s="16">
        <v>0.3595890410958904</v>
      </c>
      <c r="AC184" s="16">
        <v>0.35392320534223698</v>
      </c>
      <c r="AD184" s="16">
        <v>0.35356200527704479</v>
      </c>
    </row>
    <row r="185" spans="2:30" ht="29" x14ac:dyDescent="0.35">
      <c r="B185" s="15" t="s">
        <v>136</v>
      </c>
      <c r="C185" s="16">
        <v>0.27407407407407408</v>
      </c>
      <c r="D185" s="16">
        <v>0.24657534246575341</v>
      </c>
      <c r="E185" s="16">
        <v>0.28474576271186441</v>
      </c>
      <c r="G185" s="16">
        <v>0.26666666666666672</v>
      </c>
      <c r="H185" s="16">
        <v>0.28030303030303028</v>
      </c>
      <c r="I185" s="16">
        <v>0.29032258064516131</v>
      </c>
      <c r="J185" s="16">
        <v>0.2476190476190476</v>
      </c>
      <c r="L185" s="16">
        <v>0.23714759535655061</v>
      </c>
      <c r="M185" s="16">
        <v>0.37606837606837612</v>
      </c>
      <c r="O185" s="16">
        <v>0.25988700564971751</v>
      </c>
      <c r="P185" s="16">
        <v>0.27044025157232698</v>
      </c>
      <c r="Q185" s="16">
        <v>0.22</v>
      </c>
      <c r="S185" s="16">
        <v>0.28350515463917519</v>
      </c>
      <c r="T185" s="16">
        <v>0.28985507246376813</v>
      </c>
      <c r="U185" s="16">
        <v>0.28671328671328672</v>
      </c>
      <c r="V185" s="16">
        <v>0.233502538071066</v>
      </c>
      <c r="X185" s="16">
        <v>0.2785515320334262</v>
      </c>
      <c r="Y185" s="16">
        <v>0.26071428571428568</v>
      </c>
      <c r="Z185" s="16">
        <v>0.28654970760233922</v>
      </c>
      <c r="AB185" s="16">
        <v>0.25684931506849318</v>
      </c>
      <c r="AC185" s="16">
        <v>0.25542570951585969</v>
      </c>
      <c r="AD185" s="16">
        <v>0.27704485488126651</v>
      </c>
    </row>
    <row r="186" spans="2:30" ht="29" x14ac:dyDescent="0.35">
      <c r="B186" s="15" t="s">
        <v>137</v>
      </c>
      <c r="C186" s="16">
        <v>0.24814814814814809</v>
      </c>
      <c r="D186" s="16">
        <v>0.21917808219178081</v>
      </c>
      <c r="E186" s="16">
        <v>0.2593220338983051</v>
      </c>
      <c r="G186" s="16">
        <v>0.27450980392156871</v>
      </c>
      <c r="H186" s="16">
        <v>0.19696969696969699</v>
      </c>
      <c r="I186" s="16">
        <v>0.27419354838709681</v>
      </c>
      <c r="J186" s="16">
        <v>0.26666666666666672</v>
      </c>
      <c r="L186" s="16">
        <v>0.21393034825870649</v>
      </c>
      <c r="M186" s="16">
        <v>0.31623931623931623</v>
      </c>
      <c r="O186" s="16">
        <v>0.23728813559322029</v>
      </c>
      <c r="P186" s="16">
        <v>0.27044025157232698</v>
      </c>
      <c r="Q186" s="16">
        <v>0.17</v>
      </c>
      <c r="S186" s="16">
        <v>0.29896907216494839</v>
      </c>
      <c r="T186" s="16">
        <v>0.24275362318840579</v>
      </c>
      <c r="U186" s="16">
        <v>0.25174825174825177</v>
      </c>
      <c r="V186" s="16">
        <v>0.20304568527918779</v>
      </c>
      <c r="X186" s="16">
        <v>0.27019498607242343</v>
      </c>
      <c r="Y186" s="16">
        <v>0.2142857142857143</v>
      </c>
      <c r="Z186" s="16">
        <v>0.25730994152046782</v>
      </c>
      <c r="AB186" s="16">
        <v>0.24143835616438361</v>
      </c>
      <c r="AC186" s="16">
        <v>0.21702838063439059</v>
      </c>
      <c r="AD186" s="16">
        <v>0.22955145118733511</v>
      </c>
    </row>
    <row r="187" spans="2:30" ht="29" x14ac:dyDescent="0.35">
      <c r="B187" s="15" t="s">
        <v>138</v>
      </c>
      <c r="C187" s="16">
        <v>0.1123456790123457</v>
      </c>
      <c r="D187" s="16">
        <v>0.11415525114155251</v>
      </c>
      <c r="E187" s="16">
        <v>0.111864406779661</v>
      </c>
      <c r="G187" s="16">
        <v>9.4117647058823528E-2</v>
      </c>
      <c r="H187" s="16">
        <v>0.1553030303030303</v>
      </c>
      <c r="I187" s="16">
        <v>9.1397849462365593E-2</v>
      </c>
      <c r="J187" s="16">
        <v>8.5714285714285715E-2</v>
      </c>
      <c r="L187" s="16">
        <v>0.1127694859038143</v>
      </c>
      <c r="M187" s="16">
        <v>8.5470085470085472E-2</v>
      </c>
      <c r="O187" s="16">
        <v>0.1186440677966102</v>
      </c>
      <c r="P187" s="16">
        <v>6.2893081761006289E-2</v>
      </c>
      <c r="Q187" s="16">
        <v>0.13</v>
      </c>
      <c r="S187" s="16">
        <v>0.10309278350515461</v>
      </c>
      <c r="T187" s="16">
        <v>0.13768115942028991</v>
      </c>
      <c r="U187" s="16">
        <v>8.3916083916083919E-2</v>
      </c>
      <c r="V187" s="16">
        <v>0.1065989847715736</v>
      </c>
      <c r="X187" s="16">
        <v>0.1086350974930362</v>
      </c>
      <c r="Y187" s="16">
        <v>0.1142857142857143</v>
      </c>
      <c r="Z187" s="16">
        <v>0.1169590643274854</v>
      </c>
      <c r="AB187" s="16">
        <v>0.11815068493150679</v>
      </c>
      <c r="AC187" s="16">
        <v>0.1168614357262104</v>
      </c>
      <c r="AD187" s="16">
        <v>0.10554089709762531</v>
      </c>
    </row>
    <row r="188" spans="2:30" x14ac:dyDescent="0.35">
      <c r="B188" s="15" t="s">
        <v>139</v>
      </c>
      <c r="C188" s="16">
        <v>1.7283950617283949E-2</v>
      </c>
      <c r="D188" s="16">
        <v>0</v>
      </c>
      <c r="E188" s="16">
        <v>2.3728813559322031E-2</v>
      </c>
      <c r="G188" s="16">
        <v>7.8431372549019607E-3</v>
      </c>
      <c r="H188" s="16">
        <v>1.893939393939394E-2</v>
      </c>
      <c r="I188" s="16">
        <v>3.2258064516129031E-2</v>
      </c>
      <c r="J188" s="16">
        <v>9.5238095238095247E-3</v>
      </c>
      <c r="L188" s="16">
        <v>9.9502487562189053E-3</v>
      </c>
      <c r="M188" s="16">
        <v>8.5470085470085479E-3</v>
      </c>
      <c r="O188" s="16">
        <v>1.1299435028248589E-2</v>
      </c>
      <c r="P188" s="16">
        <v>6.2893081761006293E-3</v>
      </c>
      <c r="Q188" s="16">
        <v>0.02</v>
      </c>
      <c r="S188" s="16">
        <v>1.54639175257732E-2</v>
      </c>
      <c r="T188" s="16">
        <v>2.8985507246376808E-2</v>
      </c>
      <c r="U188" s="16">
        <v>0</v>
      </c>
      <c r="V188" s="16">
        <v>1.522842639593909E-2</v>
      </c>
      <c r="X188" s="16">
        <v>1.3927576601671311E-2</v>
      </c>
      <c r="Y188" s="16">
        <v>7.1428571428571426E-3</v>
      </c>
      <c r="Z188" s="16">
        <v>4.0935672514619881E-2</v>
      </c>
      <c r="AB188" s="16">
        <v>8.5616438356164379E-3</v>
      </c>
      <c r="AC188" s="16">
        <v>1.335559265442404E-2</v>
      </c>
      <c r="AD188" s="16">
        <v>2.1108179419525069E-2</v>
      </c>
    </row>
    <row r="190" spans="2:30" ht="43.5" x14ac:dyDescent="0.35">
      <c r="B190" s="12" t="s">
        <v>140</v>
      </c>
    </row>
    <row r="191" spans="2:30" ht="87" x14ac:dyDescent="0.35">
      <c r="B191" s="13" t="s">
        <v>141</v>
      </c>
    </row>
    <row r="192" spans="2:30" x14ac:dyDescent="0.35">
      <c r="B192" s="11" t="s">
        <v>53</v>
      </c>
      <c r="C192" s="14">
        <v>584</v>
      </c>
      <c r="D192" s="14">
        <v>152</v>
      </c>
      <c r="E192" s="14">
        <v>431</v>
      </c>
      <c r="G192" s="14">
        <v>186</v>
      </c>
      <c r="H192" s="14">
        <v>195</v>
      </c>
      <c r="I192" s="14">
        <v>134</v>
      </c>
      <c r="J192" s="14">
        <v>69</v>
      </c>
      <c r="L192" s="14">
        <v>464</v>
      </c>
      <c r="M192" s="14">
        <v>65</v>
      </c>
      <c r="O192" s="14">
        <v>119</v>
      </c>
      <c r="P192" s="14">
        <v>116</v>
      </c>
      <c r="Q192" s="14">
        <v>80</v>
      </c>
      <c r="S192" s="14">
        <v>144</v>
      </c>
      <c r="T192" s="14">
        <v>187</v>
      </c>
      <c r="U192" s="14">
        <v>105</v>
      </c>
      <c r="V192" s="14">
        <v>148</v>
      </c>
      <c r="X192" s="14">
        <v>352</v>
      </c>
      <c r="Y192" s="14">
        <v>191</v>
      </c>
      <c r="Z192" s="14">
        <v>41</v>
      </c>
      <c r="AB192" s="14">
        <v>584</v>
      </c>
      <c r="AC192" s="14">
        <v>487</v>
      </c>
      <c r="AD192" s="14">
        <v>205</v>
      </c>
    </row>
    <row r="193" spans="2:30" x14ac:dyDescent="0.35">
      <c r="B193" s="15" t="s">
        <v>142</v>
      </c>
      <c r="C193" s="16">
        <v>0.20034246575342471</v>
      </c>
      <c r="D193" s="16">
        <v>0.22368421052631579</v>
      </c>
      <c r="E193" s="16">
        <v>0.1902552204176334</v>
      </c>
      <c r="G193" s="16">
        <v>0.22580645161290319</v>
      </c>
      <c r="H193" s="16">
        <v>0.17435897435897441</v>
      </c>
      <c r="I193" s="16">
        <v>0.20895522388059701</v>
      </c>
      <c r="J193" s="16">
        <v>0.18840579710144931</v>
      </c>
      <c r="L193" s="16">
        <v>0.1961206896551724</v>
      </c>
      <c r="M193" s="16">
        <v>0.2153846153846154</v>
      </c>
      <c r="O193" s="16">
        <v>0.14285714285714279</v>
      </c>
      <c r="P193" s="16">
        <v>0.2413793103448276</v>
      </c>
      <c r="Q193" s="16">
        <v>0.22500000000000001</v>
      </c>
      <c r="S193" s="16">
        <v>0.20833333333333329</v>
      </c>
      <c r="T193" s="16">
        <v>0.19251336898395721</v>
      </c>
      <c r="U193" s="16">
        <v>0.18095238095238089</v>
      </c>
      <c r="V193" s="16">
        <v>0.2162162162162162</v>
      </c>
      <c r="X193" s="16">
        <v>0.24147727272727271</v>
      </c>
      <c r="Y193" s="16">
        <v>0.1413612565445026</v>
      </c>
      <c r="Z193" s="16">
        <v>0.12195121951219511</v>
      </c>
      <c r="AB193" s="16">
        <v>0.20034246575342471</v>
      </c>
      <c r="AC193" s="16">
        <v>0.18891170431211499</v>
      </c>
      <c r="AD193" s="16">
        <v>0.20487804878048779</v>
      </c>
    </row>
    <row r="194" spans="2:30" x14ac:dyDescent="0.35">
      <c r="B194" s="15" t="s">
        <v>143</v>
      </c>
      <c r="C194" s="16">
        <v>0.67294520547945202</v>
      </c>
      <c r="D194" s="16">
        <v>0.66447368421052633</v>
      </c>
      <c r="E194" s="16">
        <v>0.6774941995359629</v>
      </c>
      <c r="G194" s="16">
        <v>0.65053763440860213</v>
      </c>
      <c r="H194" s="16">
        <v>0.67692307692307696</v>
      </c>
      <c r="I194" s="16">
        <v>0.69402985074626866</v>
      </c>
      <c r="J194" s="16">
        <v>0.6811594202898551</v>
      </c>
      <c r="L194" s="16">
        <v>0.67241379310344829</v>
      </c>
      <c r="M194" s="16">
        <v>0.67692307692307696</v>
      </c>
      <c r="O194" s="16">
        <v>0.72268907563025209</v>
      </c>
      <c r="P194" s="16">
        <v>0.64655172413793105</v>
      </c>
      <c r="Q194" s="16">
        <v>0.57499999999999996</v>
      </c>
      <c r="S194" s="16">
        <v>0.68055555555555558</v>
      </c>
      <c r="T194" s="16">
        <v>0.6737967914438503</v>
      </c>
      <c r="U194" s="16">
        <v>0.72380952380952379</v>
      </c>
      <c r="V194" s="16">
        <v>0.6283783783783784</v>
      </c>
      <c r="X194" s="16">
        <v>0.63920454545454541</v>
      </c>
      <c r="Y194" s="16">
        <v>0.7120418848167539</v>
      </c>
      <c r="Z194" s="16">
        <v>0.78048780487804881</v>
      </c>
      <c r="AB194" s="16">
        <v>0.67294520547945202</v>
      </c>
      <c r="AC194" s="16">
        <v>0.67556468172484596</v>
      </c>
      <c r="AD194" s="16">
        <v>0.6634146341463415</v>
      </c>
    </row>
    <row r="195" spans="2:30" x14ac:dyDescent="0.35">
      <c r="B195" s="15" t="s">
        <v>144</v>
      </c>
      <c r="C195" s="16">
        <v>0.12671232876712329</v>
      </c>
      <c r="D195" s="16">
        <v>0.1118421052631579</v>
      </c>
      <c r="E195" s="16">
        <v>0.13225058004640369</v>
      </c>
      <c r="G195" s="16">
        <v>0.1236559139784946</v>
      </c>
      <c r="H195" s="16">
        <v>0.14871794871794869</v>
      </c>
      <c r="I195" s="16">
        <v>9.7014925373134331E-2</v>
      </c>
      <c r="J195" s="16">
        <v>0.13043478260869559</v>
      </c>
      <c r="L195" s="16">
        <v>0.13146551724137931</v>
      </c>
      <c r="M195" s="16">
        <v>0.1076923076923077</v>
      </c>
      <c r="O195" s="16">
        <v>0.13445378151260501</v>
      </c>
      <c r="P195" s="16">
        <v>0.1120689655172414</v>
      </c>
      <c r="Q195" s="16">
        <v>0.2</v>
      </c>
      <c r="S195" s="16">
        <v>0.1111111111111111</v>
      </c>
      <c r="T195" s="16">
        <v>0.13368983957219249</v>
      </c>
      <c r="U195" s="16">
        <v>9.5238095238095233E-2</v>
      </c>
      <c r="V195" s="16">
        <v>0.1554054054054054</v>
      </c>
      <c r="X195" s="16">
        <v>0.1193181818181818</v>
      </c>
      <c r="Y195" s="16">
        <v>0.14659685863874339</v>
      </c>
      <c r="Z195" s="16">
        <v>9.7560975609756101E-2</v>
      </c>
      <c r="AB195" s="16">
        <v>0.12671232876712329</v>
      </c>
      <c r="AC195" s="16">
        <v>0.135523613963039</v>
      </c>
      <c r="AD195" s="16">
        <v>0.13170731707317071</v>
      </c>
    </row>
    <row r="197" spans="2:30" ht="43.5" x14ac:dyDescent="0.35">
      <c r="B197" s="12" t="s">
        <v>145</v>
      </c>
    </row>
    <row r="198" spans="2:30" ht="87" x14ac:dyDescent="0.35">
      <c r="B198" s="13" t="s">
        <v>141</v>
      </c>
    </row>
    <row r="199" spans="2:30" x14ac:dyDescent="0.35">
      <c r="B199" s="11" t="s">
        <v>53</v>
      </c>
      <c r="C199" s="14">
        <v>584</v>
      </c>
      <c r="D199" s="14">
        <v>152</v>
      </c>
      <c r="E199" s="14">
        <v>431</v>
      </c>
      <c r="G199" s="14">
        <v>186</v>
      </c>
      <c r="H199" s="14">
        <v>195</v>
      </c>
      <c r="I199" s="14">
        <v>134</v>
      </c>
      <c r="J199" s="14">
        <v>69</v>
      </c>
      <c r="L199" s="14">
        <v>464</v>
      </c>
      <c r="M199" s="14">
        <v>65</v>
      </c>
      <c r="O199" s="14">
        <v>119</v>
      </c>
      <c r="P199" s="14">
        <v>116</v>
      </c>
      <c r="Q199" s="14">
        <v>80</v>
      </c>
      <c r="S199" s="14">
        <v>144</v>
      </c>
      <c r="T199" s="14">
        <v>187</v>
      </c>
      <c r="U199" s="14">
        <v>105</v>
      </c>
      <c r="V199" s="14">
        <v>148</v>
      </c>
      <c r="X199" s="14">
        <v>352</v>
      </c>
      <c r="Y199" s="14">
        <v>191</v>
      </c>
      <c r="Z199" s="14">
        <v>41</v>
      </c>
      <c r="AB199" s="14">
        <v>584</v>
      </c>
      <c r="AC199" s="14">
        <v>487</v>
      </c>
      <c r="AD199" s="14">
        <v>205</v>
      </c>
    </row>
    <row r="200" spans="2:30" x14ac:dyDescent="0.35">
      <c r="B200" s="15" t="s">
        <v>146</v>
      </c>
      <c r="C200" s="16">
        <v>0.18835616438356159</v>
      </c>
      <c r="D200" s="16">
        <v>0.21710526315789469</v>
      </c>
      <c r="E200" s="16">
        <v>0.1763341067285383</v>
      </c>
      <c r="G200" s="16">
        <v>0.17741935483870969</v>
      </c>
      <c r="H200" s="16">
        <v>0.20512820512820509</v>
      </c>
      <c r="I200" s="16">
        <v>0.18656716417910449</v>
      </c>
      <c r="J200" s="16">
        <v>0.17391304347826089</v>
      </c>
      <c r="L200" s="16">
        <v>0.17025862068965519</v>
      </c>
      <c r="M200" s="16">
        <v>0.27692307692307688</v>
      </c>
      <c r="O200" s="16">
        <v>0.2016806722689076</v>
      </c>
      <c r="P200" s="16">
        <v>0.15517241379310351</v>
      </c>
      <c r="Q200" s="16">
        <v>0.15</v>
      </c>
      <c r="S200" s="16">
        <v>0.1875</v>
      </c>
      <c r="T200" s="16">
        <v>0.19786096256684491</v>
      </c>
      <c r="U200" s="16">
        <v>0.18095238095238089</v>
      </c>
      <c r="V200" s="16">
        <v>0.1824324324324324</v>
      </c>
      <c r="X200" s="16">
        <v>0.19886363636363641</v>
      </c>
      <c r="Y200" s="16">
        <v>0.1780104712041885</v>
      </c>
      <c r="Z200" s="16">
        <v>0.14634146341463411</v>
      </c>
      <c r="AB200" s="16">
        <v>0.18835616438356159</v>
      </c>
      <c r="AC200" s="16">
        <v>0.18685831622176591</v>
      </c>
      <c r="AD200" s="16">
        <v>0.21463414634146341</v>
      </c>
    </row>
    <row r="201" spans="2:30" x14ac:dyDescent="0.35">
      <c r="B201" s="15" t="s">
        <v>147</v>
      </c>
      <c r="C201" s="16">
        <v>0.48287671232876711</v>
      </c>
      <c r="D201" s="16">
        <v>0.52631578947368418</v>
      </c>
      <c r="E201" s="16">
        <v>0.46867749419953603</v>
      </c>
      <c r="G201" s="16">
        <v>0.42473118279569888</v>
      </c>
      <c r="H201" s="16">
        <v>0.46153846153846162</v>
      </c>
      <c r="I201" s="16">
        <v>0.52238805970149249</v>
      </c>
      <c r="J201" s="16">
        <v>0.62318840579710144</v>
      </c>
      <c r="L201" s="16">
        <v>0.47629310344827591</v>
      </c>
      <c r="M201" s="16">
        <v>0.56923076923076921</v>
      </c>
      <c r="O201" s="16">
        <v>0.40336134453781508</v>
      </c>
      <c r="P201" s="16">
        <v>0.52586206896551724</v>
      </c>
      <c r="Q201" s="16">
        <v>0.48749999999999999</v>
      </c>
      <c r="S201" s="16">
        <v>0.5625</v>
      </c>
      <c r="T201" s="16">
        <v>0.49197860962566847</v>
      </c>
      <c r="U201" s="16">
        <v>0.47619047619047622</v>
      </c>
      <c r="V201" s="16">
        <v>0.39864864864864857</v>
      </c>
      <c r="X201" s="16">
        <v>0.47727272727272729</v>
      </c>
      <c r="Y201" s="16">
        <v>0.48167539267015708</v>
      </c>
      <c r="Z201" s="16">
        <v>0.53658536585365857</v>
      </c>
      <c r="AB201" s="16">
        <v>0.48287671232876711</v>
      </c>
      <c r="AC201" s="16">
        <v>0.46611909650924033</v>
      </c>
      <c r="AD201" s="16">
        <v>0.43902439024390238</v>
      </c>
    </row>
    <row r="202" spans="2:30" x14ac:dyDescent="0.35">
      <c r="B202" s="15" t="s">
        <v>148</v>
      </c>
      <c r="C202" s="16">
        <v>0.28595890410958902</v>
      </c>
      <c r="D202" s="16">
        <v>0.23026315789473681</v>
      </c>
      <c r="E202" s="16">
        <v>0.30626450116009279</v>
      </c>
      <c r="G202" s="16">
        <v>0.32258064516129031</v>
      </c>
      <c r="H202" s="16">
        <v>0.29230769230769232</v>
      </c>
      <c r="I202" s="16">
        <v>0.27611940298507459</v>
      </c>
      <c r="J202" s="16">
        <v>0.18840579710144931</v>
      </c>
      <c r="L202" s="16">
        <v>0.31465517241379309</v>
      </c>
      <c r="M202" s="16">
        <v>0.15384615384615391</v>
      </c>
      <c r="O202" s="16">
        <v>0.33613445378151258</v>
      </c>
      <c r="P202" s="16">
        <v>0.27586206896551718</v>
      </c>
      <c r="Q202" s="16">
        <v>0.3125</v>
      </c>
      <c r="S202" s="16">
        <v>0.20833333333333329</v>
      </c>
      <c r="T202" s="16">
        <v>0.27272727272727271</v>
      </c>
      <c r="U202" s="16">
        <v>0.2857142857142857</v>
      </c>
      <c r="V202" s="16">
        <v>0.3783783783783784</v>
      </c>
      <c r="X202" s="16">
        <v>0.27272727272727271</v>
      </c>
      <c r="Y202" s="16">
        <v>0.30366492146596857</v>
      </c>
      <c r="Z202" s="16">
        <v>0.31707317073170732</v>
      </c>
      <c r="AB202" s="16">
        <v>0.28595890410958902</v>
      </c>
      <c r="AC202" s="16">
        <v>0.29979466119096509</v>
      </c>
      <c r="AD202" s="16">
        <v>0.3073170731707317</v>
      </c>
    </row>
    <row r="203" spans="2:30" x14ac:dyDescent="0.35">
      <c r="B203" s="15" t="s">
        <v>149</v>
      </c>
      <c r="C203" s="16">
        <v>3.082191780821918E-2</v>
      </c>
      <c r="D203" s="16">
        <v>1.973684210526316E-2</v>
      </c>
      <c r="E203" s="16">
        <v>3.4802784222737818E-2</v>
      </c>
      <c r="G203" s="16">
        <v>6.4516129032258063E-2</v>
      </c>
      <c r="H203" s="16">
        <v>3.0769230769230771E-2</v>
      </c>
      <c r="I203" s="16">
        <v>0</v>
      </c>
      <c r="J203" s="16">
        <v>0</v>
      </c>
      <c r="L203" s="16">
        <v>3.4482758620689648E-2</v>
      </c>
      <c r="M203" s="16">
        <v>0</v>
      </c>
      <c r="O203" s="16">
        <v>5.0420168067226892E-2</v>
      </c>
      <c r="P203" s="16">
        <v>2.5862068965517241E-2</v>
      </c>
      <c r="Q203" s="16">
        <v>0.05</v>
      </c>
      <c r="S203" s="16">
        <v>1.388888888888889E-2</v>
      </c>
      <c r="T203" s="16">
        <v>2.6737967914438499E-2</v>
      </c>
      <c r="U203" s="16">
        <v>4.7619047619047623E-2</v>
      </c>
      <c r="V203" s="16">
        <v>4.0540540540540543E-2</v>
      </c>
      <c r="X203" s="16">
        <v>3.125E-2</v>
      </c>
      <c r="Y203" s="16">
        <v>3.6649214659685861E-2</v>
      </c>
      <c r="Z203" s="16">
        <v>0</v>
      </c>
      <c r="AB203" s="16">
        <v>3.082191780821918E-2</v>
      </c>
      <c r="AC203" s="16">
        <v>3.4907597535934289E-2</v>
      </c>
      <c r="AD203" s="16">
        <v>2.9268292682926831E-2</v>
      </c>
    </row>
    <row r="204" spans="2:30" x14ac:dyDescent="0.35">
      <c r="B204" s="15" t="s">
        <v>98</v>
      </c>
      <c r="C204" s="16">
        <v>1.198630136986301E-2</v>
      </c>
      <c r="D204" s="16">
        <v>6.5789473684210523E-3</v>
      </c>
      <c r="E204" s="16">
        <v>1.3921113689095131E-2</v>
      </c>
      <c r="G204" s="16">
        <v>1.075268817204301E-2</v>
      </c>
      <c r="H204" s="16">
        <v>1.025641025641026E-2</v>
      </c>
      <c r="I204" s="16">
        <v>1.492537313432836E-2</v>
      </c>
      <c r="J204" s="16">
        <v>1.4492753623188409E-2</v>
      </c>
      <c r="L204" s="16">
        <v>4.3103448275862068E-3</v>
      </c>
      <c r="M204" s="16">
        <v>0</v>
      </c>
      <c r="O204" s="16">
        <v>8.4033613445378148E-3</v>
      </c>
      <c r="P204" s="16">
        <v>1.7241379310344831E-2</v>
      </c>
      <c r="Q204" s="16">
        <v>0</v>
      </c>
      <c r="S204" s="16">
        <v>2.777777777777778E-2</v>
      </c>
      <c r="T204" s="16">
        <v>1.06951871657754E-2</v>
      </c>
      <c r="U204" s="16">
        <v>9.5238095238095247E-3</v>
      </c>
      <c r="V204" s="16">
        <v>0</v>
      </c>
      <c r="X204" s="16">
        <v>1.988636363636364E-2</v>
      </c>
      <c r="Y204" s="16">
        <v>0</v>
      </c>
      <c r="Z204" s="16">
        <v>0</v>
      </c>
      <c r="AB204" s="16">
        <v>1.198630136986301E-2</v>
      </c>
      <c r="AC204" s="16">
        <v>1.232032854209446E-2</v>
      </c>
      <c r="AD204" s="16">
        <v>9.7560975609756097E-3</v>
      </c>
    </row>
    <row r="206" spans="2:30" ht="58" x14ac:dyDescent="0.35">
      <c r="B206" s="12" t="s">
        <v>150</v>
      </c>
    </row>
    <row r="207" spans="2:30" ht="43.5" x14ac:dyDescent="0.35">
      <c r="B207" s="13" t="s">
        <v>151</v>
      </c>
    </row>
    <row r="208" spans="2:30" x14ac:dyDescent="0.35">
      <c r="B208" s="11" t="s">
        <v>53</v>
      </c>
      <c r="C208" s="14">
        <v>288</v>
      </c>
      <c r="D208" s="14">
        <v>73</v>
      </c>
      <c r="E208" s="14">
        <v>214</v>
      </c>
      <c r="G208" s="14">
        <v>106</v>
      </c>
      <c r="H208" s="14">
        <v>99</v>
      </c>
      <c r="I208" s="14">
        <v>57</v>
      </c>
      <c r="J208" s="14">
        <v>26</v>
      </c>
      <c r="L208" s="14">
        <v>245</v>
      </c>
      <c r="M208" s="14">
        <v>20</v>
      </c>
      <c r="O208" s="14">
        <v>58</v>
      </c>
      <c r="P208" s="14">
        <v>61</v>
      </c>
      <c r="Q208" s="14">
        <v>41</v>
      </c>
      <c r="S208" s="14">
        <v>76</v>
      </c>
      <c r="T208" s="14">
        <v>101</v>
      </c>
      <c r="U208" s="14">
        <v>50</v>
      </c>
      <c r="V208" s="14">
        <v>61</v>
      </c>
      <c r="X208" s="14">
        <v>187</v>
      </c>
      <c r="Y208" s="14">
        <v>99</v>
      </c>
      <c r="Z208" s="14">
        <v>2</v>
      </c>
      <c r="AB208" s="14">
        <v>288</v>
      </c>
      <c r="AC208" s="14">
        <v>285</v>
      </c>
      <c r="AD208" s="14">
        <v>3</v>
      </c>
    </row>
    <row r="209" spans="2:30" ht="29" x14ac:dyDescent="0.35">
      <c r="B209" s="15" t="s">
        <v>152</v>
      </c>
      <c r="C209" s="16">
        <v>0.31597222222222221</v>
      </c>
      <c r="D209" s="16">
        <v>0.35616438356164382</v>
      </c>
      <c r="E209" s="16">
        <v>0.29906542056074759</v>
      </c>
      <c r="G209" s="16">
        <v>0.30188679245283018</v>
      </c>
      <c r="H209" s="16">
        <v>0.27272727272727271</v>
      </c>
      <c r="I209" s="16">
        <v>0.33333333333333331</v>
      </c>
      <c r="J209" s="16">
        <v>0.5</v>
      </c>
      <c r="L209" s="16">
        <v>0.32244897959183672</v>
      </c>
      <c r="M209" s="16">
        <v>0.3</v>
      </c>
      <c r="O209" s="16">
        <v>0.25862068965517238</v>
      </c>
      <c r="P209" s="16">
        <v>0.37704918032786883</v>
      </c>
      <c r="Q209" s="16">
        <v>0.31707317073170732</v>
      </c>
      <c r="S209" s="16">
        <v>0.32894736842105271</v>
      </c>
      <c r="T209" s="16">
        <v>0.37623762376237618</v>
      </c>
      <c r="U209" s="16">
        <v>0.24</v>
      </c>
      <c r="V209" s="16">
        <v>0.26229508196721307</v>
      </c>
      <c r="X209" s="16">
        <v>0.34759358288770048</v>
      </c>
      <c r="Y209" s="16">
        <v>0.26262626262626271</v>
      </c>
      <c r="Z209" s="16">
        <v>0</v>
      </c>
      <c r="AB209" s="16">
        <v>0.31597222222222221</v>
      </c>
      <c r="AC209" s="16">
        <v>0.31929824561403508</v>
      </c>
      <c r="AD209" s="16">
        <v>0</v>
      </c>
    </row>
    <row r="210" spans="2:30" x14ac:dyDescent="0.35">
      <c r="B210" s="15" t="s">
        <v>119</v>
      </c>
      <c r="C210" s="16">
        <v>0.44791666666666669</v>
      </c>
      <c r="D210" s="16">
        <v>0.46575342465753422</v>
      </c>
      <c r="E210" s="16">
        <v>0.44392523364485981</v>
      </c>
      <c r="G210" s="16">
        <v>0.44339622641509441</v>
      </c>
      <c r="H210" s="16">
        <v>0.46464646464646459</v>
      </c>
      <c r="I210" s="16">
        <v>0.45614035087719301</v>
      </c>
      <c r="J210" s="16">
        <v>0.38461538461538458</v>
      </c>
      <c r="L210" s="16">
        <v>0.42857142857142849</v>
      </c>
      <c r="M210" s="16">
        <v>0.55000000000000004</v>
      </c>
      <c r="O210" s="16">
        <v>0.43103448275862072</v>
      </c>
      <c r="P210" s="16">
        <v>0.50819672131147542</v>
      </c>
      <c r="Q210" s="16">
        <v>0.46341463414634149</v>
      </c>
      <c r="S210" s="16">
        <v>0.43421052631578949</v>
      </c>
      <c r="T210" s="16">
        <v>0.40594059405940602</v>
      </c>
      <c r="U210" s="16">
        <v>0.52</v>
      </c>
      <c r="V210" s="16">
        <v>0.47540983606557369</v>
      </c>
      <c r="X210" s="16">
        <v>0.45454545454545447</v>
      </c>
      <c r="Y210" s="16">
        <v>0.42424242424242431</v>
      </c>
      <c r="Z210" s="16">
        <v>1</v>
      </c>
      <c r="AB210" s="16">
        <v>0.44791666666666669</v>
      </c>
      <c r="AC210" s="16">
        <v>0.44210526315789472</v>
      </c>
      <c r="AD210" s="16">
        <v>1</v>
      </c>
    </row>
    <row r="211" spans="2:30" ht="29" x14ac:dyDescent="0.35">
      <c r="B211" s="15" t="s">
        <v>153</v>
      </c>
      <c r="C211" s="16">
        <v>0.22569444444444439</v>
      </c>
      <c r="D211" s="16">
        <v>0.17808219178082191</v>
      </c>
      <c r="E211" s="16">
        <v>0.2429906542056075</v>
      </c>
      <c r="G211" s="16">
        <v>0.23584905660377359</v>
      </c>
      <c r="H211" s="16">
        <v>0.26262626262626271</v>
      </c>
      <c r="I211" s="16">
        <v>0.19298245614035089</v>
      </c>
      <c r="J211" s="16">
        <v>0.1153846153846154</v>
      </c>
      <c r="L211" s="16">
        <v>0.24081632653061219</v>
      </c>
      <c r="M211" s="16">
        <v>0.15</v>
      </c>
      <c r="O211" s="16">
        <v>0.29310344827586199</v>
      </c>
      <c r="P211" s="16">
        <v>0.1147540983606557</v>
      </c>
      <c r="Q211" s="16">
        <v>0.21951219512195119</v>
      </c>
      <c r="S211" s="16">
        <v>0.2105263157894737</v>
      </c>
      <c r="T211" s="16">
        <v>0.20792079207920791</v>
      </c>
      <c r="U211" s="16">
        <v>0.24</v>
      </c>
      <c r="V211" s="16">
        <v>0.26229508196721307</v>
      </c>
      <c r="X211" s="16">
        <v>0.1818181818181818</v>
      </c>
      <c r="Y211" s="16">
        <v>0.31313131313131309</v>
      </c>
      <c r="Z211" s="16">
        <v>0</v>
      </c>
      <c r="AB211" s="16">
        <v>0.22569444444444439</v>
      </c>
      <c r="AC211" s="16">
        <v>0.22807017543859651</v>
      </c>
      <c r="AD211" s="16">
        <v>0</v>
      </c>
    </row>
    <row r="212" spans="2:30" x14ac:dyDescent="0.35">
      <c r="B212" s="15" t="s">
        <v>98</v>
      </c>
      <c r="C212" s="16">
        <v>1.041666666666667E-2</v>
      </c>
      <c r="D212" s="16">
        <v>0</v>
      </c>
      <c r="E212" s="16">
        <v>1.401869158878505E-2</v>
      </c>
      <c r="G212" s="16">
        <v>1.886792452830189E-2</v>
      </c>
      <c r="H212" s="16">
        <v>0</v>
      </c>
      <c r="I212" s="16">
        <v>1.754385964912281E-2</v>
      </c>
      <c r="J212" s="16">
        <v>0</v>
      </c>
      <c r="L212" s="16">
        <v>8.1632653061224497E-3</v>
      </c>
      <c r="M212" s="16">
        <v>0</v>
      </c>
      <c r="O212" s="16">
        <v>1.7241379310344831E-2</v>
      </c>
      <c r="P212" s="16">
        <v>0</v>
      </c>
      <c r="Q212" s="16">
        <v>0</v>
      </c>
      <c r="S212" s="16">
        <v>2.6315789473684209E-2</v>
      </c>
      <c r="T212" s="16">
        <v>9.9009900990099011E-3</v>
      </c>
      <c r="U212" s="16">
        <v>0</v>
      </c>
      <c r="V212" s="16">
        <v>0</v>
      </c>
      <c r="X212" s="16">
        <v>1.60427807486631E-2</v>
      </c>
      <c r="Y212" s="16">
        <v>0</v>
      </c>
      <c r="Z212" s="16">
        <v>0</v>
      </c>
      <c r="AB212" s="16">
        <v>1.041666666666667E-2</v>
      </c>
      <c r="AC212" s="16">
        <v>1.0526315789473681E-2</v>
      </c>
      <c r="AD212" s="16">
        <v>0</v>
      </c>
    </row>
    <row r="214" spans="2:30" ht="58" x14ac:dyDescent="0.35">
      <c r="B214" s="12" t="s">
        <v>154</v>
      </c>
    </row>
    <row r="215" spans="2:30" x14ac:dyDescent="0.35">
      <c r="B215" s="13" t="s">
        <v>17</v>
      </c>
    </row>
    <row r="216" spans="2:30" x14ac:dyDescent="0.35">
      <c r="B216" s="11" t="s">
        <v>53</v>
      </c>
      <c r="C216" s="14">
        <v>810</v>
      </c>
      <c r="D216" s="14">
        <v>219</v>
      </c>
      <c r="E216" s="14">
        <v>590</v>
      </c>
      <c r="G216" s="14">
        <v>255</v>
      </c>
      <c r="H216" s="14">
        <v>264</v>
      </c>
      <c r="I216" s="14">
        <v>186</v>
      </c>
      <c r="J216" s="14">
        <v>105</v>
      </c>
      <c r="L216" s="14">
        <v>603</v>
      </c>
      <c r="M216" s="14">
        <v>117</v>
      </c>
      <c r="O216" s="14">
        <v>177</v>
      </c>
      <c r="P216" s="14">
        <v>159</v>
      </c>
      <c r="Q216" s="14">
        <v>100</v>
      </c>
      <c r="S216" s="14">
        <v>194</v>
      </c>
      <c r="T216" s="14">
        <v>276</v>
      </c>
      <c r="U216" s="14">
        <v>143</v>
      </c>
      <c r="V216" s="14">
        <v>197</v>
      </c>
      <c r="X216" s="14">
        <v>359</v>
      </c>
      <c r="Y216" s="14">
        <v>280</v>
      </c>
      <c r="Z216" s="14">
        <v>171</v>
      </c>
      <c r="AB216" s="14">
        <v>584</v>
      </c>
      <c r="AC216" s="14">
        <v>599</v>
      </c>
      <c r="AD216" s="14">
        <v>379</v>
      </c>
    </row>
    <row r="217" spans="2:30" x14ac:dyDescent="0.35">
      <c r="B217" s="15" t="s">
        <v>155</v>
      </c>
      <c r="C217" s="16">
        <v>0.59259259259259256</v>
      </c>
      <c r="D217" s="16">
        <v>0.57990867579908678</v>
      </c>
      <c r="E217" s="16">
        <v>0.59661016949152545</v>
      </c>
      <c r="G217" s="16">
        <v>0.60392156862745094</v>
      </c>
      <c r="H217" s="16">
        <v>0.60984848484848486</v>
      </c>
      <c r="I217" s="16">
        <v>0.60215053763440862</v>
      </c>
      <c r="J217" s="16">
        <v>0.50476190476190474</v>
      </c>
      <c r="L217" s="16">
        <v>0.6500829187396352</v>
      </c>
      <c r="M217" s="16">
        <v>0.42735042735042728</v>
      </c>
      <c r="O217" s="16">
        <v>0.58192090395480223</v>
      </c>
      <c r="P217" s="16">
        <v>0.59748427672955973</v>
      </c>
      <c r="Q217" s="16">
        <v>0.59</v>
      </c>
      <c r="S217" s="16">
        <v>0.54123711340206182</v>
      </c>
      <c r="T217" s="16">
        <v>0.58333333333333337</v>
      </c>
      <c r="U217" s="16">
        <v>0.66433566433566438</v>
      </c>
      <c r="V217" s="16">
        <v>0.60406091370558379</v>
      </c>
      <c r="X217" s="16">
        <v>0.63788300835654599</v>
      </c>
      <c r="Y217" s="16">
        <v>0.56428571428571428</v>
      </c>
      <c r="Z217" s="16">
        <v>0.54385964912280704</v>
      </c>
      <c r="AB217" s="16">
        <v>0.62842465753424659</v>
      </c>
      <c r="AC217" s="16">
        <v>0.62103505843071782</v>
      </c>
      <c r="AD217" s="16">
        <v>0.56992084432717682</v>
      </c>
    </row>
    <row r="218" spans="2:30" x14ac:dyDescent="0.35">
      <c r="B218" s="15" t="s">
        <v>156</v>
      </c>
      <c r="C218" s="16">
        <v>0.52962962962962967</v>
      </c>
      <c r="D218" s="16">
        <v>0.52511415525114158</v>
      </c>
      <c r="E218" s="16">
        <v>0.53050847457627115</v>
      </c>
      <c r="G218" s="16">
        <v>0.52941176470588236</v>
      </c>
      <c r="H218" s="16">
        <v>0.53787878787878785</v>
      </c>
      <c r="I218" s="16">
        <v>0.532258064516129</v>
      </c>
      <c r="J218" s="16">
        <v>0.50476190476190474</v>
      </c>
      <c r="L218" s="16">
        <v>0.53399668325041461</v>
      </c>
      <c r="M218" s="16">
        <v>0.5213675213675214</v>
      </c>
      <c r="O218" s="16">
        <v>0.57062146892655363</v>
      </c>
      <c r="P218" s="16">
        <v>0.51572327044025157</v>
      </c>
      <c r="Q218" s="16">
        <v>0.62</v>
      </c>
      <c r="S218" s="16">
        <v>0.42268041237113402</v>
      </c>
      <c r="T218" s="16">
        <v>0.53623188405797106</v>
      </c>
      <c r="U218" s="16">
        <v>0.56643356643356646</v>
      </c>
      <c r="V218" s="16">
        <v>0.59898477157360408</v>
      </c>
      <c r="X218" s="16">
        <v>0.52924791086350975</v>
      </c>
      <c r="Y218" s="16">
        <v>0.53214285714285714</v>
      </c>
      <c r="Z218" s="16">
        <v>0.52631578947368418</v>
      </c>
      <c r="AB218" s="16">
        <v>0.54965753424657537</v>
      </c>
      <c r="AC218" s="16">
        <v>0.56427378964941566</v>
      </c>
      <c r="AD218" s="16">
        <v>0.55145118733509235</v>
      </c>
    </row>
    <row r="219" spans="2:30" ht="29" x14ac:dyDescent="0.35">
      <c r="B219" s="15" t="s">
        <v>157</v>
      </c>
      <c r="C219" s="16">
        <v>0.41851851851851851</v>
      </c>
      <c r="D219" s="16">
        <v>0.40639269406392692</v>
      </c>
      <c r="E219" s="16">
        <v>0.42372881355932202</v>
      </c>
      <c r="G219" s="16">
        <v>0.46666666666666667</v>
      </c>
      <c r="H219" s="16">
        <v>0.4128787878787879</v>
      </c>
      <c r="I219" s="16">
        <v>0.37634408602150538</v>
      </c>
      <c r="J219" s="16">
        <v>0.39047619047619048</v>
      </c>
      <c r="L219" s="16">
        <v>0.42620232172470979</v>
      </c>
      <c r="M219" s="16">
        <v>0.4358974358974359</v>
      </c>
      <c r="O219" s="16">
        <v>0.38418079096045199</v>
      </c>
      <c r="P219" s="16">
        <v>0.4779874213836478</v>
      </c>
      <c r="Q219" s="16">
        <v>0.55000000000000004</v>
      </c>
      <c r="S219" s="16">
        <v>0.4175257731958763</v>
      </c>
      <c r="T219" s="16">
        <v>0.4311594202898551</v>
      </c>
      <c r="U219" s="16">
        <v>0.40559440559440563</v>
      </c>
      <c r="V219" s="16">
        <v>0.41116751269035529</v>
      </c>
      <c r="X219" s="16">
        <v>0.40947075208913652</v>
      </c>
      <c r="Y219" s="16">
        <v>0.42499999999999999</v>
      </c>
      <c r="Z219" s="16">
        <v>0.42690058479532161</v>
      </c>
      <c r="AB219" s="16">
        <v>0.43835616438356162</v>
      </c>
      <c r="AC219" s="16">
        <v>0.4257095158597663</v>
      </c>
      <c r="AD219" s="16">
        <v>0.41424802110817938</v>
      </c>
    </row>
    <row r="220" spans="2:30" ht="29" x14ac:dyDescent="0.35">
      <c r="B220" s="15" t="s">
        <v>158</v>
      </c>
      <c r="C220" s="16">
        <v>0.32962962962962961</v>
      </c>
      <c r="D220" s="16">
        <v>0.31050228310502281</v>
      </c>
      <c r="E220" s="16">
        <v>0.33728813559322041</v>
      </c>
      <c r="G220" s="16">
        <v>0.32549019607843138</v>
      </c>
      <c r="H220" s="16">
        <v>0.35606060606060608</v>
      </c>
      <c r="I220" s="16">
        <v>0.32795698924731181</v>
      </c>
      <c r="J220" s="16">
        <v>0.27619047619047621</v>
      </c>
      <c r="L220" s="16">
        <v>0.35820895522388058</v>
      </c>
      <c r="M220" s="16">
        <v>0.2393162393162393</v>
      </c>
      <c r="O220" s="16">
        <v>0.3615819209039548</v>
      </c>
      <c r="P220" s="16">
        <v>0.3081761006289308</v>
      </c>
      <c r="Q220" s="16">
        <v>0.44</v>
      </c>
      <c r="S220" s="16">
        <v>0.27835051546391748</v>
      </c>
      <c r="T220" s="16">
        <v>0.33695652173913038</v>
      </c>
      <c r="U220" s="16">
        <v>0.32167832167832172</v>
      </c>
      <c r="V220" s="16">
        <v>0.37563451776649748</v>
      </c>
      <c r="X220" s="16">
        <v>0.35097493036211702</v>
      </c>
      <c r="Y220" s="16">
        <v>0.31785714285714278</v>
      </c>
      <c r="Z220" s="16">
        <v>0.30409356725146203</v>
      </c>
      <c r="AB220" s="16">
        <v>0.36472602739726029</v>
      </c>
      <c r="AC220" s="16">
        <v>0.34390651085141899</v>
      </c>
      <c r="AD220" s="16">
        <v>0.34036939313984171</v>
      </c>
    </row>
    <row r="221" spans="2:30" ht="29" x14ac:dyDescent="0.35">
      <c r="B221" s="15" t="s">
        <v>159</v>
      </c>
      <c r="C221" s="16">
        <v>0.31358024691358027</v>
      </c>
      <c r="D221" s="16">
        <v>0.28310502283105021</v>
      </c>
      <c r="E221" s="16">
        <v>0.3254237288135593</v>
      </c>
      <c r="G221" s="16">
        <v>0.28235294117647058</v>
      </c>
      <c r="H221" s="16">
        <v>0.31818181818181818</v>
      </c>
      <c r="I221" s="16">
        <v>0.37096774193548387</v>
      </c>
      <c r="J221" s="16">
        <v>0.27619047619047621</v>
      </c>
      <c r="L221" s="16">
        <v>0.30679933665008291</v>
      </c>
      <c r="M221" s="16">
        <v>0.30769230769230771</v>
      </c>
      <c r="O221" s="16">
        <v>0.29378531073446329</v>
      </c>
      <c r="P221" s="16">
        <v>0.25157232704402521</v>
      </c>
      <c r="Q221" s="16">
        <v>0.26</v>
      </c>
      <c r="S221" s="16">
        <v>0.27319587628865982</v>
      </c>
      <c r="T221" s="16">
        <v>0.33695652173913038</v>
      </c>
      <c r="U221" s="16">
        <v>0.28671328671328672</v>
      </c>
      <c r="V221" s="16">
        <v>0.34010152284263961</v>
      </c>
      <c r="X221" s="16">
        <v>0.30083565459610029</v>
      </c>
      <c r="Y221" s="16">
        <v>0.33571428571428569</v>
      </c>
      <c r="Z221" s="16">
        <v>0.30409356725146203</v>
      </c>
      <c r="AB221" s="16">
        <v>0.31506849315068491</v>
      </c>
      <c r="AC221" s="16">
        <v>0.328881469115192</v>
      </c>
      <c r="AD221" s="16">
        <v>0.32189973614775719</v>
      </c>
    </row>
    <row r="222" spans="2:30" ht="29" x14ac:dyDescent="0.35">
      <c r="B222" s="15" t="s">
        <v>160</v>
      </c>
      <c r="C222" s="16">
        <v>0.31234567901234572</v>
      </c>
      <c r="D222" s="16">
        <v>0.27853881278538811</v>
      </c>
      <c r="E222" s="16">
        <v>0.32372881355932198</v>
      </c>
      <c r="G222" s="16">
        <v>0.35686274509803922</v>
      </c>
      <c r="H222" s="16">
        <v>0.29924242424242431</v>
      </c>
      <c r="I222" s="16">
        <v>0.24731182795698919</v>
      </c>
      <c r="J222" s="16">
        <v>0.35238095238095241</v>
      </c>
      <c r="L222" s="16">
        <v>0.31674958540630183</v>
      </c>
      <c r="M222" s="16">
        <v>0.3247863247863248</v>
      </c>
      <c r="O222" s="16">
        <v>0.41242937853107342</v>
      </c>
      <c r="P222" s="16">
        <v>0.27672955974842772</v>
      </c>
      <c r="Q222" s="16">
        <v>0.26</v>
      </c>
      <c r="S222" s="16">
        <v>0.30412371134020622</v>
      </c>
      <c r="T222" s="16">
        <v>0.32246376811594202</v>
      </c>
      <c r="U222" s="16">
        <v>0.32867132867132859</v>
      </c>
      <c r="V222" s="16">
        <v>0.29441624365482227</v>
      </c>
      <c r="X222" s="16">
        <v>0.25905292479108633</v>
      </c>
      <c r="Y222" s="16">
        <v>0.36785714285714288</v>
      </c>
      <c r="Z222" s="16">
        <v>0.33333333333333331</v>
      </c>
      <c r="AB222" s="16">
        <v>0.29452054794520549</v>
      </c>
      <c r="AC222" s="16">
        <v>0.30217028380634392</v>
      </c>
      <c r="AD222" s="16">
        <v>0.32189973614775719</v>
      </c>
    </row>
    <row r="223" spans="2:30" ht="29" x14ac:dyDescent="0.35">
      <c r="B223" s="15" t="s">
        <v>161</v>
      </c>
      <c r="C223" s="16">
        <v>0.28888888888888892</v>
      </c>
      <c r="D223" s="16">
        <v>0.28310502283105021</v>
      </c>
      <c r="E223" s="16">
        <v>0.29152542372881363</v>
      </c>
      <c r="G223" s="16">
        <v>0.27058823529411757</v>
      </c>
      <c r="H223" s="16">
        <v>0.30681818181818182</v>
      </c>
      <c r="I223" s="16">
        <v>0.30645161290322581</v>
      </c>
      <c r="J223" s="16">
        <v>0.25714285714285712</v>
      </c>
      <c r="L223" s="16">
        <v>0.29353233830845771</v>
      </c>
      <c r="M223" s="16">
        <v>0.2393162393162393</v>
      </c>
      <c r="O223" s="16">
        <v>0.31638418079096048</v>
      </c>
      <c r="P223" s="16">
        <v>0.28930817610062892</v>
      </c>
      <c r="Q223" s="16">
        <v>0.26</v>
      </c>
      <c r="S223" s="16">
        <v>0.26288659793814428</v>
      </c>
      <c r="T223" s="16">
        <v>0.30072463768115942</v>
      </c>
      <c r="U223" s="16">
        <v>0.30769230769230771</v>
      </c>
      <c r="V223" s="16">
        <v>0.28426395939086302</v>
      </c>
      <c r="X223" s="16">
        <v>0.33147632311977709</v>
      </c>
      <c r="Y223" s="16">
        <v>0.26428571428571429</v>
      </c>
      <c r="Z223" s="16">
        <v>0.23976608187134499</v>
      </c>
      <c r="AB223" s="16">
        <v>0.3065068493150685</v>
      </c>
      <c r="AC223" s="16">
        <v>0.30717863105175292</v>
      </c>
      <c r="AD223" s="16">
        <v>0.27176781002638523</v>
      </c>
    </row>
    <row r="224" spans="2:30" ht="29" x14ac:dyDescent="0.35">
      <c r="B224" s="15" t="s">
        <v>162</v>
      </c>
      <c r="C224" s="16">
        <v>4.3209876543209867E-2</v>
      </c>
      <c r="D224" s="16">
        <v>5.0228310502283102E-2</v>
      </c>
      <c r="E224" s="16">
        <v>4.0677966101694912E-2</v>
      </c>
      <c r="G224" s="16">
        <v>5.8823529411764712E-2</v>
      </c>
      <c r="H224" s="16">
        <v>2.6515151515151519E-2</v>
      </c>
      <c r="I224" s="16">
        <v>3.7634408602150539E-2</v>
      </c>
      <c r="J224" s="16">
        <v>5.7142857142857141E-2</v>
      </c>
      <c r="L224" s="16">
        <v>2.9850746268656719E-2</v>
      </c>
      <c r="M224" s="16">
        <v>9.4017094017094016E-2</v>
      </c>
      <c r="O224" s="16">
        <v>3.3898305084745763E-2</v>
      </c>
      <c r="P224" s="16">
        <v>3.7735849056603772E-2</v>
      </c>
      <c r="Q224" s="16">
        <v>0.05</v>
      </c>
      <c r="S224" s="16">
        <v>4.1237113402061848E-2</v>
      </c>
      <c r="T224" s="16">
        <v>4.3478260869565223E-2</v>
      </c>
      <c r="U224" s="16">
        <v>2.7972027972027969E-2</v>
      </c>
      <c r="V224" s="16">
        <v>5.5837563451776651E-2</v>
      </c>
      <c r="X224" s="16">
        <v>3.6211699164345412E-2</v>
      </c>
      <c r="Y224" s="16">
        <v>4.2857142857142858E-2</v>
      </c>
      <c r="Z224" s="16">
        <v>5.8479532163742687E-2</v>
      </c>
      <c r="AB224" s="16">
        <v>3.4246575342465752E-2</v>
      </c>
      <c r="AC224" s="16">
        <v>3.8397328881469107E-2</v>
      </c>
      <c r="AD224" s="16">
        <v>5.2770448548812673E-2</v>
      </c>
    </row>
    <row r="225" spans="2:30" x14ac:dyDescent="0.35">
      <c r="B225" s="15" t="s">
        <v>122</v>
      </c>
      <c r="C225" s="16">
        <v>1.4814814814814821E-2</v>
      </c>
      <c r="D225" s="16">
        <v>4.5662100456621002E-3</v>
      </c>
      <c r="E225" s="16">
        <v>1.864406779661017E-2</v>
      </c>
      <c r="G225" s="16">
        <v>3.9215686274509803E-3</v>
      </c>
      <c r="H225" s="16">
        <v>7.575757575757576E-3</v>
      </c>
      <c r="I225" s="16">
        <v>2.6881720430107531E-2</v>
      </c>
      <c r="J225" s="16">
        <v>3.8095238095238099E-2</v>
      </c>
      <c r="L225" s="16">
        <v>8.291873963515755E-3</v>
      </c>
      <c r="M225" s="16">
        <v>1.7094017094017099E-2</v>
      </c>
      <c r="O225" s="16">
        <v>1.1299435028248589E-2</v>
      </c>
      <c r="P225" s="16">
        <v>6.2893081761006293E-3</v>
      </c>
      <c r="Q225" s="16">
        <v>0.01</v>
      </c>
      <c r="S225" s="16">
        <v>3.0927835051546389E-2</v>
      </c>
      <c r="T225" s="16">
        <v>1.4492753623188409E-2</v>
      </c>
      <c r="U225" s="16">
        <v>1.3986013986013989E-2</v>
      </c>
      <c r="V225" s="16">
        <v>0</v>
      </c>
      <c r="X225" s="16">
        <v>1.949860724233983E-2</v>
      </c>
      <c r="Y225" s="16">
        <v>0</v>
      </c>
      <c r="Z225" s="16">
        <v>2.923976608187134E-2</v>
      </c>
      <c r="AB225" s="16">
        <v>1.198630136986301E-2</v>
      </c>
      <c r="AC225" s="16">
        <v>8.3472454090150246E-3</v>
      </c>
      <c r="AD225" s="16">
        <v>1.8469656992084429E-2</v>
      </c>
    </row>
    <row r="226" spans="2:30" x14ac:dyDescent="0.35">
      <c r="B226" s="15" t="s">
        <v>58</v>
      </c>
      <c r="C226" s="16">
        <v>6.1728395061728392E-3</v>
      </c>
      <c r="D226" s="16">
        <v>9.1324200913242004E-3</v>
      </c>
      <c r="E226" s="16">
        <v>5.084745762711864E-3</v>
      </c>
      <c r="G226" s="16">
        <v>7.8431372549019607E-3</v>
      </c>
      <c r="H226" s="16">
        <v>7.575757575757576E-3</v>
      </c>
      <c r="I226" s="16">
        <v>0</v>
      </c>
      <c r="J226" s="16">
        <v>9.5238095238095247E-3</v>
      </c>
      <c r="L226" s="16">
        <v>6.6334991708126038E-3</v>
      </c>
      <c r="M226" s="16">
        <v>0</v>
      </c>
      <c r="O226" s="16">
        <v>0</v>
      </c>
      <c r="P226" s="16">
        <v>0</v>
      </c>
      <c r="Q226" s="16">
        <v>0.01</v>
      </c>
      <c r="S226" s="16">
        <v>0</v>
      </c>
      <c r="T226" s="16">
        <v>7.246376811594203E-3</v>
      </c>
      <c r="U226" s="16">
        <v>0</v>
      </c>
      <c r="V226" s="16">
        <v>1.522842639593909E-2</v>
      </c>
      <c r="X226" s="16">
        <v>2.7855153203342618E-3</v>
      </c>
      <c r="Y226" s="16">
        <v>1.0714285714285709E-2</v>
      </c>
      <c r="Z226" s="16">
        <v>5.8479532163742687E-3</v>
      </c>
      <c r="AB226" s="16">
        <v>5.1369863013698627E-3</v>
      </c>
      <c r="AC226" s="16">
        <v>8.3472454090150246E-3</v>
      </c>
      <c r="AD226" s="16">
        <v>2.6385224274406332E-3</v>
      </c>
    </row>
    <row r="228" spans="2:30" ht="58" x14ac:dyDescent="0.35">
      <c r="B228" s="12" t="s">
        <v>163</v>
      </c>
    </row>
    <row r="229" spans="2:30" x14ac:dyDescent="0.35">
      <c r="B229" s="13" t="s">
        <v>17</v>
      </c>
    </row>
    <row r="230" spans="2:30" x14ac:dyDescent="0.35">
      <c r="B230" s="11" t="s">
        <v>53</v>
      </c>
      <c r="C230" s="14">
        <v>808</v>
      </c>
      <c r="D230" s="14">
        <v>219</v>
      </c>
      <c r="E230" s="14">
        <v>588</v>
      </c>
      <c r="G230" s="14">
        <v>254</v>
      </c>
      <c r="H230" s="14">
        <v>264</v>
      </c>
      <c r="I230" s="14">
        <v>185</v>
      </c>
      <c r="J230" s="14">
        <v>105</v>
      </c>
      <c r="L230" s="14">
        <v>601</v>
      </c>
      <c r="M230" s="14">
        <v>117</v>
      </c>
      <c r="O230" s="14">
        <v>176</v>
      </c>
      <c r="P230" s="14">
        <v>159</v>
      </c>
      <c r="Q230" s="14">
        <v>100</v>
      </c>
      <c r="S230" s="14">
        <v>194</v>
      </c>
      <c r="T230" s="14">
        <v>275</v>
      </c>
      <c r="U230" s="14">
        <v>143</v>
      </c>
      <c r="V230" s="14">
        <v>196</v>
      </c>
      <c r="X230" s="14">
        <v>359</v>
      </c>
      <c r="Y230" s="14">
        <v>278</v>
      </c>
      <c r="Z230" s="14">
        <v>171</v>
      </c>
      <c r="AB230" s="14">
        <v>584</v>
      </c>
      <c r="AC230" s="14">
        <v>597</v>
      </c>
      <c r="AD230" s="14">
        <v>378</v>
      </c>
    </row>
    <row r="231" spans="2:30" ht="29" x14ac:dyDescent="0.35">
      <c r="B231" s="15" t="s">
        <v>164</v>
      </c>
      <c r="C231" s="16">
        <v>0.55940594059405946</v>
      </c>
      <c r="D231" s="16">
        <v>0.53881278538812782</v>
      </c>
      <c r="E231" s="16">
        <v>0.56802721088435371</v>
      </c>
      <c r="G231" s="16">
        <v>0.55905511811023623</v>
      </c>
      <c r="H231" s="16">
        <v>0.55303030303030298</v>
      </c>
      <c r="I231" s="16">
        <v>0.59459459459459463</v>
      </c>
      <c r="J231" s="16">
        <v>0.51428571428571423</v>
      </c>
      <c r="L231" s="16">
        <v>0.55906821963394338</v>
      </c>
      <c r="M231" s="16">
        <v>0.59829059829059827</v>
      </c>
      <c r="O231" s="16">
        <v>0.56818181818181823</v>
      </c>
      <c r="P231" s="16">
        <v>0.61635220125786161</v>
      </c>
      <c r="Q231" s="16">
        <v>0.53</v>
      </c>
      <c r="S231" s="16">
        <v>0.51030927835051543</v>
      </c>
      <c r="T231" s="16">
        <v>0.58181818181818179</v>
      </c>
      <c r="U231" s="16">
        <v>0.60839160839160844</v>
      </c>
      <c r="V231" s="16">
        <v>0.54081632653061229</v>
      </c>
      <c r="X231" s="16">
        <v>0.58774373259052926</v>
      </c>
      <c r="Y231" s="16">
        <v>0.57553956834532372</v>
      </c>
      <c r="Z231" s="16">
        <v>0.47368421052631582</v>
      </c>
      <c r="AB231" s="16">
        <v>0.5976027397260274</v>
      </c>
      <c r="AC231" s="16">
        <v>0.5879396984924623</v>
      </c>
      <c r="AD231" s="16">
        <v>0.52910052910052907</v>
      </c>
    </row>
    <row r="232" spans="2:30" ht="29" x14ac:dyDescent="0.35">
      <c r="B232" s="15" t="s">
        <v>165</v>
      </c>
      <c r="C232" s="16">
        <v>0.5</v>
      </c>
      <c r="D232" s="16">
        <v>0.48401826484018262</v>
      </c>
      <c r="E232" s="16">
        <v>0.50680272108843538</v>
      </c>
      <c r="G232" s="16">
        <v>0.47244094488188981</v>
      </c>
      <c r="H232" s="16">
        <v>0.51136363636363635</v>
      </c>
      <c r="I232" s="16">
        <v>0.50270270270270268</v>
      </c>
      <c r="J232" s="16">
        <v>0.53333333333333333</v>
      </c>
      <c r="L232" s="16">
        <v>0.50748752079866888</v>
      </c>
      <c r="M232" s="16">
        <v>0.47008547008547008</v>
      </c>
      <c r="O232" s="16">
        <v>0.43181818181818182</v>
      </c>
      <c r="P232" s="16">
        <v>0.49685534591194969</v>
      </c>
      <c r="Q232" s="16">
        <v>0.62</v>
      </c>
      <c r="S232" s="16">
        <v>0.45360824742268041</v>
      </c>
      <c r="T232" s="16">
        <v>0.50909090909090904</v>
      </c>
      <c r="U232" s="16">
        <v>0.55944055944055948</v>
      </c>
      <c r="V232" s="16">
        <v>0.48979591836734693</v>
      </c>
      <c r="X232" s="16">
        <v>0.5236768802228412</v>
      </c>
      <c r="Y232" s="16">
        <v>0.49640287769784169</v>
      </c>
      <c r="Z232" s="16">
        <v>0.45614035087719301</v>
      </c>
      <c r="AB232" s="16">
        <v>0.50513698630136983</v>
      </c>
      <c r="AC232" s="16">
        <v>0.48911222780569508</v>
      </c>
      <c r="AD232" s="16">
        <v>0.49735449735449733</v>
      </c>
    </row>
    <row r="233" spans="2:30" ht="29" x14ac:dyDescent="0.35">
      <c r="B233" s="15" t="s">
        <v>166</v>
      </c>
      <c r="C233" s="16">
        <v>0.46782178217821779</v>
      </c>
      <c r="D233" s="16">
        <v>0.48858447488584472</v>
      </c>
      <c r="E233" s="16">
        <v>0.46088435374149661</v>
      </c>
      <c r="G233" s="16">
        <v>0.44094488188976377</v>
      </c>
      <c r="H233" s="16">
        <v>0.45833333333333331</v>
      </c>
      <c r="I233" s="16">
        <v>0.49189189189189192</v>
      </c>
      <c r="J233" s="16">
        <v>0.51428571428571423</v>
      </c>
      <c r="L233" s="16">
        <v>0.46755407653910153</v>
      </c>
      <c r="M233" s="16">
        <v>0.49572649572649569</v>
      </c>
      <c r="O233" s="16">
        <v>0.54545454545454541</v>
      </c>
      <c r="P233" s="16">
        <v>0.46540880503144649</v>
      </c>
      <c r="Q233" s="16">
        <v>0.49</v>
      </c>
      <c r="S233" s="16">
        <v>0.51546391752577314</v>
      </c>
      <c r="T233" s="16">
        <v>0.48727272727272719</v>
      </c>
      <c r="U233" s="16">
        <v>0.39160839160839161</v>
      </c>
      <c r="V233" s="16">
        <v>0.44897959183673469</v>
      </c>
      <c r="X233" s="16">
        <v>0.46518105849582181</v>
      </c>
      <c r="Y233" s="16">
        <v>0.47482014388489208</v>
      </c>
      <c r="Z233" s="16">
        <v>0.46198830409356723</v>
      </c>
      <c r="AB233" s="16">
        <v>0.46917808219178081</v>
      </c>
      <c r="AC233" s="16">
        <v>0.46901172529313229</v>
      </c>
      <c r="AD233" s="16">
        <v>0.44973544973544971</v>
      </c>
    </row>
    <row r="234" spans="2:30" ht="43.5" x14ac:dyDescent="0.35">
      <c r="B234" s="15" t="s">
        <v>167</v>
      </c>
      <c r="C234" s="16">
        <v>0.46658415841584161</v>
      </c>
      <c r="D234" s="16">
        <v>0.42009132420091322</v>
      </c>
      <c r="E234" s="16">
        <v>0.48299319727891149</v>
      </c>
      <c r="G234" s="16">
        <v>0.41732283464566933</v>
      </c>
      <c r="H234" s="16">
        <v>0.51515151515151514</v>
      </c>
      <c r="I234" s="16">
        <v>0.44324324324324332</v>
      </c>
      <c r="J234" s="16">
        <v>0.50476190476190474</v>
      </c>
      <c r="L234" s="16">
        <v>0.46422628951747091</v>
      </c>
      <c r="M234" s="16">
        <v>0.50427350427350426</v>
      </c>
      <c r="O234" s="16">
        <v>0.49431818181818182</v>
      </c>
      <c r="P234" s="16">
        <v>0.42767295597484278</v>
      </c>
      <c r="Q234" s="16">
        <v>0.49</v>
      </c>
      <c r="S234" s="16">
        <v>0.44329896907216487</v>
      </c>
      <c r="T234" s="16">
        <v>0.45090909090909093</v>
      </c>
      <c r="U234" s="16">
        <v>0.5174825174825175</v>
      </c>
      <c r="V234" s="16">
        <v>0.47448979591836737</v>
      </c>
      <c r="X234" s="16">
        <v>0.48467966573816162</v>
      </c>
      <c r="Y234" s="16">
        <v>0.49640287769784169</v>
      </c>
      <c r="Z234" s="16">
        <v>0.38011695906432752</v>
      </c>
      <c r="AB234" s="16">
        <v>0.4863013698630137</v>
      </c>
      <c r="AC234" s="16">
        <v>0.48408710217755452</v>
      </c>
      <c r="AD234" s="16">
        <v>0.44708994708994709</v>
      </c>
    </row>
    <row r="235" spans="2:30" ht="29" x14ac:dyDescent="0.35">
      <c r="B235" s="15" t="s">
        <v>168</v>
      </c>
      <c r="C235" s="16">
        <v>0.44306930693069307</v>
      </c>
      <c r="D235" s="16">
        <v>0.39726027397260272</v>
      </c>
      <c r="E235" s="16">
        <v>0.45918367346938782</v>
      </c>
      <c r="G235" s="16">
        <v>0.452755905511811</v>
      </c>
      <c r="H235" s="16">
        <v>0.43181818181818182</v>
      </c>
      <c r="I235" s="16">
        <v>0.43783783783783792</v>
      </c>
      <c r="J235" s="16">
        <v>0.45714285714285707</v>
      </c>
      <c r="L235" s="16">
        <v>0.43926788685524132</v>
      </c>
      <c r="M235" s="16">
        <v>0.49572649572649569</v>
      </c>
      <c r="O235" s="16">
        <v>0.44886363636363641</v>
      </c>
      <c r="P235" s="16">
        <v>0.44654088050314472</v>
      </c>
      <c r="Q235" s="16">
        <v>0.52</v>
      </c>
      <c r="S235" s="16">
        <v>0.4175257731958763</v>
      </c>
      <c r="T235" s="16">
        <v>0.44363636363636372</v>
      </c>
      <c r="U235" s="16">
        <v>0.4825174825174825</v>
      </c>
      <c r="V235" s="16">
        <v>0.43877551020408162</v>
      </c>
      <c r="X235" s="16">
        <v>0.44289693593314761</v>
      </c>
      <c r="Y235" s="16">
        <v>0.45323741007194251</v>
      </c>
      <c r="Z235" s="16">
        <v>0.42690058479532161</v>
      </c>
      <c r="AB235" s="16">
        <v>0.45034246575342468</v>
      </c>
      <c r="AC235" s="16">
        <v>0.45058626465661639</v>
      </c>
      <c r="AD235" s="16">
        <v>0.45238095238095238</v>
      </c>
    </row>
    <row r="236" spans="2:30" x14ac:dyDescent="0.35">
      <c r="B236" s="15" t="s">
        <v>169</v>
      </c>
      <c r="C236" s="16">
        <v>0.31683168316831678</v>
      </c>
      <c r="D236" s="16">
        <v>0.36986301369863012</v>
      </c>
      <c r="E236" s="16">
        <v>0.29591836734693883</v>
      </c>
      <c r="G236" s="16">
        <v>0.3346456692913386</v>
      </c>
      <c r="H236" s="16">
        <v>0.32196969696969702</v>
      </c>
      <c r="I236" s="16">
        <v>0.2864864864864865</v>
      </c>
      <c r="J236" s="16">
        <v>0.31428571428571428</v>
      </c>
      <c r="L236" s="16">
        <v>0.32612312811980032</v>
      </c>
      <c r="M236" s="16">
        <v>0.2478632478632479</v>
      </c>
      <c r="O236" s="16">
        <v>0.32954545454545447</v>
      </c>
      <c r="P236" s="16">
        <v>0.33333333333333331</v>
      </c>
      <c r="Q236" s="16">
        <v>0.34</v>
      </c>
      <c r="S236" s="16">
        <v>0.30412371134020622</v>
      </c>
      <c r="T236" s="16">
        <v>0.32363636363636361</v>
      </c>
      <c r="U236" s="16">
        <v>0.32867132867132859</v>
      </c>
      <c r="V236" s="16">
        <v>0.31122448979591838</v>
      </c>
      <c r="X236" s="16">
        <v>0.31197771587743728</v>
      </c>
      <c r="Y236" s="16">
        <v>0.35251798561151082</v>
      </c>
      <c r="Z236" s="16">
        <v>0.26900584795321641</v>
      </c>
      <c r="AB236" s="16">
        <v>0.33904109589041098</v>
      </c>
      <c r="AC236" s="16">
        <v>0.34003350083752087</v>
      </c>
      <c r="AD236" s="16">
        <v>0.3306878306878307</v>
      </c>
    </row>
    <row r="237" spans="2:30" ht="29" x14ac:dyDescent="0.35">
      <c r="B237" s="15" t="s">
        <v>170</v>
      </c>
      <c r="C237" s="16">
        <v>3.5891089108910888E-2</v>
      </c>
      <c r="D237" s="16">
        <v>5.0228310502283102E-2</v>
      </c>
      <c r="E237" s="16">
        <v>3.0612244897959179E-2</v>
      </c>
      <c r="G237" s="16">
        <v>3.1496062992125977E-2</v>
      </c>
      <c r="H237" s="16">
        <v>3.787878787878788E-2</v>
      </c>
      <c r="I237" s="16">
        <v>2.1621621621621619E-2</v>
      </c>
      <c r="J237" s="16">
        <v>6.6666666666666666E-2</v>
      </c>
      <c r="L237" s="16">
        <v>3.4941763727121461E-2</v>
      </c>
      <c r="M237" s="16">
        <v>2.564102564102564E-2</v>
      </c>
      <c r="O237" s="16">
        <v>1.136363636363636E-2</v>
      </c>
      <c r="P237" s="16">
        <v>1.886792452830189E-2</v>
      </c>
      <c r="Q237" s="16">
        <v>0.04</v>
      </c>
      <c r="S237" s="16">
        <v>3.0927835051546389E-2</v>
      </c>
      <c r="T237" s="16">
        <v>3.272727272727273E-2</v>
      </c>
      <c r="U237" s="16">
        <v>0</v>
      </c>
      <c r="V237" s="16">
        <v>7.1428571428571425E-2</v>
      </c>
      <c r="X237" s="16">
        <v>2.7855153203342621E-2</v>
      </c>
      <c r="Y237" s="16">
        <v>1.4388489208633091E-2</v>
      </c>
      <c r="Z237" s="16">
        <v>8.771929824561403E-2</v>
      </c>
      <c r="AB237" s="16">
        <v>2.397260273972603E-2</v>
      </c>
      <c r="AC237" s="16">
        <v>3.015075376884422E-2</v>
      </c>
      <c r="AD237" s="16">
        <v>6.0846560846560843E-2</v>
      </c>
    </row>
    <row r="238" spans="2:30" x14ac:dyDescent="0.35">
      <c r="B238" s="15" t="s">
        <v>122</v>
      </c>
      <c r="C238" s="16">
        <v>9.9009900990099011E-3</v>
      </c>
      <c r="D238" s="16">
        <v>4.5662100456621002E-3</v>
      </c>
      <c r="E238" s="16">
        <v>1.1904761904761901E-2</v>
      </c>
      <c r="G238" s="16">
        <v>7.874015748031496E-3</v>
      </c>
      <c r="H238" s="16">
        <v>1.136363636363636E-2</v>
      </c>
      <c r="I238" s="16">
        <v>1.081081081081081E-2</v>
      </c>
      <c r="J238" s="16">
        <v>9.5238095238095247E-3</v>
      </c>
      <c r="L238" s="16">
        <v>6.6555740432612306E-3</v>
      </c>
      <c r="M238" s="16">
        <v>8.5470085470085479E-3</v>
      </c>
      <c r="O238" s="16">
        <v>0</v>
      </c>
      <c r="P238" s="16">
        <v>6.2893081761006293E-3</v>
      </c>
      <c r="Q238" s="16">
        <v>0.01</v>
      </c>
      <c r="S238" s="16">
        <v>3.0927835051546389E-2</v>
      </c>
      <c r="T238" s="16">
        <v>7.2727272727272727E-3</v>
      </c>
      <c r="U238" s="16">
        <v>0</v>
      </c>
      <c r="V238" s="16">
        <v>0</v>
      </c>
      <c r="X238" s="16">
        <v>1.3927576601671311E-2</v>
      </c>
      <c r="Y238" s="16">
        <v>3.597122302158274E-3</v>
      </c>
      <c r="Z238" s="16">
        <v>1.1695906432748541E-2</v>
      </c>
      <c r="AB238" s="16">
        <v>8.5616438356164379E-3</v>
      </c>
      <c r="AC238" s="16">
        <v>8.3752093802345051E-3</v>
      </c>
      <c r="AD238" s="16">
        <v>1.322751322751323E-2</v>
      </c>
    </row>
    <row r="239" spans="2:30" x14ac:dyDescent="0.35">
      <c r="B239" s="15" t="s">
        <v>58</v>
      </c>
      <c r="C239" s="16">
        <v>0</v>
      </c>
      <c r="D239" s="16">
        <v>0</v>
      </c>
      <c r="E239" s="16">
        <v>0</v>
      </c>
      <c r="G239" s="16">
        <v>0</v>
      </c>
      <c r="H239" s="16">
        <v>0</v>
      </c>
      <c r="I239" s="16">
        <v>0</v>
      </c>
      <c r="J239" s="16">
        <v>0</v>
      </c>
      <c r="L239" s="16">
        <v>0</v>
      </c>
      <c r="M239" s="16">
        <v>0</v>
      </c>
      <c r="O239" s="16">
        <v>0</v>
      </c>
      <c r="P239" s="16">
        <v>0</v>
      </c>
      <c r="Q239" s="16">
        <v>0</v>
      </c>
      <c r="S239" s="16">
        <v>0</v>
      </c>
      <c r="T239" s="16">
        <v>0</v>
      </c>
      <c r="U239" s="16">
        <v>0</v>
      </c>
      <c r="V239" s="16">
        <v>0</v>
      </c>
      <c r="X239" s="16">
        <v>0</v>
      </c>
      <c r="Y239" s="16">
        <v>0</v>
      </c>
      <c r="Z239" s="16">
        <v>0</v>
      </c>
      <c r="AB239" s="16">
        <v>0</v>
      </c>
      <c r="AC239" s="16">
        <v>0</v>
      </c>
      <c r="AD239" s="16">
        <v>0</v>
      </c>
    </row>
    <row r="241" spans="2:30" ht="43.5" x14ac:dyDescent="0.35">
      <c r="B241" s="12" t="s">
        <v>171</v>
      </c>
    </row>
    <row r="242" spans="2:30" x14ac:dyDescent="0.35">
      <c r="B242" s="13" t="s">
        <v>17</v>
      </c>
    </row>
    <row r="243" spans="2:30" x14ac:dyDescent="0.35">
      <c r="B243" s="11" t="s">
        <v>53</v>
      </c>
      <c r="C243" s="14">
        <v>810</v>
      </c>
      <c r="D243" s="14">
        <v>219</v>
      </c>
      <c r="E243" s="14">
        <v>590</v>
      </c>
      <c r="G243" s="14">
        <v>255</v>
      </c>
      <c r="H243" s="14">
        <v>264</v>
      </c>
      <c r="I243" s="14">
        <v>186</v>
      </c>
      <c r="J243" s="14">
        <v>105</v>
      </c>
      <c r="L243" s="14">
        <v>603</v>
      </c>
      <c r="M243" s="14">
        <v>117</v>
      </c>
      <c r="O243" s="14">
        <v>177</v>
      </c>
      <c r="P243" s="14">
        <v>159</v>
      </c>
      <c r="Q243" s="14">
        <v>100</v>
      </c>
      <c r="S243" s="14">
        <v>194</v>
      </c>
      <c r="T243" s="14">
        <v>276</v>
      </c>
      <c r="U243" s="14">
        <v>143</v>
      </c>
      <c r="V243" s="14">
        <v>197</v>
      </c>
      <c r="X243" s="14">
        <v>359</v>
      </c>
      <c r="Y243" s="14">
        <v>280</v>
      </c>
      <c r="Z243" s="14">
        <v>171</v>
      </c>
      <c r="AB243" s="14">
        <v>584</v>
      </c>
      <c r="AC243" s="14">
        <v>599</v>
      </c>
      <c r="AD243" s="14">
        <v>379</v>
      </c>
    </row>
    <row r="244" spans="2:30" ht="87" x14ac:dyDescent="0.35">
      <c r="B244" s="15" t="s">
        <v>172</v>
      </c>
      <c r="C244" s="16">
        <v>0.50987654320987652</v>
      </c>
      <c r="D244" s="16">
        <v>0.43378995433789952</v>
      </c>
      <c r="E244" s="16">
        <v>0.53898305084745768</v>
      </c>
      <c r="G244" s="16">
        <v>0.52549019607843139</v>
      </c>
      <c r="H244" s="16">
        <v>0.53030303030303028</v>
      </c>
      <c r="I244" s="16">
        <v>0.4838709677419355</v>
      </c>
      <c r="J244" s="16">
        <v>0.46666666666666667</v>
      </c>
      <c r="L244" s="16">
        <v>0.54228855721393032</v>
      </c>
      <c r="M244" s="16">
        <v>0.44444444444444442</v>
      </c>
      <c r="O244" s="16">
        <v>0.53107344632768361</v>
      </c>
      <c r="P244" s="16">
        <v>0.46540880503144649</v>
      </c>
      <c r="Q244" s="16">
        <v>0.6</v>
      </c>
      <c r="S244" s="16">
        <v>0.46907216494845361</v>
      </c>
      <c r="T244" s="16">
        <v>0.52536231884057971</v>
      </c>
      <c r="U244" s="16">
        <v>0.52447552447552448</v>
      </c>
      <c r="V244" s="16">
        <v>0.51776649746192893</v>
      </c>
      <c r="X244" s="16">
        <v>0.54317548746518107</v>
      </c>
      <c r="Y244" s="16">
        <v>0.48571428571428571</v>
      </c>
      <c r="Z244" s="16">
        <v>0.47953216374268998</v>
      </c>
      <c r="AB244" s="16">
        <v>0.51883561643835618</v>
      </c>
      <c r="AC244" s="16">
        <v>0.50918196994991649</v>
      </c>
      <c r="AD244" s="16">
        <v>0.46437994722955139</v>
      </c>
    </row>
    <row r="245" spans="2:30" ht="58" x14ac:dyDescent="0.35">
      <c r="B245" s="15" t="s">
        <v>173</v>
      </c>
      <c r="C245" s="16">
        <v>0.32469135802469129</v>
      </c>
      <c r="D245" s="16">
        <v>0.41095890410958902</v>
      </c>
      <c r="E245" s="16">
        <v>0.29322033898305078</v>
      </c>
      <c r="G245" s="16">
        <v>0.32941176470588229</v>
      </c>
      <c r="H245" s="16">
        <v>0.32575757575757569</v>
      </c>
      <c r="I245" s="16">
        <v>0.29032258064516131</v>
      </c>
      <c r="J245" s="16">
        <v>0.37142857142857139</v>
      </c>
      <c r="L245" s="16">
        <v>0.30016583747927028</v>
      </c>
      <c r="M245" s="16">
        <v>0.44444444444444442</v>
      </c>
      <c r="O245" s="16">
        <v>0.33898305084745761</v>
      </c>
      <c r="P245" s="16">
        <v>0.33962264150943389</v>
      </c>
      <c r="Q245" s="16">
        <v>0.28999999999999998</v>
      </c>
      <c r="S245" s="16">
        <v>0.37113402061855671</v>
      </c>
      <c r="T245" s="16">
        <v>0.30434782608695649</v>
      </c>
      <c r="U245" s="16">
        <v>0.31468531468531469</v>
      </c>
      <c r="V245" s="16">
        <v>0.31472081218274112</v>
      </c>
      <c r="X245" s="16">
        <v>0.30362116991643462</v>
      </c>
      <c r="Y245" s="16">
        <v>0.36428571428571432</v>
      </c>
      <c r="Z245" s="16">
        <v>0.30409356725146203</v>
      </c>
      <c r="AB245" s="16">
        <v>0.31678082191780821</v>
      </c>
      <c r="AC245" s="16">
        <v>0.333889816360601</v>
      </c>
      <c r="AD245" s="16">
        <v>0.35883905013192607</v>
      </c>
    </row>
    <row r="246" spans="2:30" ht="58" x14ac:dyDescent="0.35">
      <c r="B246" s="15" t="s">
        <v>174</v>
      </c>
      <c r="C246" s="16">
        <v>0.1012345679012346</v>
      </c>
      <c r="D246" s="16">
        <v>0.13242009132420091</v>
      </c>
      <c r="E246" s="16">
        <v>8.8135593220338981E-2</v>
      </c>
      <c r="G246" s="16">
        <v>9.4117647058823528E-2</v>
      </c>
      <c r="H246" s="16">
        <v>7.1969696969696975E-2</v>
      </c>
      <c r="I246" s="16">
        <v>0.14516129032258071</v>
      </c>
      <c r="J246" s="16">
        <v>0.1142857142857143</v>
      </c>
      <c r="L246" s="16">
        <v>9.6185737976782759E-2</v>
      </c>
      <c r="M246" s="16">
        <v>7.6923076923076927E-2</v>
      </c>
      <c r="O246" s="16">
        <v>9.6045197740112997E-2</v>
      </c>
      <c r="P246" s="16">
        <v>0.13836477987421381</v>
      </c>
      <c r="Q246" s="16">
        <v>0.06</v>
      </c>
      <c r="S246" s="16">
        <v>8.247422680412371E-2</v>
      </c>
      <c r="T246" s="16">
        <v>0.1231884057971015</v>
      </c>
      <c r="U246" s="16">
        <v>0.1048951048951049</v>
      </c>
      <c r="V246" s="16">
        <v>8.6294416243654817E-2</v>
      </c>
      <c r="X246" s="16">
        <v>9.7493036211699163E-2</v>
      </c>
      <c r="Y246" s="16">
        <v>8.2142857142857142E-2</v>
      </c>
      <c r="Z246" s="16">
        <v>0.14035087719298239</v>
      </c>
      <c r="AB246" s="16">
        <v>0.1027397260273973</v>
      </c>
      <c r="AC246" s="16">
        <v>0.1018363939899833</v>
      </c>
      <c r="AD246" s="16">
        <v>0.108179419525066</v>
      </c>
    </row>
    <row r="247" spans="2:30" x14ac:dyDescent="0.35">
      <c r="B247" s="15" t="s">
        <v>98</v>
      </c>
      <c r="C247" s="16">
        <v>6.4197530864197536E-2</v>
      </c>
      <c r="D247" s="16">
        <v>2.2831050228310501E-2</v>
      </c>
      <c r="E247" s="16">
        <v>7.9661016949152536E-2</v>
      </c>
      <c r="G247" s="16">
        <v>5.0980392156862737E-2</v>
      </c>
      <c r="H247" s="16">
        <v>7.1969696969696975E-2</v>
      </c>
      <c r="I247" s="16">
        <v>8.0645161290322578E-2</v>
      </c>
      <c r="J247" s="16">
        <v>4.7619047619047623E-2</v>
      </c>
      <c r="L247" s="16">
        <v>6.1359867330016582E-2</v>
      </c>
      <c r="M247" s="16">
        <v>3.4188034188034191E-2</v>
      </c>
      <c r="O247" s="16">
        <v>3.3898305084745763E-2</v>
      </c>
      <c r="P247" s="16">
        <v>5.6603773584905662E-2</v>
      </c>
      <c r="Q247" s="16">
        <v>0.05</v>
      </c>
      <c r="S247" s="16">
        <v>7.7319587628865982E-2</v>
      </c>
      <c r="T247" s="16">
        <v>4.710144927536232E-2</v>
      </c>
      <c r="U247" s="16">
        <v>5.5944055944055937E-2</v>
      </c>
      <c r="V247" s="16">
        <v>8.1218274111675121E-2</v>
      </c>
      <c r="X247" s="16">
        <v>5.5710306406685242E-2</v>
      </c>
      <c r="Y247" s="16">
        <v>6.7857142857142852E-2</v>
      </c>
      <c r="Z247" s="16">
        <v>7.6023391812865493E-2</v>
      </c>
      <c r="AB247" s="16">
        <v>6.1643835616438353E-2</v>
      </c>
      <c r="AC247" s="16">
        <v>5.5091819699499167E-2</v>
      </c>
      <c r="AD247" s="16">
        <v>6.860158311345646E-2</v>
      </c>
    </row>
    <row r="249" spans="2:30" ht="58" x14ac:dyDescent="0.35">
      <c r="B249" s="12" t="s">
        <v>175</v>
      </c>
    </row>
    <row r="250" spans="2:30" x14ac:dyDescent="0.35">
      <c r="B250" s="13" t="s">
        <v>17</v>
      </c>
    </row>
    <row r="251" spans="2:30" x14ac:dyDescent="0.35">
      <c r="B251" s="11" t="s">
        <v>53</v>
      </c>
      <c r="C251" s="14">
        <v>810</v>
      </c>
      <c r="D251" s="14">
        <v>219</v>
      </c>
      <c r="E251" s="14">
        <v>590</v>
      </c>
      <c r="G251" s="14">
        <v>255</v>
      </c>
      <c r="H251" s="14">
        <v>264</v>
      </c>
      <c r="I251" s="14">
        <v>186</v>
      </c>
      <c r="J251" s="14">
        <v>105</v>
      </c>
      <c r="L251" s="14">
        <v>603</v>
      </c>
      <c r="M251" s="14">
        <v>117</v>
      </c>
      <c r="O251" s="14">
        <v>177</v>
      </c>
      <c r="P251" s="14">
        <v>159</v>
      </c>
      <c r="Q251" s="14">
        <v>100</v>
      </c>
      <c r="S251" s="14">
        <v>194</v>
      </c>
      <c r="T251" s="14">
        <v>276</v>
      </c>
      <c r="U251" s="14">
        <v>143</v>
      </c>
      <c r="V251" s="14">
        <v>197</v>
      </c>
      <c r="X251" s="14">
        <v>359</v>
      </c>
      <c r="Y251" s="14">
        <v>280</v>
      </c>
      <c r="Z251" s="14">
        <v>171</v>
      </c>
      <c r="AB251" s="14">
        <v>584</v>
      </c>
      <c r="AC251" s="14">
        <v>599</v>
      </c>
      <c r="AD251" s="14">
        <v>379</v>
      </c>
    </row>
    <row r="252" spans="2:30" x14ac:dyDescent="0.35">
      <c r="B252" s="15" t="s">
        <v>176</v>
      </c>
      <c r="C252" s="16">
        <v>0.16049382716049379</v>
      </c>
      <c r="D252" s="16">
        <v>0.18721461187214611</v>
      </c>
      <c r="E252" s="16">
        <v>0.15084745762711871</v>
      </c>
      <c r="G252" s="16">
        <v>0.14117647058823529</v>
      </c>
      <c r="H252" s="16">
        <v>0.17045454545454539</v>
      </c>
      <c r="I252" s="16">
        <v>0.16666666666666671</v>
      </c>
      <c r="J252" s="16">
        <v>0.1714285714285714</v>
      </c>
      <c r="L252" s="16">
        <v>0.15920398009950251</v>
      </c>
      <c r="M252" s="16">
        <v>0.1965811965811966</v>
      </c>
      <c r="O252" s="16">
        <v>0.14689265536723159</v>
      </c>
      <c r="P252" s="16">
        <v>0.15723270440251569</v>
      </c>
      <c r="Q252" s="16">
        <v>0.16</v>
      </c>
      <c r="S252" s="16">
        <v>0.134020618556701</v>
      </c>
      <c r="T252" s="16">
        <v>0.13043478260869559</v>
      </c>
      <c r="U252" s="16">
        <v>0.14685314685314679</v>
      </c>
      <c r="V252" s="16">
        <v>0.23857868020304571</v>
      </c>
      <c r="X252" s="16">
        <v>0.16991643454038999</v>
      </c>
      <c r="Y252" s="16">
        <v>0.15357142857142861</v>
      </c>
      <c r="Z252" s="16">
        <v>0.15204678362573101</v>
      </c>
      <c r="AB252" s="16">
        <v>0.1660958904109589</v>
      </c>
      <c r="AC252" s="16">
        <v>0.1619365609348915</v>
      </c>
      <c r="AD252" s="16">
        <v>0.15831134564643801</v>
      </c>
    </row>
    <row r="253" spans="2:30" ht="29" x14ac:dyDescent="0.35">
      <c r="B253" s="15" t="s">
        <v>177</v>
      </c>
      <c r="C253" s="16">
        <v>0.46296296296296302</v>
      </c>
      <c r="D253" s="16">
        <v>0.47488584474885842</v>
      </c>
      <c r="E253" s="16">
        <v>0.4576271186440678</v>
      </c>
      <c r="G253" s="16">
        <v>0.4392156862745098</v>
      </c>
      <c r="H253" s="16">
        <v>0.48484848484848492</v>
      </c>
      <c r="I253" s="16">
        <v>0.46236559139784938</v>
      </c>
      <c r="J253" s="16">
        <v>0.46666666666666667</v>
      </c>
      <c r="L253" s="16">
        <v>0.47761194029850751</v>
      </c>
      <c r="M253" s="16">
        <v>0.42735042735042728</v>
      </c>
      <c r="O253" s="16">
        <v>0.50282485875706218</v>
      </c>
      <c r="P253" s="16">
        <v>0.44654088050314472</v>
      </c>
      <c r="Q253" s="16">
        <v>0.44</v>
      </c>
      <c r="S253" s="16">
        <v>0.41237113402061848</v>
      </c>
      <c r="T253" s="16">
        <v>0.48188405797101452</v>
      </c>
      <c r="U253" s="16">
        <v>0.47552447552447552</v>
      </c>
      <c r="V253" s="16">
        <v>0.47715736040609141</v>
      </c>
      <c r="X253" s="16">
        <v>0.45125348189415038</v>
      </c>
      <c r="Y253" s="16">
        <v>0.46071428571428569</v>
      </c>
      <c r="Z253" s="16">
        <v>0.49122807017543862</v>
      </c>
      <c r="AB253" s="16">
        <v>0.4708904109589041</v>
      </c>
      <c r="AC253" s="16">
        <v>0.45242070116861438</v>
      </c>
      <c r="AD253" s="16">
        <v>0.48548812664907648</v>
      </c>
    </row>
    <row r="254" spans="2:30" ht="29" x14ac:dyDescent="0.35">
      <c r="B254" s="15" t="s">
        <v>178</v>
      </c>
      <c r="C254" s="16">
        <v>0.26049382716049391</v>
      </c>
      <c r="D254" s="16">
        <v>0.22831050228310501</v>
      </c>
      <c r="E254" s="16">
        <v>0.27288135593220342</v>
      </c>
      <c r="G254" s="16">
        <v>0.29803921568627451</v>
      </c>
      <c r="H254" s="16">
        <v>0.22727272727272729</v>
      </c>
      <c r="I254" s="16">
        <v>0.27419354838709681</v>
      </c>
      <c r="J254" s="16">
        <v>0.22857142857142859</v>
      </c>
      <c r="L254" s="16">
        <v>0.25207296849087901</v>
      </c>
      <c r="M254" s="16">
        <v>0.25641025641025639</v>
      </c>
      <c r="O254" s="16">
        <v>0.25423728813559321</v>
      </c>
      <c r="P254" s="16">
        <v>0.26415094339622641</v>
      </c>
      <c r="Q254" s="16">
        <v>0.26</v>
      </c>
      <c r="S254" s="16">
        <v>0.31443298969072159</v>
      </c>
      <c r="T254" s="16">
        <v>0.25724637681159418</v>
      </c>
      <c r="U254" s="16">
        <v>0.27272727272727271</v>
      </c>
      <c r="V254" s="16">
        <v>0.20304568527918779</v>
      </c>
      <c r="X254" s="16">
        <v>0.2785515320334262</v>
      </c>
      <c r="Y254" s="16">
        <v>0.25714285714285712</v>
      </c>
      <c r="Z254" s="16">
        <v>0.22807017543859651</v>
      </c>
      <c r="AB254" s="16">
        <v>0.25684931506849318</v>
      </c>
      <c r="AC254" s="16">
        <v>0.26878130217028379</v>
      </c>
      <c r="AD254" s="16">
        <v>0.2427440633245383</v>
      </c>
    </row>
    <row r="255" spans="2:30" ht="29" x14ac:dyDescent="0.35">
      <c r="B255" s="15" t="s">
        <v>179</v>
      </c>
      <c r="C255" s="16">
        <v>8.7654320987654327E-2</v>
      </c>
      <c r="D255" s="16">
        <v>9.5890410958904104E-2</v>
      </c>
      <c r="E255" s="16">
        <v>8.4745762711864403E-2</v>
      </c>
      <c r="G255" s="16">
        <v>9.4117647058823528E-2</v>
      </c>
      <c r="H255" s="16">
        <v>7.9545454545454544E-2</v>
      </c>
      <c r="I255" s="16">
        <v>8.0645161290322578E-2</v>
      </c>
      <c r="J255" s="16">
        <v>0.10476190476190481</v>
      </c>
      <c r="L255" s="16">
        <v>8.6235489220563843E-2</v>
      </c>
      <c r="M255" s="16">
        <v>7.6923076923076927E-2</v>
      </c>
      <c r="O255" s="16">
        <v>7.909604519774012E-2</v>
      </c>
      <c r="P255" s="16">
        <v>0.1069182389937107</v>
      </c>
      <c r="Q255" s="16">
        <v>0.1</v>
      </c>
      <c r="S255" s="16">
        <v>0.10309278350515461</v>
      </c>
      <c r="T255" s="16">
        <v>0.108695652173913</v>
      </c>
      <c r="U255" s="16">
        <v>6.2937062937062943E-2</v>
      </c>
      <c r="V255" s="16">
        <v>6.0913705583756347E-2</v>
      </c>
      <c r="X255" s="16">
        <v>8.6350974930362118E-2</v>
      </c>
      <c r="Y255" s="16">
        <v>9.285714285714286E-2</v>
      </c>
      <c r="Z255" s="16">
        <v>8.1871345029239762E-2</v>
      </c>
      <c r="AB255" s="16">
        <v>8.3904109589041098E-2</v>
      </c>
      <c r="AC255" s="16">
        <v>9.3489148580968282E-2</v>
      </c>
      <c r="AD255" s="16">
        <v>7.3878627968337732E-2</v>
      </c>
    </row>
    <row r="256" spans="2:30" ht="29" x14ac:dyDescent="0.35">
      <c r="B256" s="15" t="s">
        <v>180</v>
      </c>
      <c r="C256" s="16">
        <v>1.604938271604938E-2</v>
      </c>
      <c r="D256" s="16">
        <v>1.3698630136986301E-2</v>
      </c>
      <c r="E256" s="16">
        <v>1.6949152542372881E-2</v>
      </c>
      <c r="G256" s="16">
        <v>1.1764705882352939E-2</v>
      </c>
      <c r="H256" s="16">
        <v>2.6515151515151519E-2</v>
      </c>
      <c r="I256" s="16">
        <v>5.3763440860215058E-3</v>
      </c>
      <c r="J256" s="16">
        <v>1.9047619047619049E-2</v>
      </c>
      <c r="L256" s="16">
        <v>1.824212271973466E-2</v>
      </c>
      <c r="M256" s="16">
        <v>8.5470085470085479E-3</v>
      </c>
      <c r="O256" s="16">
        <v>1.1299435028248589E-2</v>
      </c>
      <c r="P256" s="16">
        <v>6.2893081761006293E-3</v>
      </c>
      <c r="Q256" s="16">
        <v>0.03</v>
      </c>
      <c r="S256" s="16">
        <v>1.54639175257732E-2</v>
      </c>
      <c r="T256" s="16">
        <v>1.4492753623188409E-2</v>
      </c>
      <c r="U256" s="16">
        <v>2.097902097902098E-2</v>
      </c>
      <c r="V256" s="16">
        <v>1.522842639593909E-2</v>
      </c>
      <c r="X256" s="16">
        <v>2.7855153203342618E-3</v>
      </c>
      <c r="Y256" s="16">
        <v>2.8571428571428571E-2</v>
      </c>
      <c r="Z256" s="16">
        <v>2.3391812865497071E-2</v>
      </c>
      <c r="AB256" s="16">
        <v>1.541095890410959E-2</v>
      </c>
      <c r="AC256" s="16">
        <v>1.6694490818030049E-2</v>
      </c>
      <c r="AD256" s="16">
        <v>2.3746701846965701E-2</v>
      </c>
    </row>
    <row r="257" spans="2:30" x14ac:dyDescent="0.35">
      <c r="B257" s="15" t="s">
        <v>122</v>
      </c>
      <c r="C257" s="16">
        <v>1.234567901234568E-2</v>
      </c>
      <c r="D257" s="16">
        <v>0</v>
      </c>
      <c r="E257" s="16">
        <v>1.6949152542372881E-2</v>
      </c>
      <c r="G257" s="16">
        <v>1.5686274509803921E-2</v>
      </c>
      <c r="H257" s="16">
        <v>1.136363636363636E-2</v>
      </c>
      <c r="I257" s="16">
        <v>1.075268817204301E-2</v>
      </c>
      <c r="J257" s="16">
        <v>9.5238095238095247E-3</v>
      </c>
      <c r="L257" s="16">
        <v>6.6334991708126038E-3</v>
      </c>
      <c r="M257" s="16">
        <v>3.4188034188034191E-2</v>
      </c>
      <c r="O257" s="16">
        <v>5.6497175141242938E-3</v>
      </c>
      <c r="P257" s="16">
        <v>1.886792452830189E-2</v>
      </c>
      <c r="Q257" s="16">
        <v>0.01</v>
      </c>
      <c r="S257" s="16">
        <v>2.0618556701030931E-2</v>
      </c>
      <c r="T257" s="16">
        <v>7.246376811594203E-3</v>
      </c>
      <c r="U257" s="16">
        <v>2.097902097902098E-2</v>
      </c>
      <c r="V257" s="16">
        <v>5.076142131979695E-3</v>
      </c>
      <c r="X257" s="16">
        <v>1.1142061281337051E-2</v>
      </c>
      <c r="Y257" s="16">
        <v>7.1428571428571426E-3</v>
      </c>
      <c r="Z257" s="16">
        <v>2.3391812865497071E-2</v>
      </c>
      <c r="AB257" s="16">
        <v>6.8493150684931503E-3</v>
      </c>
      <c r="AC257" s="16">
        <v>6.6777963272120202E-3</v>
      </c>
      <c r="AD257" s="16">
        <v>1.5831134564643801E-2</v>
      </c>
    </row>
    <row r="259" spans="2:30" ht="58" x14ac:dyDescent="0.35">
      <c r="B259" s="12" t="s">
        <v>181</v>
      </c>
    </row>
    <row r="260" spans="2:30" x14ac:dyDescent="0.35">
      <c r="B260" s="13" t="s">
        <v>17</v>
      </c>
    </row>
    <row r="261" spans="2:30" x14ac:dyDescent="0.35">
      <c r="B261" s="11" t="s">
        <v>53</v>
      </c>
      <c r="C261" s="14">
        <v>809</v>
      </c>
      <c r="D261" s="14">
        <v>219</v>
      </c>
      <c r="E261" s="14">
        <v>589</v>
      </c>
      <c r="G261" s="14">
        <v>255</v>
      </c>
      <c r="H261" s="14">
        <v>264</v>
      </c>
      <c r="I261" s="14">
        <v>185</v>
      </c>
      <c r="J261" s="14">
        <v>105</v>
      </c>
      <c r="L261" s="14">
        <v>603</v>
      </c>
      <c r="M261" s="14">
        <v>117</v>
      </c>
      <c r="O261" s="14">
        <v>177</v>
      </c>
      <c r="P261" s="14">
        <v>159</v>
      </c>
      <c r="Q261" s="14">
        <v>100</v>
      </c>
      <c r="S261" s="14">
        <v>193</v>
      </c>
      <c r="T261" s="14">
        <v>276</v>
      </c>
      <c r="U261" s="14">
        <v>143</v>
      </c>
      <c r="V261" s="14">
        <v>197</v>
      </c>
      <c r="X261" s="14">
        <v>358</v>
      </c>
      <c r="Y261" s="14">
        <v>280</v>
      </c>
      <c r="Z261" s="14">
        <v>171</v>
      </c>
      <c r="AB261" s="14">
        <v>583</v>
      </c>
      <c r="AC261" s="14">
        <v>599</v>
      </c>
      <c r="AD261" s="14">
        <v>379</v>
      </c>
    </row>
    <row r="262" spans="2:30" ht="43.5" x14ac:dyDescent="0.35">
      <c r="B262" s="15" t="s">
        <v>182</v>
      </c>
      <c r="C262" s="16">
        <v>0.57601977750309019</v>
      </c>
      <c r="D262" s="16">
        <v>0.47031963470319632</v>
      </c>
      <c r="E262" s="16">
        <v>0.61460101867572159</v>
      </c>
      <c r="G262" s="16">
        <v>0.5607843137254902</v>
      </c>
      <c r="H262" s="16">
        <v>0.60984848484848486</v>
      </c>
      <c r="I262" s="16">
        <v>0.54594594594594592</v>
      </c>
      <c r="J262" s="16">
        <v>0.580952380952381</v>
      </c>
      <c r="L262" s="16">
        <v>0.61359867330016582</v>
      </c>
      <c r="M262" s="16">
        <v>0.49572649572649569</v>
      </c>
      <c r="O262" s="16">
        <v>0.54802259887005644</v>
      </c>
      <c r="P262" s="16">
        <v>0.51572327044025157</v>
      </c>
      <c r="Q262" s="16">
        <v>0.56999999999999995</v>
      </c>
      <c r="S262" s="16">
        <v>0.52849740932642486</v>
      </c>
      <c r="T262" s="16">
        <v>0.57246376811594202</v>
      </c>
      <c r="U262" s="16">
        <v>0.55244755244755239</v>
      </c>
      <c r="V262" s="16">
        <v>0.64467005076142136</v>
      </c>
      <c r="X262" s="16">
        <v>0.6005586592178771</v>
      </c>
      <c r="Y262" s="16">
        <v>0.60357142857142854</v>
      </c>
      <c r="Z262" s="16">
        <v>0.47953216374268998</v>
      </c>
      <c r="AB262" s="16">
        <v>0.63979416809605494</v>
      </c>
      <c r="AC262" s="16">
        <v>0.61936560934891483</v>
      </c>
      <c r="AD262" s="16">
        <v>0.57255936675461738</v>
      </c>
    </row>
    <row r="263" spans="2:30" ht="29" x14ac:dyDescent="0.35">
      <c r="B263" s="15" t="s">
        <v>183</v>
      </c>
      <c r="C263" s="16">
        <v>0.51915945611866499</v>
      </c>
      <c r="D263" s="16">
        <v>0.42922374429223742</v>
      </c>
      <c r="E263" s="16">
        <v>0.5534804753820034</v>
      </c>
      <c r="G263" s="16">
        <v>0.44313725490196082</v>
      </c>
      <c r="H263" s="16">
        <v>0.5757575757575758</v>
      </c>
      <c r="I263" s="16">
        <v>0.56216216216216219</v>
      </c>
      <c r="J263" s="16">
        <v>0.48571428571428571</v>
      </c>
      <c r="L263" s="16">
        <v>0.52736318407960203</v>
      </c>
      <c r="M263" s="16">
        <v>0.50427350427350426</v>
      </c>
      <c r="O263" s="16">
        <v>0.50282485875706218</v>
      </c>
      <c r="P263" s="16">
        <v>0.49056603773584911</v>
      </c>
      <c r="Q263" s="16">
        <v>0.55000000000000004</v>
      </c>
      <c r="S263" s="16">
        <v>0.51813471502590669</v>
      </c>
      <c r="T263" s="16">
        <v>0.53985507246376807</v>
      </c>
      <c r="U263" s="16">
        <v>0.39160839160839161</v>
      </c>
      <c r="V263" s="16">
        <v>0.58375634517766495</v>
      </c>
      <c r="X263" s="16">
        <v>0.54469273743016755</v>
      </c>
      <c r="Y263" s="16">
        <v>0.48571428571428571</v>
      </c>
      <c r="Z263" s="16">
        <v>0.52046783625730997</v>
      </c>
      <c r="AB263" s="16">
        <v>0.52315608919382506</v>
      </c>
      <c r="AC263" s="16">
        <v>0.53088480801335558</v>
      </c>
      <c r="AD263" s="16">
        <v>0.53562005277044855</v>
      </c>
    </row>
    <row r="264" spans="2:30" ht="29" x14ac:dyDescent="0.35">
      <c r="B264" s="15" t="s">
        <v>184</v>
      </c>
      <c r="C264" s="16">
        <v>0.49196538936959211</v>
      </c>
      <c r="D264" s="16">
        <v>0.45662100456621002</v>
      </c>
      <c r="E264" s="16">
        <v>0.50424448217317486</v>
      </c>
      <c r="G264" s="16">
        <v>0.47058823529411759</v>
      </c>
      <c r="H264" s="16">
        <v>0.46590909090909088</v>
      </c>
      <c r="I264" s="16">
        <v>0.54594594594594592</v>
      </c>
      <c r="J264" s="16">
        <v>0.51428571428571423</v>
      </c>
      <c r="L264" s="16">
        <v>0.47595356550580431</v>
      </c>
      <c r="M264" s="16">
        <v>0.53846153846153844</v>
      </c>
      <c r="O264" s="16">
        <v>0.50847457627118642</v>
      </c>
      <c r="P264" s="16">
        <v>0.55974842767295596</v>
      </c>
      <c r="Q264" s="16">
        <v>0.44</v>
      </c>
      <c r="S264" s="16">
        <v>0.51813471502590669</v>
      </c>
      <c r="T264" s="16">
        <v>0.52173913043478259</v>
      </c>
      <c r="U264" s="16">
        <v>0.51048951048951052</v>
      </c>
      <c r="V264" s="16">
        <v>0.41116751269035529</v>
      </c>
      <c r="X264" s="16">
        <v>0.48882681564245811</v>
      </c>
      <c r="Y264" s="16">
        <v>0.49642857142857139</v>
      </c>
      <c r="Z264" s="16">
        <v>0.49122807017543862</v>
      </c>
      <c r="AB264" s="16">
        <v>0.48542024013722129</v>
      </c>
      <c r="AC264" s="16">
        <v>0.4958263772954925</v>
      </c>
      <c r="AD264" s="16">
        <v>0.50659630606860162</v>
      </c>
    </row>
    <row r="265" spans="2:30" ht="29" x14ac:dyDescent="0.35">
      <c r="B265" s="15" t="s">
        <v>185</v>
      </c>
      <c r="C265" s="16">
        <v>0.42398022249690981</v>
      </c>
      <c r="D265" s="16">
        <v>0.40182648401826482</v>
      </c>
      <c r="E265" s="16">
        <v>0.43123938879456708</v>
      </c>
      <c r="G265" s="16">
        <v>0.4392156862745098</v>
      </c>
      <c r="H265" s="16">
        <v>0.44318181818181818</v>
      </c>
      <c r="I265" s="16">
        <v>0.39459459459459462</v>
      </c>
      <c r="J265" s="16">
        <v>0.39047619047619048</v>
      </c>
      <c r="L265" s="16">
        <v>0.44278606965174128</v>
      </c>
      <c r="M265" s="16">
        <v>0.29914529914529908</v>
      </c>
      <c r="O265" s="16">
        <v>0.41807909604519772</v>
      </c>
      <c r="P265" s="16">
        <v>0.41509433962264147</v>
      </c>
      <c r="Q265" s="16">
        <v>0.43</v>
      </c>
      <c r="S265" s="16">
        <v>0.45077720207253891</v>
      </c>
      <c r="T265" s="16">
        <v>0.38768115942028991</v>
      </c>
      <c r="U265" s="16">
        <v>0.3776223776223776</v>
      </c>
      <c r="V265" s="16">
        <v>0.48223350253807112</v>
      </c>
      <c r="X265" s="16">
        <v>0.45251396648044689</v>
      </c>
      <c r="Y265" s="16">
        <v>0.40357142857142858</v>
      </c>
      <c r="Z265" s="16">
        <v>0.39766081871345033</v>
      </c>
      <c r="AB265" s="16">
        <v>0.43910806174957118</v>
      </c>
      <c r="AC265" s="16">
        <v>0.41903171953255419</v>
      </c>
      <c r="AD265" s="16">
        <v>0.37467018469656987</v>
      </c>
    </row>
    <row r="266" spans="2:30" ht="29" x14ac:dyDescent="0.35">
      <c r="B266" s="15" t="s">
        <v>186</v>
      </c>
      <c r="C266" s="16">
        <v>0.27194066749072932</v>
      </c>
      <c r="D266" s="16">
        <v>0.37442922374429222</v>
      </c>
      <c r="E266" s="16">
        <v>0.23429541595925299</v>
      </c>
      <c r="G266" s="16">
        <v>0.27843137254901962</v>
      </c>
      <c r="H266" s="16">
        <v>0.2424242424242424</v>
      </c>
      <c r="I266" s="16">
        <v>0.2810810810810811</v>
      </c>
      <c r="J266" s="16">
        <v>0.31428571428571428</v>
      </c>
      <c r="L266" s="16">
        <v>0.25207296849087901</v>
      </c>
      <c r="M266" s="16">
        <v>0.34188034188034189</v>
      </c>
      <c r="O266" s="16">
        <v>0.24858757062146891</v>
      </c>
      <c r="P266" s="16">
        <v>0.2452830188679245</v>
      </c>
      <c r="Q266" s="16">
        <v>0.32</v>
      </c>
      <c r="S266" s="16">
        <v>0.25388601036269431</v>
      </c>
      <c r="T266" s="16">
        <v>0.29347826086956519</v>
      </c>
      <c r="U266" s="16">
        <v>0.32167832167832172</v>
      </c>
      <c r="V266" s="16">
        <v>0.2233502538071066</v>
      </c>
      <c r="X266" s="16">
        <v>0.24860335195530731</v>
      </c>
      <c r="Y266" s="16">
        <v>0.2857142857142857</v>
      </c>
      <c r="Z266" s="16">
        <v>0.2982456140350877</v>
      </c>
      <c r="AB266" s="16">
        <v>0.26072041166380788</v>
      </c>
      <c r="AC266" s="16">
        <v>0.26878130217028379</v>
      </c>
      <c r="AD266" s="16">
        <v>0.27176781002638523</v>
      </c>
    </row>
    <row r="267" spans="2:30" ht="29" x14ac:dyDescent="0.35">
      <c r="B267" s="15" t="s">
        <v>187</v>
      </c>
      <c r="C267" s="16">
        <v>0.21631644004944381</v>
      </c>
      <c r="D267" s="16">
        <v>0.23744292237442921</v>
      </c>
      <c r="E267" s="16">
        <v>0.20882852292020371</v>
      </c>
      <c r="G267" s="16">
        <v>0.22352941176470589</v>
      </c>
      <c r="H267" s="16">
        <v>0.23863636363636359</v>
      </c>
      <c r="I267" s="16">
        <v>0.17837837837837839</v>
      </c>
      <c r="J267" s="16">
        <v>0.2095238095238095</v>
      </c>
      <c r="L267" s="16">
        <v>0.22885572139303481</v>
      </c>
      <c r="M267" s="16">
        <v>0.13675213675213679</v>
      </c>
      <c r="O267" s="16">
        <v>0.25988700564971751</v>
      </c>
      <c r="P267" s="16">
        <v>0.20125786163522011</v>
      </c>
      <c r="Q267" s="16">
        <v>0.24</v>
      </c>
      <c r="S267" s="16">
        <v>0.19689119170984459</v>
      </c>
      <c r="T267" s="16">
        <v>0.25724637681159418</v>
      </c>
      <c r="U267" s="16">
        <v>0.2167832167832168</v>
      </c>
      <c r="V267" s="16">
        <v>0.17766497461928929</v>
      </c>
      <c r="X267" s="16">
        <v>0.20949720670391059</v>
      </c>
      <c r="Y267" s="16">
        <v>0.23214285714285721</v>
      </c>
      <c r="Z267" s="16">
        <v>0.2046783625730994</v>
      </c>
      <c r="AB267" s="16">
        <v>0.21612349914236709</v>
      </c>
      <c r="AC267" s="16">
        <v>0.21869782971619359</v>
      </c>
      <c r="AD267" s="16">
        <v>0.2005277044854881</v>
      </c>
    </row>
    <row r="268" spans="2:30" ht="29" x14ac:dyDescent="0.35">
      <c r="B268" s="15" t="s">
        <v>188</v>
      </c>
      <c r="C268" s="16">
        <v>0.21260815822002471</v>
      </c>
      <c r="D268" s="16">
        <v>0.25570776255707761</v>
      </c>
      <c r="E268" s="16">
        <v>0.19694397283531409</v>
      </c>
      <c r="G268" s="16">
        <v>0.2196078431372549</v>
      </c>
      <c r="H268" s="16">
        <v>0.21590909090909091</v>
      </c>
      <c r="I268" s="16">
        <v>0.2</v>
      </c>
      <c r="J268" s="16">
        <v>0.2095238095238095</v>
      </c>
      <c r="L268" s="16">
        <v>0.20066334991708129</v>
      </c>
      <c r="M268" s="16">
        <v>0.28205128205128199</v>
      </c>
      <c r="O268" s="16">
        <v>0.22598870056497181</v>
      </c>
      <c r="P268" s="16">
        <v>0.21383647798742139</v>
      </c>
      <c r="Q268" s="16">
        <v>0.19</v>
      </c>
      <c r="S268" s="16">
        <v>0.19689119170984459</v>
      </c>
      <c r="T268" s="16">
        <v>0.19565217391304349</v>
      </c>
      <c r="U268" s="16">
        <v>0.25174825174825177</v>
      </c>
      <c r="V268" s="16">
        <v>0.2233502538071066</v>
      </c>
      <c r="X268" s="16">
        <v>0.18435754189944131</v>
      </c>
      <c r="Y268" s="16">
        <v>0.23571428571428571</v>
      </c>
      <c r="Z268" s="16">
        <v>0.23391812865497069</v>
      </c>
      <c r="AB268" s="16">
        <v>0.21097770154373929</v>
      </c>
      <c r="AC268" s="16">
        <v>0.2053422370617696</v>
      </c>
      <c r="AD268" s="16">
        <v>0.2242744063324538</v>
      </c>
    </row>
    <row r="269" spans="2:30" x14ac:dyDescent="0.35">
      <c r="B269" s="15" t="s">
        <v>81</v>
      </c>
      <c r="C269" s="16">
        <v>4.944375772558714E-3</v>
      </c>
      <c r="D269" s="16">
        <v>4.5662100456621002E-3</v>
      </c>
      <c r="E269" s="16">
        <v>5.0933786078098484E-3</v>
      </c>
      <c r="G269" s="16">
        <v>7.8431372549019607E-3</v>
      </c>
      <c r="H269" s="16">
        <v>3.787878787878788E-3</v>
      </c>
      <c r="I269" s="16">
        <v>0</v>
      </c>
      <c r="J269" s="16">
        <v>9.5238095238095247E-3</v>
      </c>
      <c r="L269" s="16">
        <v>1.658374792703151E-3</v>
      </c>
      <c r="M269" s="16">
        <v>1.7094017094017099E-2</v>
      </c>
      <c r="O269" s="16">
        <v>5.6497175141242938E-3</v>
      </c>
      <c r="P269" s="16">
        <v>1.257861635220126E-2</v>
      </c>
      <c r="Q269" s="16">
        <v>0</v>
      </c>
      <c r="S269" s="16">
        <v>5.1813471502590684E-3</v>
      </c>
      <c r="T269" s="16">
        <v>3.6231884057971011E-3</v>
      </c>
      <c r="U269" s="16">
        <v>1.3986013986013989E-2</v>
      </c>
      <c r="V269" s="16">
        <v>0</v>
      </c>
      <c r="X269" s="16">
        <v>2.7932960893854749E-3</v>
      </c>
      <c r="Y269" s="16">
        <v>7.1428571428571426E-3</v>
      </c>
      <c r="Z269" s="16">
        <v>5.8479532163742687E-3</v>
      </c>
      <c r="AB269" s="16">
        <v>1.715265866209262E-3</v>
      </c>
      <c r="AC269" s="16">
        <v>3.3388981636060101E-3</v>
      </c>
      <c r="AD269" s="16">
        <v>7.9155672823219003E-3</v>
      </c>
    </row>
    <row r="270" spans="2:30" x14ac:dyDescent="0.35">
      <c r="B270" s="15" t="s">
        <v>122</v>
      </c>
      <c r="C270" s="16">
        <v>3.708281829419036E-3</v>
      </c>
      <c r="D270" s="16">
        <v>0</v>
      </c>
      <c r="E270" s="16">
        <v>5.0933786078098484E-3</v>
      </c>
      <c r="G270" s="16">
        <v>3.9215686274509803E-3</v>
      </c>
      <c r="H270" s="16">
        <v>3.787878787878788E-3</v>
      </c>
      <c r="I270" s="16">
        <v>5.4054054054054057E-3</v>
      </c>
      <c r="J270" s="16">
        <v>0</v>
      </c>
      <c r="L270" s="16">
        <v>1.658374792703151E-3</v>
      </c>
      <c r="M270" s="16">
        <v>1.7094017094017099E-2</v>
      </c>
      <c r="O270" s="16">
        <v>5.6497175141242938E-3</v>
      </c>
      <c r="P270" s="16">
        <v>6.2893081761006293E-3</v>
      </c>
      <c r="Q270" s="16">
        <v>0</v>
      </c>
      <c r="S270" s="16">
        <v>0</v>
      </c>
      <c r="T270" s="16">
        <v>0</v>
      </c>
      <c r="U270" s="16">
        <v>2.097902097902098E-2</v>
      </c>
      <c r="V270" s="16">
        <v>0</v>
      </c>
      <c r="X270" s="16">
        <v>0</v>
      </c>
      <c r="Y270" s="16">
        <v>3.5714285714285709E-3</v>
      </c>
      <c r="Z270" s="16">
        <v>1.1695906432748541E-2</v>
      </c>
      <c r="AB270" s="16">
        <v>0</v>
      </c>
      <c r="AC270" s="16">
        <v>1.6694490818030051E-3</v>
      </c>
      <c r="AD270" s="16">
        <v>7.9155672823219003E-3</v>
      </c>
    </row>
    <row r="271" spans="2:30" x14ac:dyDescent="0.35">
      <c r="B271" s="15" t="s">
        <v>58</v>
      </c>
      <c r="C271" s="16">
        <v>0</v>
      </c>
      <c r="D271" s="16">
        <v>0</v>
      </c>
      <c r="E271" s="16">
        <v>0</v>
      </c>
      <c r="G271" s="16">
        <v>0</v>
      </c>
      <c r="H271" s="16">
        <v>0</v>
      </c>
      <c r="I271" s="16">
        <v>0</v>
      </c>
      <c r="J271" s="16">
        <v>0</v>
      </c>
      <c r="L271" s="16">
        <v>0</v>
      </c>
      <c r="M271" s="16">
        <v>0</v>
      </c>
      <c r="O271" s="16">
        <v>0</v>
      </c>
      <c r="P271" s="16">
        <v>0</v>
      </c>
      <c r="Q271" s="16">
        <v>0</v>
      </c>
      <c r="S271" s="16">
        <v>0</v>
      </c>
      <c r="T271" s="16">
        <v>0</v>
      </c>
      <c r="U271" s="16">
        <v>0</v>
      </c>
      <c r="V271" s="16">
        <v>0</v>
      </c>
      <c r="X271" s="16">
        <v>0</v>
      </c>
      <c r="Y271" s="16">
        <v>0</v>
      </c>
      <c r="Z271" s="16">
        <v>0</v>
      </c>
      <c r="AB271" s="16">
        <v>0</v>
      </c>
      <c r="AC271" s="16">
        <v>0</v>
      </c>
      <c r="AD271" s="16">
        <v>0</v>
      </c>
    </row>
    <row r="273" spans="2:30" ht="58" x14ac:dyDescent="0.35">
      <c r="B273" s="12" t="s">
        <v>189</v>
      </c>
    </row>
    <row r="274" spans="2:30" x14ac:dyDescent="0.35">
      <c r="B274" s="13" t="s">
        <v>17</v>
      </c>
    </row>
    <row r="275" spans="2:30" x14ac:dyDescent="0.35">
      <c r="B275" s="11" t="s">
        <v>53</v>
      </c>
      <c r="C275" s="14">
        <v>810</v>
      </c>
      <c r="D275" s="14">
        <v>219</v>
      </c>
      <c r="E275" s="14">
        <v>590</v>
      </c>
      <c r="G275" s="14">
        <v>255</v>
      </c>
      <c r="H275" s="14">
        <v>264</v>
      </c>
      <c r="I275" s="14">
        <v>186</v>
      </c>
      <c r="J275" s="14">
        <v>105</v>
      </c>
      <c r="L275" s="14">
        <v>603</v>
      </c>
      <c r="M275" s="14">
        <v>117</v>
      </c>
      <c r="O275" s="14">
        <v>177</v>
      </c>
      <c r="P275" s="14">
        <v>159</v>
      </c>
      <c r="Q275" s="14">
        <v>100</v>
      </c>
      <c r="S275" s="14">
        <v>194</v>
      </c>
      <c r="T275" s="14">
        <v>276</v>
      </c>
      <c r="U275" s="14">
        <v>143</v>
      </c>
      <c r="V275" s="14">
        <v>197</v>
      </c>
      <c r="X275" s="14">
        <v>359</v>
      </c>
      <c r="Y275" s="14">
        <v>280</v>
      </c>
      <c r="Z275" s="14">
        <v>171</v>
      </c>
      <c r="AB275" s="14">
        <v>584</v>
      </c>
      <c r="AC275" s="14">
        <v>599</v>
      </c>
      <c r="AD275" s="14">
        <v>379</v>
      </c>
    </row>
    <row r="276" spans="2:30" x14ac:dyDescent="0.35">
      <c r="B276" s="15" t="s">
        <v>190</v>
      </c>
      <c r="C276" s="16">
        <v>0.21358024691358021</v>
      </c>
      <c r="D276" s="16">
        <v>0.22831050228310501</v>
      </c>
      <c r="E276" s="16">
        <v>0.2084745762711864</v>
      </c>
      <c r="G276" s="16">
        <v>0.23137254901960791</v>
      </c>
      <c r="H276" s="16">
        <v>0.1628787878787879</v>
      </c>
      <c r="I276" s="16">
        <v>0.22580645161290319</v>
      </c>
      <c r="J276" s="16">
        <v>0.27619047619047621</v>
      </c>
      <c r="L276" s="16">
        <v>0.19237147595356549</v>
      </c>
      <c r="M276" s="16">
        <v>0.29914529914529908</v>
      </c>
      <c r="O276" s="16">
        <v>0.20338983050847459</v>
      </c>
      <c r="P276" s="16">
        <v>0.2452830188679245</v>
      </c>
      <c r="Q276" s="16">
        <v>0.23</v>
      </c>
      <c r="S276" s="16">
        <v>0.21649484536082481</v>
      </c>
      <c r="T276" s="16">
        <v>0.19565217391304349</v>
      </c>
      <c r="U276" s="16">
        <v>0.1888111888111888</v>
      </c>
      <c r="V276" s="16">
        <v>0.25380710659898481</v>
      </c>
      <c r="X276" s="16">
        <v>0.2061281337047354</v>
      </c>
      <c r="Y276" s="16">
        <v>0.1964285714285714</v>
      </c>
      <c r="Z276" s="16">
        <v>0.25730994152046782</v>
      </c>
      <c r="AB276" s="16">
        <v>0.18835616438356159</v>
      </c>
      <c r="AC276" s="16">
        <v>0.18530884808013359</v>
      </c>
      <c r="AD276" s="16">
        <v>0.2480211081794195</v>
      </c>
    </row>
    <row r="277" spans="2:30" x14ac:dyDescent="0.35">
      <c r="B277" s="15" t="s">
        <v>191</v>
      </c>
      <c r="C277" s="16">
        <v>0.61604938271604937</v>
      </c>
      <c r="D277" s="16">
        <v>0.60730593607305938</v>
      </c>
      <c r="E277" s="16">
        <v>0.61864406779661019</v>
      </c>
      <c r="G277" s="16">
        <v>0.59607843137254901</v>
      </c>
      <c r="H277" s="16">
        <v>0.64015151515151514</v>
      </c>
      <c r="I277" s="16">
        <v>0.60215053763440862</v>
      </c>
      <c r="J277" s="16">
        <v>0.62857142857142856</v>
      </c>
      <c r="L277" s="16">
        <v>0.63681592039800994</v>
      </c>
      <c r="M277" s="16">
        <v>0.5641025641025641</v>
      </c>
      <c r="O277" s="16">
        <v>0.59887005649717517</v>
      </c>
      <c r="P277" s="16">
        <v>0.61006289308176098</v>
      </c>
      <c r="Q277" s="16">
        <v>0.56999999999999995</v>
      </c>
      <c r="S277" s="16">
        <v>0.63917525773195871</v>
      </c>
      <c r="T277" s="16">
        <v>0.61594202898550721</v>
      </c>
      <c r="U277" s="16">
        <v>0.60139860139860135</v>
      </c>
      <c r="V277" s="16">
        <v>0.60406091370558379</v>
      </c>
      <c r="X277" s="16">
        <v>0.61002785515320335</v>
      </c>
      <c r="Y277" s="16">
        <v>0.64642857142857146</v>
      </c>
      <c r="Z277" s="16">
        <v>0.57894736842105265</v>
      </c>
      <c r="AB277" s="16">
        <v>0.6404109589041096</v>
      </c>
      <c r="AC277" s="16">
        <v>0.64106844741235391</v>
      </c>
      <c r="AD277" s="16">
        <v>0.60686015831134565</v>
      </c>
    </row>
    <row r="278" spans="2:30" x14ac:dyDescent="0.35">
      <c r="B278" s="15" t="s">
        <v>192</v>
      </c>
      <c r="C278" s="16">
        <v>0.14074074074074069</v>
      </c>
      <c r="D278" s="16">
        <v>0.14155251141552511</v>
      </c>
      <c r="E278" s="16">
        <v>0.14067796610169489</v>
      </c>
      <c r="G278" s="16">
        <v>0.14509803921568629</v>
      </c>
      <c r="H278" s="16">
        <v>0.17045454545454539</v>
      </c>
      <c r="I278" s="16">
        <v>0.1344086021505376</v>
      </c>
      <c r="J278" s="16">
        <v>6.6666666666666666E-2</v>
      </c>
      <c r="L278" s="16">
        <v>0.1475953565505804</v>
      </c>
      <c r="M278" s="16">
        <v>0.1196581196581197</v>
      </c>
      <c r="O278" s="16">
        <v>0.1807909604519774</v>
      </c>
      <c r="P278" s="16">
        <v>0.1069182389937107</v>
      </c>
      <c r="Q278" s="16">
        <v>0.17</v>
      </c>
      <c r="S278" s="16">
        <v>9.7938144329896906E-2</v>
      </c>
      <c r="T278" s="16">
        <v>0.15942028985507251</v>
      </c>
      <c r="U278" s="16">
        <v>0.20279720279720281</v>
      </c>
      <c r="V278" s="16">
        <v>0.1116751269035533</v>
      </c>
      <c r="X278" s="16">
        <v>0.15320334261838439</v>
      </c>
      <c r="Y278" s="16">
        <v>0.13928571428571429</v>
      </c>
      <c r="Z278" s="16">
        <v>0.1169590643274854</v>
      </c>
      <c r="AB278" s="16">
        <v>0.14554794520547951</v>
      </c>
      <c r="AC278" s="16">
        <v>0.15025041736227049</v>
      </c>
      <c r="AD278" s="16">
        <v>0.1108179419525066</v>
      </c>
    </row>
    <row r="279" spans="2:30" x14ac:dyDescent="0.35">
      <c r="B279" s="15" t="s">
        <v>193</v>
      </c>
      <c r="C279" s="16">
        <v>1.111111111111111E-2</v>
      </c>
      <c r="D279" s="16">
        <v>9.1324200913242004E-3</v>
      </c>
      <c r="E279" s="16">
        <v>1.1864406779661021E-2</v>
      </c>
      <c r="G279" s="16">
        <v>7.8431372549019607E-3</v>
      </c>
      <c r="H279" s="16">
        <v>1.515151515151515E-2</v>
      </c>
      <c r="I279" s="16">
        <v>5.3763440860215058E-3</v>
      </c>
      <c r="J279" s="16">
        <v>1.9047619047619049E-2</v>
      </c>
      <c r="L279" s="16">
        <v>1.1608623548922061E-2</v>
      </c>
      <c r="M279" s="16">
        <v>8.5470085470085479E-3</v>
      </c>
      <c r="O279" s="16">
        <v>1.1299435028248589E-2</v>
      </c>
      <c r="P279" s="16">
        <v>1.257861635220126E-2</v>
      </c>
      <c r="Q279" s="16">
        <v>0.01</v>
      </c>
      <c r="S279" s="16">
        <v>1.54639175257732E-2</v>
      </c>
      <c r="T279" s="16">
        <v>7.246376811594203E-3</v>
      </c>
      <c r="U279" s="16">
        <v>6.993006993006993E-3</v>
      </c>
      <c r="V279" s="16">
        <v>1.522842639593909E-2</v>
      </c>
      <c r="X279" s="16">
        <v>1.1142061281337051E-2</v>
      </c>
      <c r="Y279" s="16">
        <v>1.428571428571429E-2</v>
      </c>
      <c r="Z279" s="16">
        <v>5.8479532163742687E-3</v>
      </c>
      <c r="AB279" s="16">
        <v>1.198630136986301E-2</v>
      </c>
      <c r="AC279" s="16">
        <v>1.001669449081803E-2</v>
      </c>
      <c r="AD279" s="16">
        <v>1.319261213720317E-2</v>
      </c>
    </row>
    <row r="280" spans="2:30" x14ac:dyDescent="0.35">
      <c r="B280" s="15" t="s">
        <v>139</v>
      </c>
      <c r="C280" s="16">
        <v>1.8518518518518521E-2</v>
      </c>
      <c r="D280" s="16">
        <v>1.3698630136986301E-2</v>
      </c>
      <c r="E280" s="16">
        <v>2.033898305084746E-2</v>
      </c>
      <c r="G280" s="16">
        <v>1.9607843137254902E-2</v>
      </c>
      <c r="H280" s="16">
        <v>1.136363636363636E-2</v>
      </c>
      <c r="I280" s="16">
        <v>3.2258064516129031E-2</v>
      </c>
      <c r="J280" s="16">
        <v>9.5238095238095247E-3</v>
      </c>
      <c r="L280" s="16">
        <v>1.1608623548922061E-2</v>
      </c>
      <c r="M280" s="16">
        <v>8.5470085470085479E-3</v>
      </c>
      <c r="O280" s="16">
        <v>5.6497175141242938E-3</v>
      </c>
      <c r="P280" s="16">
        <v>2.5157232704402521E-2</v>
      </c>
      <c r="Q280" s="16">
        <v>0.02</v>
      </c>
      <c r="S280" s="16">
        <v>3.0927835051546389E-2</v>
      </c>
      <c r="T280" s="16">
        <v>2.1739130434782612E-2</v>
      </c>
      <c r="U280" s="16">
        <v>0</v>
      </c>
      <c r="V280" s="16">
        <v>1.522842639593909E-2</v>
      </c>
      <c r="X280" s="16">
        <v>1.949860724233983E-2</v>
      </c>
      <c r="Y280" s="16">
        <v>3.5714285714285709E-3</v>
      </c>
      <c r="Z280" s="16">
        <v>4.0935672514619881E-2</v>
      </c>
      <c r="AB280" s="16">
        <v>1.3698630136986301E-2</v>
      </c>
      <c r="AC280" s="16">
        <v>1.335559265442404E-2</v>
      </c>
      <c r="AD280" s="16">
        <v>2.1108179419525069E-2</v>
      </c>
    </row>
    <row r="281" spans="2:30" x14ac:dyDescent="0.35">
      <c r="G281" s="24">
        <f>SUM(G276:G277)</f>
        <v>0.82745098039215692</v>
      </c>
      <c r="H281" s="24">
        <f t="shared" ref="H281:J281" si="0">SUM(H276:H277)</f>
        <v>0.80303030303030298</v>
      </c>
      <c r="I281" s="24">
        <f t="shared" si="0"/>
        <v>0.82795698924731176</v>
      </c>
      <c r="J281" s="24">
        <f t="shared" si="0"/>
        <v>0.90476190476190477</v>
      </c>
    </row>
    <row r="282" spans="2:30" ht="58" x14ac:dyDescent="0.35">
      <c r="B282" s="12" t="s">
        <v>194</v>
      </c>
    </row>
    <row r="283" spans="2:30" x14ac:dyDescent="0.35">
      <c r="B283" s="13" t="s">
        <v>17</v>
      </c>
    </row>
    <row r="284" spans="2:30" x14ac:dyDescent="0.35">
      <c r="B284" s="11" t="s">
        <v>53</v>
      </c>
      <c r="C284" s="14">
        <v>810</v>
      </c>
      <c r="D284" s="14">
        <v>219</v>
      </c>
      <c r="E284" s="14">
        <v>590</v>
      </c>
      <c r="G284" s="14">
        <v>255</v>
      </c>
      <c r="H284" s="14">
        <v>264</v>
      </c>
      <c r="I284" s="14">
        <v>186</v>
      </c>
      <c r="J284" s="14">
        <v>105</v>
      </c>
      <c r="L284" s="14">
        <v>603</v>
      </c>
      <c r="M284" s="14">
        <v>117</v>
      </c>
      <c r="O284" s="14">
        <v>177</v>
      </c>
      <c r="P284" s="14">
        <v>159</v>
      </c>
      <c r="Q284" s="14">
        <v>100</v>
      </c>
      <c r="S284" s="14">
        <v>194</v>
      </c>
      <c r="T284" s="14">
        <v>276</v>
      </c>
      <c r="U284" s="14">
        <v>143</v>
      </c>
      <c r="V284" s="14">
        <v>197</v>
      </c>
      <c r="X284" s="14">
        <v>359</v>
      </c>
      <c r="Y284" s="14">
        <v>280</v>
      </c>
      <c r="Z284" s="14">
        <v>171</v>
      </c>
      <c r="AB284" s="14">
        <v>584</v>
      </c>
      <c r="AC284" s="14">
        <v>599</v>
      </c>
      <c r="AD284" s="14">
        <v>379</v>
      </c>
    </row>
    <row r="285" spans="2:30" ht="29" x14ac:dyDescent="0.35">
      <c r="B285" s="15" t="s">
        <v>195</v>
      </c>
      <c r="C285" s="16">
        <v>0.37654320987654322</v>
      </c>
      <c r="D285" s="16">
        <v>0.31963470319634701</v>
      </c>
      <c r="E285" s="16">
        <v>0.39830508474576271</v>
      </c>
      <c r="G285" s="16">
        <v>0.34509803921568633</v>
      </c>
      <c r="H285" s="16">
        <v>0.47348484848484851</v>
      </c>
      <c r="I285" s="16">
        <v>0.37634408602150538</v>
      </c>
      <c r="J285" s="16">
        <v>0.2095238095238095</v>
      </c>
      <c r="L285" s="16">
        <v>0.4228855721393035</v>
      </c>
      <c r="M285" s="16">
        <v>0.25641025641025639</v>
      </c>
      <c r="O285" s="16">
        <v>0.38418079096045199</v>
      </c>
      <c r="P285" s="16">
        <v>0.33962264150943389</v>
      </c>
      <c r="Q285" s="16">
        <v>0.43</v>
      </c>
      <c r="S285" s="16">
        <v>0.30927835051546387</v>
      </c>
      <c r="T285" s="16">
        <v>0.41666666666666669</v>
      </c>
      <c r="U285" s="16">
        <v>0.35664335664335672</v>
      </c>
      <c r="V285" s="16">
        <v>0.40101522842639592</v>
      </c>
      <c r="X285" s="16">
        <v>0.38718662952646238</v>
      </c>
      <c r="Y285" s="16">
        <v>0.40714285714285708</v>
      </c>
      <c r="Z285" s="16">
        <v>0.30409356725146203</v>
      </c>
      <c r="AB285" s="16">
        <v>0.42636986301369861</v>
      </c>
      <c r="AC285" s="16">
        <v>0.43071786310517529</v>
      </c>
      <c r="AD285" s="16">
        <v>0.34036939313984171</v>
      </c>
    </row>
    <row r="286" spans="2:30" ht="29" x14ac:dyDescent="0.35">
      <c r="B286" s="15" t="s">
        <v>196</v>
      </c>
      <c r="C286" s="16">
        <v>0.42716049382716048</v>
      </c>
      <c r="D286" s="16">
        <v>0.46575342465753422</v>
      </c>
      <c r="E286" s="16">
        <v>0.41355932203389828</v>
      </c>
      <c r="G286" s="16">
        <v>0.42352941176470588</v>
      </c>
      <c r="H286" s="16">
        <v>0.39772727272727271</v>
      </c>
      <c r="I286" s="16">
        <v>0.45161290322580638</v>
      </c>
      <c r="J286" s="16">
        <v>0.46666666666666667</v>
      </c>
      <c r="L286" s="16">
        <v>0.40464344941956881</v>
      </c>
      <c r="M286" s="16">
        <v>0.47863247863247871</v>
      </c>
      <c r="O286" s="16">
        <v>0.4463276836158192</v>
      </c>
      <c r="P286" s="16">
        <v>0.38364779874213839</v>
      </c>
      <c r="Q286" s="16">
        <v>0.37</v>
      </c>
      <c r="S286" s="16">
        <v>0.44329896907216487</v>
      </c>
      <c r="T286" s="16">
        <v>0.40579710144927539</v>
      </c>
      <c r="U286" s="16">
        <v>0.46853146853146849</v>
      </c>
      <c r="V286" s="16">
        <v>0.41116751269035529</v>
      </c>
      <c r="X286" s="16">
        <v>0.40389972144846797</v>
      </c>
      <c r="Y286" s="16">
        <v>0.43928571428571428</v>
      </c>
      <c r="Z286" s="16">
        <v>0.45614035087719301</v>
      </c>
      <c r="AB286" s="16">
        <v>0.39726027397260272</v>
      </c>
      <c r="AC286" s="16">
        <v>0.38230383973288817</v>
      </c>
      <c r="AD286" s="16">
        <v>0.45646437994722949</v>
      </c>
    </row>
    <row r="287" spans="2:30" ht="29" x14ac:dyDescent="0.35">
      <c r="B287" s="15" t="s">
        <v>197</v>
      </c>
      <c r="C287" s="16">
        <v>0.18148148148148149</v>
      </c>
      <c r="D287" s="16">
        <v>0.21461187214611871</v>
      </c>
      <c r="E287" s="16">
        <v>0.16779661016949149</v>
      </c>
      <c r="G287" s="16">
        <v>0.22352941176470589</v>
      </c>
      <c r="H287" s="16">
        <v>0.1136363636363636</v>
      </c>
      <c r="I287" s="16">
        <v>0.15591397849462371</v>
      </c>
      <c r="J287" s="16">
        <v>0.29523809523809519</v>
      </c>
      <c r="L287" s="16">
        <v>0.16417910447761189</v>
      </c>
      <c r="M287" s="16">
        <v>0.2478632478632479</v>
      </c>
      <c r="O287" s="16">
        <v>0.15254237288135589</v>
      </c>
      <c r="P287" s="16">
        <v>0.27044025157232698</v>
      </c>
      <c r="Q287" s="16">
        <v>0.19</v>
      </c>
      <c r="S287" s="16">
        <v>0.22164948453608249</v>
      </c>
      <c r="T287" s="16">
        <v>0.15942028985507251</v>
      </c>
      <c r="U287" s="16">
        <v>0.16783216783216781</v>
      </c>
      <c r="V287" s="16">
        <v>0.182741116751269</v>
      </c>
      <c r="X287" s="16">
        <v>0.18662952646239561</v>
      </c>
      <c r="Y287" s="16">
        <v>0.15</v>
      </c>
      <c r="Z287" s="16">
        <v>0.22222222222222221</v>
      </c>
      <c r="AB287" s="16">
        <v>0.16267123287671231</v>
      </c>
      <c r="AC287" s="16">
        <v>0.17863105175292149</v>
      </c>
      <c r="AD287" s="16">
        <v>0.18997361477572561</v>
      </c>
    </row>
    <row r="288" spans="2:30" x14ac:dyDescent="0.35">
      <c r="B288" s="15" t="s">
        <v>98</v>
      </c>
      <c r="C288" s="16">
        <v>1.4814814814814821E-2</v>
      </c>
      <c r="D288" s="16">
        <v>0</v>
      </c>
      <c r="E288" s="16">
        <v>2.033898305084746E-2</v>
      </c>
      <c r="G288" s="16">
        <v>7.8431372549019607E-3</v>
      </c>
      <c r="H288" s="16">
        <v>1.515151515151515E-2</v>
      </c>
      <c r="I288" s="16">
        <v>1.6129032258064519E-2</v>
      </c>
      <c r="J288" s="16">
        <v>2.8571428571428571E-2</v>
      </c>
      <c r="L288" s="16">
        <v>8.291873963515755E-3</v>
      </c>
      <c r="M288" s="16">
        <v>1.7094017094017099E-2</v>
      </c>
      <c r="O288" s="16">
        <v>1.6949152542372881E-2</v>
      </c>
      <c r="P288" s="16">
        <v>6.2893081761006293E-3</v>
      </c>
      <c r="Q288" s="16">
        <v>0.01</v>
      </c>
      <c r="S288" s="16">
        <v>2.5773195876288658E-2</v>
      </c>
      <c r="T288" s="16">
        <v>1.8115942028985511E-2</v>
      </c>
      <c r="U288" s="16">
        <v>6.993006993006993E-3</v>
      </c>
      <c r="V288" s="16">
        <v>5.076142131979695E-3</v>
      </c>
      <c r="X288" s="16">
        <v>2.2284122562674091E-2</v>
      </c>
      <c r="Y288" s="16">
        <v>3.5714285714285709E-3</v>
      </c>
      <c r="Z288" s="16">
        <v>1.754385964912281E-2</v>
      </c>
      <c r="AB288" s="16">
        <v>1.3698630136986301E-2</v>
      </c>
      <c r="AC288" s="16">
        <v>8.3472454090150246E-3</v>
      </c>
      <c r="AD288" s="16">
        <v>1.319261213720317E-2</v>
      </c>
    </row>
    <row r="290" spans="2:30" ht="43.5" x14ac:dyDescent="0.35">
      <c r="B290" s="12" t="s">
        <v>198</v>
      </c>
    </row>
    <row r="291" spans="2:30" ht="116" x14ac:dyDescent="0.35">
      <c r="B291" s="13" t="s">
        <v>199</v>
      </c>
    </row>
    <row r="292" spans="2:30" x14ac:dyDescent="0.35">
      <c r="B292" s="11" t="s">
        <v>53</v>
      </c>
      <c r="C292" s="14">
        <v>305</v>
      </c>
      <c r="D292" s="14">
        <v>70</v>
      </c>
      <c r="E292" s="14">
        <v>235</v>
      </c>
      <c r="G292" s="14">
        <v>88</v>
      </c>
      <c r="H292" s="14">
        <v>125</v>
      </c>
      <c r="I292" s="14">
        <v>70</v>
      </c>
      <c r="J292" s="14">
        <v>22</v>
      </c>
      <c r="L292" s="14">
        <v>255</v>
      </c>
      <c r="M292" s="14">
        <v>30</v>
      </c>
      <c r="O292" s="14">
        <v>68</v>
      </c>
      <c r="P292" s="14">
        <v>54</v>
      </c>
      <c r="Q292" s="14">
        <v>43</v>
      </c>
      <c r="S292" s="14">
        <v>60</v>
      </c>
      <c r="T292" s="14">
        <v>115</v>
      </c>
      <c r="U292" s="14">
        <v>51</v>
      </c>
      <c r="V292" s="14">
        <v>79</v>
      </c>
      <c r="X292" s="14">
        <v>139</v>
      </c>
      <c r="Y292" s="14">
        <v>114</v>
      </c>
      <c r="Z292" s="14">
        <v>52</v>
      </c>
      <c r="AB292" s="14">
        <v>249</v>
      </c>
      <c r="AC292" s="14">
        <v>258</v>
      </c>
      <c r="AD292" s="14">
        <v>129</v>
      </c>
    </row>
    <row r="293" spans="2:30" x14ac:dyDescent="0.35">
      <c r="B293" s="15" t="s">
        <v>200</v>
      </c>
      <c r="C293" s="16">
        <v>2.950819672131148E-2</v>
      </c>
      <c r="D293" s="16">
        <v>1.428571428571429E-2</v>
      </c>
      <c r="E293" s="16">
        <v>3.4042553191489362E-2</v>
      </c>
      <c r="G293" s="16">
        <v>1.136363636363636E-2</v>
      </c>
      <c r="H293" s="16">
        <v>2.4E-2</v>
      </c>
      <c r="I293" s="16">
        <v>7.1428571428571425E-2</v>
      </c>
      <c r="J293" s="16">
        <v>0</v>
      </c>
      <c r="L293" s="16">
        <v>2.3529411764705879E-2</v>
      </c>
      <c r="M293" s="16">
        <v>0.1</v>
      </c>
      <c r="O293" s="16">
        <v>1.470588235294118E-2</v>
      </c>
      <c r="P293" s="16">
        <v>5.5555555555555552E-2</v>
      </c>
      <c r="Q293" s="16">
        <v>2.3255813953488368E-2</v>
      </c>
      <c r="S293" s="16">
        <v>3.3333333333333333E-2</v>
      </c>
      <c r="T293" s="16">
        <v>5.2173913043478258E-2</v>
      </c>
      <c r="U293" s="16">
        <v>1.9607843137254902E-2</v>
      </c>
      <c r="V293" s="16">
        <v>0</v>
      </c>
      <c r="X293" s="16">
        <v>4.3165467625899283E-2</v>
      </c>
      <c r="Y293" s="16">
        <v>1.754385964912281E-2</v>
      </c>
      <c r="Z293" s="16">
        <v>1.9230769230769228E-2</v>
      </c>
      <c r="AB293" s="16">
        <v>2.0080321285140559E-2</v>
      </c>
      <c r="AC293" s="16">
        <v>3.1007751937984499E-2</v>
      </c>
      <c r="AD293" s="16">
        <v>7.7519379844961239E-3</v>
      </c>
    </row>
    <row r="294" spans="2:30" x14ac:dyDescent="0.35">
      <c r="B294" s="15" t="s">
        <v>201</v>
      </c>
      <c r="C294" s="16">
        <v>0.1147540983606557</v>
      </c>
      <c r="D294" s="16">
        <v>0.12857142857142859</v>
      </c>
      <c r="E294" s="16">
        <v>0.1106382978723404</v>
      </c>
      <c r="G294" s="16">
        <v>7.9545454545454544E-2</v>
      </c>
      <c r="H294" s="16">
        <v>0.152</v>
      </c>
      <c r="I294" s="16">
        <v>7.1428571428571425E-2</v>
      </c>
      <c r="J294" s="16">
        <v>0.1818181818181818</v>
      </c>
      <c r="L294" s="16">
        <v>0.10980392156862739</v>
      </c>
      <c r="M294" s="16">
        <v>6.6666666666666666E-2</v>
      </c>
      <c r="O294" s="16">
        <v>0.16176470588235289</v>
      </c>
      <c r="P294" s="16">
        <v>7.407407407407407E-2</v>
      </c>
      <c r="Q294" s="16">
        <v>0.1162790697674419</v>
      </c>
      <c r="S294" s="16">
        <v>6.6666666666666666E-2</v>
      </c>
      <c r="T294" s="16">
        <v>0.1391304347826087</v>
      </c>
      <c r="U294" s="16">
        <v>0.1372549019607843</v>
      </c>
      <c r="V294" s="16">
        <v>0.1012658227848101</v>
      </c>
      <c r="X294" s="16">
        <v>7.1942446043165464E-2</v>
      </c>
      <c r="Y294" s="16">
        <v>0.14035087719298239</v>
      </c>
      <c r="Z294" s="16">
        <v>0.1730769230769231</v>
      </c>
      <c r="AB294" s="16">
        <v>0.1004016064257028</v>
      </c>
      <c r="AC294" s="16">
        <v>0.1124031007751938</v>
      </c>
      <c r="AD294" s="16">
        <v>0.124031007751938</v>
      </c>
    </row>
    <row r="295" spans="2:30" x14ac:dyDescent="0.35">
      <c r="B295" s="15" t="s">
        <v>202</v>
      </c>
      <c r="C295" s="16">
        <v>0.52786885245901638</v>
      </c>
      <c r="D295" s="16">
        <v>0.61428571428571432</v>
      </c>
      <c r="E295" s="16">
        <v>0.50212765957446803</v>
      </c>
      <c r="G295" s="16">
        <v>0.59090909090909094</v>
      </c>
      <c r="H295" s="16">
        <v>0.504</v>
      </c>
      <c r="I295" s="16">
        <v>0.48571428571428571</v>
      </c>
      <c r="J295" s="16">
        <v>0.54545454545454541</v>
      </c>
      <c r="L295" s="16">
        <v>0.53333333333333333</v>
      </c>
      <c r="M295" s="16">
        <v>0.33333333333333331</v>
      </c>
      <c r="O295" s="16">
        <v>0.55882352941176472</v>
      </c>
      <c r="P295" s="16">
        <v>0.53703703703703709</v>
      </c>
      <c r="Q295" s="16">
        <v>0.58139534883720934</v>
      </c>
      <c r="S295" s="16">
        <v>0.55000000000000004</v>
      </c>
      <c r="T295" s="16">
        <v>0.47826086956521741</v>
      </c>
      <c r="U295" s="16">
        <v>0.5490196078431373</v>
      </c>
      <c r="V295" s="16">
        <v>0.569620253164557</v>
      </c>
      <c r="X295" s="16">
        <v>0.56834532374100721</v>
      </c>
      <c r="Y295" s="16">
        <v>0.50877192982456143</v>
      </c>
      <c r="Z295" s="16">
        <v>0.46153846153846162</v>
      </c>
      <c r="AB295" s="16">
        <v>0.53012048192771088</v>
      </c>
      <c r="AC295" s="16">
        <v>0.52713178294573648</v>
      </c>
      <c r="AD295" s="16">
        <v>0.52713178294573648</v>
      </c>
    </row>
    <row r="296" spans="2:30" x14ac:dyDescent="0.35">
      <c r="B296" s="15" t="s">
        <v>203</v>
      </c>
      <c r="C296" s="16">
        <v>0.24262295081967211</v>
      </c>
      <c r="D296" s="16">
        <v>0.14285714285714279</v>
      </c>
      <c r="E296" s="16">
        <v>0.2723404255319149</v>
      </c>
      <c r="G296" s="16">
        <v>0.23863636363636359</v>
      </c>
      <c r="H296" s="16">
        <v>0.248</v>
      </c>
      <c r="I296" s="16">
        <v>0.24285714285714291</v>
      </c>
      <c r="J296" s="16">
        <v>0.22727272727272729</v>
      </c>
      <c r="L296" s="16">
        <v>0.24313725490196081</v>
      </c>
      <c r="M296" s="16">
        <v>0.4</v>
      </c>
      <c r="O296" s="16">
        <v>0.1764705882352941</v>
      </c>
      <c r="P296" s="16">
        <v>0.16666666666666671</v>
      </c>
      <c r="Q296" s="16">
        <v>0.2558139534883721</v>
      </c>
      <c r="S296" s="16">
        <v>0.2</v>
      </c>
      <c r="T296" s="16">
        <v>0.26956521739130429</v>
      </c>
      <c r="U296" s="16">
        <v>0.1764705882352941</v>
      </c>
      <c r="V296" s="16">
        <v>0.27848101265822778</v>
      </c>
      <c r="X296" s="16">
        <v>0.23021582733812951</v>
      </c>
      <c r="Y296" s="16">
        <v>0.27192982456140352</v>
      </c>
      <c r="Z296" s="16">
        <v>0.21153846153846151</v>
      </c>
      <c r="AB296" s="16">
        <v>0.27309236947791171</v>
      </c>
      <c r="AC296" s="16">
        <v>0.2558139534883721</v>
      </c>
      <c r="AD296" s="16">
        <v>0.2558139534883721</v>
      </c>
    </row>
    <row r="297" spans="2:30" ht="43.5" x14ac:dyDescent="0.35">
      <c r="B297" s="15" t="s">
        <v>204</v>
      </c>
      <c r="C297" s="16">
        <v>8.1967213114754092E-2</v>
      </c>
      <c r="D297" s="16">
        <v>0.1</v>
      </c>
      <c r="E297" s="16">
        <v>7.6595744680851063E-2</v>
      </c>
      <c r="G297" s="16">
        <v>7.9545454545454544E-2</v>
      </c>
      <c r="H297" s="16">
        <v>6.4000000000000001E-2</v>
      </c>
      <c r="I297" s="16">
        <v>0.12857142857142859</v>
      </c>
      <c r="J297" s="16">
        <v>4.5454545454545463E-2</v>
      </c>
      <c r="L297" s="16">
        <v>8.6274509803921567E-2</v>
      </c>
      <c r="M297" s="16">
        <v>0.1</v>
      </c>
      <c r="O297" s="16">
        <v>8.8235294117647065E-2</v>
      </c>
      <c r="P297" s="16">
        <v>0.14814814814814811</v>
      </c>
      <c r="Q297" s="16">
        <v>2.3255813953488368E-2</v>
      </c>
      <c r="S297" s="16">
        <v>0.15</v>
      </c>
      <c r="T297" s="16">
        <v>5.2173913043478258E-2</v>
      </c>
      <c r="U297" s="16">
        <v>0.1176470588235294</v>
      </c>
      <c r="V297" s="16">
        <v>5.0632911392405063E-2</v>
      </c>
      <c r="X297" s="16">
        <v>7.9136690647482008E-2</v>
      </c>
      <c r="Y297" s="16">
        <v>6.1403508771929821E-2</v>
      </c>
      <c r="Z297" s="16">
        <v>0.13461538461538461</v>
      </c>
      <c r="AB297" s="16">
        <v>7.2289156626506021E-2</v>
      </c>
      <c r="AC297" s="16">
        <v>7.3643410852713184E-2</v>
      </c>
      <c r="AD297" s="16">
        <v>8.5271317829457363E-2</v>
      </c>
    </row>
    <row r="298" spans="2:30" x14ac:dyDescent="0.35">
      <c r="B298" s="15" t="s">
        <v>98</v>
      </c>
      <c r="C298" s="16">
        <v>3.2786885245901639E-3</v>
      </c>
      <c r="D298" s="16">
        <v>0</v>
      </c>
      <c r="E298" s="16">
        <v>4.2553191489361703E-3</v>
      </c>
      <c r="G298" s="16">
        <v>0</v>
      </c>
      <c r="H298" s="16">
        <v>8.0000000000000002E-3</v>
      </c>
      <c r="I298" s="16">
        <v>0</v>
      </c>
      <c r="J298" s="16">
        <v>0</v>
      </c>
      <c r="L298" s="16">
        <v>3.9215686274509803E-3</v>
      </c>
      <c r="M298" s="16">
        <v>0</v>
      </c>
      <c r="O298" s="16">
        <v>0</v>
      </c>
      <c r="P298" s="16">
        <v>1.8518518518518521E-2</v>
      </c>
      <c r="Q298" s="16">
        <v>0</v>
      </c>
      <c r="S298" s="16">
        <v>0</v>
      </c>
      <c r="T298" s="16">
        <v>8.6956521739130436E-3</v>
      </c>
      <c r="U298" s="16">
        <v>0</v>
      </c>
      <c r="V298" s="16">
        <v>0</v>
      </c>
      <c r="X298" s="16">
        <v>7.1942446043165471E-3</v>
      </c>
      <c r="Y298" s="16">
        <v>0</v>
      </c>
      <c r="Z298" s="16">
        <v>0</v>
      </c>
      <c r="AB298" s="16">
        <v>4.0160642570281121E-3</v>
      </c>
      <c r="AC298" s="16">
        <v>0</v>
      </c>
      <c r="AD298" s="16">
        <v>0</v>
      </c>
    </row>
    <row r="300" spans="2:30" ht="58" x14ac:dyDescent="0.35">
      <c r="B300" s="12" t="s">
        <v>205</v>
      </c>
    </row>
    <row r="301" spans="2:30" x14ac:dyDescent="0.35">
      <c r="B301" s="13" t="s">
        <v>17</v>
      </c>
    </row>
    <row r="302" spans="2:30" x14ac:dyDescent="0.35">
      <c r="B302" s="11" t="s">
        <v>53</v>
      </c>
      <c r="C302" s="14">
        <v>810</v>
      </c>
      <c r="D302" s="14">
        <v>219</v>
      </c>
      <c r="E302" s="14">
        <v>590</v>
      </c>
      <c r="G302" s="14">
        <v>255</v>
      </c>
      <c r="H302" s="14">
        <v>264</v>
      </c>
      <c r="I302" s="14">
        <v>186</v>
      </c>
      <c r="J302" s="14">
        <v>105</v>
      </c>
      <c r="L302" s="14">
        <v>603</v>
      </c>
      <c r="M302" s="14">
        <v>117</v>
      </c>
      <c r="O302" s="14">
        <v>177</v>
      </c>
      <c r="P302" s="14">
        <v>159</v>
      </c>
      <c r="Q302" s="14">
        <v>100</v>
      </c>
      <c r="S302" s="14">
        <v>194</v>
      </c>
      <c r="T302" s="14">
        <v>276</v>
      </c>
      <c r="U302" s="14">
        <v>143</v>
      </c>
      <c r="V302" s="14">
        <v>197</v>
      </c>
      <c r="X302" s="14">
        <v>359</v>
      </c>
      <c r="Y302" s="14">
        <v>280</v>
      </c>
      <c r="Z302" s="14">
        <v>171</v>
      </c>
      <c r="AB302" s="14">
        <v>584</v>
      </c>
      <c r="AC302" s="14">
        <v>599</v>
      </c>
      <c r="AD302" s="14">
        <v>379</v>
      </c>
    </row>
    <row r="303" spans="2:30" ht="29" x14ac:dyDescent="0.35">
      <c r="B303" s="15" t="s">
        <v>206</v>
      </c>
      <c r="C303" s="16">
        <v>6.4197530864197536E-2</v>
      </c>
      <c r="D303" s="16">
        <v>7.3059360730593603E-2</v>
      </c>
      <c r="E303" s="16">
        <v>6.1016949152542382E-2</v>
      </c>
      <c r="G303" s="16">
        <v>8.2352941176470587E-2</v>
      </c>
      <c r="H303" s="16">
        <v>4.5454545454545463E-2</v>
      </c>
      <c r="I303" s="16">
        <v>5.9139784946236562E-2</v>
      </c>
      <c r="J303" s="16">
        <v>7.6190476190476197E-2</v>
      </c>
      <c r="L303" s="16">
        <v>6.633499170812604E-2</v>
      </c>
      <c r="M303" s="16">
        <v>4.2735042735042743E-2</v>
      </c>
      <c r="O303" s="16">
        <v>5.6497175141242938E-2</v>
      </c>
      <c r="P303" s="16">
        <v>6.2893081761006289E-2</v>
      </c>
      <c r="Q303" s="16">
        <v>7.0000000000000007E-2</v>
      </c>
      <c r="S303" s="16">
        <v>9.7938144329896906E-2</v>
      </c>
      <c r="T303" s="16">
        <v>6.8840579710144928E-2</v>
      </c>
      <c r="U303" s="16">
        <v>4.8951048951048952E-2</v>
      </c>
      <c r="V303" s="16">
        <v>3.553299492385787E-2</v>
      </c>
      <c r="X303" s="16">
        <v>6.9637883008356549E-2</v>
      </c>
      <c r="Y303" s="16">
        <v>0.05</v>
      </c>
      <c r="Z303" s="16">
        <v>7.6023391812865493E-2</v>
      </c>
      <c r="AB303" s="16">
        <v>5.4794520547945202E-2</v>
      </c>
      <c r="AC303" s="16">
        <v>5.1752921535893157E-2</v>
      </c>
      <c r="AD303" s="16">
        <v>7.1240105540897103E-2</v>
      </c>
    </row>
    <row r="304" spans="2:30" ht="29" x14ac:dyDescent="0.35">
      <c r="B304" s="15" t="s">
        <v>207</v>
      </c>
      <c r="C304" s="16">
        <v>0.2395061728395062</v>
      </c>
      <c r="D304" s="16">
        <v>0.24657534246575341</v>
      </c>
      <c r="E304" s="16">
        <v>0.23728813559322029</v>
      </c>
      <c r="G304" s="16">
        <v>0.25098039215686269</v>
      </c>
      <c r="H304" s="16">
        <v>0.18560606060606061</v>
      </c>
      <c r="I304" s="16">
        <v>0.23655913978494619</v>
      </c>
      <c r="J304" s="16">
        <v>0.35238095238095241</v>
      </c>
      <c r="L304" s="16">
        <v>0.21724709784411281</v>
      </c>
      <c r="M304" s="16">
        <v>0.3504273504273504</v>
      </c>
      <c r="O304" s="16">
        <v>0.24858757062146891</v>
      </c>
      <c r="P304" s="16">
        <v>0.28301886792452829</v>
      </c>
      <c r="Q304" s="16">
        <v>0.28000000000000003</v>
      </c>
      <c r="S304" s="16">
        <v>0.31958762886597941</v>
      </c>
      <c r="T304" s="16">
        <v>0.25724637681159418</v>
      </c>
      <c r="U304" s="16">
        <v>0.19580419580419581</v>
      </c>
      <c r="V304" s="16">
        <v>0.16751269035533001</v>
      </c>
      <c r="X304" s="16">
        <v>0.22005571030640669</v>
      </c>
      <c r="Y304" s="16">
        <v>0.2142857142857143</v>
      </c>
      <c r="Z304" s="16">
        <v>0.32163742690058478</v>
      </c>
      <c r="AB304" s="16">
        <v>0.21917808219178081</v>
      </c>
      <c r="AC304" s="16">
        <v>0.19699499165275461</v>
      </c>
      <c r="AD304" s="16">
        <v>0.2401055408970976</v>
      </c>
    </row>
    <row r="305" spans="2:30" x14ac:dyDescent="0.35">
      <c r="B305" s="15" t="s">
        <v>119</v>
      </c>
      <c r="C305" s="16">
        <v>0.42962962962962958</v>
      </c>
      <c r="D305" s="16">
        <v>0.43835616438356162</v>
      </c>
      <c r="E305" s="16">
        <v>0.42542372881355928</v>
      </c>
      <c r="G305" s="16">
        <v>0.42745098039215679</v>
      </c>
      <c r="H305" s="16">
        <v>0.45075757575757569</v>
      </c>
      <c r="I305" s="16">
        <v>0.44086021505376338</v>
      </c>
      <c r="J305" s="16">
        <v>0.3619047619047619</v>
      </c>
      <c r="L305" s="16">
        <v>0.44112769485903808</v>
      </c>
      <c r="M305" s="16">
        <v>0.33333333333333331</v>
      </c>
      <c r="O305" s="16">
        <v>0.3728813559322034</v>
      </c>
      <c r="P305" s="16">
        <v>0.39622641509433959</v>
      </c>
      <c r="Q305" s="16">
        <v>0.41</v>
      </c>
      <c r="S305" s="16">
        <v>0.38659793814432991</v>
      </c>
      <c r="T305" s="16">
        <v>0.40942028985507251</v>
      </c>
      <c r="U305" s="16">
        <v>0.44755244755244761</v>
      </c>
      <c r="V305" s="16">
        <v>0.48730964467005078</v>
      </c>
      <c r="X305" s="16">
        <v>0.46518105849582181</v>
      </c>
      <c r="Y305" s="16">
        <v>0.42499999999999999</v>
      </c>
      <c r="Z305" s="16">
        <v>0.36257309941520471</v>
      </c>
      <c r="AB305" s="16">
        <v>0.43835616438356162</v>
      </c>
      <c r="AC305" s="16">
        <v>0.44574290484140228</v>
      </c>
      <c r="AD305" s="16">
        <v>0.41160949868073882</v>
      </c>
    </row>
    <row r="306" spans="2:30" ht="29" x14ac:dyDescent="0.35">
      <c r="B306" s="15" t="s">
        <v>208</v>
      </c>
      <c r="C306" s="16">
        <v>0.2246913580246914</v>
      </c>
      <c r="D306" s="16">
        <v>0.21004566210045661</v>
      </c>
      <c r="E306" s="16">
        <v>0.23050847457627119</v>
      </c>
      <c r="G306" s="16">
        <v>0.2156862745098039</v>
      </c>
      <c r="H306" s="16">
        <v>0.26893939393939392</v>
      </c>
      <c r="I306" s="16">
        <v>0.20430107526881719</v>
      </c>
      <c r="J306" s="16">
        <v>0.1714285714285714</v>
      </c>
      <c r="L306" s="16">
        <v>0.23548922056384741</v>
      </c>
      <c r="M306" s="16">
        <v>0.2478632478632479</v>
      </c>
      <c r="O306" s="16">
        <v>0.2768361581920904</v>
      </c>
      <c r="P306" s="16">
        <v>0.22012578616352199</v>
      </c>
      <c r="Q306" s="16">
        <v>0.22</v>
      </c>
      <c r="S306" s="16">
        <v>0.17010309278350519</v>
      </c>
      <c r="T306" s="16">
        <v>0.21739130434782611</v>
      </c>
      <c r="U306" s="16">
        <v>0.27272727272727271</v>
      </c>
      <c r="V306" s="16">
        <v>0.25380710659898481</v>
      </c>
      <c r="X306" s="16">
        <v>0.2061281337047354</v>
      </c>
      <c r="Y306" s="16">
        <v>0.27142857142857141</v>
      </c>
      <c r="Z306" s="16">
        <v>0.1871345029239766</v>
      </c>
      <c r="AB306" s="16">
        <v>0.24657534246575341</v>
      </c>
      <c r="AC306" s="16">
        <v>0.26544240400667779</v>
      </c>
      <c r="AD306" s="16">
        <v>0.2321899736147757</v>
      </c>
    </row>
    <row r="307" spans="2:30" ht="29" x14ac:dyDescent="0.35">
      <c r="B307" s="15" t="s">
        <v>209</v>
      </c>
      <c r="C307" s="16">
        <v>2.222222222222222E-2</v>
      </c>
      <c r="D307" s="16">
        <v>2.2831050228310501E-2</v>
      </c>
      <c r="E307" s="16">
        <v>2.2033898305084749E-2</v>
      </c>
      <c r="G307" s="16">
        <v>1.5686274509803921E-2</v>
      </c>
      <c r="H307" s="16">
        <v>2.6515151515151519E-2</v>
      </c>
      <c r="I307" s="16">
        <v>2.150537634408602E-2</v>
      </c>
      <c r="J307" s="16">
        <v>2.8571428571428571E-2</v>
      </c>
      <c r="L307" s="16">
        <v>2.3217247097844111E-2</v>
      </c>
      <c r="M307" s="16">
        <v>1.7094017094017099E-2</v>
      </c>
      <c r="O307" s="16">
        <v>2.8248587570621469E-2</v>
      </c>
      <c r="P307" s="16">
        <v>2.5157232704402521E-2</v>
      </c>
      <c r="Q307" s="16">
        <v>0</v>
      </c>
      <c r="S307" s="16">
        <v>1.54639175257732E-2</v>
      </c>
      <c r="T307" s="16">
        <v>1.8115942028985511E-2</v>
      </c>
      <c r="U307" s="16">
        <v>2.097902097902098E-2</v>
      </c>
      <c r="V307" s="16">
        <v>3.553299492385787E-2</v>
      </c>
      <c r="X307" s="16">
        <v>1.6713091922005568E-2</v>
      </c>
      <c r="Y307" s="16">
        <v>3.214285714285714E-2</v>
      </c>
      <c r="Z307" s="16">
        <v>1.754385964912281E-2</v>
      </c>
      <c r="AB307" s="16">
        <v>2.397260273972603E-2</v>
      </c>
      <c r="AC307" s="16">
        <v>2.5041736227045079E-2</v>
      </c>
      <c r="AD307" s="16">
        <v>2.3746701846965701E-2</v>
      </c>
    </row>
    <row r="308" spans="2:30" x14ac:dyDescent="0.35">
      <c r="B308" s="15" t="s">
        <v>98</v>
      </c>
      <c r="C308" s="16">
        <v>1.9753086419753089E-2</v>
      </c>
      <c r="D308" s="16">
        <v>9.1324200913242004E-3</v>
      </c>
      <c r="E308" s="16">
        <v>2.3728813559322031E-2</v>
      </c>
      <c r="G308" s="16">
        <v>7.8431372549019607E-3</v>
      </c>
      <c r="H308" s="16">
        <v>2.2727272727272731E-2</v>
      </c>
      <c r="I308" s="16">
        <v>3.7634408602150539E-2</v>
      </c>
      <c r="J308" s="16">
        <v>9.5238095238095247E-3</v>
      </c>
      <c r="L308" s="16">
        <v>1.658374792703151E-2</v>
      </c>
      <c r="M308" s="16">
        <v>8.5470085470085479E-3</v>
      </c>
      <c r="O308" s="16">
        <v>1.6949152542372881E-2</v>
      </c>
      <c r="P308" s="16">
        <v>1.257861635220126E-2</v>
      </c>
      <c r="Q308" s="16">
        <v>0.02</v>
      </c>
      <c r="S308" s="16">
        <v>1.030927835051546E-2</v>
      </c>
      <c r="T308" s="16">
        <v>2.8985507246376808E-2</v>
      </c>
      <c r="U308" s="16">
        <v>1.3986013986013989E-2</v>
      </c>
      <c r="V308" s="16">
        <v>2.030456852791878E-2</v>
      </c>
      <c r="X308" s="16">
        <v>2.2284122562674091E-2</v>
      </c>
      <c r="Y308" s="16">
        <v>7.1428571428571426E-3</v>
      </c>
      <c r="Z308" s="16">
        <v>3.5087719298245612E-2</v>
      </c>
      <c r="AB308" s="16">
        <v>1.7123287671232879E-2</v>
      </c>
      <c r="AC308" s="16">
        <v>1.5025041736227049E-2</v>
      </c>
      <c r="AD308" s="16">
        <v>2.1108179419525069E-2</v>
      </c>
    </row>
    <row r="310" spans="2:30" ht="43.5" x14ac:dyDescent="0.35">
      <c r="B310" s="12" t="s">
        <v>210</v>
      </c>
      <c r="D310" s="24"/>
    </row>
    <row r="311" spans="2:30" x14ac:dyDescent="0.35">
      <c r="B311" s="13" t="s">
        <v>17</v>
      </c>
    </row>
    <row r="312" spans="2:30" x14ac:dyDescent="0.35">
      <c r="B312" s="11" t="s">
        <v>53</v>
      </c>
      <c r="C312" s="14">
        <v>810</v>
      </c>
      <c r="D312" s="14">
        <v>219</v>
      </c>
      <c r="E312" s="14">
        <v>590</v>
      </c>
      <c r="G312" s="14">
        <v>255</v>
      </c>
      <c r="H312" s="14">
        <v>264</v>
      </c>
      <c r="I312" s="14">
        <v>186</v>
      </c>
      <c r="J312" s="14">
        <v>105</v>
      </c>
      <c r="L312" s="14">
        <v>603</v>
      </c>
      <c r="M312" s="14">
        <v>117</v>
      </c>
      <c r="O312" s="14">
        <v>177</v>
      </c>
      <c r="P312" s="14">
        <v>159</v>
      </c>
      <c r="Q312" s="14">
        <v>100</v>
      </c>
      <c r="S312" s="14">
        <v>194</v>
      </c>
      <c r="T312" s="14">
        <v>276</v>
      </c>
      <c r="U312" s="14">
        <v>143</v>
      </c>
      <c r="V312" s="14">
        <v>197</v>
      </c>
      <c r="X312" s="14">
        <v>359</v>
      </c>
      <c r="Y312" s="14">
        <v>280</v>
      </c>
      <c r="Z312" s="14">
        <v>171</v>
      </c>
      <c r="AB312" s="14">
        <v>584</v>
      </c>
      <c r="AC312" s="14">
        <v>599</v>
      </c>
      <c r="AD312" s="14">
        <v>379</v>
      </c>
    </row>
    <row r="313" spans="2:30" ht="29" x14ac:dyDescent="0.35">
      <c r="B313" s="15" t="s">
        <v>211</v>
      </c>
      <c r="C313" s="16">
        <v>0.52345679012345681</v>
      </c>
      <c r="D313" s="16">
        <v>0.42009132420091322</v>
      </c>
      <c r="E313" s="16">
        <v>0.56101694915254241</v>
      </c>
      <c r="G313" s="16">
        <v>0.49411764705882361</v>
      </c>
      <c r="H313" s="16">
        <v>0.62878787878787878</v>
      </c>
      <c r="I313" s="16">
        <v>0.521505376344086</v>
      </c>
      <c r="J313" s="16">
        <v>0.33333333333333331</v>
      </c>
      <c r="L313" s="16">
        <v>0.57379767827529027</v>
      </c>
      <c r="M313" s="16">
        <v>0.35897435897435898</v>
      </c>
      <c r="O313" s="16">
        <v>0.49717514124293788</v>
      </c>
      <c r="P313" s="16">
        <v>0.52830188679245282</v>
      </c>
      <c r="Q313" s="16">
        <v>0.54</v>
      </c>
      <c r="S313" s="16">
        <v>0.44329896907216487</v>
      </c>
      <c r="T313" s="16">
        <v>0.47826086956521741</v>
      </c>
      <c r="U313" s="16">
        <v>0.55944055944055948</v>
      </c>
      <c r="V313" s="16">
        <v>0.63959390862944165</v>
      </c>
      <c r="X313" s="16">
        <v>0.53203342618384397</v>
      </c>
      <c r="Y313" s="16">
        <v>0.56428571428571428</v>
      </c>
      <c r="Z313" s="16">
        <v>0.43859649122807021</v>
      </c>
      <c r="AB313" s="16">
        <v>0.58390410958904104</v>
      </c>
      <c r="AC313" s="16">
        <v>0.58096828046744575</v>
      </c>
      <c r="AD313" s="16">
        <v>0.51451187335092352</v>
      </c>
    </row>
    <row r="314" spans="2:30" ht="43.5" x14ac:dyDescent="0.35">
      <c r="B314" s="15" t="s">
        <v>212</v>
      </c>
      <c r="C314" s="16">
        <v>0.30987654320987662</v>
      </c>
      <c r="D314" s="16">
        <v>0.39726027397260272</v>
      </c>
      <c r="E314" s="16">
        <v>0.27796610169491531</v>
      </c>
      <c r="G314" s="16">
        <v>0.32549019607843138</v>
      </c>
      <c r="H314" s="16">
        <v>0.24621212121212119</v>
      </c>
      <c r="I314" s="16">
        <v>0.29032258064516131</v>
      </c>
      <c r="J314" s="16">
        <v>0.46666666666666667</v>
      </c>
      <c r="L314" s="16">
        <v>0.28855721393034828</v>
      </c>
      <c r="M314" s="16">
        <v>0.40170940170940173</v>
      </c>
      <c r="O314" s="16">
        <v>0.3728813559322034</v>
      </c>
      <c r="P314" s="16">
        <v>0.31446540880503138</v>
      </c>
      <c r="Q314" s="16">
        <v>0.22</v>
      </c>
      <c r="S314" s="16">
        <v>0.32474226804123713</v>
      </c>
      <c r="T314" s="16">
        <v>0.33333333333333331</v>
      </c>
      <c r="U314" s="16">
        <v>0.32167832167832172</v>
      </c>
      <c r="V314" s="16">
        <v>0.25380710659898481</v>
      </c>
      <c r="X314" s="16">
        <v>0.28690807799442902</v>
      </c>
      <c r="Y314" s="16">
        <v>0.31785714285714278</v>
      </c>
      <c r="Z314" s="16">
        <v>0.34502923976608191</v>
      </c>
      <c r="AB314" s="16">
        <v>0.27568493150684931</v>
      </c>
      <c r="AC314" s="16">
        <v>0.27378964941569278</v>
      </c>
      <c r="AD314" s="16">
        <v>0.30870712401055411</v>
      </c>
    </row>
    <row r="315" spans="2:30" ht="29" x14ac:dyDescent="0.35">
      <c r="B315" s="15" t="s">
        <v>213</v>
      </c>
      <c r="C315" s="16">
        <v>0.13827160493827159</v>
      </c>
      <c r="D315" s="16">
        <v>0.16438356164383561</v>
      </c>
      <c r="E315" s="16">
        <v>0.12881355932203389</v>
      </c>
      <c r="G315" s="16">
        <v>0.1686274509803922</v>
      </c>
      <c r="H315" s="16">
        <v>9.8484848484848481E-2</v>
      </c>
      <c r="I315" s="16">
        <v>0.15053763440860221</v>
      </c>
      <c r="J315" s="16">
        <v>0.14285714285714279</v>
      </c>
      <c r="L315" s="16">
        <v>0.11774461028192371</v>
      </c>
      <c r="M315" s="16">
        <v>0.20512820512820509</v>
      </c>
      <c r="O315" s="16">
        <v>0.10734463276836161</v>
      </c>
      <c r="P315" s="16">
        <v>0.14465408805031449</v>
      </c>
      <c r="Q315" s="16">
        <v>0.22</v>
      </c>
      <c r="S315" s="16">
        <v>0.18041237113402059</v>
      </c>
      <c r="T315" s="16">
        <v>0.15579710144927539</v>
      </c>
      <c r="U315" s="16">
        <v>0.1048951048951049</v>
      </c>
      <c r="V315" s="16">
        <v>9.6446700507614211E-2</v>
      </c>
      <c r="X315" s="16">
        <v>0.14206128133704729</v>
      </c>
      <c r="Y315" s="16">
        <v>0.10357142857142861</v>
      </c>
      <c r="Z315" s="16">
        <v>0.1871345029239766</v>
      </c>
      <c r="AB315" s="16">
        <v>0.11301369863013699</v>
      </c>
      <c r="AC315" s="16">
        <v>0.1268781302170284</v>
      </c>
      <c r="AD315" s="16">
        <v>0.14248021108179421</v>
      </c>
    </row>
    <row r="316" spans="2:30" x14ac:dyDescent="0.35">
      <c r="B316" s="15" t="s">
        <v>98</v>
      </c>
      <c r="C316" s="16">
        <v>2.8395061728395059E-2</v>
      </c>
      <c r="D316" s="16">
        <v>1.8264840182648401E-2</v>
      </c>
      <c r="E316" s="16">
        <v>3.2203389830508473E-2</v>
      </c>
      <c r="G316" s="16">
        <v>1.1764705882352939E-2</v>
      </c>
      <c r="H316" s="16">
        <v>2.6515151515151519E-2</v>
      </c>
      <c r="I316" s="16">
        <v>3.7634408602150539E-2</v>
      </c>
      <c r="J316" s="16">
        <v>5.7142857142857141E-2</v>
      </c>
      <c r="L316" s="16">
        <v>1.9900497512437811E-2</v>
      </c>
      <c r="M316" s="16">
        <v>3.4188034188034191E-2</v>
      </c>
      <c r="O316" s="16">
        <v>2.2598870056497179E-2</v>
      </c>
      <c r="P316" s="16">
        <v>1.257861635220126E-2</v>
      </c>
      <c r="Q316" s="16">
        <v>0.02</v>
      </c>
      <c r="S316" s="16">
        <v>5.1546391752577317E-2</v>
      </c>
      <c r="T316" s="16">
        <v>3.2608695652173912E-2</v>
      </c>
      <c r="U316" s="16">
        <v>1.3986013986013989E-2</v>
      </c>
      <c r="V316" s="16">
        <v>1.015228426395939E-2</v>
      </c>
      <c r="X316" s="16">
        <v>3.8997214484679667E-2</v>
      </c>
      <c r="Y316" s="16">
        <v>1.428571428571429E-2</v>
      </c>
      <c r="Z316" s="16">
        <v>2.923976608187134E-2</v>
      </c>
      <c r="AB316" s="16">
        <v>2.7397260273972601E-2</v>
      </c>
      <c r="AC316" s="16">
        <v>1.8363939899833051E-2</v>
      </c>
      <c r="AD316" s="16">
        <v>3.430079155672823E-2</v>
      </c>
    </row>
    <row r="318" spans="2:30" ht="43.5" x14ac:dyDescent="0.35">
      <c r="B318" s="12" t="s">
        <v>214</v>
      </c>
    </row>
    <row r="319" spans="2:30" ht="101.5" x14ac:dyDescent="0.35">
      <c r="B319" s="13" t="s">
        <v>215</v>
      </c>
    </row>
    <row r="320" spans="2:30" x14ac:dyDescent="0.35">
      <c r="B320" s="11" t="s">
        <v>53</v>
      </c>
      <c r="C320" s="14">
        <v>424</v>
      </c>
      <c r="D320" s="14">
        <v>92</v>
      </c>
      <c r="E320" s="14">
        <v>331</v>
      </c>
      <c r="G320" s="14">
        <v>126</v>
      </c>
      <c r="H320" s="14">
        <v>166</v>
      </c>
      <c r="I320" s="14">
        <v>97</v>
      </c>
      <c r="J320" s="14">
        <v>35</v>
      </c>
      <c r="L320" s="14">
        <v>346</v>
      </c>
      <c r="M320" s="14">
        <v>42</v>
      </c>
      <c r="O320" s="14">
        <v>88</v>
      </c>
      <c r="P320" s="14">
        <v>84</v>
      </c>
      <c r="Q320" s="14">
        <v>54</v>
      </c>
      <c r="S320" s="14">
        <v>86</v>
      </c>
      <c r="T320" s="14">
        <v>132</v>
      </c>
      <c r="U320" s="14">
        <v>80</v>
      </c>
      <c r="V320" s="14">
        <v>126</v>
      </c>
      <c r="X320" s="14">
        <v>191</v>
      </c>
      <c r="Y320" s="14">
        <v>158</v>
      </c>
      <c r="Z320" s="14">
        <v>75</v>
      </c>
      <c r="AB320" s="14">
        <v>341</v>
      </c>
      <c r="AC320" s="14">
        <v>348</v>
      </c>
      <c r="AD320" s="14">
        <v>195</v>
      </c>
    </row>
    <row r="321" spans="2:30" x14ac:dyDescent="0.35">
      <c r="B321" s="15" t="s">
        <v>200</v>
      </c>
      <c r="C321" s="16">
        <v>2.1226415094339621E-2</v>
      </c>
      <c r="D321" s="16">
        <v>3.2608695652173912E-2</v>
      </c>
      <c r="E321" s="16">
        <v>1.812688821752266E-2</v>
      </c>
      <c r="G321" s="16">
        <v>2.3809523809523812E-2</v>
      </c>
      <c r="H321" s="16">
        <v>1.8072289156626509E-2</v>
      </c>
      <c r="I321" s="16">
        <v>3.0927835051546389E-2</v>
      </c>
      <c r="J321" s="16">
        <v>0</v>
      </c>
      <c r="L321" s="16">
        <v>1.4450867052023119E-2</v>
      </c>
      <c r="M321" s="16">
        <v>7.1428571428571425E-2</v>
      </c>
      <c r="O321" s="16">
        <v>1.136363636363636E-2</v>
      </c>
      <c r="P321" s="16">
        <v>2.3809523809523812E-2</v>
      </c>
      <c r="Q321" s="16">
        <v>3.7037037037037028E-2</v>
      </c>
      <c r="S321" s="16">
        <v>5.8139534883720929E-2</v>
      </c>
      <c r="T321" s="16">
        <v>1.515151515151515E-2</v>
      </c>
      <c r="U321" s="16">
        <v>2.5000000000000001E-2</v>
      </c>
      <c r="V321" s="16">
        <v>0</v>
      </c>
      <c r="X321" s="16">
        <v>1.0471204188481679E-2</v>
      </c>
      <c r="Y321" s="16">
        <v>2.5316455696202531E-2</v>
      </c>
      <c r="Z321" s="16">
        <v>0.04</v>
      </c>
      <c r="AB321" s="16">
        <v>1.1730205278592381E-2</v>
      </c>
      <c r="AC321" s="16">
        <v>2.0114942528735628E-2</v>
      </c>
      <c r="AD321" s="16">
        <v>1.5384615384615391E-2</v>
      </c>
    </row>
    <row r="322" spans="2:30" x14ac:dyDescent="0.35">
      <c r="B322" s="15" t="s">
        <v>201</v>
      </c>
      <c r="C322" s="16">
        <v>0.1155660377358491</v>
      </c>
      <c r="D322" s="16">
        <v>0.1521739130434783</v>
      </c>
      <c r="E322" s="16">
        <v>0.1057401812688822</v>
      </c>
      <c r="G322" s="16">
        <v>0.1031746031746032</v>
      </c>
      <c r="H322" s="16">
        <v>0.13855421686746991</v>
      </c>
      <c r="I322" s="16">
        <v>0.1134020618556701</v>
      </c>
      <c r="J322" s="16">
        <v>5.7142857142857141E-2</v>
      </c>
      <c r="L322" s="16">
        <v>0.11849710982658961</v>
      </c>
      <c r="M322" s="16">
        <v>9.5238095238095233E-2</v>
      </c>
      <c r="O322" s="16">
        <v>9.0909090909090912E-2</v>
      </c>
      <c r="P322" s="16">
        <v>0.14285714285714279</v>
      </c>
      <c r="Q322" s="16">
        <v>0.16666666666666671</v>
      </c>
      <c r="S322" s="16">
        <v>0.1162790697674419</v>
      </c>
      <c r="T322" s="16">
        <v>0.14393939393939401</v>
      </c>
      <c r="U322" s="16">
        <v>0.1125</v>
      </c>
      <c r="V322" s="16">
        <v>8.7301587301587297E-2</v>
      </c>
      <c r="X322" s="16">
        <v>0.1204188481675393</v>
      </c>
      <c r="Y322" s="16">
        <v>0.1012658227848101</v>
      </c>
      <c r="Z322" s="16">
        <v>0.1333333333333333</v>
      </c>
      <c r="AB322" s="16">
        <v>0.11143695014662761</v>
      </c>
      <c r="AC322" s="16">
        <v>0.10632183908045981</v>
      </c>
      <c r="AD322" s="16">
        <v>9.2307692307692313E-2</v>
      </c>
    </row>
    <row r="323" spans="2:30" x14ac:dyDescent="0.35">
      <c r="B323" s="15" t="s">
        <v>202</v>
      </c>
      <c r="C323" s="16">
        <v>0.49056603773584911</v>
      </c>
      <c r="D323" s="16">
        <v>0.51086956521739135</v>
      </c>
      <c r="E323" s="16">
        <v>0.48640483383685801</v>
      </c>
      <c r="G323" s="16">
        <v>0.5714285714285714</v>
      </c>
      <c r="H323" s="16">
        <v>0.48192771084337349</v>
      </c>
      <c r="I323" s="16">
        <v>0.39175257731958762</v>
      </c>
      <c r="J323" s="16">
        <v>0.51428571428571423</v>
      </c>
      <c r="L323" s="16">
        <v>0.51156069364161849</v>
      </c>
      <c r="M323" s="16">
        <v>0.33333333333333331</v>
      </c>
      <c r="O323" s="16">
        <v>0.54545454545454541</v>
      </c>
      <c r="P323" s="16">
        <v>0.47619047619047622</v>
      </c>
      <c r="Q323" s="16">
        <v>0.44444444444444442</v>
      </c>
      <c r="S323" s="16">
        <v>0.5</v>
      </c>
      <c r="T323" s="16">
        <v>0.43181818181818182</v>
      </c>
      <c r="U323" s="16">
        <v>0.51249999999999996</v>
      </c>
      <c r="V323" s="16">
        <v>0.53174603174603174</v>
      </c>
      <c r="X323" s="16">
        <v>0.52879581151832455</v>
      </c>
      <c r="Y323" s="16">
        <v>0.48734177215189872</v>
      </c>
      <c r="Z323" s="16">
        <v>0.4</v>
      </c>
      <c r="AB323" s="16">
        <v>0.51026392961876832</v>
      </c>
      <c r="AC323" s="16">
        <v>0.50862068965517238</v>
      </c>
      <c r="AD323" s="16">
        <v>0.48205128205128212</v>
      </c>
    </row>
    <row r="324" spans="2:30" x14ac:dyDescent="0.35">
      <c r="B324" s="15" t="s">
        <v>203</v>
      </c>
      <c r="C324" s="16">
        <v>0.29245283018867918</v>
      </c>
      <c r="D324" s="16">
        <v>0.2608695652173913</v>
      </c>
      <c r="E324" s="16">
        <v>0.29909365558912387</v>
      </c>
      <c r="G324" s="16">
        <v>0.24603174603174599</v>
      </c>
      <c r="H324" s="16">
        <v>0.27710843373493982</v>
      </c>
      <c r="I324" s="16">
        <v>0.36082474226804118</v>
      </c>
      <c r="J324" s="16">
        <v>0.34285714285714292</v>
      </c>
      <c r="L324" s="16">
        <v>0.2774566473988439</v>
      </c>
      <c r="M324" s="16">
        <v>0.40476190476190482</v>
      </c>
      <c r="O324" s="16">
        <v>0.26136363636363641</v>
      </c>
      <c r="P324" s="16">
        <v>0.26190476190476192</v>
      </c>
      <c r="Q324" s="16">
        <v>0.25925925925925919</v>
      </c>
      <c r="S324" s="16">
        <v>0.23255813953488369</v>
      </c>
      <c r="T324" s="16">
        <v>0.32575757575757569</v>
      </c>
      <c r="U324" s="16">
        <v>0.26250000000000001</v>
      </c>
      <c r="V324" s="16">
        <v>0.31746031746031739</v>
      </c>
      <c r="X324" s="16">
        <v>0.27748691099476441</v>
      </c>
      <c r="Y324" s="16">
        <v>0.29746835443037972</v>
      </c>
      <c r="Z324" s="16">
        <v>0.32</v>
      </c>
      <c r="AB324" s="16">
        <v>0.29618768328445749</v>
      </c>
      <c r="AC324" s="16">
        <v>0.28735632183908039</v>
      </c>
      <c r="AD324" s="16">
        <v>0.33846153846153848</v>
      </c>
    </row>
    <row r="325" spans="2:30" ht="29" x14ac:dyDescent="0.35">
      <c r="B325" s="15" t="s">
        <v>216</v>
      </c>
      <c r="C325" s="16">
        <v>7.783018867924528E-2</v>
      </c>
      <c r="D325" s="16">
        <v>4.3478260869565223E-2</v>
      </c>
      <c r="E325" s="16">
        <v>8.7613293051359523E-2</v>
      </c>
      <c r="G325" s="16">
        <v>5.5555555555555552E-2</v>
      </c>
      <c r="H325" s="16">
        <v>7.8313253012048195E-2</v>
      </c>
      <c r="I325" s="16">
        <v>0.10309278350515461</v>
      </c>
      <c r="J325" s="16">
        <v>8.5714285714285715E-2</v>
      </c>
      <c r="L325" s="16">
        <v>7.5144508670520235E-2</v>
      </c>
      <c r="M325" s="16">
        <v>9.5238095238095233E-2</v>
      </c>
      <c r="O325" s="16">
        <v>9.0909090909090912E-2</v>
      </c>
      <c r="P325" s="16">
        <v>8.3333333333333329E-2</v>
      </c>
      <c r="Q325" s="16">
        <v>9.2592592592592587E-2</v>
      </c>
      <c r="S325" s="16">
        <v>9.3023255813953487E-2</v>
      </c>
      <c r="T325" s="16">
        <v>7.575757575757576E-2</v>
      </c>
      <c r="U325" s="16">
        <v>8.7499999999999994E-2</v>
      </c>
      <c r="V325" s="16">
        <v>6.3492063492063489E-2</v>
      </c>
      <c r="X325" s="16">
        <v>5.7591623036649213E-2</v>
      </c>
      <c r="Y325" s="16">
        <v>8.8607594936708861E-2</v>
      </c>
      <c r="Z325" s="16">
        <v>0.1066666666666667</v>
      </c>
      <c r="AB325" s="16">
        <v>6.7448680351906154E-2</v>
      </c>
      <c r="AC325" s="16">
        <v>7.7586206896551727E-2</v>
      </c>
      <c r="AD325" s="16">
        <v>7.179487179487179E-2</v>
      </c>
    </row>
    <row r="326" spans="2:30" x14ac:dyDescent="0.35">
      <c r="B326" s="15" t="s">
        <v>98</v>
      </c>
      <c r="C326" s="16">
        <v>2.3584905660377362E-3</v>
      </c>
      <c r="D326" s="16">
        <v>0</v>
      </c>
      <c r="E326" s="16">
        <v>3.021148036253776E-3</v>
      </c>
      <c r="G326" s="16">
        <v>0</v>
      </c>
      <c r="H326" s="16">
        <v>6.024096385542169E-3</v>
      </c>
      <c r="I326" s="16">
        <v>0</v>
      </c>
      <c r="J326" s="16">
        <v>0</v>
      </c>
      <c r="L326" s="16">
        <v>2.8901734104046241E-3</v>
      </c>
      <c r="M326" s="16">
        <v>0</v>
      </c>
      <c r="O326" s="16">
        <v>0</v>
      </c>
      <c r="P326" s="16">
        <v>1.1904761904761901E-2</v>
      </c>
      <c r="Q326" s="16">
        <v>0</v>
      </c>
      <c r="S326" s="16">
        <v>0</v>
      </c>
      <c r="T326" s="16">
        <v>7.575757575757576E-3</v>
      </c>
      <c r="U326" s="16">
        <v>0</v>
      </c>
      <c r="V326" s="16">
        <v>0</v>
      </c>
      <c r="X326" s="16">
        <v>5.235602094240838E-3</v>
      </c>
      <c r="Y326" s="16">
        <v>0</v>
      </c>
      <c r="Z326" s="16">
        <v>0</v>
      </c>
      <c r="AB326" s="16">
        <v>2.9325513196480938E-3</v>
      </c>
      <c r="AC326" s="16">
        <v>0</v>
      </c>
      <c r="AD326" s="16">
        <v>0</v>
      </c>
    </row>
    <row r="328" spans="2:30" ht="72.5" x14ac:dyDescent="0.35">
      <c r="B328" s="12" t="s">
        <v>217</v>
      </c>
    </row>
    <row r="329" spans="2:30" x14ac:dyDescent="0.35">
      <c r="B329" s="13" t="s">
        <v>17</v>
      </c>
    </row>
    <row r="330" spans="2:30" x14ac:dyDescent="0.35">
      <c r="B330" s="11" t="s">
        <v>53</v>
      </c>
      <c r="C330" s="14">
        <v>808</v>
      </c>
      <c r="D330" s="14">
        <v>219</v>
      </c>
      <c r="E330" s="14">
        <v>588</v>
      </c>
      <c r="G330" s="14">
        <v>255</v>
      </c>
      <c r="H330" s="14">
        <v>263</v>
      </c>
      <c r="I330" s="14">
        <v>185</v>
      </c>
      <c r="J330" s="14">
        <v>105</v>
      </c>
      <c r="L330" s="14">
        <v>603</v>
      </c>
      <c r="M330" s="14">
        <v>116</v>
      </c>
      <c r="O330" s="14">
        <v>177</v>
      </c>
      <c r="P330" s="14">
        <v>159</v>
      </c>
      <c r="Q330" s="14">
        <v>99</v>
      </c>
      <c r="S330" s="14">
        <v>193</v>
      </c>
      <c r="T330" s="14">
        <v>276</v>
      </c>
      <c r="U330" s="14">
        <v>143</v>
      </c>
      <c r="V330" s="14">
        <v>196</v>
      </c>
      <c r="X330" s="14">
        <v>359</v>
      </c>
      <c r="Y330" s="14">
        <v>279</v>
      </c>
      <c r="Z330" s="14">
        <v>170</v>
      </c>
      <c r="AB330" s="14">
        <v>583</v>
      </c>
      <c r="AC330" s="14">
        <v>598</v>
      </c>
      <c r="AD330" s="14">
        <v>377</v>
      </c>
    </row>
    <row r="331" spans="2:30" ht="29" x14ac:dyDescent="0.35">
      <c r="B331" s="15" t="s">
        <v>218</v>
      </c>
      <c r="C331" s="16">
        <v>0.46534653465346543</v>
      </c>
      <c r="D331" s="16">
        <v>0.47488584474885842</v>
      </c>
      <c r="E331" s="16">
        <v>0.46258503401360551</v>
      </c>
      <c r="G331" s="16">
        <v>0.38823529411764712</v>
      </c>
      <c r="H331" s="16">
        <v>0.50570342205323193</v>
      </c>
      <c r="I331" s="16">
        <v>0.51351351351351349</v>
      </c>
      <c r="J331" s="16">
        <v>0.46666666666666667</v>
      </c>
      <c r="L331" s="16">
        <v>0.46434494195688231</v>
      </c>
      <c r="M331" s="16">
        <v>0.46551724137931028</v>
      </c>
      <c r="O331" s="16">
        <v>0.39548022598870058</v>
      </c>
      <c r="P331" s="16">
        <v>0.47169811320754718</v>
      </c>
      <c r="Q331" s="16">
        <v>0.47474747474747481</v>
      </c>
      <c r="S331" s="16">
        <v>0.43005181347150262</v>
      </c>
      <c r="T331" s="16">
        <v>0.4311594202898551</v>
      </c>
      <c r="U331" s="16">
        <v>0.46153846153846162</v>
      </c>
      <c r="V331" s="16">
        <v>0.55102040816326525</v>
      </c>
      <c r="X331" s="16">
        <v>0.47910863509749302</v>
      </c>
      <c r="Y331" s="16">
        <v>0.46236559139784938</v>
      </c>
      <c r="Z331" s="16">
        <v>0.44117647058823528</v>
      </c>
      <c r="AB331" s="16">
        <v>0.48542024013722129</v>
      </c>
      <c r="AC331" s="16">
        <v>0.48662207357859533</v>
      </c>
      <c r="AD331" s="16">
        <v>0.48010610079575589</v>
      </c>
    </row>
    <row r="332" spans="2:30" ht="43.5" x14ac:dyDescent="0.35">
      <c r="B332" s="15" t="s">
        <v>219</v>
      </c>
      <c r="C332" s="16">
        <v>0.45544554455445552</v>
      </c>
      <c r="D332" s="16">
        <v>0.42465753424657532</v>
      </c>
      <c r="E332" s="16">
        <v>0.46768707482993199</v>
      </c>
      <c r="G332" s="16">
        <v>0.53333333333333333</v>
      </c>
      <c r="H332" s="16">
        <v>0.39923954372623582</v>
      </c>
      <c r="I332" s="16">
        <v>0.43783783783783792</v>
      </c>
      <c r="J332" s="16">
        <v>0.43809523809523809</v>
      </c>
      <c r="L332" s="16">
        <v>0.46600331674958539</v>
      </c>
      <c r="M332" s="16">
        <v>0.40517241379310343</v>
      </c>
      <c r="O332" s="16">
        <v>0.40677966101694918</v>
      </c>
      <c r="P332" s="16">
        <v>0.45283018867924529</v>
      </c>
      <c r="Q332" s="16">
        <v>0.51515151515151514</v>
      </c>
      <c r="S332" s="16">
        <v>0.42487046632124348</v>
      </c>
      <c r="T332" s="16">
        <v>0.41666666666666669</v>
      </c>
      <c r="U332" s="16">
        <v>0.41258741258741261</v>
      </c>
      <c r="V332" s="16">
        <v>0.5714285714285714</v>
      </c>
      <c r="X332" s="16">
        <v>0.48467966573816162</v>
      </c>
      <c r="Y332" s="16">
        <v>0.4157706093189964</v>
      </c>
      <c r="Z332" s="16">
        <v>0.45882352941176469</v>
      </c>
      <c r="AB332" s="16">
        <v>0.46483704974271012</v>
      </c>
      <c r="AC332" s="16">
        <v>0.45652173913043481</v>
      </c>
      <c r="AD332" s="16">
        <v>0.46419098143236082</v>
      </c>
    </row>
    <row r="333" spans="2:30" ht="43.5" x14ac:dyDescent="0.35">
      <c r="B333" s="15" t="s">
        <v>220</v>
      </c>
      <c r="C333" s="16">
        <v>0.40346534653465349</v>
      </c>
      <c r="D333" s="16">
        <v>0.33333333333333331</v>
      </c>
      <c r="E333" s="16">
        <v>0.43027210884353739</v>
      </c>
      <c r="G333" s="16">
        <v>0.3843137254901961</v>
      </c>
      <c r="H333" s="16">
        <v>0.44106463878327001</v>
      </c>
      <c r="I333" s="16">
        <v>0.44324324324324332</v>
      </c>
      <c r="J333" s="16">
        <v>0.2857142857142857</v>
      </c>
      <c r="L333" s="16">
        <v>0.41956882255389721</v>
      </c>
      <c r="M333" s="16">
        <v>0.35344827586206901</v>
      </c>
      <c r="O333" s="16">
        <v>0.3672316384180791</v>
      </c>
      <c r="P333" s="16">
        <v>0.37735849056603782</v>
      </c>
      <c r="Q333" s="16">
        <v>0.42424242424242431</v>
      </c>
      <c r="S333" s="16">
        <v>0.40414507772020719</v>
      </c>
      <c r="T333" s="16">
        <v>0.40942028985507251</v>
      </c>
      <c r="U333" s="16">
        <v>0.32167832167832172</v>
      </c>
      <c r="V333" s="16">
        <v>0.45408163265306117</v>
      </c>
      <c r="X333" s="16">
        <v>0.3955431754874652</v>
      </c>
      <c r="Y333" s="16">
        <v>0.42293906810035842</v>
      </c>
      <c r="Z333" s="16">
        <v>0.38823529411764712</v>
      </c>
      <c r="AB333" s="16">
        <v>0.41852487135506011</v>
      </c>
      <c r="AC333" s="16">
        <v>0.41638795986622068</v>
      </c>
      <c r="AD333" s="16">
        <v>0.41114058355437672</v>
      </c>
    </row>
    <row r="334" spans="2:30" ht="29" x14ac:dyDescent="0.35">
      <c r="B334" s="15" t="s">
        <v>221</v>
      </c>
      <c r="C334" s="16">
        <v>0.37376237623762382</v>
      </c>
      <c r="D334" s="16">
        <v>0.28767123287671231</v>
      </c>
      <c r="E334" s="16">
        <v>0.40476190476190482</v>
      </c>
      <c r="G334" s="16">
        <v>0.33333333333333331</v>
      </c>
      <c r="H334" s="16">
        <v>0.41825095057034217</v>
      </c>
      <c r="I334" s="16">
        <v>0.41081081081081078</v>
      </c>
      <c r="J334" s="16">
        <v>0.29523809523809519</v>
      </c>
      <c r="L334" s="16">
        <v>0.39303482587064681</v>
      </c>
      <c r="M334" s="16">
        <v>0.30172413793103448</v>
      </c>
      <c r="O334" s="16">
        <v>0.3728813559322034</v>
      </c>
      <c r="P334" s="16">
        <v>0.33333333333333331</v>
      </c>
      <c r="Q334" s="16">
        <v>0.45454545454545447</v>
      </c>
      <c r="S334" s="16">
        <v>0.32642487046632118</v>
      </c>
      <c r="T334" s="16">
        <v>0.37318840579710139</v>
      </c>
      <c r="U334" s="16">
        <v>0.41258741258741261</v>
      </c>
      <c r="V334" s="16">
        <v>0.39285714285714279</v>
      </c>
      <c r="X334" s="16">
        <v>0.35654596100278552</v>
      </c>
      <c r="Y334" s="16">
        <v>0.43010752688172038</v>
      </c>
      <c r="Z334" s="16">
        <v>0.31764705882352939</v>
      </c>
      <c r="AB334" s="16">
        <v>0.411663807890223</v>
      </c>
      <c r="AC334" s="16">
        <v>0.4096989966555184</v>
      </c>
      <c r="AD334" s="16">
        <v>0.37931034482758619</v>
      </c>
    </row>
    <row r="335" spans="2:30" ht="29" x14ac:dyDescent="0.35">
      <c r="B335" s="15" t="s">
        <v>222</v>
      </c>
      <c r="C335" s="16">
        <v>0.23019801980198021</v>
      </c>
      <c r="D335" s="16">
        <v>0.22374429223744291</v>
      </c>
      <c r="E335" s="16">
        <v>0.2329931972789116</v>
      </c>
      <c r="G335" s="16">
        <v>0.19607843137254899</v>
      </c>
      <c r="H335" s="16">
        <v>0.24714828897338401</v>
      </c>
      <c r="I335" s="16">
        <v>0.22162162162162161</v>
      </c>
      <c r="J335" s="16">
        <v>0.2857142857142857</v>
      </c>
      <c r="L335" s="16">
        <v>0.2338308457711443</v>
      </c>
      <c r="M335" s="16">
        <v>0.23275862068965519</v>
      </c>
      <c r="O335" s="16">
        <v>0.2655367231638418</v>
      </c>
      <c r="P335" s="16">
        <v>0.20125786163522011</v>
      </c>
      <c r="Q335" s="16">
        <v>0.25252525252525249</v>
      </c>
      <c r="S335" s="16">
        <v>0.2020725388601036</v>
      </c>
      <c r="T335" s="16">
        <v>0.25724637681159418</v>
      </c>
      <c r="U335" s="16">
        <v>0.2167832167832168</v>
      </c>
      <c r="V335" s="16">
        <v>0.22959183673469391</v>
      </c>
      <c r="X335" s="16">
        <v>0.24233983286908081</v>
      </c>
      <c r="Y335" s="16">
        <v>0.2401433691756272</v>
      </c>
      <c r="Z335" s="16">
        <v>0.18823529411764711</v>
      </c>
      <c r="AB335" s="16">
        <v>0.22813036020583191</v>
      </c>
      <c r="AC335" s="16">
        <v>0.23745819397993309</v>
      </c>
      <c r="AD335" s="16">
        <v>0.1883289124668435</v>
      </c>
    </row>
    <row r="336" spans="2:30" ht="29" x14ac:dyDescent="0.35">
      <c r="B336" s="15" t="s">
        <v>223</v>
      </c>
      <c r="C336" s="16">
        <v>0.1819306930693069</v>
      </c>
      <c r="D336" s="16">
        <v>0.20091324200913241</v>
      </c>
      <c r="E336" s="16">
        <v>0.17346938775510201</v>
      </c>
      <c r="G336" s="16">
        <v>0.19215686274509811</v>
      </c>
      <c r="H336" s="16">
        <v>0.155893536121673</v>
      </c>
      <c r="I336" s="16">
        <v>0.17837837837837839</v>
      </c>
      <c r="J336" s="16">
        <v>0.22857142857142859</v>
      </c>
      <c r="L336" s="16">
        <v>0.18076285240464349</v>
      </c>
      <c r="M336" s="16">
        <v>0.22413793103448279</v>
      </c>
      <c r="O336" s="16">
        <v>0.23728813559322029</v>
      </c>
      <c r="P336" s="16">
        <v>0.22012578616352199</v>
      </c>
      <c r="Q336" s="16">
        <v>0.1212121212121212</v>
      </c>
      <c r="S336" s="16">
        <v>0.21243523316062179</v>
      </c>
      <c r="T336" s="16">
        <v>0.19565217391304349</v>
      </c>
      <c r="U336" s="16">
        <v>0.1818181818181818</v>
      </c>
      <c r="V336" s="16">
        <v>0.1326530612244898</v>
      </c>
      <c r="X336" s="16">
        <v>0.20891364902506959</v>
      </c>
      <c r="Y336" s="16">
        <v>0.15412186379928319</v>
      </c>
      <c r="Z336" s="16">
        <v>0.17058823529411771</v>
      </c>
      <c r="AB336" s="16">
        <v>0.1732418524871355</v>
      </c>
      <c r="AC336" s="16">
        <v>0.17224080267558531</v>
      </c>
      <c r="AD336" s="16">
        <v>0.14588859416445621</v>
      </c>
    </row>
    <row r="337" spans="2:30" ht="29" x14ac:dyDescent="0.35">
      <c r="B337" s="15" t="s">
        <v>224</v>
      </c>
      <c r="C337" s="16">
        <v>0.17945544554455439</v>
      </c>
      <c r="D337" s="16">
        <v>0.19634703196347031</v>
      </c>
      <c r="E337" s="16">
        <v>0.17346938775510201</v>
      </c>
      <c r="G337" s="16">
        <v>0.18823529411764711</v>
      </c>
      <c r="H337" s="16">
        <v>0.18250950570342209</v>
      </c>
      <c r="I337" s="16">
        <v>0.14594594594594601</v>
      </c>
      <c r="J337" s="16">
        <v>0.2095238095238095</v>
      </c>
      <c r="L337" s="16">
        <v>0.1824212271973466</v>
      </c>
      <c r="M337" s="16">
        <v>0.1206896551724138</v>
      </c>
      <c r="O337" s="16">
        <v>0.21468926553672321</v>
      </c>
      <c r="P337" s="16">
        <v>0.13836477987421381</v>
      </c>
      <c r="Q337" s="16">
        <v>0.1616161616161616</v>
      </c>
      <c r="S337" s="16">
        <v>0.18134715025906739</v>
      </c>
      <c r="T337" s="16">
        <v>0.1920289855072464</v>
      </c>
      <c r="U337" s="16">
        <v>0.16083916083916081</v>
      </c>
      <c r="V337" s="16">
        <v>0.17346938775510201</v>
      </c>
      <c r="X337" s="16">
        <v>0.17548746518105851</v>
      </c>
      <c r="Y337" s="16">
        <v>0.1684587813620072</v>
      </c>
      <c r="Z337" s="16">
        <v>0.20588235294117649</v>
      </c>
      <c r="AB337" s="16">
        <v>0.17838765008576329</v>
      </c>
      <c r="AC337" s="16">
        <v>0.157190635451505</v>
      </c>
      <c r="AD337" s="16">
        <v>0.1618037135278515</v>
      </c>
    </row>
    <row r="338" spans="2:30" ht="29" x14ac:dyDescent="0.35">
      <c r="B338" s="15" t="s">
        <v>225</v>
      </c>
      <c r="C338" s="16">
        <v>0.1386138613861386</v>
      </c>
      <c r="D338" s="16">
        <v>0.12328767123287671</v>
      </c>
      <c r="E338" s="16">
        <v>0.14455782312925169</v>
      </c>
      <c r="G338" s="16">
        <v>0.14509803921568629</v>
      </c>
      <c r="H338" s="16">
        <v>0.13688212927756649</v>
      </c>
      <c r="I338" s="16">
        <v>0.1243243243243243</v>
      </c>
      <c r="J338" s="16">
        <v>0.15238095238095239</v>
      </c>
      <c r="L338" s="16">
        <v>0.1343283582089552</v>
      </c>
      <c r="M338" s="16">
        <v>0.18103448275862069</v>
      </c>
      <c r="O338" s="16">
        <v>0.1751412429378531</v>
      </c>
      <c r="P338" s="16">
        <v>0.15094339622641509</v>
      </c>
      <c r="Q338" s="16">
        <v>0.10101010101010099</v>
      </c>
      <c r="S338" s="16">
        <v>0.13471502590673581</v>
      </c>
      <c r="T338" s="16">
        <v>0.16666666666666671</v>
      </c>
      <c r="U338" s="16">
        <v>0.1398601398601399</v>
      </c>
      <c r="V338" s="16">
        <v>0.1020408163265306</v>
      </c>
      <c r="X338" s="16">
        <v>0.1309192200557103</v>
      </c>
      <c r="Y338" s="16">
        <v>0.14336917562724011</v>
      </c>
      <c r="Z338" s="16">
        <v>0.1470588235294118</v>
      </c>
      <c r="AB338" s="16">
        <v>0.13550600343053171</v>
      </c>
      <c r="AC338" s="16">
        <v>0.13043478260869559</v>
      </c>
      <c r="AD338" s="16">
        <v>0.13527851458885939</v>
      </c>
    </row>
    <row r="339" spans="2:30" ht="43.5" x14ac:dyDescent="0.35">
      <c r="B339" s="15" t="s">
        <v>226</v>
      </c>
      <c r="C339" s="16">
        <v>0.12747524752475251</v>
      </c>
      <c r="D339" s="16">
        <v>0.13698630136986301</v>
      </c>
      <c r="E339" s="16">
        <v>0.1224489795918367</v>
      </c>
      <c r="G339" s="16">
        <v>0.12941176470588239</v>
      </c>
      <c r="H339" s="16">
        <v>0.1102661596958175</v>
      </c>
      <c r="I339" s="16">
        <v>0.11351351351351351</v>
      </c>
      <c r="J339" s="16">
        <v>0.19047619047619049</v>
      </c>
      <c r="L339" s="16">
        <v>0.1127694859038143</v>
      </c>
      <c r="M339" s="16">
        <v>0.1982758620689655</v>
      </c>
      <c r="O339" s="16">
        <v>0.15254237288135589</v>
      </c>
      <c r="P339" s="16">
        <v>0.14465408805031449</v>
      </c>
      <c r="Q339" s="16">
        <v>8.0808080808080815E-2</v>
      </c>
      <c r="S339" s="16">
        <v>0.1295336787564767</v>
      </c>
      <c r="T339" s="16">
        <v>0.16666666666666671</v>
      </c>
      <c r="U339" s="16">
        <v>0.16083916083916081</v>
      </c>
      <c r="V339" s="16">
        <v>4.5918367346938778E-2</v>
      </c>
      <c r="X339" s="16">
        <v>0.1142061281337047</v>
      </c>
      <c r="Y339" s="16">
        <v>0.1146953405017921</v>
      </c>
      <c r="Z339" s="16">
        <v>0.1764705882352941</v>
      </c>
      <c r="AB339" s="16">
        <v>0.1012006861063465</v>
      </c>
      <c r="AC339" s="16">
        <v>0.11371237458193981</v>
      </c>
      <c r="AD339" s="16">
        <v>0.14058355437665779</v>
      </c>
    </row>
    <row r="340" spans="2:30" ht="29" x14ac:dyDescent="0.35">
      <c r="B340" s="15" t="s">
        <v>227</v>
      </c>
      <c r="C340" s="16">
        <v>0.11386138613861389</v>
      </c>
      <c r="D340" s="16">
        <v>0.19634703196347031</v>
      </c>
      <c r="E340" s="16">
        <v>8.3333333333333329E-2</v>
      </c>
      <c r="G340" s="16">
        <v>0.1372549019607843</v>
      </c>
      <c r="H340" s="16">
        <v>0.1216730038022814</v>
      </c>
      <c r="I340" s="16">
        <v>7.567567567567568E-2</v>
      </c>
      <c r="J340" s="16">
        <v>0.10476190476190481</v>
      </c>
      <c r="L340" s="16">
        <v>0.11774461028192371</v>
      </c>
      <c r="M340" s="16">
        <v>0.1206896551724138</v>
      </c>
      <c r="O340" s="16">
        <v>0.1242937853107345</v>
      </c>
      <c r="P340" s="16">
        <v>0.12578616352201261</v>
      </c>
      <c r="Q340" s="16">
        <v>9.0909090909090912E-2</v>
      </c>
      <c r="S340" s="16">
        <v>0.1036269430051813</v>
      </c>
      <c r="T340" s="16">
        <v>0.11956521739130439</v>
      </c>
      <c r="U340" s="16">
        <v>0.16783216783216781</v>
      </c>
      <c r="V340" s="16">
        <v>7.6530612244897961E-2</v>
      </c>
      <c r="X340" s="16">
        <v>9.4707520891364902E-2</v>
      </c>
      <c r="Y340" s="16">
        <v>0.1182795698924731</v>
      </c>
      <c r="Z340" s="16">
        <v>0.1470588235294118</v>
      </c>
      <c r="AB340" s="16">
        <v>9.7770154373927956E-2</v>
      </c>
      <c r="AC340" s="16">
        <v>0.1153846153846154</v>
      </c>
      <c r="AD340" s="16">
        <v>0.13527851458885939</v>
      </c>
    </row>
    <row r="341" spans="2:30" x14ac:dyDescent="0.35">
      <c r="B341" s="15" t="s">
        <v>81</v>
      </c>
      <c r="C341" s="16">
        <v>7.4257425742574254E-3</v>
      </c>
      <c r="D341" s="16">
        <v>1.3698630136986301E-2</v>
      </c>
      <c r="E341" s="16">
        <v>5.1020408163265302E-3</v>
      </c>
      <c r="G341" s="16">
        <v>7.8431372549019607E-3</v>
      </c>
      <c r="H341" s="16">
        <v>3.8022813688212932E-3</v>
      </c>
      <c r="I341" s="16">
        <v>1.081081081081081E-2</v>
      </c>
      <c r="J341" s="16">
        <v>9.5238095238095247E-3</v>
      </c>
      <c r="L341" s="16">
        <v>4.9751243781094526E-3</v>
      </c>
      <c r="M341" s="16">
        <v>1.7241379310344831E-2</v>
      </c>
      <c r="O341" s="16">
        <v>5.6497175141242938E-3</v>
      </c>
      <c r="P341" s="16">
        <v>1.257861635220126E-2</v>
      </c>
      <c r="Q341" s="16">
        <v>0</v>
      </c>
      <c r="S341" s="16">
        <v>1.036269430051814E-2</v>
      </c>
      <c r="T341" s="16">
        <v>0</v>
      </c>
      <c r="U341" s="16">
        <v>2.097902097902098E-2</v>
      </c>
      <c r="V341" s="16">
        <v>5.1020408163265302E-3</v>
      </c>
      <c r="X341" s="16">
        <v>5.5710306406685237E-3</v>
      </c>
      <c r="Y341" s="16">
        <v>7.1684587813620072E-3</v>
      </c>
      <c r="Z341" s="16">
        <v>1.1764705882352939E-2</v>
      </c>
      <c r="AB341" s="16">
        <v>6.8610634648370496E-3</v>
      </c>
      <c r="AC341" s="16">
        <v>6.688963210702341E-3</v>
      </c>
      <c r="AD341" s="16">
        <v>1.5915119363395229E-2</v>
      </c>
    </row>
    <row r="342" spans="2:30" x14ac:dyDescent="0.35">
      <c r="B342" s="15" t="s">
        <v>122</v>
      </c>
      <c r="C342" s="16">
        <v>3.7128712871287131E-3</v>
      </c>
      <c r="D342" s="16">
        <v>0</v>
      </c>
      <c r="E342" s="16">
        <v>5.1020408163265302E-3</v>
      </c>
      <c r="G342" s="16">
        <v>0</v>
      </c>
      <c r="H342" s="16">
        <v>3.8022813688212932E-3</v>
      </c>
      <c r="I342" s="16">
        <v>5.4054054054054057E-3</v>
      </c>
      <c r="J342" s="16">
        <v>9.5238095238095247E-3</v>
      </c>
      <c r="L342" s="16">
        <v>1.658374792703151E-3</v>
      </c>
      <c r="M342" s="16">
        <v>8.6206896551724137E-3</v>
      </c>
      <c r="O342" s="16">
        <v>5.6497175141242938E-3</v>
      </c>
      <c r="P342" s="16">
        <v>0</v>
      </c>
      <c r="Q342" s="16">
        <v>0</v>
      </c>
      <c r="S342" s="16">
        <v>1.036269430051814E-2</v>
      </c>
      <c r="T342" s="16">
        <v>0</v>
      </c>
      <c r="U342" s="16">
        <v>6.993006993006993E-3</v>
      </c>
      <c r="V342" s="16">
        <v>0</v>
      </c>
      <c r="X342" s="16">
        <v>5.5710306406685237E-3</v>
      </c>
      <c r="Y342" s="16">
        <v>3.584229390681004E-3</v>
      </c>
      <c r="Z342" s="16">
        <v>0</v>
      </c>
      <c r="AB342" s="16">
        <v>3.4305317324185248E-3</v>
      </c>
      <c r="AC342" s="16">
        <v>1.672240802675585E-3</v>
      </c>
      <c r="AD342" s="16">
        <v>2.6525198938992041E-3</v>
      </c>
    </row>
    <row r="343" spans="2:30" x14ac:dyDescent="0.35">
      <c r="B343" s="15" t="s">
        <v>58</v>
      </c>
      <c r="C343" s="16">
        <v>0</v>
      </c>
      <c r="D343" s="16">
        <v>0</v>
      </c>
      <c r="E343" s="16">
        <v>0</v>
      </c>
      <c r="G343" s="16">
        <v>0</v>
      </c>
      <c r="H343" s="16">
        <v>0</v>
      </c>
      <c r="I343" s="16">
        <v>0</v>
      </c>
      <c r="J343" s="16">
        <v>0</v>
      </c>
      <c r="L343" s="16">
        <v>0</v>
      </c>
      <c r="M343" s="16">
        <v>0</v>
      </c>
      <c r="O343" s="16">
        <v>0</v>
      </c>
      <c r="P343" s="16">
        <v>0</v>
      </c>
      <c r="Q343" s="16">
        <v>0</v>
      </c>
      <c r="S343" s="16">
        <v>0</v>
      </c>
      <c r="T343" s="16">
        <v>0</v>
      </c>
      <c r="U343" s="16">
        <v>0</v>
      </c>
      <c r="V343" s="16">
        <v>0</v>
      </c>
      <c r="X343" s="16">
        <v>0</v>
      </c>
      <c r="Y343" s="16">
        <v>0</v>
      </c>
      <c r="Z343" s="16">
        <v>0</v>
      </c>
      <c r="AB343" s="16">
        <v>0</v>
      </c>
      <c r="AC343" s="16">
        <v>0</v>
      </c>
      <c r="AD343" s="16">
        <v>0</v>
      </c>
    </row>
    <row r="345" spans="2:30" ht="72.5" x14ac:dyDescent="0.35">
      <c r="B345" s="12" t="s">
        <v>228</v>
      </c>
    </row>
    <row r="346" spans="2:30" x14ac:dyDescent="0.35">
      <c r="B346" s="13" t="s">
        <v>17</v>
      </c>
    </row>
    <row r="347" spans="2:30" x14ac:dyDescent="0.35">
      <c r="B347" s="11" t="s">
        <v>53</v>
      </c>
      <c r="C347" s="14">
        <v>810</v>
      </c>
      <c r="D347" s="14">
        <v>219</v>
      </c>
      <c r="E347" s="14">
        <v>590</v>
      </c>
      <c r="G347" s="14">
        <v>255</v>
      </c>
      <c r="H347" s="14">
        <v>264</v>
      </c>
      <c r="I347" s="14">
        <v>186</v>
      </c>
      <c r="J347" s="14">
        <v>105</v>
      </c>
      <c r="L347" s="14">
        <v>603</v>
      </c>
      <c r="M347" s="14">
        <v>117</v>
      </c>
      <c r="O347" s="14">
        <v>177</v>
      </c>
      <c r="P347" s="14">
        <v>159</v>
      </c>
      <c r="Q347" s="14">
        <v>100</v>
      </c>
      <c r="S347" s="14">
        <v>194</v>
      </c>
      <c r="T347" s="14">
        <v>276</v>
      </c>
      <c r="U347" s="14">
        <v>143</v>
      </c>
      <c r="V347" s="14">
        <v>197</v>
      </c>
      <c r="X347" s="14">
        <v>359</v>
      </c>
      <c r="Y347" s="14">
        <v>280</v>
      </c>
      <c r="Z347" s="14">
        <v>171</v>
      </c>
      <c r="AB347" s="14">
        <v>584</v>
      </c>
      <c r="AC347" s="14">
        <v>599</v>
      </c>
      <c r="AD347" s="14">
        <v>379</v>
      </c>
    </row>
    <row r="348" spans="2:30" x14ac:dyDescent="0.35">
      <c r="B348" s="15" t="s">
        <v>229</v>
      </c>
      <c r="C348" s="16">
        <v>0.25061728395061728</v>
      </c>
      <c r="D348" s="16">
        <v>0.18264840182648401</v>
      </c>
      <c r="E348" s="16">
        <v>0.27457627118644068</v>
      </c>
      <c r="G348" s="16">
        <v>0.2470588235294118</v>
      </c>
      <c r="H348" s="16">
        <v>0.25378787878787878</v>
      </c>
      <c r="I348" s="16">
        <v>0.22580645161290319</v>
      </c>
      <c r="J348" s="16">
        <v>0.29523809523809519</v>
      </c>
      <c r="L348" s="16">
        <v>0.25207296849087901</v>
      </c>
      <c r="M348" s="16">
        <v>0.22222222222222221</v>
      </c>
      <c r="O348" s="16">
        <v>0.2824858757062147</v>
      </c>
      <c r="P348" s="16">
        <v>0.27044025157232698</v>
      </c>
      <c r="Q348" s="16">
        <v>0.28999999999999998</v>
      </c>
      <c r="S348" s="16">
        <v>0.27835051546391748</v>
      </c>
      <c r="T348" s="16">
        <v>0.30434782608695649</v>
      </c>
      <c r="U348" s="16">
        <v>0.25874125874125881</v>
      </c>
      <c r="V348" s="16">
        <v>0.14213197969543151</v>
      </c>
      <c r="X348" s="16">
        <v>0.28690807799442902</v>
      </c>
      <c r="Y348" s="16">
        <v>0.2142857142857143</v>
      </c>
      <c r="Z348" s="16">
        <v>0.23391812865497069</v>
      </c>
      <c r="AB348" s="16">
        <v>0.25513698630136988</v>
      </c>
      <c r="AC348" s="16">
        <v>0.2604340567612688</v>
      </c>
      <c r="AD348" s="16">
        <v>0.23482849604221639</v>
      </c>
    </row>
    <row r="349" spans="2:30" x14ac:dyDescent="0.35">
      <c r="B349" s="15" t="s">
        <v>230</v>
      </c>
      <c r="C349" s="16">
        <v>0.51728395061728394</v>
      </c>
      <c r="D349" s="16">
        <v>0.50684931506849318</v>
      </c>
      <c r="E349" s="16">
        <v>0.52203389830508473</v>
      </c>
      <c r="G349" s="16">
        <v>0.52941176470588236</v>
      </c>
      <c r="H349" s="16">
        <v>0.54545454545454541</v>
      </c>
      <c r="I349" s="16">
        <v>0.521505376344086</v>
      </c>
      <c r="J349" s="16">
        <v>0.40952380952380951</v>
      </c>
      <c r="L349" s="16">
        <v>0.53731343283582089</v>
      </c>
      <c r="M349" s="16">
        <v>0.50427350427350426</v>
      </c>
      <c r="O349" s="16">
        <v>0.51977401129943501</v>
      </c>
      <c r="P349" s="16">
        <v>0.48427672955974838</v>
      </c>
      <c r="Q349" s="16">
        <v>0.42</v>
      </c>
      <c r="S349" s="16">
        <v>0.45876288659793812</v>
      </c>
      <c r="T349" s="16">
        <v>0.49637681159420288</v>
      </c>
      <c r="U349" s="16">
        <v>0.51048951048951052</v>
      </c>
      <c r="V349" s="16">
        <v>0.6091370558375635</v>
      </c>
      <c r="X349" s="16">
        <v>0.49303621169916428</v>
      </c>
      <c r="Y349" s="16">
        <v>0.55000000000000004</v>
      </c>
      <c r="Z349" s="16">
        <v>0.51461988304093564</v>
      </c>
      <c r="AB349" s="16">
        <v>0.52054794520547942</v>
      </c>
      <c r="AC349" s="16">
        <v>0.51919866444073459</v>
      </c>
      <c r="AD349" s="16">
        <v>0.52242744063324542</v>
      </c>
    </row>
    <row r="350" spans="2:30" x14ac:dyDescent="0.35">
      <c r="B350" s="15" t="s">
        <v>231</v>
      </c>
      <c r="C350" s="16">
        <v>0.1740740740740741</v>
      </c>
      <c r="D350" s="16">
        <v>0.24657534246575341</v>
      </c>
      <c r="E350" s="16">
        <v>0.1474576271186441</v>
      </c>
      <c r="G350" s="16">
        <v>0.16078431372549021</v>
      </c>
      <c r="H350" s="16">
        <v>0.15151515151515149</v>
      </c>
      <c r="I350" s="16">
        <v>0.19892473118279569</v>
      </c>
      <c r="J350" s="16">
        <v>0.21904761904761899</v>
      </c>
      <c r="L350" s="16">
        <v>0.1608623548922056</v>
      </c>
      <c r="M350" s="16">
        <v>0.17948717948717949</v>
      </c>
      <c r="O350" s="16">
        <v>0.14689265536723159</v>
      </c>
      <c r="P350" s="16">
        <v>0.1761006289308176</v>
      </c>
      <c r="Q350" s="16">
        <v>0.23</v>
      </c>
      <c r="S350" s="16">
        <v>0.1907216494845361</v>
      </c>
      <c r="T350" s="16">
        <v>0.14130434782608689</v>
      </c>
      <c r="U350" s="16">
        <v>0.1818181818181818</v>
      </c>
      <c r="V350" s="16">
        <v>0.1979695431472081</v>
      </c>
      <c r="X350" s="16">
        <v>0.15877437325905289</v>
      </c>
      <c r="Y350" s="16">
        <v>0.2035714285714286</v>
      </c>
      <c r="Z350" s="16">
        <v>0.15789473684210531</v>
      </c>
      <c r="AB350" s="16">
        <v>0.17636986301369861</v>
      </c>
      <c r="AC350" s="16">
        <v>0.1702838063439065</v>
      </c>
      <c r="AD350" s="16">
        <v>0.17414248021108181</v>
      </c>
    </row>
    <row r="351" spans="2:30" x14ac:dyDescent="0.35">
      <c r="B351" s="15" t="s">
        <v>232</v>
      </c>
      <c r="C351" s="16">
        <v>2.8395061728395059E-2</v>
      </c>
      <c r="D351" s="16">
        <v>3.6529680365296802E-2</v>
      </c>
      <c r="E351" s="16">
        <v>2.542372881355932E-2</v>
      </c>
      <c r="G351" s="16">
        <v>3.1372549019607843E-2</v>
      </c>
      <c r="H351" s="16">
        <v>1.515151515151515E-2</v>
      </c>
      <c r="I351" s="16">
        <v>3.2258064516129031E-2</v>
      </c>
      <c r="J351" s="16">
        <v>4.7619047619047623E-2</v>
      </c>
      <c r="L351" s="16">
        <v>3.150912106135987E-2</v>
      </c>
      <c r="M351" s="16">
        <v>1.7094017094017099E-2</v>
      </c>
      <c r="O351" s="16">
        <v>2.8248587570621469E-2</v>
      </c>
      <c r="P351" s="16">
        <v>3.1446540880503138E-2</v>
      </c>
      <c r="Q351" s="16">
        <v>0.03</v>
      </c>
      <c r="S351" s="16">
        <v>2.5773195876288658E-2</v>
      </c>
      <c r="T351" s="16">
        <v>2.5362318840579708E-2</v>
      </c>
      <c r="U351" s="16">
        <v>2.7972027972027969E-2</v>
      </c>
      <c r="V351" s="16">
        <v>3.553299492385787E-2</v>
      </c>
      <c r="X351" s="16">
        <v>2.7855153203342621E-2</v>
      </c>
      <c r="Y351" s="16">
        <v>2.5000000000000001E-2</v>
      </c>
      <c r="Z351" s="16">
        <v>3.5087719298245612E-2</v>
      </c>
      <c r="AB351" s="16">
        <v>2.397260273972603E-2</v>
      </c>
      <c r="AC351" s="16">
        <v>2.838063439065109E-2</v>
      </c>
      <c r="AD351" s="16">
        <v>3.430079155672823E-2</v>
      </c>
    </row>
    <row r="352" spans="2:30" x14ac:dyDescent="0.35">
      <c r="B352" s="15" t="s">
        <v>122</v>
      </c>
      <c r="C352" s="16">
        <v>2.9629629629629631E-2</v>
      </c>
      <c r="D352" s="16">
        <v>2.7397260273972601E-2</v>
      </c>
      <c r="E352" s="16">
        <v>3.0508474576271191E-2</v>
      </c>
      <c r="G352" s="16">
        <v>3.1372549019607843E-2</v>
      </c>
      <c r="H352" s="16">
        <v>3.4090909090909088E-2</v>
      </c>
      <c r="I352" s="16">
        <v>2.150537634408602E-2</v>
      </c>
      <c r="J352" s="16">
        <v>2.8571428571428571E-2</v>
      </c>
      <c r="L352" s="16">
        <v>1.824212271973466E-2</v>
      </c>
      <c r="M352" s="16">
        <v>7.6923076923076927E-2</v>
      </c>
      <c r="O352" s="16">
        <v>2.2598870056497179E-2</v>
      </c>
      <c r="P352" s="16">
        <v>3.7735849056603772E-2</v>
      </c>
      <c r="Q352" s="16">
        <v>0.03</v>
      </c>
      <c r="S352" s="16">
        <v>4.6391752577319589E-2</v>
      </c>
      <c r="T352" s="16">
        <v>3.2608695652173912E-2</v>
      </c>
      <c r="U352" s="16">
        <v>2.097902097902098E-2</v>
      </c>
      <c r="V352" s="16">
        <v>1.522842639593909E-2</v>
      </c>
      <c r="X352" s="16">
        <v>3.3426183844011137E-2</v>
      </c>
      <c r="Y352" s="16">
        <v>7.1428571428571426E-3</v>
      </c>
      <c r="Z352" s="16">
        <v>5.8479532163742687E-2</v>
      </c>
      <c r="AB352" s="16">
        <v>2.397260273972603E-2</v>
      </c>
      <c r="AC352" s="16">
        <v>2.1702838063439069E-2</v>
      </c>
      <c r="AD352" s="16">
        <v>3.430079155672823E-2</v>
      </c>
    </row>
    <row r="354" spans="2:30" ht="87" x14ac:dyDescent="0.35">
      <c r="B354" s="12" t="s">
        <v>233</v>
      </c>
    </row>
    <row r="355" spans="2:30" x14ac:dyDescent="0.35">
      <c r="B355" s="13" t="s">
        <v>17</v>
      </c>
    </row>
    <row r="356" spans="2:30" x14ac:dyDescent="0.35">
      <c r="B356" s="11" t="s">
        <v>53</v>
      </c>
      <c r="C356" s="14">
        <v>810</v>
      </c>
      <c r="D356" s="14">
        <v>219</v>
      </c>
      <c r="E356" s="14">
        <v>590</v>
      </c>
      <c r="G356" s="14">
        <v>255</v>
      </c>
      <c r="H356" s="14">
        <v>264</v>
      </c>
      <c r="I356" s="14">
        <v>186</v>
      </c>
      <c r="J356" s="14">
        <v>105</v>
      </c>
      <c r="L356" s="14">
        <v>603</v>
      </c>
      <c r="M356" s="14">
        <v>117</v>
      </c>
      <c r="O356" s="14">
        <v>177</v>
      </c>
      <c r="P356" s="14">
        <v>159</v>
      </c>
      <c r="Q356" s="14">
        <v>100</v>
      </c>
      <c r="S356" s="14">
        <v>194</v>
      </c>
      <c r="T356" s="14">
        <v>276</v>
      </c>
      <c r="U356" s="14">
        <v>143</v>
      </c>
      <c r="V356" s="14">
        <v>197</v>
      </c>
      <c r="X356" s="14">
        <v>359</v>
      </c>
      <c r="Y356" s="14">
        <v>280</v>
      </c>
      <c r="Z356" s="14">
        <v>171</v>
      </c>
      <c r="AB356" s="14">
        <v>584</v>
      </c>
      <c r="AC356" s="14">
        <v>599</v>
      </c>
      <c r="AD356" s="14">
        <v>379</v>
      </c>
    </row>
    <row r="357" spans="2:30" x14ac:dyDescent="0.35">
      <c r="B357" s="15" t="s">
        <v>229</v>
      </c>
      <c r="C357" s="16">
        <v>0.42716049382716048</v>
      </c>
      <c r="D357" s="16">
        <v>0.32876712328767121</v>
      </c>
      <c r="E357" s="16">
        <v>0.46440677966101701</v>
      </c>
      <c r="G357" s="16">
        <v>0.42352941176470588</v>
      </c>
      <c r="H357" s="16">
        <v>0.45075757575757569</v>
      </c>
      <c r="I357" s="16">
        <v>0.43010752688172038</v>
      </c>
      <c r="J357" s="16">
        <v>0.37142857142857139</v>
      </c>
      <c r="L357" s="16">
        <v>0.43449419568822562</v>
      </c>
      <c r="M357" s="16">
        <v>0.45299145299145299</v>
      </c>
      <c r="O357" s="16">
        <v>0.50847457627118642</v>
      </c>
      <c r="P357" s="16">
        <v>0.37735849056603782</v>
      </c>
      <c r="Q357" s="16">
        <v>0.45</v>
      </c>
      <c r="S357" s="16">
        <v>0.41237113402061848</v>
      </c>
      <c r="T357" s="16">
        <v>0.4311594202898551</v>
      </c>
      <c r="U357" s="16">
        <v>0.45454545454545447</v>
      </c>
      <c r="V357" s="16">
        <v>0.41624365482233511</v>
      </c>
      <c r="X357" s="16">
        <v>0.40668523676880219</v>
      </c>
      <c r="Y357" s="16">
        <v>0.42142857142857137</v>
      </c>
      <c r="Z357" s="16">
        <v>0.47953216374268998</v>
      </c>
      <c r="AB357" s="16">
        <v>0.42808219178082191</v>
      </c>
      <c r="AC357" s="16">
        <v>0.4240400667779633</v>
      </c>
      <c r="AD357" s="16">
        <v>0.46437994722955139</v>
      </c>
    </row>
    <row r="358" spans="2:30" x14ac:dyDescent="0.35">
      <c r="B358" s="15" t="s">
        <v>230</v>
      </c>
      <c r="C358" s="16">
        <v>0.46172839506172841</v>
      </c>
      <c r="D358" s="16">
        <v>0.50684931506849318</v>
      </c>
      <c r="E358" s="16">
        <v>0.44406779661016949</v>
      </c>
      <c r="G358" s="16">
        <v>0.44313725490196082</v>
      </c>
      <c r="H358" s="16">
        <v>0.45833333333333331</v>
      </c>
      <c r="I358" s="16">
        <v>0.5</v>
      </c>
      <c r="J358" s="16">
        <v>0.44761904761904758</v>
      </c>
      <c r="L358" s="16">
        <v>0.46102819237147602</v>
      </c>
      <c r="M358" s="16">
        <v>0.42735042735042728</v>
      </c>
      <c r="O358" s="16">
        <v>0.39548022598870058</v>
      </c>
      <c r="P358" s="16">
        <v>0.48427672955974838</v>
      </c>
      <c r="Q358" s="16">
        <v>0.43</v>
      </c>
      <c r="S358" s="16">
        <v>0.45876288659793812</v>
      </c>
      <c r="T358" s="16">
        <v>0.45652173913043481</v>
      </c>
      <c r="U358" s="16">
        <v>0.46153846153846162</v>
      </c>
      <c r="V358" s="16">
        <v>0.4720812182741117</v>
      </c>
      <c r="X358" s="16">
        <v>0.50417827298050144</v>
      </c>
      <c r="Y358" s="16">
        <v>0.43214285714285722</v>
      </c>
      <c r="Z358" s="16">
        <v>0.42105263157894729</v>
      </c>
      <c r="AB358" s="16">
        <v>0.4726027397260274</v>
      </c>
      <c r="AC358" s="16">
        <v>0.46744574290484142</v>
      </c>
      <c r="AD358" s="16">
        <v>0.41952506596306072</v>
      </c>
    </row>
    <row r="359" spans="2:30" x14ac:dyDescent="0.35">
      <c r="B359" s="15" t="s">
        <v>231</v>
      </c>
      <c r="C359" s="16">
        <v>8.7654320987654327E-2</v>
      </c>
      <c r="D359" s="16">
        <v>0.14611872146118721</v>
      </c>
      <c r="E359" s="16">
        <v>6.6101694915254236E-2</v>
      </c>
      <c r="G359" s="16">
        <v>0.1137254901960784</v>
      </c>
      <c r="H359" s="16">
        <v>6.0606060606060608E-2</v>
      </c>
      <c r="I359" s="16">
        <v>5.9139784946236562E-2</v>
      </c>
      <c r="J359" s="16">
        <v>0.14285714285714279</v>
      </c>
      <c r="L359" s="16">
        <v>8.6235489220563843E-2</v>
      </c>
      <c r="M359" s="16">
        <v>6.8376068376068383E-2</v>
      </c>
      <c r="O359" s="16">
        <v>7.3446327683615822E-2</v>
      </c>
      <c r="P359" s="16">
        <v>0.1132075471698113</v>
      </c>
      <c r="Q359" s="16">
        <v>0.1</v>
      </c>
      <c r="S359" s="16">
        <v>7.7319587628865982E-2</v>
      </c>
      <c r="T359" s="16">
        <v>9.7826086956521743E-2</v>
      </c>
      <c r="U359" s="16">
        <v>7.6923076923076927E-2</v>
      </c>
      <c r="V359" s="16">
        <v>9.1370558375634514E-2</v>
      </c>
      <c r="X359" s="16">
        <v>5.5710306406685242E-2</v>
      </c>
      <c r="Y359" s="16">
        <v>0.13214285714285709</v>
      </c>
      <c r="Z359" s="16">
        <v>8.1871345029239762E-2</v>
      </c>
      <c r="AB359" s="16">
        <v>7.7054794520547948E-2</v>
      </c>
      <c r="AC359" s="16">
        <v>8.681135225375626E-2</v>
      </c>
      <c r="AD359" s="16">
        <v>8.7071240105540904E-2</v>
      </c>
    </row>
    <row r="360" spans="2:30" x14ac:dyDescent="0.35">
      <c r="B360" s="15" t="s">
        <v>232</v>
      </c>
      <c r="C360" s="16">
        <v>1.358024691358025E-2</v>
      </c>
      <c r="D360" s="16">
        <v>4.5662100456621002E-3</v>
      </c>
      <c r="E360" s="16">
        <v>1.6949152542372881E-2</v>
      </c>
      <c r="G360" s="16">
        <v>1.5686274509803921E-2</v>
      </c>
      <c r="H360" s="16">
        <v>1.136363636363636E-2</v>
      </c>
      <c r="I360" s="16">
        <v>1.075268817204301E-2</v>
      </c>
      <c r="J360" s="16">
        <v>1.9047619047619049E-2</v>
      </c>
      <c r="L360" s="16">
        <v>9.9502487562189053E-3</v>
      </c>
      <c r="M360" s="16">
        <v>3.4188034188034191E-2</v>
      </c>
      <c r="O360" s="16">
        <v>1.6949152542372881E-2</v>
      </c>
      <c r="P360" s="16">
        <v>6.2893081761006293E-3</v>
      </c>
      <c r="Q360" s="16">
        <v>0.01</v>
      </c>
      <c r="S360" s="16">
        <v>3.608247422680412E-2</v>
      </c>
      <c r="T360" s="16">
        <v>7.246376811594203E-3</v>
      </c>
      <c r="U360" s="16">
        <v>0</v>
      </c>
      <c r="V360" s="16">
        <v>1.015228426395939E-2</v>
      </c>
      <c r="X360" s="16">
        <v>1.6713091922005568E-2</v>
      </c>
      <c r="Y360" s="16">
        <v>1.0714285714285709E-2</v>
      </c>
      <c r="Z360" s="16">
        <v>1.1695906432748541E-2</v>
      </c>
      <c r="AB360" s="16">
        <v>1.198630136986301E-2</v>
      </c>
      <c r="AC360" s="16">
        <v>1.168614357262104E-2</v>
      </c>
      <c r="AD360" s="16">
        <v>1.319261213720317E-2</v>
      </c>
    </row>
    <row r="361" spans="2:30" x14ac:dyDescent="0.35">
      <c r="B361" s="15" t="s">
        <v>122</v>
      </c>
      <c r="C361" s="16">
        <v>9.876543209876543E-3</v>
      </c>
      <c r="D361" s="16">
        <v>1.3698630136986301E-2</v>
      </c>
      <c r="E361" s="16">
        <v>8.4745762711864406E-3</v>
      </c>
      <c r="G361" s="16">
        <v>3.9215686274509803E-3</v>
      </c>
      <c r="H361" s="16">
        <v>1.893939393939394E-2</v>
      </c>
      <c r="I361" s="16">
        <v>0</v>
      </c>
      <c r="J361" s="16">
        <v>1.9047619047619049E-2</v>
      </c>
      <c r="L361" s="16">
        <v>8.291873963515755E-3</v>
      </c>
      <c r="M361" s="16">
        <v>1.7094017094017099E-2</v>
      </c>
      <c r="O361" s="16">
        <v>5.6497175141242938E-3</v>
      </c>
      <c r="P361" s="16">
        <v>1.886792452830189E-2</v>
      </c>
      <c r="Q361" s="16">
        <v>0.01</v>
      </c>
      <c r="S361" s="16">
        <v>1.54639175257732E-2</v>
      </c>
      <c r="T361" s="16">
        <v>7.246376811594203E-3</v>
      </c>
      <c r="U361" s="16">
        <v>6.993006993006993E-3</v>
      </c>
      <c r="V361" s="16">
        <v>1.015228426395939E-2</v>
      </c>
      <c r="X361" s="16">
        <v>1.6713091922005568E-2</v>
      </c>
      <c r="Y361" s="16">
        <v>3.5714285714285709E-3</v>
      </c>
      <c r="Z361" s="16">
        <v>5.8479532163742687E-3</v>
      </c>
      <c r="AB361" s="16">
        <v>1.0273972602739731E-2</v>
      </c>
      <c r="AC361" s="16">
        <v>1.001669449081803E-2</v>
      </c>
      <c r="AD361" s="16">
        <v>1.5831134564643801E-2</v>
      </c>
    </row>
    <row r="363" spans="2:30" ht="87" x14ac:dyDescent="0.35">
      <c r="B363" s="12" t="s">
        <v>234</v>
      </c>
    </row>
    <row r="364" spans="2:30" x14ac:dyDescent="0.35">
      <c r="B364" s="13" t="s">
        <v>17</v>
      </c>
    </row>
    <row r="365" spans="2:30" x14ac:dyDescent="0.35">
      <c r="B365" s="11" t="s">
        <v>53</v>
      </c>
      <c r="C365" s="14">
        <v>810</v>
      </c>
      <c r="D365" s="14">
        <v>219</v>
      </c>
      <c r="E365" s="14">
        <v>590</v>
      </c>
      <c r="G365" s="14">
        <v>255</v>
      </c>
      <c r="H365" s="14">
        <v>264</v>
      </c>
      <c r="I365" s="14">
        <v>186</v>
      </c>
      <c r="J365" s="14">
        <v>105</v>
      </c>
      <c r="L365" s="14">
        <v>603</v>
      </c>
      <c r="M365" s="14">
        <v>117</v>
      </c>
      <c r="O365" s="14">
        <v>177</v>
      </c>
      <c r="P365" s="14">
        <v>159</v>
      </c>
      <c r="Q365" s="14">
        <v>100</v>
      </c>
      <c r="S365" s="14">
        <v>194</v>
      </c>
      <c r="T365" s="14">
        <v>276</v>
      </c>
      <c r="U365" s="14">
        <v>143</v>
      </c>
      <c r="V365" s="14">
        <v>197</v>
      </c>
      <c r="X365" s="14">
        <v>359</v>
      </c>
      <c r="Y365" s="14">
        <v>280</v>
      </c>
      <c r="Z365" s="14">
        <v>171</v>
      </c>
      <c r="AB365" s="14">
        <v>584</v>
      </c>
      <c r="AC365" s="14">
        <v>599</v>
      </c>
      <c r="AD365" s="14">
        <v>379</v>
      </c>
    </row>
    <row r="366" spans="2:30" x14ac:dyDescent="0.35">
      <c r="B366" s="15" t="s">
        <v>229</v>
      </c>
      <c r="C366" s="16">
        <v>0.27530864197530858</v>
      </c>
      <c r="D366" s="16">
        <v>0.22374429223744291</v>
      </c>
      <c r="E366" s="16">
        <v>0.29491525423728809</v>
      </c>
      <c r="G366" s="16">
        <v>0.30588235294117649</v>
      </c>
      <c r="H366" s="16">
        <v>0.26893939393939392</v>
      </c>
      <c r="I366" s="16">
        <v>0.24731182795698919</v>
      </c>
      <c r="J366" s="16">
        <v>0.26666666666666672</v>
      </c>
      <c r="L366" s="16">
        <v>0.28524046434494188</v>
      </c>
      <c r="M366" s="16">
        <v>0.26495726495726502</v>
      </c>
      <c r="O366" s="16">
        <v>0.28813559322033899</v>
      </c>
      <c r="P366" s="16">
        <v>0.26415094339622641</v>
      </c>
      <c r="Q366" s="16">
        <v>0.31</v>
      </c>
      <c r="S366" s="16">
        <v>0.25773195876288663</v>
      </c>
      <c r="T366" s="16">
        <v>0.31521739130434778</v>
      </c>
      <c r="U366" s="16">
        <v>0.30069930069930068</v>
      </c>
      <c r="V366" s="16">
        <v>0.21827411167512689</v>
      </c>
      <c r="X366" s="16">
        <v>0.30083565459610029</v>
      </c>
      <c r="Y366" s="16">
        <v>0.25357142857142861</v>
      </c>
      <c r="Z366" s="16">
        <v>0.25730994152046782</v>
      </c>
      <c r="AB366" s="16">
        <v>0.28938356164383561</v>
      </c>
      <c r="AC366" s="16">
        <v>0.26711185308848079</v>
      </c>
      <c r="AD366" s="16">
        <v>0.26385224274406333</v>
      </c>
    </row>
    <row r="367" spans="2:30" x14ac:dyDescent="0.35">
      <c r="B367" s="15" t="s">
        <v>230</v>
      </c>
      <c r="C367" s="16">
        <v>0.51358024691358029</v>
      </c>
      <c r="D367" s="16">
        <v>0.47945205479452052</v>
      </c>
      <c r="E367" s="16">
        <v>0.52711864406779663</v>
      </c>
      <c r="G367" s="16">
        <v>0.49019607843137247</v>
      </c>
      <c r="H367" s="16">
        <v>0.54166666666666663</v>
      </c>
      <c r="I367" s="16">
        <v>0.54838709677419351</v>
      </c>
      <c r="J367" s="16">
        <v>0.43809523809523809</v>
      </c>
      <c r="L367" s="16">
        <v>0.51409618573797677</v>
      </c>
      <c r="M367" s="16">
        <v>0.50427350427350426</v>
      </c>
      <c r="O367" s="16">
        <v>0.49152542372881358</v>
      </c>
      <c r="P367" s="16">
        <v>0.50314465408805031</v>
      </c>
      <c r="Q367" s="16">
        <v>0.41</v>
      </c>
      <c r="S367" s="16">
        <v>0.51546391752577314</v>
      </c>
      <c r="T367" s="16">
        <v>0.48188405797101452</v>
      </c>
      <c r="U367" s="16">
        <v>0.48951048951048948</v>
      </c>
      <c r="V367" s="16">
        <v>0.57360406091370564</v>
      </c>
      <c r="X367" s="16">
        <v>0.4763231197771588</v>
      </c>
      <c r="Y367" s="16">
        <v>0.53928571428571426</v>
      </c>
      <c r="Z367" s="16">
        <v>0.54970760233918126</v>
      </c>
      <c r="AB367" s="16">
        <v>0.50513698630136983</v>
      </c>
      <c r="AC367" s="16">
        <v>0.53088480801335558</v>
      </c>
      <c r="AD367" s="16">
        <v>0.55145118733509235</v>
      </c>
    </row>
    <row r="368" spans="2:30" x14ac:dyDescent="0.35">
      <c r="B368" s="15" t="s">
        <v>231</v>
      </c>
      <c r="C368" s="16">
        <v>0.162962962962963</v>
      </c>
      <c r="D368" s="16">
        <v>0.24657534246575341</v>
      </c>
      <c r="E368" s="16">
        <v>0.13050847457627121</v>
      </c>
      <c r="G368" s="16">
        <v>0.1686274509803922</v>
      </c>
      <c r="H368" s="16">
        <v>0.14015151515151511</v>
      </c>
      <c r="I368" s="16">
        <v>0.15053763440860221</v>
      </c>
      <c r="J368" s="16">
        <v>0.22857142857142859</v>
      </c>
      <c r="L368" s="16">
        <v>0.15091210613598671</v>
      </c>
      <c r="M368" s="16">
        <v>0.1965811965811966</v>
      </c>
      <c r="O368" s="16">
        <v>0.1751412429378531</v>
      </c>
      <c r="P368" s="16">
        <v>0.19496855345911951</v>
      </c>
      <c r="Q368" s="16">
        <v>0.2</v>
      </c>
      <c r="S368" s="16">
        <v>0.15979381443298971</v>
      </c>
      <c r="T368" s="16">
        <v>0.1702898550724638</v>
      </c>
      <c r="U368" s="16">
        <v>0.16083916083916081</v>
      </c>
      <c r="V368" s="16">
        <v>0.15736040609137061</v>
      </c>
      <c r="X368" s="16">
        <v>0.16713091922005571</v>
      </c>
      <c r="Y368" s="16">
        <v>0.16428571428571431</v>
      </c>
      <c r="Z368" s="16">
        <v>0.15204678362573101</v>
      </c>
      <c r="AB368" s="16">
        <v>0.15582191780821919</v>
      </c>
      <c r="AC368" s="16">
        <v>0.15692821368948251</v>
      </c>
      <c r="AD368" s="16">
        <v>0.13984168865435359</v>
      </c>
    </row>
    <row r="369" spans="2:30" x14ac:dyDescent="0.35">
      <c r="B369" s="15" t="s">
        <v>232</v>
      </c>
      <c r="C369" s="16">
        <v>2.716049382716049E-2</v>
      </c>
      <c r="D369" s="16">
        <v>3.1963470319634701E-2</v>
      </c>
      <c r="E369" s="16">
        <v>2.542372881355932E-2</v>
      </c>
      <c r="G369" s="16">
        <v>1.9607843137254902E-2</v>
      </c>
      <c r="H369" s="16">
        <v>3.03030303030303E-2</v>
      </c>
      <c r="I369" s="16">
        <v>3.7634408602150539E-2</v>
      </c>
      <c r="J369" s="16">
        <v>1.9047619047619049E-2</v>
      </c>
      <c r="L369" s="16">
        <v>2.9850746268656719E-2</v>
      </c>
      <c r="M369" s="16">
        <v>1.7094017094017099E-2</v>
      </c>
      <c r="O369" s="16">
        <v>3.954802259887006E-2</v>
      </c>
      <c r="P369" s="16">
        <v>1.257861635220126E-2</v>
      </c>
      <c r="Q369" s="16">
        <v>0.05</v>
      </c>
      <c r="S369" s="16">
        <v>2.5773195876288658E-2</v>
      </c>
      <c r="T369" s="16">
        <v>2.1739130434782612E-2</v>
      </c>
      <c r="U369" s="16">
        <v>2.7972027972027969E-2</v>
      </c>
      <c r="V369" s="16">
        <v>3.553299492385787E-2</v>
      </c>
      <c r="X369" s="16">
        <v>3.0640668523676879E-2</v>
      </c>
      <c r="Y369" s="16">
        <v>2.8571428571428571E-2</v>
      </c>
      <c r="Z369" s="16">
        <v>1.754385964912281E-2</v>
      </c>
      <c r="AB369" s="16">
        <v>2.9109589041095889E-2</v>
      </c>
      <c r="AC369" s="16">
        <v>2.6711185308848081E-2</v>
      </c>
      <c r="AD369" s="16">
        <v>2.638522427440633E-2</v>
      </c>
    </row>
    <row r="370" spans="2:30" x14ac:dyDescent="0.35">
      <c r="B370" s="15" t="s">
        <v>122</v>
      </c>
      <c r="C370" s="16">
        <v>2.0987654320987651E-2</v>
      </c>
      <c r="D370" s="16">
        <v>1.8264840182648401E-2</v>
      </c>
      <c r="E370" s="16">
        <v>2.2033898305084749E-2</v>
      </c>
      <c r="G370" s="16">
        <v>1.5686274509803921E-2</v>
      </c>
      <c r="H370" s="16">
        <v>1.893939393939394E-2</v>
      </c>
      <c r="I370" s="16">
        <v>1.6129032258064519E-2</v>
      </c>
      <c r="J370" s="16">
        <v>4.7619047619047623E-2</v>
      </c>
      <c r="L370" s="16">
        <v>1.9900497512437811E-2</v>
      </c>
      <c r="M370" s="16">
        <v>1.7094017094017099E-2</v>
      </c>
      <c r="O370" s="16">
        <v>5.6497175141242938E-3</v>
      </c>
      <c r="P370" s="16">
        <v>2.5157232704402521E-2</v>
      </c>
      <c r="Q370" s="16">
        <v>0.03</v>
      </c>
      <c r="S370" s="16">
        <v>4.1237113402061848E-2</v>
      </c>
      <c r="T370" s="16">
        <v>1.0869565217391301E-2</v>
      </c>
      <c r="U370" s="16">
        <v>2.097902097902098E-2</v>
      </c>
      <c r="V370" s="16">
        <v>1.522842639593909E-2</v>
      </c>
      <c r="X370" s="16">
        <v>2.506963788300836E-2</v>
      </c>
      <c r="Y370" s="16">
        <v>1.428571428571429E-2</v>
      </c>
      <c r="Z370" s="16">
        <v>2.3391812865497071E-2</v>
      </c>
      <c r="AB370" s="16">
        <v>2.0547945205479451E-2</v>
      </c>
      <c r="AC370" s="16">
        <v>1.8363939899833051E-2</v>
      </c>
      <c r="AD370" s="16">
        <v>1.8469656992084429E-2</v>
      </c>
    </row>
    <row r="372" spans="2:30" ht="72.5" x14ac:dyDescent="0.35">
      <c r="B372" s="12" t="s">
        <v>235</v>
      </c>
    </row>
    <row r="373" spans="2:30" x14ac:dyDescent="0.35">
      <c r="B373" s="13" t="s">
        <v>17</v>
      </c>
    </row>
    <row r="374" spans="2:30" x14ac:dyDescent="0.35">
      <c r="B374" s="11" t="s">
        <v>53</v>
      </c>
      <c r="C374" s="14">
        <v>810</v>
      </c>
      <c r="D374" s="14">
        <v>219</v>
      </c>
      <c r="E374" s="14">
        <v>590</v>
      </c>
      <c r="G374" s="14">
        <v>255</v>
      </c>
      <c r="H374" s="14">
        <v>264</v>
      </c>
      <c r="I374" s="14">
        <v>186</v>
      </c>
      <c r="J374" s="14">
        <v>105</v>
      </c>
      <c r="L374" s="14">
        <v>603</v>
      </c>
      <c r="M374" s="14">
        <v>117</v>
      </c>
      <c r="O374" s="14">
        <v>177</v>
      </c>
      <c r="P374" s="14">
        <v>159</v>
      </c>
      <c r="Q374" s="14">
        <v>100</v>
      </c>
      <c r="S374" s="14">
        <v>194</v>
      </c>
      <c r="T374" s="14">
        <v>276</v>
      </c>
      <c r="U374" s="14">
        <v>143</v>
      </c>
      <c r="V374" s="14">
        <v>197</v>
      </c>
      <c r="X374" s="14">
        <v>359</v>
      </c>
      <c r="Y374" s="14">
        <v>280</v>
      </c>
      <c r="Z374" s="14">
        <v>171</v>
      </c>
      <c r="AB374" s="14">
        <v>584</v>
      </c>
      <c r="AC374" s="14">
        <v>599</v>
      </c>
      <c r="AD374" s="14">
        <v>379</v>
      </c>
    </row>
    <row r="375" spans="2:30" x14ac:dyDescent="0.35">
      <c r="B375" s="15" t="s">
        <v>229</v>
      </c>
      <c r="C375" s="16">
        <v>0.19135802469135799</v>
      </c>
      <c r="D375" s="16">
        <v>0.12785388127853881</v>
      </c>
      <c r="E375" s="16">
        <v>0.21525423728813561</v>
      </c>
      <c r="G375" s="16">
        <v>0.18823529411764711</v>
      </c>
      <c r="H375" s="16">
        <v>0.19696969696969699</v>
      </c>
      <c r="I375" s="16">
        <v>0.17204301075268821</v>
      </c>
      <c r="J375" s="16">
        <v>0.21904761904761899</v>
      </c>
      <c r="L375" s="16">
        <v>0.19900497512437809</v>
      </c>
      <c r="M375" s="16">
        <v>0.15384615384615391</v>
      </c>
      <c r="O375" s="16">
        <v>0.25423728813559321</v>
      </c>
      <c r="P375" s="16">
        <v>0.20754716981132079</v>
      </c>
      <c r="Q375" s="16">
        <v>0.16</v>
      </c>
      <c r="S375" s="16">
        <v>0.1907216494845361</v>
      </c>
      <c r="T375" s="16">
        <v>0.22826086956521741</v>
      </c>
      <c r="U375" s="16">
        <v>0.2167832167832168</v>
      </c>
      <c r="V375" s="16">
        <v>0.12182741116751269</v>
      </c>
      <c r="X375" s="16">
        <v>0.2033426183844011</v>
      </c>
      <c r="Y375" s="16">
        <v>0.18571428571428569</v>
      </c>
      <c r="Z375" s="16">
        <v>0.17543859649122809</v>
      </c>
      <c r="AB375" s="16">
        <v>0.19691780821917809</v>
      </c>
      <c r="AC375" s="16">
        <v>0.18030050083472449</v>
      </c>
      <c r="AD375" s="16">
        <v>0.18733509234828499</v>
      </c>
    </row>
    <row r="376" spans="2:30" x14ac:dyDescent="0.35">
      <c r="B376" s="15" t="s">
        <v>230</v>
      </c>
      <c r="C376" s="16">
        <v>0.50370370370370365</v>
      </c>
      <c r="D376" s="16">
        <v>0.48401826484018262</v>
      </c>
      <c r="E376" s="16">
        <v>0.51186440677966105</v>
      </c>
      <c r="G376" s="16">
        <v>0.54117647058823526</v>
      </c>
      <c r="H376" s="16">
        <v>0.50378787878787878</v>
      </c>
      <c r="I376" s="16">
        <v>0.4731182795698925</v>
      </c>
      <c r="J376" s="16">
        <v>0.46666666666666667</v>
      </c>
      <c r="L376" s="16">
        <v>0.50580431177446106</v>
      </c>
      <c r="M376" s="16">
        <v>0.50427350427350426</v>
      </c>
      <c r="O376" s="16">
        <v>0.50847457627118642</v>
      </c>
      <c r="P376" s="16">
        <v>0.50943396226415094</v>
      </c>
      <c r="Q376" s="16">
        <v>0.52</v>
      </c>
      <c r="S376" s="16">
        <v>0.51546391752577314</v>
      </c>
      <c r="T376" s="16">
        <v>0.4891304347826087</v>
      </c>
      <c r="U376" s="16">
        <v>0.47552447552447552</v>
      </c>
      <c r="V376" s="16">
        <v>0.53299492385786806</v>
      </c>
      <c r="X376" s="16">
        <v>0.49582172701949861</v>
      </c>
      <c r="Y376" s="16">
        <v>0.48571428571428571</v>
      </c>
      <c r="Z376" s="16">
        <v>0.54970760233918126</v>
      </c>
      <c r="AB376" s="16">
        <v>0.49828767123287671</v>
      </c>
      <c r="AC376" s="16">
        <v>0.49415692821368951</v>
      </c>
      <c r="AD376" s="16">
        <v>0.48548812664907648</v>
      </c>
    </row>
    <row r="377" spans="2:30" x14ac:dyDescent="0.35">
      <c r="B377" s="15" t="s">
        <v>231</v>
      </c>
      <c r="C377" s="16">
        <v>0.2160493827160494</v>
      </c>
      <c r="D377" s="16">
        <v>0.28767123287671231</v>
      </c>
      <c r="E377" s="16">
        <v>0.1898305084745763</v>
      </c>
      <c r="G377" s="16">
        <v>0.19607843137254899</v>
      </c>
      <c r="H377" s="16">
        <v>0.20454545454545461</v>
      </c>
      <c r="I377" s="16">
        <v>0.26881720430107531</v>
      </c>
      <c r="J377" s="16">
        <v>0.2</v>
      </c>
      <c r="L377" s="16">
        <v>0.20895522388059701</v>
      </c>
      <c r="M377" s="16">
        <v>0.2478632478632479</v>
      </c>
      <c r="O377" s="16">
        <v>0.19209039548022599</v>
      </c>
      <c r="P377" s="16">
        <v>0.22012578616352199</v>
      </c>
      <c r="Q377" s="16">
        <v>0.2</v>
      </c>
      <c r="S377" s="16">
        <v>0.21134020618556701</v>
      </c>
      <c r="T377" s="16">
        <v>0.17753623188405801</v>
      </c>
      <c r="U377" s="16">
        <v>0.20979020979020979</v>
      </c>
      <c r="V377" s="16">
        <v>0.27918781725888331</v>
      </c>
      <c r="X377" s="16">
        <v>0.2116991643454039</v>
      </c>
      <c r="Y377" s="16">
        <v>0.22142857142857139</v>
      </c>
      <c r="Z377" s="16">
        <v>0.21637426900584791</v>
      </c>
      <c r="AB377" s="16">
        <v>0.21917808219178081</v>
      </c>
      <c r="AC377" s="16">
        <v>0.22871452420701169</v>
      </c>
      <c r="AD377" s="16">
        <v>0.23482849604221639</v>
      </c>
    </row>
    <row r="378" spans="2:30" x14ac:dyDescent="0.35">
      <c r="B378" s="15" t="s">
        <v>232</v>
      </c>
      <c r="C378" s="16">
        <v>4.4444444444444453E-2</v>
      </c>
      <c r="D378" s="16">
        <v>6.3926940639269403E-2</v>
      </c>
      <c r="E378" s="16">
        <v>3.5593220338983052E-2</v>
      </c>
      <c r="G378" s="16">
        <v>4.3137254901960777E-2</v>
      </c>
      <c r="H378" s="16">
        <v>4.5454545454545463E-2</v>
      </c>
      <c r="I378" s="16">
        <v>3.2258064516129031E-2</v>
      </c>
      <c r="J378" s="16">
        <v>6.6666666666666666E-2</v>
      </c>
      <c r="L378" s="16">
        <v>4.1459369817578771E-2</v>
      </c>
      <c r="M378" s="16">
        <v>5.9829059829059832E-2</v>
      </c>
      <c r="O378" s="16">
        <v>2.8248587570621469E-2</v>
      </c>
      <c r="P378" s="16">
        <v>4.40251572327044E-2</v>
      </c>
      <c r="Q378" s="16">
        <v>0.06</v>
      </c>
      <c r="S378" s="16">
        <v>4.1237113402061848E-2</v>
      </c>
      <c r="T378" s="16">
        <v>4.710144927536232E-2</v>
      </c>
      <c r="U378" s="16">
        <v>6.9930069930069935E-2</v>
      </c>
      <c r="V378" s="16">
        <v>2.538071065989848E-2</v>
      </c>
      <c r="X378" s="16">
        <v>3.6211699164345412E-2</v>
      </c>
      <c r="Y378" s="16">
        <v>5.7142857142857141E-2</v>
      </c>
      <c r="Z378" s="16">
        <v>4.0935672514619881E-2</v>
      </c>
      <c r="AB378" s="16">
        <v>3.7671232876712327E-2</v>
      </c>
      <c r="AC378" s="16">
        <v>5.0083472454090151E-2</v>
      </c>
      <c r="AD378" s="16">
        <v>4.4854881266490773E-2</v>
      </c>
    </row>
    <row r="379" spans="2:30" x14ac:dyDescent="0.35">
      <c r="B379" s="15" t="s">
        <v>122</v>
      </c>
      <c r="C379" s="16">
        <v>4.4444444444444453E-2</v>
      </c>
      <c r="D379" s="16">
        <v>3.6529680365296802E-2</v>
      </c>
      <c r="E379" s="16">
        <v>4.7457627118644069E-2</v>
      </c>
      <c r="G379" s="16">
        <v>3.1372549019607843E-2</v>
      </c>
      <c r="H379" s="16">
        <v>4.924242424242424E-2</v>
      </c>
      <c r="I379" s="16">
        <v>5.3763440860215048E-2</v>
      </c>
      <c r="J379" s="16">
        <v>4.7619047619047623E-2</v>
      </c>
      <c r="L379" s="16">
        <v>4.4776119402985072E-2</v>
      </c>
      <c r="M379" s="16">
        <v>3.4188034188034191E-2</v>
      </c>
      <c r="O379" s="16">
        <v>1.6949152542372881E-2</v>
      </c>
      <c r="P379" s="16">
        <v>1.886792452830189E-2</v>
      </c>
      <c r="Q379" s="16">
        <v>0.06</v>
      </c>
      <c r="S379" s="16">
        <v>4.1237113402061848E-2</v>
      </c>
      <c r="T379" s="16">
        <v>5.7971014492753617E-2</v>
      </c>
      <c r="U379" s="16">
        <v>2.7972027972027969E-2</v>
      </c>
      <c r="V379" s="16">
        <v>4.060913705583756E-2</v>
      </c>
      <c r="X379" s="16">
        <v>5.2924791086350967E-2</v>
      </c>
      <c r="Y379" s="16">
        <v>0.05</v>
      </c>
      <c r="Z379" s="16">
        <v>1.754385964912281E-2</v>
      </c>
      <c r="AB379" s="16">
        <v>4.7945205479452052E-2</v>
      </c>
      <c r="AC379" s="16">
        <v>4.6744574290484141E-2</v>
      </c>
      <c r="AD379" s="16">
        <v>4.7493403693931388E-2</v>
      </c>
    </row>
    <row r="381" spans="2:30" ht="87" x14ac:dyDescent="0.35">
      <c r="B381" s="12" t="s">
        <v>236</v>
      </c>
    </row>
    <row r="382" spans="2:30" x14ac:dyDescent="0.35">
      <c r="B382" s="13" t="s">
        <v>17</v>
      </c>
    </row>
    <row r="383" spans="2:30" x14ac:dyDescent="0.35">
      <c r="B383" s="11" t="s">
        <v>53</v>
      </c>
      <c r="C383" s="14">
        <v>810</v>
      </c>
      <c r="D383" s="14">
        <v>219</v>
      </c>
      <c r="E383" s="14">
        <v>590</v>
      </c>
      <c r="G383" s="14">
        <v>255</v>
      </c>
      <c r="H383" s="14">
        <v>264</v>
      </c>
      <c r="I383" s="14">
        <v>186</v>
      </c>
      <c r="J383" s="14">
        <v>105</v>
      </c>
      <c r="L383" s="14">
        <v>603</v>
      </c>
      <c r="M383" s="14">
        <v>117</v>
      </c>
      <c r="O383" s="14">
        <v>177</v>
      </c>
      <c r="P383" s="14">
        <v>159</v>
      </c>
      <c r="Q383" s="14">
        <v>100</v>
      </c>
      <c r="S383" s="14">
        <v>194</v>
      </c>
      <c r="T383" s="14">
        <v>276</v>
      </c>
      <c r="U383" s="14">
        <v>143</v>
      </c>
      <c r="V383" s="14">
        <v>197</v>
      </c>
      <c r="X383" s="14">
        <v>359</v>
      </c>
      <c r="Y383" s="14">
        <v>280</v>
      </c>
      <c r="Z383" s="14">
        <v>171</v>
      </c>
      <c r="AB383" s="14">
        <v>584</v>
      </c>
      <c r="AC383" s="14">
        <v>599</v>
      </c>
      <c r="AD383" s="14">
        <v>379</v>
      </c>
    </row>
    <row r="384" spans="2:30" x14ac:dyDescent="0.35">
      <c r="B384" s="15" t="s">
        <v>229</v>
      </c>
      <c r="C384" s="16">
        <v>0.27901234567901229</v>
      </c>
      <c r="D384" s="16">
        <v>0.22831050228310501</v>
      </c>
      <c r="E384" s="16">
        <v>0.29830508474576273</v>
      </c>
      <c r="G384" s="16">
        <v>0.32156862745098042</v>
      </c>
      <c r="H384" s="16">
        <v>0.27651515151515149</v>
      </c>
      <c r="I384" s="16">
        <v>0.26344086021505381</v>
      </c>
      <c r="J384" s="16">
        <v>0.2095238095238095</v>
      </c>
      <c r="L384" s="16">
        <v>0.27694859038142622</v>
      </c>
      <c r="M384" s="16">
        <v>0.27350427350427348</v>
      </c>
      <c r="O384" s="16">
        <v>0.31073446327683618</v>
      </c>
      <c r="P384" s="16">
        <v>0.25786163522012578</v>
      </c>
      <c r="Q384" s="16">
        <v>0.27</v>
      </c>
      <c r="S384" s="16">
        <v>0.26288659793814428</v>
      </c>
      <c r="T384" s="16">
        <v>0.29710144927536231</v>
      </c>
      <c r="U384" s="16">
        <v>0.31468531468531469</v>
      </c>
      <c r="V384" s="16">
        <v>0.24365482233502539</v>
      </c>
      <c r="X384" s="16">
        <v>0.30083565459610029</v>
      </c>
      <c r="Y384" s="16">
        <v>0.25714285714285712</v>
      </c>
      <c r="Z384" s="16">
        <v>0.26900584795321641</v>
      </c>
      <c r="AB384" s="16">
        <v>0.2928082191780822</v>
      </c>
      <c r="AC384" s="16">
        <v>0.28881469115191988</v>
      </c>
      <c r="AD384" s="16">
        <v>0.26385224274406333</v>
      </c>
    </row>
    <row r="385" spans="2:30" x14ac:dyDescent="0.35">
      <c r="B385" s="15" t="s">
        <v>230</v>
      </c>
      <c r="C385" s="16">
        <v>0.51604938271604939</v>
      </c>
      <c r="D385" s="16">
        <v>0.52511415525114158</v>
      </c>
      <c r="E385" s="16">
        <v>0.51355932203389831</v>
      </c>
      <c r="G385" s="16">
        <v>0.50980392156862742</v>
      </c>
      <c r="H385" s="16">
        <v>0.51136363636363635</v>
      </c>
      <c r="I385" s="16">
        <v>0.5161290322580645</v>
      </c>
      <c r="J385" s="16">
        <v>0.54285714285714282</v>
      </c>
      <c r="L385" s="16">
        <v>0.51077943615257049</v>
      </c>
      <c r="M385" s="16">
        <v>0.58119658119658124</v>
      </c>
      <c r="O385" s="16">
        <v>0.4519774011299435</v>
      </c>
      <c r="P385" s="16">
        <v>0.54716981132075471</v>
      </c>
      <c r="Q385" s="16">
        <v>0.51</v>
      </c>
      <c r="S385" s="16">
        <v>0.52577319587628868</v>
      </c>
      <c r="T385" s="16">
        <v>0.4891304347826087</v>
      </c>
      <c r="U385" s="16">
        <v>0.49650349650349651</v>
      </c>
      <c r="V385" s="16">
        <v>0.55837563451776651</v>
      </c>
      <c r="X385" s="16">
        <v>0.52089136490250698</v>
      </c>
      <c r="Y385" s="16">
        <v>0.49642857142857139</v>
      </c>
      <c r="Z385" s="16">
        <v>0.53801169590643272</v>
      </c>
      <c r="AB385" s="16">
        <v>0.50684931506849318</v>
      </c>
      <c r="AC385" s="16">
        <v>0.4991652754590985</v>
      </c>
      <c r="AD385" s="16">
        <v>0.53034300791556732</v>
      </c>
    </row>
    <row r="386" spans="2:30" x14ac:dyDescent="0.35">
      <c r="B386" s="15" t="s">
        <v>231</v>
      </c>
      <c r="C386" s="16">
        <v>0.17160493827160489</v>
      </c>
      <c r="D386" s="16">
        <v>0.20547945205479451</v>
      </c>
      <c r="E386" s="16">
        <v>0.1593220338983051</v>
      </c>
      <c r="G386" s="16">
        <v>0.15294117647058819</v>
      </c>
      <c r="H386" s="16">
        <v>0.1628787878787879</v>
      </c>
      <c r="I386" s="16">
        <v>0.20430107526881719</v>
      </c>
      <c r="J386" s="16">
        <v>0.18095238095238089</v>
      </c>
      <c r="L386" s="16">
        <v>0.1824212271973466</v>
      </c>
      <c r="M386" s="16">
        <v>0.1025641025641026</v>
      </c>
      <c r="O386" s="16">
        <v>0.22033898305084751</v>
      </c>
      <c r="P386" s="16">
        <v>0.15094339622641509</v>
      </c>
      <c r="Q386" s="16">
        <v>0.19</v>
      </c>
      <c r="S386" s="16">
        <v>0.15463917525773199</v>
      </c>
      <c r="T386" s="16">
        <v>0.18478260869565219</v>
      </c>
      <c r="U386" s="16">
        <v>0.1398601398601399</v>
      </c>
      <c r="V386" s="16">
        <v>0.19289340101522839</v>
      </c>
      <c r="X386" s="16">
        <v>0.1364902506963788</v>
      </c>
      <c r="Y386" s="16">
        <v>0.2142857142857143</v>
      </c>
      <c r="Z386" s="16">
        <v>0.17543859649122809</v>
      </c>
      <c r="AB386" s="16">
        <v>0.1678082191780822</v>
      </c>
      <c r="AC386" s="16">
        <v>0.17863105175292149</v>
      </c>
      <c r="AD386" s="16">
        <v>0.17678100263852239</v>
      </c>
    </row>
    <row r="387" spans="2:30" x14ac:dyDescent="0.35">
      <c r="B387" s="15" t="s">
        <v>232</v>
      </c>
      <c r="C387" s="16">
        <v>1.604938271604938E-2</v>
      </c>
      <c r="D387" s="16">
        <v>2.2831050228310501E-2</v>
      </c>
      <c r="E387" s="16">
        <v>1.1864406779661021E-2</v>
      </c>
      <c r="G387" s="16">
        <v>7.8431372549019607E-3</v>
      </c>
      <c r="H387" s="16">
        <v>2.6515151515151519E-2</v>
      </c>
      <c r="I387" s="16">
        <v>5.3763440860215058E-3</v>
      </c>
      <c r="J387" s="16">
        <v>2.8571428571428571E-2</v>
      </c>
      <c r="L387" s="16">
        <v>1.9900497512437811E-2</v>
      </c>
      <c r="M387" s="16">
        <v>8.5470085470085479E-3</v>
      </c>
      <c r="O387" s="16">
        <v>0</v>
      </c>
      <c r="P387" s="16">
        <v>2.5157232704402521E-2</v>
      </c>
      <c r="Q387" s="16">
        <v>0.02</v>
      </c>
      <c r="S387" s="16">
        <v>2.0618556701030931E-2</v>
      </c>
      <c r="T387" s="16">
        <v>1.0869565217391301E-2</v>
      </c>
      <c r="U387" s="16">
        <v>3.4965034965034968E-2</v>
      </c>
      <c r="V387" s="16">
        <v>5.076142131979695E-3</v>
      </c>
      <c r="X387" s="16">
        <v>1.3927576601671311E-2</v>
      </c>
      <c r="Y387" s="16">
        <v>2.5000000000000001E-2</v>
      </c>
      <c r="Z387" s="16">
        <v>5.8479532163742687E-3</v>
      </c>
      <c r="AB387" s="16">
        <v>1.3698630136986301E-2</v>
      </c>
      <c r="AC387" s="16">
        <v>1.8363939899833051E-2</v>
      </c>
      <c r="AD387" s="16">
        <v>1.319261213720317E-2</v>
      </c>
    </row>
    <row r="388" spans="2:30" x14ac:dyDescent="0.35">
      <c r="B388" s="15" t="s">
        <v>122</v>
      </c>
      <c r="C388" s="16">
        <v>1.7283950617283949E-2</v>
      </c>
      <c r="D388" s="16">
        <v>1.8264840182648401E-2</v>
      </c>
      <c r="E388" s="16">
        <v>1.6949152542372881E-2</v>
      </c>
      <c r="G388" s="16">
        <v>7.8431372549019607E-3</v>
      </c>
      <c r="H388" s="16">
        <v>2.2727272727272731E-2</v>
      </c>
      <c r="I388" s="16">
        <v>1.075268817204301E-2</v>
      </c>
      <c r="J388" s="16">
        <v>3.8095238095238099E-2</v>
      </c>
      <c r="L388" s="16">
        <v>9.9502487562189053E-3</v>
      </c>
      <c r="M388" s="16">
        <v>3.4188034188034191E-2</v>
      </c>
      <c r="O388" s="16">
        <v>1.6949152542372881E-2</v>
      </c>
      <c r="P388" s="16">
        <v>1.886792452830189E-2</v>
      </c>
      <c r="Q388" s="16">
        <v>0.01</v>
      </c>
      <c r="S388" s="16">
        <v>3.608247422680412E-2</v>
      </c>
      <c r="T388" s="16">
        <v>1.8115942028985511E-2</v>
      </c>
      <c r="U388" s="16">
        <v>1.3986013986013989E-2</v>
      </c>
      <c r="V388" s="16">
        <v>0</v>
      </c>
      <c r="X388" s="16">
        <v>2.7855153203342621E-2</v>
      </c>
      <c r="Y388" s="16">
        <v>7.1428571428571426E-3</v>
      </c>
      <c r="Z388" s="16">
        <v>1.1695906432748541E-2</v>
      </c>
      <c r="AB388" s="16">
        <v>1.883561643835616E-2</v>
      </c>
      <c r="AC388" s="16">
        <v>1.5025041736227049E-2</v>
      </c>
      <c r="AD388" s="16">
        <v>1.5831134564643801E-2</v>
      </c>
    </row>
    <row r="390" spans="2:30" ht="72.5" x14ac:dyDescent="0.35">
      <c r="B390" s="12" t="s">
        <v>237</v>
      </c>
    </row>
    <row r="391" spans="2:30" x14ac:dyDescent="0.35">
      <c r="B391" s="13" t="s">
        <v>17</v>
      </c>
    </row>
    <row r="392" spans="2:30" x14ac:dyDescent="0.35">
      <c r="B392" s="11" t="s">
        <v>53</v>
      </c>
      <c r="C392" s="14">
        <v>810</v>
      </c>
      <c r="D392" s="14">
        <v>219</v>
      </c>
      <c r="E392" s="14">
        <v>590</v>
      </c>
      <c r="G392" s="14">
        <v>255</v>
      </c>
      <c r="H392" s="14">
        <v>264</v>
      </c>
      <c r="I392" s="14">
        <v>186</v>
      </c>
      <c r="J392" s="14">
        <v>105</v>
      </c>
      <c r="L392" s="14">
        <v>603</v>
      </c>
      <c r="M392" s="14">
        <v>117</v>
      </c>
      <c r="O392" s="14">
        <v>177</v>
      </c>
      <c r="P392" s="14">
        <v>159</v>
      </c>
      <c r="Q392" s="14">
        <v>100</v>
      </c>
      <c r="S392" s="14">
        <v>194</v>
      </c>
      <c r="T392" s="14">
        <v>276</v>
      </c>
      <c r="U392" s="14">
        <v>143</v>
      </c>
      <c r="V392" s="14">
        <v>197</v>
      </c>
      <c r="X392" s="14">
        <v>359</v>
      </c>
      <c r="Y392" s="14">
        <v>280</v>
      </c>
      <c r="Z392" s="14">
        <v>171</v>
      </c>
      <c r="AB392" s="14">
        <v>584</v>
      </c>
      <c r="AC392" s="14">
        <v>599</v>
      </c>
      <c r="AD392" s="14">
        <v>379</v>
      </c>
    </row>
    <row r="393" spans="2:30" x14ac:dyDescent="0.35">
      <c r="B393" s="15" t="s">
        <v>229</v>
      </c>
      <c r="C393" s="16">
        <v>0.16790123456790121</v>
      </c>
      <c r="D393" s="16">
        <v>0.11872146118721461</v>
      </c>
      <c r="E393" s="16">
        <v>0.1864406779661017</v>
      </c>
      <c r="G393" s="16">
        <v>0.21176470588235291</v>
      </c>
      <c r="H393" s="16">
        <v>0.1628787878787879</v>
      </c>
      <c r="I393" s="16">
        <v>0.15591397849462371</v>
      </c>
      <c r="J393" s="16">
        <v>9.5238095238095233E-2</v>
      </c>
      <c r="L393" s="16">
        <v>0.17247097844112769</v>
      </c>
      <c r="M393" s="16">
        <v>0.13675213675213679</v>
      </c>
      <c r="O393" s="16">
        <v>0.22598870056497181</v>
      </c>
      <c r="P393" s="16">
        <v>0.11949685534591201</v>
      </c>
      <c r="Q393" s="16">
        <v>0.19</v>
      </c>
      <c r="S393" s="16">
        <v>0.16494845360824739</v>
      </c>
      <c r="T393" s="16">
        <v>0.1992753623188406</v>
      </c>
      <c r="U393" s="16">
        <v>0.16083916083916081</v>
      </c>
      <c r="V393" s="16">
        <v>0.13197969543147209</v>
      </c>
      <c r="X393" s="16">
        <v>0.17270194986072421</v>
      </c>
      <c r="Y393" s="16">
        <v>0.15357142857142861</v>
      </c>
      <c r="Z393" s="16">
        <v>0.1812865497076023</v>
      </c>
      <c r="AB393" s="16">
        <v>0.16952054794520549</v>
      </c>
      <c r="AC393" s="16">
        <v>0.16026711185308851</v>
      </c>
      <c r="AD393" s="16">
        <v>0.17150395778364119</v>
      </c>
    </row>
    <row r="394" spans="2:30" x14ac:dyDescent="0.35">
      <c r="B394" s="15" t="s">
        <v>230</v>
      </c>
      <c r="C394" s="16">
        <v>0.50370370370370365</v>
      </c>
      <c r="D394" s="16">
        <v>0.46118721461187212</v>
      </c>
      <c r="E394" s="16">
        <v>0.52033898305084747</v>
      </c>
      <c r="G394" s="16">
        <v>0.49019607843137247</v>
      </c>
      <c r="H394" s="16">
        <v>0.51893939393939392</v>
      </c>
      <c r="I394" s="16">
        <v>0.4838709677419355</v>
      </c>
      <c r="J394" s="16">
        <v>0.53333333333333333</v>
      </c>
      <c r="L394" s="16">
        <v>0.5074626865671642</v>
      </c>
      <c r="M394" s="16">
        <v>0.51282051282051277</v>
      </c>
      <c r="O394" s="16">
        <v>0.49717514124293788</v>
      </c>
      <c r="P394" s="16">
        <v>0.54716981132075471</v>
      </c>
      <c r="Q394" s="16">
        <v>0.45</v>
      </c>
      <c r="S394" s="16">
        <v>0.55670103092783507</v>
      </c>
      <c r="T394" s="16">
        <v>0.47101449275362323</v>
      </c>
      <c r="U394" s="16">
        <v>0.46853146853146849</v>
      </c>
      <c r="V394" s="16">
        <v>0.52284263959390864</v>
      </c>
      <c r="X394" s="16">
        <v>0.50139275766016711</v>
      </c>
      <c r="Y394" s="16">
        <v>0.51428571428571423</v>
      </c>
      <c r="Z394" s="16">
        <v>0.49122807017543862</v>
      </c>
      <c r="AB394" s="16">
        <v>0.50513698630136983</v>
      </c>
      <c r="AC394" s="16">
        <v>0.50584307178631049</v>
      </c>
      <c r="AD394" s="16">
        <v>0.48812664907651709</v>
      </c>
    </row>
    <row r="395" spans="2:30" x14ac:dyDescent="0.35">
      <c r="B395" s="15" t="s">
        <v>231</v>
      </c>
      <c r="C395" s="16">
        <v>0.25061728395061728</v>
      </c>
      <c r="D395" s="16">
        <v>0.32876712328767121</v>
      </c>
      <c r="E395" s="16">
        <v>0.22033898305084751</v>
      </c>
      <c r="G395" s="16">
        <v>0.23137254901960791</v>
      </c>
      <c r="H395" s="16">
        <v>0.23484848484848489</v>
      </c>
      <c r="I395" s="16">
        <v>0.28494623655913981</v>
      </c>
      <c r="J395" s="16">
        <v>0.27619047619047621</v>
      </c>
      <c r="L395" s="16">
        <v>0.24875621890547259</v>
      </c>
      <c r="M395" s="16">
        <v>0.2393162393162393</v>
      </c>
      <c r="O395" s="16">
        <v>0.20903954802259889</v>
      </c>
      <c r="P395" s="16">
        <v>0.2389937106918239</v>
      </c>
      <c r="Q395" s="16">
        <v>0.25</v>
      </c>
      <c r="S395" s="16">
        <v>0.21649484536082481</v>
      </c>
      <c r="T395" s="16">
        <v>0.24637681159420291</v>
      </c>
      <c r="U395" s="16">
        <v>0.27972027972027969</v>
      </c>
      <c r="V395" s="16">
        <v>0.26903553299492378</v>
      </c>
      <c r="X395" s="16">
        <v>0.245125348189415</v>
      </c>
      <c r="Y395" s="16">
        <v>0.26428571428571429</v>
      </c>
      <c r="Z395" s="16">
        <v>0.23976608187134499</v>
      </c>
      <c r="AB395" s="16">
        <v>0.25171232876712329</v>
      </c>
      <c r="AC395" s="16">
        <v>0.25208681135225369</v>
      </c>
      <c r="AD395" s="16">
        <v>0.25329815303430081</v>
      </c>
    </row>
    <row r="396" spans="2:30" x14ac:dyDescent="0.35">
      <c r="B396" s="15" t="s">
        <v>232</v>
      </c>
      <c r="C396" s="16">
        <v>4.8148148148148148E-2</v>
      </c>
      <c r="D396" s="16">
        <v>7.7625570776255703E-2</v>
      </c>
      <c r="E396" s="16">
        <v>3.7288135593220341E-2</v>
      </c>
      <c r="G396" s="16">
        <v>4.3137254901960777E-2</v>
      </c>
      <c r="H396" s="16">
        <v>4.1666666666666657E-2</v>
      </c>
      <c r="I396" s="16">
        <v>5.3763440860215048E-2</v>
      </c>
      <c r="J396" s="16">
        <v>6.6666666666666666E-2</v>
      </c>
      <c r="L396" s="16">
        <v>4.4776119402985072E-2</v>
      </c>
      <c r="M396" s="16">
        <v>6.8376068376068383E-2</v>
      </c>
      <c r="O396" s="16">
        <v>5.0847457627118647E-2</v>
      </c>
      <c r="P396" s="16">
        <v>5.6603773584905662E-2</v>
      </c>
      <c r="Q396" s="16">
        <v>0.06</v>
      </c>
      <c r="S396" s="16">
        <v>4.6391752577319589E-2</v>
      </c>
      <c r="T396" s="16">
        <v>4.710144927536232E-2</v>
      </c>
      <c r="U396" s="16">
        <v>4.8951048951048952E-2</v>
      </c>
      <c r="V396" s="16">
        <v>5.0761421319796947E-2</v>
      </c>
      <c r="X396" s="16">
        <v>4.7353760445682451E-2</v>
      </c>
      <c r="Y396" s="16">
        <v>3.9285714285714278E-2</v>
      </c>
      <c r="Z396" s="16">
        <v>6.4327485380116955E-2</v>
      </c>
      <c r="AB396" s="16">
        <v>4.2808219178082189E-2</v>
      </c>
      <c r="AC396" s="16">
        <v>5.3422370617696162E-2</v>
      </c>
      <c r="AD396" s="16">
        <v>5.8047493403693931E-2</v>
      </c>
    </row>
    <row r="397" spans="2:30" x14ac:dyDescent="0.35">
      <c r="B397" s="15" t="s">
        <v>122</v>
      </c>
      <c r="C397" s="16">
        <v>2.9629629629629631E-2</v>
      </c>
      <c r="D397" s="16">
        <v>1.3698630136986301E-2</v>
      </c>
      <c r="E397" s="16">
        <v>3.5593220338983052E-2</v>
      </c>
      <c r="G397" s="16">
        <v>2.3529411764705879E-2</v>
      </c>
      <c r="H397" s="16">
        <v>4.1666666666666657E-2</v>
      </c>
      <c r="I397" s="16">
        <v>2.150537634408602E-2</v>
      </c>
      <c r="J397" s="16">
        <v>2.8571428571428571E-2</v>
      </c>
      <c r="L397" s="16">
        <v>2.6533996683250419E-2</v>
      </c>
      <c r="M397" s="16">
        <v>4.2735042735042743E-2</v>
      </c>
      <c r="O397" s="16">
        <v>1.6949152542372881E-2</v>
      </c>
      <c r="P397" s="16">
        <v>3.7735849056603772E-2</v>
      </c>
      <c r="Q397" s="16">
        <v>0.05</v>
      </c>
      <c r="S397" s="16">
        <v>1.54639175257732E-2</v>
      </c>
      <c r="T397" s="16">
        <v>3.6231884057971023E-2</v>
      </c>
      <c r="U397" s="16">
        <v>4.195804195804196E-2</v>
      </c>
      <c r="V397" s="16">
        <v>2.538071065989848E-2</v>
      </c>
      <c r="X397" s="16">
        <v>3.3426183844011137E-2</v>
      </c>
      <c r="Y397" s="16">
        <v>2.8571428571428571E-2</v>
      </c>
      <c r="Z397" s="16">
        <v>2.3391812865497071E-2</v>
      </c>
      <c r="AB397" s="16">
        <v>3.082191780821918E-2</v>
      </c>
      <c r="AC397" s="16">
        <v>2.838063439065109E-2</v>
      </c>
      <c r="AD397" s="16">
        <v>2.9023746701846969E-2</v>
      </c>
    </row>
    <row r="399" spans="2:30" ht="87" x14ac:dyDescent="0.35">
      <c r="B399" s="12" t="s">
        <v>238</v>
      </c>
    </row>
    <row r="400" spans="2:30" x14ac:dyDescent="0.35">
      <c r="B400" s="13" t="s">
        <v>17</v>
      </c>
    </row>
    <row r="401" spans="2:30" x14ac:dyDescent="0.35">
      <c r="B401" s="11" t="s">
        <v>53</v>
      </c>
      <c r="C401" s="14">
        <v>810</v>
      </c>
      <c r="D401" s="14">
        <v>219</v>
      </c>
      <c r="E401" s="14">
        <v>590</v>
      </c>
      <c r="G401" s="14">
        <v>255</v>
      </c>
      <c r="H401" s="14">
        <v>264</v>
      </c>
      <c r="I401" s="14">
        <v>186</v>
      </c>
      <c r="J401" s="14">
        <v>105</v>
      </c>
      <c r="L401" s="14">
        <v>603</v>
      </c>
      <c r="M401" s="14">
        <v>117</v>
      </c>
      <c r="O401" s="14">
        <v>177</v>
      </c>
      <c r="P401" s="14">
        <v>159</v>
      </c>
      <c r="Q401" s="14">
        <v>100</v>
      </c>
      <c r="S401" s="14">
        <v>194</v>
      </c>
      <c r="T401" s="14">
        <v>276</v>
      </c>
      <c r="U401" s="14">
        <v>143</v>
      </c>
      <c r="V401" s="14">
        <v>197</v>
      </c>
      <c r="X401" s="14">
        <v>359</v>
      </c>
      <c r="Y401" s="14">
        <v>280</v>
      </c>
      <c r="Z401" s="14">
        <v>171</v>
      </c>
      <c r="AB401" s="14">
        <v>584</v>
      </c>
      <c r="AC401" s="14">
        <v>599</v>
      </c>
      <c r="AD401" s="14">
        <v>379</v>
      </c>
    </row>
    <row r="402" spans="2:30" x14ac:dyDescent="0.35">
      <c r="B402" s="15" t="s">
        <v>229</v>
      </c>
      <c r="C402" s="16">
        <v>0.49629629629629629</v>
      </c>
      <c r="D402" s="16">
        <v>0.35616438356164382</v>
      </c>
      <c r="E402" s="16">
        <v>0.54915254237288136</v>
      </c>
      <c r="G402" s="16">
        <v>0.48627450980392162</v>
      </c>
      <c r="H402" s="16">
        <v>0.51136363636363635</v>
      </c>
      <c r="I402" s="16">
        <v>0.5053763440860215</v>
      </c>
      <c r="J402" s="16">
        <v>0.46666666666666667</v>
      </c>
      <c r="L402" s="16">
        <v>0.52902155887230518</v>
      </c>
      <c r="M402" s="16">
        <v>0.4358974358974359</v>
      </c>
      <c r="O402" s="16">
        <v>0.49717514124293788</v>
      </c>
      <c r="P402" s="16">
        <v>0.4779874213836478</v>
      </c>
      <c r="Q402" s="16">
        <v>0.54</v>
      </c>
      <c r="S402" s="16">
        <v>0.53092783505154639</v>
      </c>
      <c r="T402" s="16">
        <v>0.49637681159420288</v>
      </c>
      <c r="U402" s="16">
        <v>0.50349650349650354</v>
      </c>
      <c r="V402" s="16">
        <v>0.45685279187817263</v>
      </c>
      <c r="X402" s="16">
        <v>0.50417827298050144</v>
      </c>
      <c r="Y402" s="16">
        <v>0.47857142857142859</v>
      </c>
      <c r="Z402" s="16">
        <v>0.50877192982456143</v>
      </c>
      <c r="AB402" s="16">
        <v>0.51027397260273977</v>
      </c>
      <c r="AC402" s="16">
        <v>0.5141903171953256</v>
      </c>
      <c r="AD402" s="16">
        <v>0.50923482849604218</v>
      </c>
    </row>
    <row r="403" spans="2:30" x14ac:dyDescent="0.35">
      <c r="B403" s="15" t="s">
        <v>230</v>
      </c>
      <c r="C403" s="16">
        <v>0.39753086419753092</v>
      </c>
      <c r="D403" s="16">
        <v>0.51141552511415522</v>
      </c>
      <c r="E403" s="16">
        <v>0.3559322033898305</v>
      </c>
      <c r="G403" s="16">
        <v>0.40392156862745099</v>
      </c>
      <c r="H403" s="16">
        <v>0.40530303030303028</v>
      </c>
      <c r="I403" s="16">
        <v>0.40322580645161288</v>
      </c>
      <c r="J403" s="16">
        <v>0.35238095238095241</v>
      </c>
      <c r="L403" s="16">
        <v>0.37976782752902161</v>
      </c>
      <c r="M403" s="16">
        <v>0.44444444444444442</v>
      </c>
      <c r="O403" s="16">
        <v>0.38418079096045199</v>
      </c>
      <c r="P403" s="16">
        <v>0.42138364779874221</v>
      </c>
      <c r="Q403" s="16">
        <v>0.32</v>
      </c>
      <c r="S403" s="16">
        <v>0.35051546391752569</v>
      </c>
      <c r="T403" s="16">
        <v>0.40217391304347833</v>
      </c>
      <c r="U403" s="16">
        <v>0.37062937062937062</v>
      </c>
      <c r="V403" s="16">
        <v>0.45685279187817263</v>
      </c>
      <c r="X403" s="16">
        <v>0.38718662952646238</v>
      </c>
      <c r="Y403" s="16">
        <v>0.41785714285714293</v>
      </c>
      <c r="Z403" s="16">
        <v>0.38596491228070168</v>
      </c>
      <c r="AB403" s="16">
        <v>0.39897260273972601</v>
      </c>
      <c r="AC403" s="16">
        <v>0.39732888146911521</v>
      </c>
      <c r="AD403" s="16">
        <v>0.39841688654353558</v>
      </c>
    </row>
    <row r="404" spans="2:30" x14ac:dyDescent="0.35">
      <c r="B404" s="15" t="s">
        <v>231</v>
      </c>
      <c r="C404" s="16">
        <v>8.5185185185185183E-2</v>
      </c>
      <c r="D404" s="16">
        <v>0.1050228310502283</v>
      </c>
      <c r="E404" s="16">
        <v>7.6271186440677971E-2</v>
      </c>
      <c r="G404" s="16">
        <v>9.8039215686274508E-2</v>
      </c>
      <c r="H404" s="16">
        <v>6.0606060606060608E-2</v>
      </c>
      <c r="I404" s="16">
        <v>7.5268817204301078E-2</v>
      </c>
      <c r="J404" s="16">
        <v>0.1333333333333333</v>
      </c>
      <c r="L404" s="16">
        <v>7.4626865671641784E-2</v>
      </c>
      <c r="M404" s="16">
        <v>9.4017094017094016E-2</v>
      </c>
      <c r="O404" s="16">
        <v>0.10734463276836161</v>
      </c>
      <c r="P404" s="16">
        <v>8.1761006289308172E-2</v>
      </c>
      <c r="Q404" s="16">
        <v>0.1</v>
      </c>
      <c r="S404" s="16">
        <v>9.2783505154639179E-2</v>
      </c>
      <c r="T404" s="16">
        <v>7.9710144927536225E-2</v>
      </c>
      <c r="U404" s="16">
        <v>0.1048951048951049</v>
      </c>
      <c r="V404" s="16">
        <v>7.1065989847715741E-2</v>
      </c>
      <c r="X404" s="16">
        <v>8.6350974930362118E-2</v>
      </c>
      <c r="Y404" s="16">
        <v>8.5714285714285715E-2</v>
      </c>
      <c r="Z404" s="16">
        <v>8.1871345029239762E-2</v>
      </c>
      <c r="AB404" s="16">
        <v>7.5342465753424653E-2</v>
      </c>
      <c r="AC404" s="16">
        <v>7.178631051752922E-2</v>
      </c>
      <c r="AD404" s="16">
        <v>6.5963060686015831E-2</v>
      </c>
    </row>
    <row r="405" spans="2:30" x14ac:dyDescent="0.35">
      <c r="B405" s="15" t="s">
        <v>232</v>
      </c>
      <c r="C405" s="16">
        <v>1.111111111111111E-2</v>
      </c>
      <c r="D405" s="16">
        <v>1.8264840182648401E-2</v>
      </c>
      <c r="E405" s="16">
        <v>8.4745762711864406E-3</v>
      </c>
      <c r="G405" s="16">
        <v>1.1764705882352939E-2</v>
      </c>
      <c r="H405" s="16">
        <v>7.575757575757576E-3</v>
      </c>
      <c r="I405" s="16">
        <v>1.075268817204301E-2</v>
      </c>
      <c r="J405" s="16">
        <v>1.9047619047619049E-2</v>
      </c>
      <c r="L405" s="16">
        <v>6.6334991708126038E-3</v>
      </c>
      <c r="M405" s="16">
        <v>1.7094017094017099E-2</v>
      </c>
      <c r="O405" s="16">
        <v>1.1299435028248589E-2</v>
      </c>
      <c r="P405" s="16">
        <v>6.2893081761006293E-3</v>
      </c>
      <c r="Q405" s="16">
        <v>0.01</v>
      </c>
      <c r="S405" s="16">
        <v>1.030927835051546E-2</v>
      </c>
      <c r="T405" s="16">
        <v>1.8115942028985511E-2</v>
      </c>
      <c r="U405" s="16">
        <v>0</v>
      </c>
      <c r="V405" s="16">
        <v>1.015228426395939E-2</v>
      </c>
      <c r="X405" s="16">
        <v>8.356545961002786E-3</v>
      </c>
      <c r="Y405" s="16">
        <v>1.0714285714285709E-2</v>
      </c>
      <c r="Z405" s="16">
        <v>1.754385964912281E-2</v>
      </c>
      <c r="AB405" s="16">
        <v>5.1369863013698627E-3</v>
      </c>
      <c r="AC405" s="16">
        <v>8.3472454090150246E-3</v>
      </c>
      <c r="AD405" s="16">
        <v>1.0554089709762529E-2</v>
      </c>
    </row>
    <row r="406" spans="2:30" x14ac:dyDescent="0.35">
      <c r="B406" s="15" t="s">
        <v>122</v>
      </c>
      <c r="C406" s="16">
        <v>9.876543209876543E-3</v>
      </c>
      <c r="D406" s="16">
        <v>9.1324200913242004E-3</v>
      </c>
      <c r="E406" s="16">
        <v>1.016949152542373E-2</v>
      </c>
      <c r="G406" s="16">
        <v>0</v>
      </c>
      <c r="H406" s="16">
        <v>1.515151515151515E-2</v>
      </c>
      <c r="I406" s="16">
        <v>5.3763440860215058E-3</v>
      </c>
      <c r="J406" s="16">
        <v>2.8571428571428571E-2</v>
      </c>
      <c r="L406" s="16">
        <v>9.9502487562189053E-3</v>
      </c>
      <c r="M406" s="16">
        <v>8.5470085470085479E-3</v>
      </c>
      <c r="O406" s="16">
        <v>0</v>
      </c>
      <c r="P406" s="16">
        <v>1.257861635220126E-2</v>
      </c>
      <c r="Q406" s="16">
        <v>0.03</v>
      </c>
      <c r="S406" s="16">
        <v>1.54639175257732E-2</v>
      </c>
      <c r="T406" s="16">
        <v>3.6231884057971011E-3</v>
      </c>
      <c r="U406" s="16">
        <v>2.097902097902098E-2</v>
      </c>
      <c r="V406" s="16">
        <v>5.076142131979695E-3</v>
      </c>
      <c r="X406" s="16">
        <v>1.3927576601671311E-2</v>
      </c>
      <c r="Y406" s="16">
        <v>7.1428571428571426E-3</v>
      </c>
      <c r="Z406" s="16">
        <v>5.8479532163742687E-3</v>
      </c>
      <c r="AB406" s="16">
        <v>1.0273972602739731E-2</v>
      </c>
      <c r="AC406" s="16">
        <v>8.3472454090150246E-3</v>
      </c>
      <c r="AD406" s="16">
        <v>1.5831134564643801E-2</v>
      </c>
    </row>
    <row r="408" spans="2:30" ht="87" x14ac:dyDescent="0.35">
      <c r="B408" s="12" t="s">
        <v>239</v>
      </c>
    </row>
    <row r="409" spans="2:30" x14ac:dyDescent="0.35">
      <c r="B409" s="13" t="s">
        <v>17</v>
      </c>
    </row>
    <row r="410" spans="2:30" x14ac:dyDescent="0.35">
      <c r="B410" s="11" t="s">
        <v>53</v>
      </c>
      <c r="C410" s="14">
        <v>810</v>
      </c>
      <c r="D410" s="14">
        <v>219</v>
      </c>
      <c r="E410" s="14">
        <v>590</v>
      </c>
      <c r="G410" s="14">
        <v>255</v>
      </c>
      <c r="H410" s="14">
        <v>264</v>
      </c>
      <c r="I410" s="14">
        <v>186</v>
      </c>
      <c r="J410" s="14">
        <v>105</v>
      </c>
      <c r="L410" s="14">
        <v>603</v>
      </c>
      <c r="M410" s="14">
        <v>117</v>
      </c>
      <c r="O410" s="14">
        <v>177</v>
      </c>
      <c r="P410" s="14">
        <v>159</v>
      </c>
      <c r="Q410" s="14">
        <v>100</v>
      </c>
      <c r="S410" s="14">
        <v>194</v>
      </c>
      <c r="T410" s="14">
        <v>276</v>
      </c>
      <c r="U410" s="14">
        <v>143</v>
      </c>
      <c r="V410" s="14">
        <v>197</v>
      </c>
      <c r="X410" s="14">
        <v>359</v>
      </c>
      <c r="Y410" s="14">
        <v>280</v>
      </c>
      <c r="Z410" s="14">
        <v>171</v>
      </c>
      <c r="AB410" s="14">
        <v>584</v>
      </c>
      <c r="AC410" s="14">
        <v>599</v>
      </c>
      <c r="AD410" s="14">
        <v>379</v>
      </c>
    </row>
    <row r="411" spans="2:30" x14ac:dyDescent="0.35">
      <c r="B411" s="15" t="s">
        <v>229</v>
      </c>
      <c r="C411" s="16">
        <v>0.36666666666666659</v>
      </c>
      <c r="D411" s="16">
        <v>0.28310502283105021</v>
      </c>
      <c r="E411" s="16">
        <v>0.39830508474576271</v>
      </c>
      <c r="G411" s="16">
        <v>0.34901960784313718</v>
      </c>
      <c r="H411" s="16">
        <v>0.40530303030303028</v>
      </c>
      <c r="I411" s="16">
        <v>0.33870967741935482</v>
      </c>
      <c r="J411" s="16">
        <v>0.3619047619047619</v>
      </c>
      <c r="L411" s="16">
        <v>0.37976782752902161</v>
      </c>
      <c r="M411" s="16">
        <v>0.35897435897435898</v>
      </c>
      <c r="O411" s="16">
        <v>0.39548022598870058</v>
      </c>
      <c r="P411" s="16">
        <v>0.38364779874213839</v>
      </c>
      <c r="Q411" s="16">
        <v>0.34</v>
      </c>
      <c r="S411" s="16">
        <v>0.40721649484536082</v>
      </c>
      <c r="T411" s="16">
        <v>0.38768115942028991</v>
      </c>
      <c r="U411" s="16">
        <v>0.35664335664335672</v>
      </c>
      <c r="V411" s="16">
        <v>0.30456852791878181</v>
      </c>
      <c r="X411" s="16">
        <v>0.35654596100278552</v>
      </c>
      <c r="Y411" s="16">
        <v>0.39642857142857141</v>
      </c>
      <c r="Z411" s="16">
        <v>0.33918128654970758</v>
      </c>
      <c r="AB411" s="16">
        <v>0.37842465753424659</v>
      </c>
      <c r="AC411" s="16">
        <v>0.38230383973288817</v>
      </c>
      <c r="AD411" s="16">
        <v>0.34564643799472289</v>
      </c>
    </row>
    <row r="412" spans="2:30" x14ac:dyDescent="0.35">
      <c r="B412" s="15" t="s">
        <v>230</v>
      </c>
      <c r="C412" s="16">
        <v>0.47407407407407409</v>
      </c>
      <c r="D412" s="16">
        <v>0.48858447488584472</v>
      </c>
      <c r="E412" s="16">
        <v>0.46779661016949148</v>
      </c>
      <c r="G412" s="16">
        <v>0.49803921568627452</v>
      </c>
      <c r="H412" s="16">
        <v>0.46969696969696972</v>
      </c>
      <c r="I412" s="16">
        <v>0.5161290322580645</v>
      </c>
      <c r="J412" s="16">
        <v>0.35238095238095241</v>
      </c>
      <c r="L412" s="16">
        <v>0.46932006633499168</v>
      </c>
      <c r="M412" s="16">
        <v>0.47863247863247871</v>
      </c>
      <c r="O412" s="16">
        <v>0.4519774011299435</v>
      </c>
      <c r="P412" s="16">
        <v>0.45283018867924529</v>
      </c>
      <c r="Q412" s="16">
        <v>0.52</v>
      </c>
      <c r="S412" s="16">
        <v>0.4329896907216495</v>
      </c>
      <c r="T412" s="16">
        <v>0.44927536231884058</v>
      </c>
      <c r="U412" s="16">
        <v>0.48951048951048948</v>
      </c>
      <c r="V412" s="16">
        <v>0.53807106598984766</v>
      </c>
      <c r="X412" s="16">
        <v>0.49860724233983289</v>
      </c>
      <c r="Y412" s="16">
        <v>0.45357142857142863</v>
      </c>
      <c r="Z412" s="16">
        <v>0.45614035087719301</v>
      </c>
      <c r="AB412" s="16">
        <v>0.48116438356164382</v>
      </c>
      <c r="AC412" s="16">
        <v>0.47913188647746241</v>
      </c>
      <c r="AD412" s="16">
        <v>0.48548812664907648</v>
      </c>
    </row>
    <row r="413" spans="2:30" x14ac:dyDescent="0.35">
      <c r="B413" s="15" t="s">
        <v>231</v>
      </c>
      <c r="C413" s="16">
        <v>0.1074074074074074</v>
      </c>
      <c r="D413" s="16">
        <v>0.17351598173515981</v>
      </c>
      <c r="E413" s="16">
        <v>8.3050847457627114E-2</v>
      </c>
      <c r="G413" s="16">
        <v>9.8039215686274508E-2</v>
      </c>
      <c r="H413" s="16">
        <v>7.1969696969696975E-2</v>
      </c>
      <c r="I413" s="16">
        <v>9.6774193548387094E-2</v>
      </c>
      <c r="J413" s="16">
        <v>0.23809523809523811</v>
      </c>
      <c r="L413" s="16">
        <v>0.109452736318408</v>
      </c>
      <c r="M413" s="16">
        <v>9.4017094017094016E-2</v>
      </c>
      <c r="O413" s="16">
        <v>0.1186440677966102</v>
      </c>
      <c r="P413" s="16">
        <v>0.1069182389937107</v>
      </c>
      <c r="Q413" s="16">
        <v>0.11</v>
      </c>
      <c r="S413" s="16">
        <v>0.10309278350515461</v>
      </c>
      <c r="T413" s="16">
        <v>0.108695652173913</v>
      </c>
      <c r="U413" s="16">
        <v>9.7902097902097904E-2</v>
      </c>
      <c r="V413" s="16">
        <v>0.116751269035533</v>
      </c>
      <c r="X413" s="16">
        <v>8.6350974930362118E-2</v>
      </c>
      <c r="Y413" s="16">
        <v>0.1107142857142857</v>
      </c>
      <c r="Z413" s="16">
        <v>0.14619883040935669</v>
      </c>
      <c r="AB413" s="16">
        <v>9.4178082191780824E-2</v>
      </c>
      <c r="AC413" s="16">
        <v>9.515859766277128E-2</v>
      </c>
      <c r="AD413" s="16">
        <v>0.1160949868073879</v>
      </c>
    </row>
    <row r="414" spans="2:30" x14ac:dyDescent="0.35">
      <c r="B414" s="15" t="s">
        <v>232</v>
      </c>
      <c r="C414" s="16">
        <v>2.3456790123456792E-2</v>
      </c>
      <c r="D414" s="16">
        <v>2.7397260273972601E-2</v>
      </c>
      <c r="E414" s="16">
        <v>2.2033898305084749E-2</v>
      </c>
      <c r="G414" s="16">
        <v>3.5294117647058823E-2</v>
      </c>
      <c r="H414" s="16">
        <v>1.893939393939394E-2</v>
      </c>
      <c r="I414" s="16">
        <v>1.6129032258064519E-2</v>
      </c>
      <c r="J414" s="16">
        <v>1.9047619047619049E-2</v>
      </c>
      <c r="L414" s="16">
        <v>1.9900497512437811E-2</v>
      </c>
      <c r="M414" s="16">
        <v>3.4188034188034191E-2</v>
      </c>
      <c r="O414" s="16">
        <v>2.8248587570621469E-2</v>
      </c>
      <c r="P414" s="16">
        <v>2.5157232704402521E-2</v>
      </c>
      <c r="Q414" s="16">
        <v>0</v>
      </c>
      <c r="S414" s="16">
        <v>2.5773195876288658E-2</v>
      </c>
      <c r="T414" s="16">
        <v>2.5362318840579708E-2</v>
      </c>
      <c r="U414" s="16">
        <v>2.097902097902098E-2</v>
      </c>
      <c r="V414" s="16">
        <v>2.030456852791878E-2</v>
      </c>
      <c r="X414" s="16">
        <v>2.7855153203342621E-2</v>
      </c>
      <c r="Y414" s="16">
        <v>1.0714285714285709E-2</v>
      </c>
      <c r="Z414" s="16">
        <v>3.5087719298245612E-2</v>
      </c>
      <c r="AB414" s="16">
        <v>2.0547945205479451E-2</v>
      </c>
      <c r="AC414" s="16">
        <v>2.003338898163606E-2</v>
      </c>
      <c r="AD414" s="16">
        <v>2.1108179419525069E-2</v>
      </c>
    </row>
    <row r="415" spans="2:30" x14ac:dyDescent="0.35">
      <c r="B415" s="15" t="s">
        <v>122</v>
      </c>
      <c r="C415" s="16">
        <v>2.8395061728395059E-2</v>
      </c>
      <c r="D415" s="16">
        <v>2.7397260273972601E-2</v>
      </c>
      <c r="E415" s="16">
        <v>2.8813559322033899E-2</v>
      </c>
      <c r="G415" s="16">
        <v>1.9607843137254902E-2</v>
      </c>
      <c r="H415" s="16">
        <v>3.4090909090909088E-2</v>
      </c>
      <c r="I415" s="16">
        <v>3.2258064516129031E-2</v>
      </c>
      <c r="J415" s="16">
        <v>2.8571428571428571E-2</v>
      </c>
      <c r="L415" s="16">
        <v>2.1558872305140961E-2</v>
      </c>
      <c r="M415" s="16">
        <v>3.4188034188034191E-2</v>
      </c>
      <c r="O415" s="16">
        <v>5.6497175141242938E-3</v>
      </c>
      <c r="P415" s="16">
        <v>3.1446540880503138E-2</v>
      </c>
      <c r="Q415" s="16">
        <v>0.03</v>
      </c>
      <c r="S415" s="16">
        <v>3.0927835051546389E-2</v>
      </c>
      <c r="T415" s="16">
        <v>2.8985507246376808E-2</v>
      </c>
      <c r="U415" s="16">
        <v>3.4965034965034968E-2</v>
      </c>
      <c r="V415" s="16">
        <v>2.030456852791878E-2</v>
      </c>
      <c r="X415" s="16">
        <v>3.0640668523676879E-2</v>
      </c>
      <c r="Y415" s="16">
        <v>2.8571428571428571E-2</v>
      </c>
      <c r="Z415" s="16">
        <v>2.3391812865497071E-2</v>
      </c>
      <c r="AB415" s="16">
        <v>2.568493150684931E-2</v>
      </c>
      <c r="AC415" s="16">
        <v>2.337228714524207E-2</v>
      </c>
      <c r="AD415" s="16">
        <v>3.1662269129287601E-2</v>
      </c>
    </row>
    <row r="417" spans="2:30" ht="87" x14ac:dyDescent="0.35">
      <c r="B417" s="12" t="s">
        <v>240</v>
      </c>
    </row>
    <row r="418" spans="2:30" x14ac:dyDescent="0.35">
      <c r="B418" s="13" t="s">
        <v>17</v>
      </c>
    </row>
    <row r="419" spans="2:30" x14ac:dyDescent="0.35">
      <c r="B419" s="11" t="s">
        <v>53</v>
      </c>
      <c r="C419" s="14">
        <v>810</v>
      </c>
      <c r="D419" s="14">
        <v>219</v>
      </c>
      <c r="E419" s="14">
        <v>590</v>
      </c>
      <c r="G419" s="14">
        <v>255</v>
      </c>
      <c r="H419" s="14">
        <v>264</v>
      </c>
      <c r="I419" s="14">
        <v>186</v>
      </c>
      <c r="J419" s="14">
        <v>105</v>
      </c>
      <c r="L419" s="14">
        <v>603</v>
      </c>
      <c r="M419" s="14">
        <v>117</v>
      </c>
      <c r="O419" s="14">
        <v>177</v>
      </c>
      <c r="P419" s="14">
        <v>159</v>
      </c>
      <c r="Q419" s="14">
        <v>100</v>
      </c>
      <c r="S419" s="14">
        <v>194</v>
      </c>
      <c r="T419" s="14">
        <v>276</v>
      </c>
      <c r="U419" s="14">
        <v>143</v>
      </c>
      <c r="V419" s="14">
        <v>197</v>
      </c>
      <c r="X419" s="14">
        <v>359</v>
      </c>
      <c r="Y419" s="14">
        <v>280</v>
      </c>
      <c r="Z419" s="14">
        <v>171</v>
      </c>
      <c r="AB419" s="14">
        <v>584</v>
      </c>
      <c r="AC419" s="14">
        <v>599</v>
      </c>
      <c r="AD419" s="14">
        <v>379</v>
      </c>
    </row>
    <row r="420" spans="2:30" x14ac:dyDescent="0.35">
      <c r="B420" s="15" t="s">
        <v>241</v>
      </c>
      <c r="C420" s="16">
        <v>0.51358024691358029</v>
      </c>
      <c r="D420" s="16">
        <v>0.44748858447488582</v>
      </c>
      <c r="E420" s="16">
        <v>0.53728813559322031</v>
      </c>
      <c r="G420" s="16">
        <v>0.49803921568627452</v>
      </c>
      <c r="H420" s="16">
        <v>0.52272727272727271</v>
      </c>
      <c r="I420" s="16">
        <v>0.5376344086021505</v>
      </c>
      <c r="J420" s="16">
        <v>0.48571428571428571</v>
      </c>
      <c r="L420" s="16">
        <v>0.53067993366500832</v>
      </c>
      <c r="M420" s="16">
        <v>0.46153846153846162</v>
      </c>
      <c r="O420" s="16">
        <v>0.49717514124293788</v>
      </c>
      <c r="P420" s="16">
        <v>0.4779874213836478</v>
      </c>
      <c r="Q420" s="16">
        <v>0.5</v>
      </c>
      <c r="S420" s="16">
        <v>0.46391752577319589</v>
      </c>
      <c r="T420" s="16">
        <v>0.50724637681159424</v>
      </c>
      <c r="U420" s="16">
        <v>0.52447552447552448</v>
      </c>
      <c r="V420" s="16">
        <v>0.56345177664974622</v>
      </c>
      <c r="X420" s="16">
        <v>0.52646239554317553</v>
      </c>
      <c r="Y420" s="16">
        <v>0.48928571428571432</v>
      </c>
      <c r="Z420" s="16">
        <v>0.52631578947368418</v>
      </c>
      <c r="AB420" s="16">
        <v>0.51027397260273977</v>
      </c>
      <c r="AC420" s="16">
        <v>0.52253756260434059</v>
      </c>
      <c r="AD420" s="16">
        <v>0.55936675461741425</v>
      </c>
    </row>
    <row r="421" spans="2:30" x14ac:dyDescent="0.35">
      <c r="B421" s="15" t="s">
        <v>242</v>
      </c>
      <c r="C421" s="16">
        <v>0.41975308641975312</v>
      </c>
      <c r="D421" s="16">
        <v>0.46575342465753422</v>
      </c>
      <c r="E421" s="16">
        <v>0.4033898305084746</v>
      </c>
      <c r="G421" s="16">
        <v>0.43137254901960792</v>
      </c>
      <c r="H421" s="16">
        <v>0.40151515151515149</v>
      </c>
      <c r="I421" s="16">
        <v>0.40860215053763438</v>
      </c>
      <c r="J421" s="16">
        <v>0.45714285714285707</v>
      </c>
      <c r="L421" s="16">
        <v>0.4079601990049751</v>
      </c>
      <c r="M421" s="16">
        <v>0.46153846153846162</v>
      </c>
      <c r="O421" s="16">
        <v>0.42372881355932202</v>
      </c>
      <c r="P421" s="16">
        <v>0.44025157232704398</v>
      </c>
      <c r="Q421" s="16">
        <v>0.45</v>
      </c>
      <c r="S421" s="16">
        <v>0.42268041237113402</v>
      </c>
      <c r="T421" s="16">
        <v>0.4311594202898551</v>
      </c>
      <c r="U421" s="16">
        <v>0.39160839160839161</v>
      </c>
      <c r="V421" s="16">
        <v>0.42131979695431471</v>
      </c>
      <c r="X421" s="16">
        <v>0.40389972144846797</v>
      </c>
      <c r="Y421" s="16">
        <v>0.45357142857142863</v>
      </c>
      <c r="Z421" s="16">
        <v>0.39766081871345033</v>
      </c>
      <c r="AB421" s="16">
        <v>0.42123287671232879</v>
      </c>
      <c r="AC421" s="16">
        <v>0.42237061769616019</v>
      </c>
      <c r="AD421" s="16">
        <v>0.38786279683377312</v>
      </c>
    </row>
    <row r="422" spans="2:30" x14ac:dyDescent="0.35">
      <c r="B422" s="15" t="s">
        <v>243</v>
      </c>
      <c r="C422" s="16">
        <v>4.6913580246913583E-2</v>
      </c>
      <c r="D422" s="16">
        <v>7.7625570776255703E-2</v>
      </c>
      <c r="E422" s="16">
        <v>3.5593220338983052E-2</v>
      </c>
      <c r="G422" s="16">
        <v>5.4901960784313718E-2</v>
      </c>
      <c r="H422" s="16">
        <v>6.0606060606060608E-2</v>
      </c>
      <c r="I422" s="16">
        <v>2.6881720430107531E-2</v>
      </c>
      <c r="J422" s="16">
        <v>2.8571428571428571E-2</v>
      </c>
      <c r="L422" s="16">
        <v>4.975124378109453E-2</v>
      </c>
      <c r="M422" s="16">
        <v>4.2735042735042743E-2</v>
      </c>
      <c r="O422" s="16">
        <v>5.0847457627118647E-2</v>
      </c>
      <c r="P422" s="16">
        <v>6.9182389937106917E-2</v>
      </c>
      <c r="Q422" s="16">
        <v>0.04</v>
      </c>
      <c r="S422" s="16">
        <v>7.2164948453608241E-2</v>
      </c>
      <c r="T422" s="16">
        <v>4.3478260869565223E-2</v>
      </c>
      <c r="U422" s="16">
        <v>6.9930069930069935E-2</v>
      </c>
      <c r="V422" s="16">
        <v>1.015228426395939E-2</v>
      </c>
      <c r="X422" s="16">
        <v>5.2924791086350967E-2</v>
      </c>
      <c r="Y422" s="16">
        <v>4.2857142857142858E-2</v>
      </c>
      <c r="Z422" s="16">
        <v>4.0935672514619881E-2</v>
      </c>
      <c r="AB422" s="16">
        <v>5.4794520547945202E-2</v>
      </c>
      <c r="AC422" s="16">
        <v>4.006677796327212E-2</v>
      </c>
      <c r="AD422" s="16">
        <v>2.638522427440633E-2</v>
      </c>
    </row>
    <row r="423" spans="2:30" x14ac:dyDescent="0.35">
      <c r="B423" s="15" t="s">
        <v>98</v>
      </c>
      <c r="C423" s="16">
        <v>1.9753086419753089E-2</v>
      </c>
      <c r="D423" s="16">
        <v>9.1324200913242004E-3</v>
      </c>
      <c r="E423" s="16">
        <v>2.3728813559322031E-2</v>
      </c>
      <c r="G423" s="16">
        <v>1.5686274509803921E-2</v>
      </c>
      <c r="H423" s="16">
        <v>1.515151515151515E-2</v>
      </c>
      <c r="I423" s="16">
        <v>2.6881720430107531E-2</v>
      </c>
      <c r="J423" s="16">
        <v>2.8571428571428571E-2</v>
      </c>
      <c r="L423" s="16">
        <v>1.1608623548922061E-2</v>
      </c>
      <c r="M423" s="16">
        <v>3.4188034188034191E-2</v>
      </c>
      <c r="O423" s="16">
        <v>2.8248587570621469E-2</v>
      </c>
      <c r="P423" s="16">
        <v>1.257861635220126E-2</v>
      </c>
      <c r="Q423" s="16">
        <v>0.01</v>
      </c>
      <c r="S423" s="16">
        <v>4.1237113402061848E-2</v>
      </c>
      <c r="T423" s="16">
        <v>1.8115942028985511E-2</v>
      </c>
      <c r="U423" s="16">
        <v>1.3986013986013989E-2</v>
      </c>
      <c r="V423" s="16">
        <v>5.076142131979695E-3</v>
      </c>
      <c r="X423" s="16">
        <v>1.6713091922005568E-2</v>
      </c>
      <c r="Y423" s="16">
        <v>1.428571428571429E-2</v>
      </c>
      <c r="Z423" s="16">
        <v>3.5087719298245612E-2</v>
      </c>
      <c r="AB423" s="16">
        <v>1.3698630136986301E-2</v>
      </c>
      <c r="AC423" s="16">
        <v>1.5025041736227049E-2</v>
      </c>
      <c r="AD423" s="16">
        <v>2.638522427440633E-2</v>
      </c>
    </row>
    <row r="425" spans="2:30" ht="87" x14ac:dyDescent="0.35">
      <c r="B425" s="12" t="s">
        <v>244</v>
      </c>
    </row>
    <row r="426" spans="2:30" x14ac:dyDescent="0.35">
      <c r="B426" s="13" t="s">
        <v>17</v>
      </c>
    </row>
    <row r="427" spans="2:30" x14ac:dyDescent="0.35">
      <c r="B427" s="11" t="s">
        <v>53</v>
      </c>
      <c r="C427" s="14">
        <v>810</v>
      </c>
      <c r="D427" s="14">
        <v>219</v>
      </c>
      <c r="E427" s="14">
        <v>590</v>
      </c>
      <c r="G427" s="14">
        <v>255</v>
      </c>
      <c r="H427" s="14">
        <v>264</v>
      </c>
      <c r="I427" s="14">
        <v>186</v>
      </c>
      <c r="J427" s="14">
        <v>105</v>
      </c>
      <c r="L427" s="14">
        <v>603</v>
      </c>
      <c r="M427" s="14">
        <v>117</v>
      </c>
      <c r="O427" s="14">
        <v>177</v>
      </c>
      <c r="P427" s="14">
        <v>159</v>
      </c>
      <c r="Q427" s="14">
        <v>100</v>
      </c>
      <c r="S427" s="14">
        <v>194</v>
      </c>
      <c r="T427" s="14">
        <v>276</v>
      </c>
      <c r="U427" s="14">
        <v>143</v>
      </c>
      <c r="V427" s="14">
        <v>197</v>
      </c>
      <c r="X427" s="14">
        <v>359</v>
      </c>
      <c r="Y427" s="14">
        <v>280</v>
      </c>
      <c r="Z427" s="14">
        <v>171</v>
      </c>
      <c r="AB427" s="14">
        <v>584</v>
      </c>
      <c r="AC427" s="14">
        <v>599</v>
      </c>
      <c r="AD427" s="14">
        <v>379</v>
      </c>
    </row>
    <row r="428" spans="2:30" x14ac:dyDescent="0.35">
      <c r="B428" s="15" t="s">
        <v>241</v>
      </c>
      <c r="C428" s="16">
        <v>0.30493827160493819</v>
      </c>
      <c r="D428" s="16">
        <v>0.29680365296803651</v>
      </c>
      <c r="E428" s="16">
        <v>0.30847457627118652</v>
      </c>
      <c r="G428" s="16">
        <v>0.32941176470588229</v>
      </c>
      <c r="H428" s="16">
        <v>0.31060606060606061</v>
      </c>
      <c r="I428" s="16">
        <v>0.23118279569892469</v>
      </c>
      <c r="J428" s="16">
        <v>0.3619047619047619</v>
      </c>
      <c r="L428" s="16">
        <v>0.29684908789386399</v>
      </c>
      <c r="M428" s="16">
        <v>0.29059829059829062</v>
      </c>
      <c r="O428" s="16">
        <v>0.29943502824858759</v>
      </c>
      <c r="P428" s="16">
        <v>0.3081761006289308</v>
      </c>
      <c r="Q428" s="16">
        <v>0.31</v>
      </c>
      <c r="S428" s="16">
        <v>0.27319587628865982</v>
      </c>
      <c r="T428" s="16">
        <v>0.34057971014492749</v>
      </c>
      <c r="U428" s="16">
        <v>0.28671328671328672</v>
      </c>
      <c r="V428" s="16">
        <v>0.29949238578680198</v>
      </c>
      <c r="X428" s="16">
        <v>0.29247910863509752</v>
      </c>
      <c r="Y428" s="16">
        <v>0.30714285714285722</v>
      </c>
      <c r="Z428" s="16">
        <v>0.32748538011695899</v>
      </c>
      <c r="AB428" s="16">
        <v>0.28595890410958902</v>
      </c>
      <c r="AC428" s="16">
        <v>0.29549248747913193</v>
      </c>
      <c r="AD428" s="16">
        <v>0.30870712401055411</v>
      </c>
    </row>
    <row r="429" spans="2:30" x14ac:dyDescent="0.35">
      <c r="B429" s="15" t="s">
        <v>242</v>
      </c>
      <c r="C429" s="16">
        <v>0.53209876543209877</v>
      </c>
      <c r="D429" s="16">
        <v>0.52511415525114158</v>
      </c>
      <c r="E429" s="16">
        <v>0.53389830508474578</v>
      </c>
      <c r="G429" s="16">
        <v>0.51372549019607838</v>
      </c>
      <c r="H429" s="16">
        <v>0.54545454545454541</v>
      </c>
      <c r="I429" s="16">
        <v>0.60752688172043012</v>
      </c>
      <c r="J429" s="16">
        <v>0.40952380952380951</v>
      </c>
      <c r="L429" s="16">
        <v>0.55223880597014929</v>
      </c>
      <c r="M429" s="16">
        <v>0.45299145299145299</v>
      </c>
      <c r="O429" s="16">
        <v>0.56497175141242939</v>
      </c>
      <c r="P429" s="16">
        <v>0.52830188679245282</v>
      </c>
      <c r="Q429" s="16">
        <v>0.48</v>
      </c>
      <c r="S429" s="16">
        <v>0.5670103092783505</v>
      </c>
      <c r="T429" s="16">
        <v>0.48188405797101452</v>
      </c>
      <c r="U429" s="16">
        <v>0.53146853146853146</v>
      </c>
      <c r="V429" s="16">
        <v>0.56852791878172593</v>
      </c>
      <c r="X429" s="16">
        <v>0.55710306406685239</v>
      </c>
      <c r="Y429" s="16">
        <v>0.50357142857142856</v>
      </c>
      <c r="Z429" s="16">
        <v>0.52631578947368418</v>
      </c>
      <c r="AB429" s="16">
        <v>0.55650684931506844</v>
      </c>
      <c r="AC429" s="16">
        <v>0.54257095158597668</v>
      </c>
      <c r="AD429" s="16">
        <v>0.52770448548812665</v>
      </c>
    </row>
    <row r="430" spans="2:30" x14ac:dyDescent="0.35">
      <c r="B430" s="15" t="s">
        <v>243</v>
      </c>
      <c r="C430" s="16">
        <v>0.1333333333333333</v>
      </c>
      <c r="D430" s="16">
        <v>0.15981735159817351</v>
      </c>
      <c r="E430" s="16">
        <v>0.123728813559322</v>
      </c>
      <c r="G430" s="16">
        <v>0.1372549019607843</v>
      </c>
      <c r="H430" s="16">
        <v>0.10227272727272731</v>
      </c>
      <c r="I430" s="16">
        <v>0.1397849462365591</v>
      </c>
      <c r="J430" s="16">
        <v>0.19047619047619049</v>
      </c>
      <c r="L430" s="16">
        <v>0.12437810945273629</v>
      </c>
      <c r="M430" s="16">
        <v>0.20512820512820509</v>
      </c>
      <c r="O430" s="16">
        <v>0.10734463276836161</v>
      </c>
      <c r="P430" s="16">
        <v>0.13836477987421381</v>
      </c>
      <c r="Q430" s="16">
        <v>0.19</v>
      </c>
      <c r="S430" s="16">
        <v>0.1391752577319588</v>
      </c>
      <c r="T430" s="16">
        <v>0.12681159420289859</v>
      </c>
      <c r="U430" s="16">
        <v>0.14685314685314679</v>
      </c>
      <c r="V430" s="16">
        <v>0.12690355329949241</v>
      </c>
      <c r="X430" s="16">
        <v>0.1225626740947075</v>
      </c>
      <c r="Y430" s="16">
        <v>0.1607142857142857</v>
      </c>
      <c r="Z430" s="16">
        <v>0.1111111111111111</v>
      </c>
      <c r="AB430" s="16">
        <v>0.13013698630136991</v>
      </c>
      <c r="AC430" s="16">
        <v>0.13856427378964939</v>
      </c>
      <c r="AD430" s="16">
        <v>0.13456464379947231</v>
      </c>
    </row>
    <row r="431" spans="2:30" x14ac:dyDescent="0.35">
      <c r="B431" s="15" t="s">
        <v>98</v>
      </c>
      <c r="C431" s="16">
        <v>2.9629629629629631E-2</v>
      </c>
      <c r="D431" s="16">
        <v>1.8264840182648401E-2</v>
      </c>
      <c r="E431" s="16">
        <v>3.3898305084745763E-2</v>
      </c>
      <c r="G431" s="16">
        <v>1.9607843137254902E-2</v>
      </c>
      <c r="H431" s="16">
        <v>4.1666666666666657E-2</v>
      </c>
      <c r="I431" s="16">
        <v>2.150537634408602E-2</v>
      </c>
      <c r="J431" s="16">
        <v>3.8095238095238099E-2</v>
      </c>
      <c r="L431" s="16">
        <v>2.6533996683250419E-2</v>
      </c>
      <c r="M431" s="16">
        <v>5.128205128205128E-2</v>
      </c>
      <c r="O431" s="16">
        <v>2.8248587570621469E-2</v>
      </c>
      <c r="P431" s="16">
        <v>2.5157232704402521E-2</v>
      </c>
      <c r="Q431" s="16">
        <v>0.02</v>
      </c>
      <c r="S431" s="16">
        <v>2.0618556701030931E-2</v>
      </c>
      <c r="T431" s="16">
        <v>5.0724637681159417E-2</v>
      </c>
      <c r="U431" s="16">
        <v>3.4965034965034968E-2</v>
      </c>
      <c r="V431" s="16">
        <v>5.076142131979695E-3</v>
      </c>
      <c r="X431" s="16">
        <v>2.7855153203342621E-2</v>
      </c>
      <c r="Y431" s="16">
        <v>2.8571428571428571E-2</v>
      </c>
      <c r="Z431" s="16">
        <v>3.5087719298245612E-2</v>
      </c>
      <c r="AB431" s="16">
        <v>2.7397260273972601E-2</v>
      </c>
      <c r="AC431" s="16">
        <v>2.337228714524207E-2</v>
      </c>
      <c r="AD431" s="16">
        <v>2.9023746701846969E-2</v>
      </c>
    </row>
    <row r="433" spans="2:30" ht="87" x14ac:dyDescent="0.35">
      <c r="B433" s="12" t="s">
        <v>245</v>
      </c>
    </row>
    <row r="434" spans="2:30" x14ac:dyDescent="0.35">
      <c r="B434" s="13" t="s">
        <v>17</v>
      </c>
    </row>
    <row r="435" spans="2:30" x14ac:dyDescent="0.35">
      <c r="B435" s="11" t="s">
        <v>53</v>
      </c>
      <c r="C435" s="14">
        <v>810</v>
      </c>
      <c r="D435" s="14">
        <v>219</v>
      </c>
      <c r="E435" s="14">
        <v>590</v>
      </c>
      <c r="G435" s="14">
        <v>255</v>
      </c>
      <c r="H435" s="14">
        <v>264</v>
      </c>
      <c r="I435" s="14">
        <v>186</v>
      </c>
      <c r="J435" s="14">
        <v>105</v>
      </c>
      <c r="L435" s="14">
        <v>603</v>
      </c>
      <c r="M435" s="14">
        <v>117</v>
      </c>
      <c r="O435" s="14">
        <v>177</v>
      </c>
      <c r="P435" s="14">
        <v>159</v>
      </c>
      <c r="Q435" s="14">
        <v>100</v>
      </c>
      <c r="S435" s="14">
        <v>194</v>
      </c>
      <c r="T435" s="14">
        <v>276</v>
      </c>
      <c r="U435" s="14">
        <v>143</v>
      </c>
      <c r="V435" s="14">
        <v>197</v>
      </c>
      <c r="X435" s="14">
        <v>359</v>
      </c>
      <c r="Y435" s="14">
        <v>280</v>
      </c>
      <c r="Z435" s="14">
        <v>171</v>
      </c>
      <c r="AB435" s="14">
        <v>584</v>
      </c>
      <c r="AC435" s="14">
        <v>599</v>
      </c>
      <c r="AD435" s="14">
        <v>379</v>
      </c>
    </row>
    <row r="436" spans="2:30" x14ac:dyDescent="0.35">
      <c r="B436" s="15" t="s">
        <v>241</v>
      </c>
      <c r="C436" s="16">
        <v>0.31234567901234572</v>
      </c>
      <c r="D436" s="16">
        <v>0.31963470319634701</v>
      </c>
      <c r="E436" s="16">
        <v>0.31016949152542372</v>
      </c>
      <c r="G436" s="16">
        <v>0.29019607843137257</v>
      </c>
      <c r="H436" s="16">
        <v>0.29924242424242431</v>
      </c>
      <c r="I436" s="16">
        <v>0.32795698924731181</v>
      </c>
      <c r="J436" s="16">
        <v>0.37142857142857139</v>
      </c>
      <c r="L436" s="16">
        <v>0.30016583747927028</v>
      </c>
      <c r="M436" s="16">
        <v>0.3247863247863248</v>
      </c>
      <c r="O436" s="16">
        <v>0.38418079096045199</v>
      </c>
      <c r="P436" s="16">
        <v>0.3081761006289308</v>
      </c>
      <c r="Q436" s="16">
        <v>0.35</v>
      </c>
      <c r="S436" s="16">
        <v>0.29896907216494839</v>
      </c>
      <c r="T436" s="16">
        <v>0.36594202898550732</v>
      </c>
      <c r="U436" s="16">
        <v>0.36363636363636359</v>
      </c>
      <c r="V436" s="16">
        <v>0.21319796954314721</v>
      </c>
      <c r="X436" s="16">
        <v>0.31476323119777161</v>
      </c>
      <c r="Y436" s="16">
        <v>0.29285714285714293</v>
      </c>
      <c r="Z436" s="16">
        <v>0.33918128654970758</v>
      </c>
      <c r="AB436" s="16">
        <v>0.29794520547945208</v>
      </c>
      <c r="AC436" s="16">
        <v>0.30884808013355591</v>
      </c>
      <c r="AD436" s="16">
        <v>0.29023746701846959</v>
      </c>
    </row>
    <row r="437" spans="2:30" x14ac:dyDescent="0.35">
      <c r="B437" s="15" t="s">
        <v>242</v>
      </c>
      <c r="C437" s="16">
        <v>0.53333333333333333</v>
      </c>
      <c r="D437" s="16">
        <v>0.51141552511415522</v>
      </c>
      <c r="E437" s="16">
        <v>0.54067796610169494</v>
      </c>
      <c r="G437" s="16">
        <v>0.52941176470588236</v>
      </c>
      <c r="H437" s="16">
        <v>0.58712121212121215</v>
      </c>
      <c r="I437" s="16">
        <v>0.5268817204301075</v>
      </c>
      <c r="J437" s="16">
        <v>0.41904761904761911</v>
      </c>
      <c r="L437" s="16">
        <v>0.54726368159203975</v>
      </c>
      <c r="M437" s="16">
        <v>0.52991452991452992</v>
      </c>
      <c r="O437" s="16">
        <v>0.4632768361581921</v>
      </c>
      <c r="P437" s="16">
        <v>0.54716981132075471</v>
      </c>
      <c r="Q437" s="16">
        <v>0.49</v>
      </c>
      <c r="S437" s="16">
        <v>0.52061855670103097</v>
      </c>
      <c r="T437" s="16">
        <v>0.50362318840579712</v>
      </c>
      <c r="U437" s="16">
        <v>0.51048951048951052</v>
      </c>
      <c r="V437" s="16">
        <v>0.60406091370558379</v>
      </c>
      <c r="X437" s="16">
        <v>0.53203342618384397</v>
      </c>
      <c r="Y437" s="16">
        <v>0.5535714285714286</v>
      </c>
      <c r="Z437" s="16">
        <v>0.50292397660818711</v>
      </c>
      <c r="AB437" s="16">
        <v>0.54452054794520544</v>
      </c>
      <c r="AC437" s="16">
        <v>0.54257095158597668</v>
      </c>
      <c r="AD437" s="16">
        <v>0.54353562005277045</v>
      </c>
    </row>
    <row r="438" spans="2:30" x14ac:dyDescent="0.35">
      <c r="B438" s="15" t="s">
        <v>243</v>
      </c>
      <c r="C438" s="16">
        <v>0.1098765432098765</v>
      </c>
      <c r="D438" s="16">
        <v>0.14611872146118721</v>
      </c>
      <c r="E438" s="16">
        <v>9.6610169491525427E-2</v>
      </c>
      <c r="G438" s="16">
        <v>0.1215686274509804</v>
      </c>
      <c r="H438" s="16">
        <v>6.8181818181818177E-2</v>
      </c>
      <c r="I438" s="16">
        <v>0.1129032258064516</v>
      </c>
      <c r="J438" s="16">
        <v>0.18095238095238089</v>
      </c>
      <c r="L438" s="16">
        <v>0.109452736318408</v>
      </c>
      <c r="M438" s="16">
        <v>0.1025641025641026</v>
      </c>
      <c r="O438" s="16">
        <v>0.10734463276836161</v>
      </c>
      <c r="P438" s="16">
        <v>0.11949685534591201</v>
      </c>
      <c r="Q438" s="16">
        <v>0.1</v>
      </c>
      <c r="S438" s="16">
        <v>0.1185567010309278</v>
      </c>
      <c r="T438" s="16">
        <v>8.6956521739130432E-2</v>
      </c>
      <c r="U438" s="16">
        <v>0.1048951048951049</v>
      </c>
      <c r="V438" s="16">
        <v>0.1370558375634518</v>
      </c>
      <c r="X438" s="16">
        <v>8.9136490250696379E-2</v>
      </c>
      <c r="Y438" s="16">
        <v>0.12857142857142859</v>
      </c>
      <c r="Z438" s="16">
        <v>0.1228070175438596</v>
      </c>
      <c r="AB438" s="16">
        <v>0.1061643835616438</v>
      </c>
      <c r="AC438" s="16">
        <v>0.1068447412353923</v>
      </c>
      <c r="AD438" s="16">
        <v>0.13456464379947231</v>
      </c>
    </row>
    <row r="439" spans="2:30" x14ac:dyDescent="0.35">
      <c r="B439" s="15" t="s">
        <v>98</v>
      </c>
      <c r="C439" s="16">
        <v>4.4444444444444453E-2</v>
      </c>
      <c r="D439" s="16">
        <v>2.2831050228310501E-2</v>
      </c>
      <c r="E439" s="16">
        <v>5.254237288135593E-2</v>
      </c>
      <c r="G439" s="16">
        <v>5.8823529411764712E-2</v>
      </c>
      <c r="H439" s="16">
        <v>4.5454545454545463E-2</v>
      </c>
      <c r="I439" s="16">
        <v>3.2258064516129031E-2</v>
      </c>
      <c r="J439" s="16">
        <v>2.8571428571428571E-2</v>
      </c>
      <c r="L439" s="16">
        <v>4.3117744610281922E-2</v>
      </c>
      <c r="M439" s="16">
        <v>4.2735042735042743E-2</v>
      </c>
      <c r="O439" s="16">
        <v>4.519774011299435E-2</v>
      </c>
      <c r="P439" s="16">
        <v>2.5157232704402521E-2</v>
      </c>
      <c r="Q439" s="16">
        <v>0.06</v>
      </c>
      <c r="S439" s="16">
        <v>6.1855670103092793E-2</v>
      </c>
      <c r="T439" s="16">
        <v>4.3478260869565223E-2</v>
      </c>
      <c r="U439" s="16">
        <v>2.097902097902098E-2</v>
      </c>
      <c r="V439" s="16">
        <v>4.5685279187817257E-2</v>
      </c>
      <c r="X439" s="16">
        <v>6.4066852367688026E-2</v>
      </c>
      <c r="Y439" s="16">
        <v>2.5000000000000001E-2</v>
      </c>
      <c r="Z439" s="16">
        <v>3.5087719298245612E-2</v>
      </c>
      <c r="AB439" s="16">
        <v>5.1369863013698627E-2</v>
      </c>
      <c r="AC439" s="16">
        <v>4.1736227045075118E-2</v>
      </c>
      <c r="AD439" s="16">
        <v>3.1662269129287601E-2</v>
      </c>
    </row>
    <row r="441" spans="2:30" ht="87" x14ac:dyDescent="0.35">
      <c r="B441" s="12" t="s">
        <v>246</v>
      </c>
    </row>
    <row r="442" spans="2:30" x14ac:dyDescent="0.35">
      <c r="B442" s="13" t="s">
        <v>17</v>
      </c>
    </row>
    <row r="443" spans="2:30" x14ac:dyDescent="0.35">
      <c r="B443" s="11" t="s">
        <v>53</v>
      </c>
      <c r="C443" s="14">
        <v>810</v>
      </c>
      <c r="D443" s="14">
        <v>219</v>
      </c>
      <c r="E443" s="14">
        <v>590</v>
      </c>
      <c r="G443" s="14">
        <v>255</v>
      </c>
      <c r="H443" s="14">
        <v>264</v>
      </c>
      <c r="I443" s="14">
        <v>186</v>
      </c>
      <c r="J443" s="14">
        <v>105</v>
      </c>
      <c r="L443" s="14">
        <v>603</v>
      </c>
      <c r="M443" s="14">
        <v>117</v>
      </c>
      <c r="O443" s="14">
        <v>177</v>
      </c>
      <c r="P443" s="14">
        <v>159</v>
      </c>
      <c r="Q443" s="14">
        <v>100</v>
      </c>
      <c r="S443" s="14">
        <v>194</v>
      </c>
      <c r="T443" s="14">
        <v>276</v>
      </c>
      <c r="U443" s="14">
        <v>143</v>
      </c>
      <c r="V443" s="14">
        <v>197</v>
      </c>
      <c r="X443" s="14">
        <v>359</v>
      </c>
      <c r="Y443" s="14">
        <v>280</v>
      </c>
      <c r="Z443" s="14">
        <v>171</v>
      </c>
      <c r="AB443" s="14">
        <v>584</v>
      </c>
      <c r="AC443" s="14">
        <v>599</v>
      </c>
      <c r="AD443" s="14">
        <v>379</v>
      </c>
    </row>
    <row r="444" spans="2:30" x14ac:dyDescent="0.35">
      <c r="B444" s="15" t="s">
        <v>241</v>
      </c>
      <c r="C444" s="16">
        <v>0.4123456790123457</v>
      </c>
      <c r="D444" s="16">
        <v>0.35159817351598172</v>
      </c>
      <c r="E444" s="16">
        <v>0.43389830508474581</v>
      </c>
      <c r="G444" s="16">
        <v>0.40784313725490201</v>
      </c>
      <c r="H444" s="16">
        <v>0.40151515151515149</v>
      </c>
      <c r="I444" s="16">
        <v>0.37634408602150538</v>
      </c>
      <c r="J444" s="16">
        <v>0.51428571428571423</v>
      </c>
      <c r="L444" s="16">
        <v>0.4096185737976783</v>
      </c>
      <c r="M444" s="16">
        <v>0.40170940170940173</v>
      </c>
      <c r="O444" s="16">
        <v>0.4576271186440678</v>
      </c>
      <c r="P444" s="16">
        <v>0.44025157232704398</v>
      </c>
      <c r="Q444" s="16">
        <v>0.28000000000000003</v>
      </c>
      <c r="S444" s="16">
        <v>0.46907216494845361</v>
      </c>
      <c r="T444" s="16">
        <v>0.4311594202898551</v>
      </c>
      <c r="U444" s="16">
        <v>0.38461538461538458</v>
      </c>
      <c r="V444" s="16">
        <v>0.35025380710659898</v>
      </c>
      <c r="X444" s="16">
        <v>0.40389972144846797</v>
      </c>
      <c r="Y444" s="16">
        <v>0.39285714285714279</v>
      </c>
      <c r="Z444" s="16">
        <v>0.46198830409356723</v>
      </c>
      <c r="AB444" s="16">
        <v>0.37671232876712329</v>
      </c>
      <c r="AC444" s="16">
        <v>0.39899833055091821</v>
      </c>
      <c r="AD444" s="16">
        <v>0.42744063324538262</v>
      </c>
    </row>
    <row r="445" spans="2:30" x14ac:dyDescent="0.35">
      <c r="B445" s="15" t="s">
        <v>242</v>
      </c>
      <c r="C445" s="16">
        <v>0.47654320987654319</v>
      </c>
      <c r="D445" s="16">
        <v>0.54337899543378998</v>
      </c>
      <c r="E445" s="16">
        <v>0.45254237288135601</v>
      </c>
      <c r="G445" s="16">
        <v>0.48627450980392162</v>
      </c>
      <c r="H445" s="16">
        <v>0.47348484848484851</v>
      </c>
      <c r="I445" s="16">
        <v>0.5376344086021505</v>
      </c>
      <c r="J445" s="16">
        <v>0.35238095238095241</v>
      </c>
      <c r="L445" s="16">
        <v>0.48590381426202323</v>
      </c>
      <c r="M445" s="16">
        <v>0.46153846153846162</v>
      </c>
      <c r="O445" s="16">
        <v>0.42372881355932202</v>
      </c>
      <c r="P445" s="16">
        <v>0.47169811320754718</v>
      </c>
      <c r="Q445" s="16">
        <v>0.57999999999999996</v>
      </c>
      <c r="S445" s="16">
        <v>0.39175257731958762</v>
      </c>
      <c r="T445" s="16">
        <v>0.47826086956521741</v>
      </c>
      <c r="U445" s="16">
        <v>0.50349650349650354</v>
      </c>
      <c r="V445" s="16">
        <v>0.53807106598984766</v>
      </c>
      <c r="X445" s="16">
        <v>0.47910863509749302</v>
      </c>
      <c r="Y445" s="16">
        <v>0.48928571428571432</v>
      </c>
      <c r="Z445" s="16">
        <v>0.45029239766081869</v>
      </c>
      <c r="AB445" s="16">
        <v>0.5</v>
      </c>
      <c r="AC445" s="16">
        <v>0.49081803005008351</v>
      </c>
      <c r="AD445" s="16">
        <v>0.45910290237467022</v>
      </c>
    </row>
    <row r="446" spans="2:30" x14ac:dyDescent="0.35">
      <c r="B446" s="15" t="s">
        <v>243</v>
      </c>
      <c r="C446" s="16">
        <v>8.5185185185185183E-2</v>
      </c>
      <c r="D446" s="16">
        <v>9.1324200913242004E-2</v>
      </c>
      <c r="E446" s="16">
        <v>8.3050847457627114E-2</v>
      </c>
      <c r="G446" s="16">
        <v>9.0196078431372548E-2</v>
      </c>
      <c r="H446" s="16">
        <v>0.10227272727272731</v>
      </c>
      <c r="I446" s="16">
        <v>5.9139784946236562E-2</v>
      </c>
      <c r="J446" s="16">
        <v>7.6190476190476197E-2</v>
      </c>
      <c r="L446" s="16">
        <v>8.7893864013267001E-2</v>
      </c>
      <c r="M446" s="16">
        <v>6.8376068376068383E-2</v>
      </c>
      <c r="O446" s="16">
        <v>0.10734463276836161</v>
      </c>
      <c r="P446" s="16">
        <v>6.2893081761006289E-2</v>
      </c>
      <c r="Q446" s="16">
        <v>0.12</v>
      </c>
      <c r="S446" s="16">
        <v>8.247422680412371E-2</v>
      </c>
      <c r="T446" s="16">
        <v>7.6086956521739135E-2</v>
      </c>
      <c r="U446" s="16">
        <v>9.0909090909090912E-2</v>
      </c>
      <c r="V446" s="16">
        <v>9.6446700507614211E-2</v>
      </c>
      <c r="X446" s="16">
        <v>7.5208913649025072E-2</v>
      </c>
      <c r="Y446" s="16">
        <v>0.10357142857142861</v>
      </c>
      <c r="Z446" s="16">
        <v>7.6023391812865493E-2</v>
      </c>
      <c r="AB446" s="16">
        <v>9.2465753424657529E-2</v>
      </c>
      <c r="AC446" s="16">
        <v>8.681135225375626E-2</v>
      </c>
      <c r="AD446" s="16">
        <v>9.498680738786279E-2</v>
      </c>
    </row>
    <row r="447" spans="2:30" x14ac:dyDescent="0.35">
      <c r="B447" s="15" t="s">
        <v>98</v>
      </c>
      <c r="C447" s="16">
        <v>2.5925925925925929E-2</v>
      </c>
      <c r="D447" s="16">
        <v>1.3698630136986301E-2</v>
      </c>
      <c r="E447" s="16">
        <v>3.0508474576271191E-2</v>
      </c>
      <c r="G447" s="16">
        <v>1.5686274509803921E-2</v>
      </c>
      <c r="H447" s="16">
        <v>2.2727272727272731E-2</v>
      </c>
      <c r="I447" s="16">
        <v>2.6881720430107531E-2</v>
      </c>
      <c r="J447" s="16">
        <v>5.7142857142857141E-2</v>
      </c>
      <c r="L447" s="16">
        <v>1.658374792703151E-2</v>
      </c>
      <c r="M447" s="16">
        <v>6.8376068376068383E-2</v>
      </c>
      <c r="O447" s="16">
        <v>1.1299435028248589E-2</v>
      </c>
      <c r="P447" s="16">
        <v>2.5157232704402521E-2</v>
      </c>
      <c r="Q447" s="16">
        <v>0.02</v>
      </c>
      <c r="S447" s="16">
        <v>5.6701030927835051E-2</v>
      </c>
      <c r="T447" s="16">
        <v>1.4492753623188409E-2</v>
      </c>
      <c r="U447" s="16">
        <v>2.097902097902098E-2</v>
      </c>
      <c r="V447" s="16">
        <v>1.522842639593909E-2</v>
      </c>
      <c r="X447" s="16">
        <v>4.1782729805013928E-2</v>
      </c>
      <c r="Y447" s="16">
        <v>1.428571428571429E-2</v>
      </c>
      <c r="Z447" s="16">
        <v>1.1695906432748541E-2</v>
      </c>
      <c r="AB447" s="16">
        <v>3.082191780821918E-2</v>
      </c>
      <c r="AC447" s="16">
        <v>2.337228714524207E-2</v>
      </c>
      <c r="AD447" s="16">
        <v>1.8469656992084429E-2</v>
      </c>
    </row>
    <row r="449" spans="2:30" ht="87" x14ac:dyDescent="0.35">
      <c r="B449" s="12" t="s">
        <v>247</v>
      </c>
    </row>
    <row r="450" spans="2:30" x14ac:dyDescent="0.35">
      <c r="B450" s="13" t="s">
        <v>17</v>
      </c>
    </row>
    <row r="451" spans="2:30" x14ac:dyDescent="0.35">
      <c r="B451" s="11" t="s">
        <v>53</v>
      </c>
      <c r="C451" s="14">
        <v>810</v>
      </c>
      <c r="D451" s="14">
        <v>219</v>
      </c>
      <c r="E451" s="14">
        <v>590</v>
      </c>
      <c r="G451" s="14">
        <v>255</v>
      </c>
      <c r="H451" s="14">
        <v>264</v>
      </c>
      <c r="I451" s="14">
        <v>186</v>
      </c>
      <c r="J451" s="14">
        <v>105</v>
      </c>
      <c r="L451" s="14">
        <v>603</v>
      </c>
      <c r="M451" s="14">
        <v>117</v>
      </c>
      <c r="O451" s="14">
        <v>177</v>
      </c>
      <c r="P451" s="14">
        <v>159</v>
      </c>
      <c r="Q451" s="14">
        <v>100</v>
      </c>
      <c r="S451" s="14">
        <v>194</v>
      </c>
      <c r="T451" s="14">
        <v>276</v>
      </c>
      <c r="U451" s="14">
        <v>143</v>
      </c>
      <c r="V451" s="14">
        <v>197</v>
      </c>
      <c r="X451" s="14">
        <v>359</v>
      </c>
      <c r="Y451" s="14">
        <v>280</v>
      </c>
      <c r="Z451" s="14">
        <v>171</v>
      </c>
      <c r="AB451" s="14">
        <v>584</v>
      </c>
      <c r="AC451" s="14">
        <v>599</v>
      </c>
      <c r="AD451" s="14">
        <v>379</v>
      </c>
    </row>
    <row r="452" spans="2:30" x14ac:dyDescent="0.35">
      <c r="B452" s="15" t="s">
        <v>241</v>
      </c>
      <c r="C452" s="16">
        <v>0.6753086419753086</v>
      </c>
      <c r="D452" s="16">
        <v>0.57534246575342463</v>
      </c>
      <c r="E452" s="16">
        <v>0.71355932203389827</v>
      </c>
      <c r="G452" s="16">
        <v>0.62352941176470589</v>
      </c>
      <c r="H452" s="16">
        <v>0.70833333333333337</v>
      </c>
      <c r="I452" s="16">
        <v>0.70430107526881724</v>
      </c>
      <c r="J452" s="16">
        <v>0.66666666666666663</v>
      </c>
      <c r="L452" s="16">
        <v>0.68490878938640132</v>
      </c>
      <c r="M452" s="16">
        <v>0.70940170940170943</v>
      </c>
      <c r="O452" s="16">
        <v>0.70621468926553677</v>
      </c>
      <c r="P452" s="16">
        <v>0.69182389937106914</v>
      </c>
      <c r="Q452" s="16">
        <v>0.62</v>
      </c>
      <c r="S452" s="16">
        <v>0.66494845360824739</v>
      </c>
      <c r="T452" s="16">
        <v>0.69565217391304346</v>
      </c>
      <c r="U452" s="16">
        <v>0.62937062937062938</v>
      </c>
      <c r="V452" s="16">
        <v>0.69035532994923854</v>
      </c>
      <c r="X452" s="16">
        <v>0.68802228412256272</v>
      </c>
      <c r="Y452" s="16">
        <v>0.6428571428571429</v>
      </c>
      <c r="Z452" s="16">
        <v>0.70175438596491224</v>
      </c>
      <c r="AB452" s="16">
        <v>0.67294520547945202</v>
      </c>
      <c r="AC452" s="16">
        <v>0.67946577629382299</v>
      </c>
      <c r="AD452" s="16">
        <v>0.70712401055408969</v>
      </c>
    </row>
    <row r="453" spans="2:30" x14ac:dyDescent="0.35">
      <c r="B453" s="15" t="s">
        <v>242</v>
      </c>
      <c r="C453" s="16">
        <v>0.27160493827160492</v>
      </c>
      <c r="D453" s="16">
        <v>0.37442922374429222</v>
      </c>
      <c r="E453" s="16">
        <v>0.23220338983050851</v>
      </c>
      <c r="G453" s="16">
        <v>0.32156862745098042</v>
      </c>
      <c r="H453" s="16">
        <v>0.2424242424242424</v>
      </c>
      <c r="I453" s="16">
        <v>0.26344086021505381</v>
      </c>
      <c r="J453" s="16">
        <v>0.23809523809523811</v>
      </c>
      <c r="L453" s="16">
        <v>0.26533996683250421</v>
      </c>
      <c r="M453" s="16">
        <v>0.22222222222222221</v>
      </c>
      <c r="O453" s="16">
        <v>0.22598870056497181</v>
      </c>
      <c r="P453" s="16">
        <v>0.25157232704402521</v>
      </c>
      <c r="Q453" s="16">
        <v>0.33</v>
      </c>
      <c r="S453" s="16">
        <v>0.26804123711340211</v>
      </c>
      <c r="T453" s="16">
        <v>0.24275362318840579</v>
      </c>
      <c r="U453" s="16">
        <v>0.30769230769230771</v>
      </c>
      <c r="V453" s="16">
        <v>0.28934010152284262</v>
      </c>
      <c r="X453" s="16">
        <v>0.245125348189415</v>
      </c>
      <c r="Y453" s="16">
        <v>0.31785714285714278</v>
      </c>
      <c r="Z453" s="16">
        <v>0.25146198830409361</v>
      </c>
      <c r="AB453" s="16">
        <v>0.27226027397260272</v>
      </c>
      <c r="AC453" s="16">
        <v>0.27378964941569278</v>
      </c>
      <c r="AD453" s="16">
        <v>0.2321899736147757</v>
      </c>
    </row>
    <row r="454" spans="2:30" x14ac:dyDescent="0.35">
      <c r="B454" s="15" t="s">
        <v>243</v>
      </c>
      <c r="C454" s="16">
        <v>3.580246913580247E-2</v>
      </c>
      <c r="D454" s="16">
        <v>3.1963470319634701E-2</v>
      </c>
      <c r="E454" s="16">
        <v>3.7288135593220341E-2</v>
      </c>
      <c r="G454" s="16">
        <v>4.3137254901960777E-2</v>
      </c>
      <c r="H454" s="16">
        <v>3.03030303030303E-2</v>
      </c>
      <c r="I454" s="16">
        <v>2.6881720430107531E-2</v>
      </c>
      <c r="J454" s="16">
        <v>4.7619047619047623E-2</v>
      </c>
      <c r="L454" s="16">
        <v>3.6484245439469321E-2</v>
      </c>
      <c r="M454" s="16">
        <v>4.2735042735042743E-2</v>
      </c>
      <c r="O454" s="16">
        <v>5.6497175141242938E-2</v>
      </c>
      <c r="P454" s="16">
        <v>3.7735849056603772E-2</v>
      </c>
      <c r="Q454" s="16">
        <v>0.03</v>
      </c>
      <c r="S454" s="16">
        <v>3.608247422680412E-2</v>
      </c>
      <c r="T454" s="16">
        <v>4.3478260869565223E-2</v>
      </c>
      <c r="U454" s="16">
        <v>4.195804195804196E-2</v>
      </c>
      <c r="V454" s="16">
        <v>2.030456852791878E-2</v>
      </c>
      <c r="X454" s="16">
        <v>4.456824512534819E-2</v>
      </c>
      <c r="Y454" s="16">
        <v>3.214285714285714E-2</v>
      </c>
      <c r="Z454" s="16">
        <v>2.3391812865497071E-2</v>
      </c>
      <c r="AB454" s="16">
        <v>3.7671232876712327E-2</v>
      </c>
      <c r="AC454" s="16">
        <v>3.1719532554257093E-2</v>
      </c>
      <c r="AD454" s="16">
        <v>3.9577836411609502E-2</v>
      </c>
    </row>
    <row r="455" spans="2:30" x14ac:dyDescent="0.35">
      <c r="B455" s="15" t="s">
        <v>98</v>
      </c>
      <c r="C455" s="16">
        <v>1.7283950617283949E-2</v>
      </c>
      <c r="D455" s="16">
        <v>1.8264840182648401E-2</v>
      </c>
      <c r="E455" s="16">
        <v>1.6949152542372881E-2</v>
      </c>
      <c r="G455" s="16">
        <v>1.1764705882352939E-2</v>
      </c>
      <c r="H455" s="16">
        <v>1.893939393939394E-2</v>
      </c>
      <c r="I455" s="16">
        <v>5.3763440860215058E-3</v>
      </c>
      <c r="J455" s="16">
        <v>4.7619047619047623E-2</v>
      </c>
      <c r="L455" s="16">
        <v>1.3266998341625209E-2</v>
      </c>
      <c r="M455" s="16">
        <v>2.564102564102564E-2</v>
      </c>
      <c r="O455" s="16">
        <v>1.1299435028248589E-2</v>
      </c>
      <c r="P455" s="16">
        <v>1.886792452830189E-2</v>
      </c>
      <c r="Q455" s="16">
        <v>0.02</v>
      </c>
      <c r="S455" s="16">
        <v>3.0927835051546389E-2</v>
      </c>
      <c r="T455" s="16">
        <v>1.8115942028985511E-2</v>
      </c>
      <c r="U455" s="16">
        <v>2.097902097902098E-2</v>
      </c>
      <c r="V455" s="16">
        <v>0</v>
      </c>
      <c r="X455" s="16">
        <v>2.2284122562674091E-2</v>
      </c>
      <c r="Y455" s="16">
        <v>7.1428571428571426E-3</v>
      </c>
      <c r="Z455" s="16">
        <v>2.3391812865497071E-2</v>
      </c>
      <c r="AB455" s="16">
        <v>1.7123287671232879E-2</v>
      </c>
      <c r="AC455" s="16">
        <v>1.5025041736227049E-2</v>
      </c>
      <c r="AD455" s="16">
        <v>2.1108179419525069E-2</v>
      </c>
    </row>
    <row r="457" spans="2:30" ht="72.5" x14ac:dyDescent="0.35">
      <c r="B457" s="12" t="s">
        <v>248</v>
      </c>
    </row>
    <row r="458" spans="2:30" x14ac:dyDescent="0.35">
      <c r="B458" s="13" t="s">
        <v>17</v>
      </c>
    </row>
    <row r="459" spans="2:30" x14ac:dyDescent="0.35">
      <c r="B459" s="11" t="s">
        <v>53</v>
      </c>
      <c r="C459" s="14">
        <v>810</v>
      </c>
      <c r="D459" s="14">
        <v>219</v>
      </c>
      <c r="E459" s="14">
        <v>590</v>
      </c>
      <c r="G459" s="14">
        <v>255</v>
      </c>
      <c r="H459" s="14">
        <v>264</v>
      </c>
      <c r="I459" s="14">
        <v>186</v>
      </c>
      <c r="J459" s="14">
        <v>105</v>
      </c>
      <c r="L459" s="14">
        <v>603</v>
      </c>
      <c r="M459" s="14">
        <v>117</v>
      </c>
      <c r="O459" s="14">
        <v>177</v>
      </c>
      <c r="P459" s="14">
        <v>159</v>
      </c>
      <c r="Q459" s="14">
        <v>100</v>
      </c>
      <c r="S459" s="14">
        <v>194</v>
      </c>
      <c r="T459" s="14">
        <v>276</v>
      </c>
      <c r="U459" s="14">
        <v>143</v>
      </c>
      <c r="V459" s="14">
        <v>197</v>
      </c>
      <c r="X459" s="14">
        <v>359</v>
      </c>
      <c r="Y459" s="14">
        <v>280</v>
      </c>
      <c r="Z459" s="14">
        <v>171</v>
      </c>
      <c r="AB459" s="14">
        <v>584</v>
      </c>
      <c r="AC459" s="14">
        <v>599</v>
      </c>
      <c r="AD459" s="14">
        <v>379</v>
      </c>
    </row>
    <row r="460" spans="2:30" x14ac:dyDescent="0.35">
      <c r="B460" s="15" t="s">
        <v>241</v>
      </c>
      <c r="C460" s="16">
        <v>0.59753086419753088</v>
      </c>
      <c r="D460" s="16">
        <v>0.55707762557077622</v>
      </c>
      <c r="E460" s="16">
        <v>0.61186440677966103</v>
      </c>
      <c r="G460" s="16">
        <v>0.61960784313725492</v>
      </c>
      <c r="H460" s="16">
        <v>0.60606060606060608</v>
      </c>
      <c r="I460" s="16">
        <v>0.58602150537634412</v>
      </c>
      <c r="J460" s="16">
        <v>0.54285714285714282</v>
      </c>
      <c r="L460" s="16">
        <v>0.62354892205638479</v>
      </c>
      <c r="M460" s="16">
        <v>0.50427350427350426</v>
      </c>
      <c r="O460" s="16">
        <v>0.55932203389830504</v>
      </c>
      <c r="P460" s="16">
        <v>0.61635220125786161</v>
      </c>
      <c r="Q460" s="16">
        <v>0.61</v>
      </c>
      <c r="S460" s="16">
        <v>0.55154639175257736</v>
      </c>
      <c r="T460" s="16">
        <v>0.59782608695652173</v>
      </c>
      <c r="U460" s="16">
        <v>0.60139860139860135</v>
      </c>
      <c r="V460" s="16">
        <v>0.63959390862944165</v>
      </c>
      <c r="X460" s="16">
        <v>0.62952646239554322</v>
      </c>
      <c r="Y460" s="16">
        <v>0.56071428571428572</v>
      </c>
      <c r="Z460" s="16">
        <v>0.59064327485380119</v>
      </c>
      <c r="AB460" s="16">
        <v>0.60445205479452058</v>
      </c>
      <c r="AC460" s="16">
        <v>0.60601001669449084</v>
      </c>
      <c r="AD460" s="16">
        <v>0.60686015831134565</v>
      </c>
    </row>
    <row r="461" spans="2:30" x14ac:dyDescent="0.35">
      <c r="B461" s="15" t="s">
        <v>242</v>
      </c>
      <c r="C461" s="16">
        <v>0.32592592592592601</v>
      </c>
      <c r="D461" s="16">
        <v>0.36073059360730592</v>
      </c>
      <c r="E461" s="16">
        <v>0.3135593220338983</v>
      </c>
      <c r="G461" s="16">
        <v>0.30980392156862752</v>
      </c>
      <c r="H461" s="16">
        <v>0.3371212121212121</v>
      </c>
      <c r="I461" s="16">
        <v>0.32258064516129031</v>
      </c>
      <c r="J461" s="16">
        <v>0.34285714285714292</v>
      </c>
      <c r="L461" s="16">
        <v>0.3101160862354892</v>
      </c>
      <c r="M461" s="16">
        <v>0.38461538461538458</v>
      </c>
      <c r="O461" s="16">
        <v>0.3672316384180791</v>
      </c>
      <c r="P461" s="16">
        <v>0.32075471698113212</v>
      </c>
      <c r="Q461" s="16">
        <v>0.32</v>
      </c>
      <c r="S461" s="16">
        <v>0.34536082474226798</v>
      </c>
      <c r="T461" s="16">
        <v>0.33333333333333331</v>
      </c>
      <c r="U461" s="16">
        <v>0.30069930069930068</v>
      </c>
      <c r="V461" s="16">
        <v>0.31472081218274112</v>
      </c>
      <c r="X461" s="16">
        <v>0.29526462395543168</v>
      </c>
      <c r="Y461" s="16">
        <v>0.36071428571428571</v>
      </c>
      <c r="Z461" s="16">
        <v>0.33333333333333331</v>
      </c>
      <c r="AB461" s="16">
        <v>0.32191780821917809</v>
      </c>
      <c r="AC461" s="16">
        <v>0.32554257095158601</v>
      </c>
      <c r="AD461" s="16">
        <v>0.30606860158311339</v>
      </c>
    </row>
    <row r="462" spans="2:30" x14ac:dyDescent="0.35">
      <c r="B462" s="15" t="s">
        <v>243</v>
      </c>
      <c r="C462" s="16">
        <v>5.185185185185185E-2</v>
      </c>
      <c r="D462" s="16">
        <v>5.4794520547945202E-2</v>
      </c>
      <c r="E462" s="16">
        <v>5.0847457627118647E-2</v>
      </c>
      <c r="G462" s="16">
        <v>6.6666666666666666E-2</v>
      </c>
      <c r="H462" s="16">
        <v>3.787878787878788E-2</v>
      </c>
      <c r="I462" s="16">
        <v>4.3010752688172053E-2</v>
      </c>
      <c r="J462" s="16">
        <v>6.6666666666666666E-2</v>
      </c>
      <c r="L462" s="16">
        <v>5.140961857379768E-2</v>
      </c>
      <c r="M462" s="16">
        <v>5.9829059829059832E-2</v>
      </c>
      <c r="O462" s="16">
        <v>6.2146892655367228E-2</v>
      </c>
      <c r="P462" s="16">
        <v>3.7735849056603772E-2</v>
      </c>
      <c r="Q462" s="16">
        <v>0.04</v>
      </c>
      <c r="S462" s="16">
        <v>6.7010309278350513E-2</v>
      </c>
      <c r="T462" s="16">
        <v>3.6231884057971023E-2</v>
      </c>
      <c r="U462" s="16">
        <v>9.0909090909090912E-2</v>
      </c>
      <c r="V462" s="16">
        <v>3.045685279187817E-2</v>
      </c>
      <c r="X462" s="16">
        <v>5.2924791086350967E-2</v>
      </c>
      <c r="Y462" s="16">
        <v>0.05</v>
      </c>
      <c r="Z462" s="16">
        <v>5.2631578947368418E-2</v>
      </c>
      <c r="AB462" s="16">
        <v>4.965753424657534E-2</v>
      </c>
      <c r="AC462" s="16">
        <v>4.5075125208681142E-2</v>
      </c>
      <c r="AD462" s="16">
        <v>5.5408970976253302E-2</v>
      </c>
    </row>
    <row r="463" spans="2:30" x14ac:dyDescent="0.35">
      <c r="B463" s="15" t="s">
        <v>98</v>
      </c>
      <c r="C463" s="16">
        <v>2.469135802469136E-2</v>
      </c>
      <c r="D463" s="16">
        <v>2.7397260273972601E-2</v>
      </c>
      <c r="E463" s="16">
        <v>2.3728813559322031E-2</v>
      </c>
      <c r="G463" s="16">
        <v>3.9215686274509803E-3</v>
      </c>
      <c r="H463" s="16">
        <v>1.893939393939394E-2</v>
      </c>
      <c r="I463" s="16">
        <v>4.8387096774193547E-2</v>
      </c>
      <c r="J463" s="16">
        <v>4.7619047619047623E-2</v>
      </c>
      <c r="L463" s="16">
        <v>1.492537313432836E-2</v>
      </c>
      <c r="M463" s="16">
        <v>5.128205128205128E-2</v>
      </c>
      <c r="O463" s="16">
        <v>1.1299435028248589E-2</v>
      </c>
      <c r="P463" s="16">
        <v>2.5157232704402521E-2</v>
      </c>
      <c r="Q463" s="16">
        <v>0.03</v>
      </c>
      <c r="S463" s="16">
        <v>3.608247422680412E-2</v>
      </c>
      <c r="T463" s="16">
        <v>3.2608695652173912E-2</v>
      </c>
      <c r="U463" s="16">
        <v>6.993006993006993E-3</v>
      </c>
      <c r="V463" s="16">
        <v>1.522842639593909E-2</v>
      </c>
      <c r="X463" s="16">
        <v>2.2284122562674091E-2</v>
      </c>
      <c r="Y463" s="16">
        <v>2.8571428571428571E-2</v>
      </c>
      <c r="Z463" s="16">
        <v>2.3391812865497071E-2</v>
      </c>
      <c r="AB463" s="16">
        <v>2.397260273972603E-2</v>
      </c>
      <c r="AC463" s="16">
        <v>2.337228714524207E-2</v>
      </c>
      <c r="AD463" s="16">
        <v>3.1662269129287601E-2</v>
      </c>
    </row>
    <row r="465" spans="2:30" ht="72.5" x14ac:dyDescent="0.35">
      <c r="B465" s="12" t="s">
        <v>249</v>
      </c>
    </row>
    <row r="466" spans="2:30" x14ac:dyDescent="0.35">
      <c r="B466" s="13" t="s">
        <v>17</v>
      </c>
    </row>
    <row r="467" spans="2:30" x14ac:dyDescent="0.35">
      <c r="B467" s="11" t="s">
        <v>53</v>
      </c>
      <c r="C467" s="14">
        <v>810</v>
      </c>
      <c r="D467" s="14">
        <v>219</v>
      </c>
      <c r="E467" s="14">
        <v>590</v>
      </c>
      <c r="G467" s="14">
        <v>255</v>
      </c>
      <c r="H467" s="14">
        <v>264</v>
      </c>
      <c r="I467" s="14">
        <v>186</v>
      </c>
      <c r="J467" s="14">
        <v>105</v>
      </c>
      <c r="L467" s="14">
        <v>603</v>
      </c>
      <c r="M467" s="14">
        <v>117</v>
      </c>
      <c r="O467" s="14">
        <v>177</v>
      </c>
      <c r="P467" s="14">
        <v>159</v>
      </c>
      <c r="Q467" s="14">
        <v>100</v>
      </c>
      <c r="S467" s="14">
        <v>194</v>
      </c>
      <c r="T467" s="14">
        <v>276</v>
      </c>
      <c r="U467" s="14">
        <v>143</v>
      </c>
      <c r="V467" s="14">
        <v>197</v>
      </c>
      <c r="X467" s="14">
        <v>359</v>
      </c>
      <c r="Y467" s="14">
        <v>280</v>
      </c>
      <c r="Z467" s="14">
        <v>171</v>
      </c>
      <c r="AB467" s="14">
        <v>584</v>
      </c>
      <c r="AC467" s="14">
        <v>599</v>
      </c>
      <c r="AD467" s="14">
        <v>379</v>
      </c>
    </row>
    <row r="468" spans="2:30" x14ac:dyDescent="0.35">
      <c r="B468" s="15" t="s">
        <v>250</v>
      </c>
      <c r="C468" s="16">
        <v>9.0123456790123457E-2</v>
      </c>
      <c r="D468" s="16">
        <v>6.3926940639269403E-2</v>
      </c>
      <c r="E468" s="16">
        <v>0.1</v>
      </c>
      <c r="G468" s="16">
        <v>7.4509803921568626E-2</v>
      </c>
      <c r="H468" s="16">
        <v>0.10227272727272731</v>
      </c>
      <c r="I468" s="16">
        <v>0.10215053763440859</v>
      </c>
      <c r="J468" s="16">
        <v>7.6190476190476197E-2</v>
      </c>
      <c r="L468" s="16">
        <v>9.1210613598673301E-2</v>
      </c>
      <c r="M468" s="16">
        <v>6.8376068376068383E-2</v>
      </c>
      <c r="O468" s="16">
        <v>9.03954802259887E-2</v>
      </c>
      <c r="P468" s="16">
        <v>8.8050314465408799E-2</v>
      </c>
      <c r="Q468" s="16">
        <v>0.06</v>
      </c>
      <c r="S468" s="16">
        <v>9.2783505154639179E-2</v>
      </c>
      <c r="T468" s="16">
        <v>0.11956521739130439</v>
      </c>
      <c r="U468" s="16">
        <v>6.2937062937062943E-2</v>
      </c>
      <c r="V468" s="16">
        <v>6.5989847715736044E-2</v>
      </c>
      <c r="X468" s="16">
        <v>0.11699164345403899</v>
      </c>
      <c r="Y468" s="16">
        <v>7.4999999999999997E-2</v>
      </c>
      <c r="Z468" s="16">
        <v>5.8479532163742687E-2</v>
      </c>
      <c r="AB468" s="16">
        <v>9.5890410958904104E-2</v>
      </c>
      <c r="AC468" s="16">
        <v>9.1819699499165269E-2</v>
      </c>
      <c r="AD468" s="16">
        <v>8.9709762532981532E-2</v>
      </c>
    </row>
    <row r="469" spans="2:30" x14ac:dyDescent="0.35">
      <c r="B469" s="15" t="s">
        <v>251</v>
      </c>
      <c r="C469" s="16">
        <v>0.29135802469135802</v>
      </c>
      <c r="D469" s="16">
        <v>0.27397260273972601</v>
      </c>
      <c r="E469" s="16">
        <v>0.29830508474576273</v>
      </c>
      <c r="G469" s="16">
        <v>0.29019607843137257</v>
      </c>
      <c r="H469" s="16">
        <v>0.27651515151515149</v>
      </c>
      <c r="I469" s="16">
        <v>0.27419354838709681</v>
      </c>
      <c r="J469" s="16">
        <v>0.3619047619047619</v>
      </c>
      <c r="L469" s="16">
        <v>0.28689883913764508</v>
      </c>
      <c r="M469" s="16">
        <v>0.25641025641025639</v>
      </c>
      <c r="O469" s="16">
        <v>0.32768361581920902</v>
      </c>
      <c r="P469" s="16">
        <v>0.32075471698113212</v>
      </c>
      <c r="Q469" s="16">
        <v>0.26</v>
      </c>
      <c r="S469" s="16">
        <v>0.34536082474226798</v>
      </c>
      <c r="T469" s="16">
        <v>0.3079710144927536</v>
      </c>
      <c r="U469" s="16">
        <v>0.30769230769230771</v>
      </c>
      <c r="V469" s="16">
        <v>0.20304568527918779</v>
      </c>
      <c r="X469" s="16">
        <v>0.29526462395543168</v>
      </c>
      <c r="Y469" s="16">
        <v>0.28214285714285708</v>
      </c>
      <c r="Z469" s="16">
        <v>0.2982456140350877</v>
      </c>
      <c r="AB469" s="16">
        <v>0.2791095890410959</v>
      </c>
      <c r="AC469" s="16">
        <v>0.2604340567612688</v>
      </c>
      <c r="AD469" s="16">
        <v>0.23482849604221639</v>
      </c>
    </row>
    <row r="470" spans="2:30" x14ac:dyDescent="0.35">
      <c r="B470" s="15" t="s">
        <v>119</v>
      </c>
      <c r="C470" s="16">
        <v>0.35679012345679012</v>
      </c>
      <c r="D470" s="16">
        <v>0.38812785388127852</v>
      </c>
      <c r="E470" s="16">
        <v>0.34406779661016951</v>
      </c>
      <c r="G470" s="16">
        <v>0.38039215686274508</v>
      </c>
      <c r="H470" s="16">
        <v>0.37121212121212122</v>
      </c>
      <c r="I470" s="16">
        <v>0.34408602150537643</v>
      </c>
      <c r="J470" s="16">
        <v>0.2857142857142857</v>
      </c>
      <c r="L470" s="16">
        <v>0.34991708126036491</v>
      </c>
      <c r="M470" s="16">
        <v>0.37606837606837612</v>
      </c>
      <c r="O470" s="16">
        <v>0.32203389830508472</v>
      </c>
      <c r="P470" s="16">
        <v>0.36477987421383651</v>
      </c>
      <c r="Q470" s="16">
        <v>0.3</v>
      </c>
      <c r="S470" s="16">
        <v>0.28350515463917519</v>
      </c>
      <c r="T470" s="16">
        <v>0.34782608695652167</v>
      </c>
      <c r="U470" s="16">
        <v>0.39160839160839161</v>
      </c>
      <c r="V470" s="16">
        <v>0.41624365482233511</v>
      </c>
      <c r="X470" s="16">
        <v>0.33147632311977709</v>
      </c>
      <c r="Y470" s="16">
        <v>0.37857142857142861</v>
      </c>
      <c r="Z470" s="16">
        <v>0.3742690058479532</v>
      </c>
      <c r="AB470" s="16">
        <v>0.34075342465753422</v>
      </c>
      <c r="AC470" s="16">
        <v>0.36393989983305508</v>
      </c>
      <c r="AD470" s="16">
        <v>0.36147757255936669</v>
      </c>
    </row>
    <row r="471" spans="2:30" x14ac:dyDescent="0.35">
      <c r="B471" s="15" t="s">
        <v>252</v>
      </c>
      <c r="C471" s="16">
        <v>0.20123456790123459</v>
      </c>
      <c r="D471" s="16">
        <v>0.22831050228310501</v>
      </c>
      <c r="E471" s="16">
        <v>0.19152542372881359</v>
      </c>
      <c r="G471" s="16">
        <v>0.22352941176470589</v>
      </c>
      <c r="H471" s="16">
        <v>0.16666666666666671</v>
      </c>
      <c r="I471" s="16">
        <v>0.22043010752688169</v>
      </c>
      <c r="J471" s="16">
        <v>0.2</v>
      </c>
      <c r="L471" s="16">
        <v>0.20895522388059701</v>
      </c>
      <c r="M471" s="16">
        <v>0.2478632478632479</v>
      </c>
      <c r="O471" s="16">
        <v>0.19774011299435029</v>
      </c>
      <c r="P471" s="16">
        <v>0.16352201257861629</v>
      </c>
      <c r="Q471" s="16">
        <v>0.27</v>
      </c>
      <c r="S471" s="16">
        <v>0.21649484536082481</v>
      </c>
      <c r="T471" s="16">
        <v>0.16666666666666671</v>
      </c>
      <c r="U471" s="16">
        <v>0.1818181818181818</v>
      </c>
      <c r="V471" s="16">
        <v>0.2487309644670051</v>
      </c>
      <c r="X471" s="16">
        <v>0.1977715877437326</v>
      </c>
      <c r="Y471" s="16">
        <v>0.20714285714285721</v>
      </c>
      <c r="Z471" s="16">
        <v>0.19883040935672511</v>
      </c>
      <c r="AB471" s="16">
        <v>0.22602739726027399</v>
      </c>
      <c r="AC471" s="16">
        <v>0.22370617696160269</v>
      </c>
      <c r="AD471" s="16">
        <v>0.23746701846965701</v>
      </c>
    </row>
    <row r="472" spans="2:30" x14ac:dyDescent="0.35">
      <c r="B472" s="15" t="s">
        <v>253</v>
      </c>
      <c r="C472" s="16">
        <v>4.6913580246913583E-2</v>
      </c>
      <c r="D472" s="16">
        <v>4.1095890410958902E-2</v>
      </c>
      <c r="E472" s="16">
        <v>4.9152542372881358E-2</v>
      </c>
      <c r="G472" s="16">
        <v>2.7450980392156859E-2</v>
      </c>
      <c r="H472" s="16">
        <v>6.8181818181818177E-2</v>
      </c>
      <c r="I472" s="16">
        <v>3.7634408602150539E-2</v>
      </c>
      <c r="J472" s="16">
        <v>5.7142857142857141E-2</v>
      </c>
      <c r="L472" s="16">
        <v>4.975124378109453E-2</v>
      </c>
      <c r="M472" s="16">
        <v>4.2735042735042743E-2</v>
      </c>
      <c r="O472" s="16">
        <v>5.6497175141242938E-2</v>
      </c>
      <c r="P472" s="16">
        <v>6.2893081761006289E-2</v>
      </c>
      <c r="Q472" s="16">
        <v>0.09</v>
      </c>
      <c r="S472" s="16">
        <v>4.6391752577319589E-2</v>
      </c>
      <c r="T472" s="16">
        <v>3.6231884057971023E-2</v>
      </c>
      <c r="U472" s="16">
        <v>4.8951048951048952E-2</v>
      </c>
      <c r="V472" s="16">
        <v>6.0913705583756347E-2</v>
      </c>
      <c r="X472" s="16">
        <v>5.0139275766016712E-2</v>
      </c>
      <c r="Y472" s="16">
        <v>4.642857142857143E-2</v>
      </c>
      <c r="Z472" s="16">
        <v>4.0935672514619881E-2</v>
      </c>
      <c r="AB472" s="16">
        <v>5.1369863013698627E-2</v>
      </c>
      <c r="AC472" s="16">
        <v>5.3422370617696162E-2</v>
      </c>
      <c r="AD472" s="16">
        <v>5.5408970976253302E-2</v>
      </c>
    </row>
    <row r="473" spans="2:30" x14ac:dyDescent="0.35">
      <c r="B473" s="15" t="s">
        <v>122</v>
      </c>
      <c r="C473" s="16">
        <v>1.358024691358025E-2</v>
      </c>
      <c r="D473" s="16">
        <v>4.5662100456621002E-3</v>
      </c>
      <c r="E473" s="16">
        <v>1.6949152542372881E-2</v>
      </c>
      <c r="G473" s="16">
        <v>3.9215686274509803E-3</v>
      </c>
      <c r="H473" s="16">
        <v>1.515151515151515E-2</v>
      </c>
      <c r="I473" s="16">
        <v>2.150537634408602E-2</v>
      </c>
      <c r="J473" s="16">
        <v>1.9047619047619049E-2</v>
      </c>
      <c r="L473" s="16">
        <v>1.3266998341625209E-2</v>
      </c>
      <c r="M473" s="16">
        <v>8.5470085470085479E-3</v>
      </c>
      <c r="O473" s="16">
        <v>5.6497175141242938E-3</v>
      </c>
      <c r="P473" s="16">
        <v>0</v>
      </c>
      <c r="Q473" s="16">
        <v>0.02</v>
      </c>
      <c r="S473" s="16">
        <v>1.54639175257732E-2</v>
      </c>
      <c r="T473" s="16">
        <v>2.1739130434782612E-2</v>
      </c>
      <c r="U473" s="16">
        <v>6.993006993006993E-3</v>
      </c>
      <c r="V473" s="16">
        <v>5.076142131979695E-3</v>
      </c>
      <c r="X473" s="16">
        <v>8.356545961002786E-3</v>
      </c>
      <c r="Y473" s="16">
        <v>1.0714285714285709E-2</v>
      </c>
      <c r="Z473" s="16">
        <v>2.923976608187134E-2</v>
      </c>
      <c r="AB473" s="16">
        <v>6.8493150684931503E-3</v>
      </c>
      <c r="AC473" s="16">
        <v>6.6777963272120202E-3</v>
      </c>
      <c r="AD473" s="16">
        <v>2.1108179419525069E-2</v>
      </c>
    </row>
    <row r="475" spans="2:30" ht="58" x14ac:dyDescent="0.35">
      <c r="B475" s="12" t="s">
        <v>254</v>
      </c>
    </row>
    <row r="476" spans="2:30" x14ac:dyDescent="0.35">
      <c r="B476" s="13" t="s">
        <v>17</v>
      </c>
    </row>
    <row r="477" spans="2:30" x14ac:dyDescent="0.35">
      <c r="B477" s="11" t="s">
        <v>53</v>
      </c>
      <c r="C477" s="14">
        <v>810</v>
      </c>
      <c r="D477" s="14">
        <v>219</v>
      </c>
      <c r="E477" s="14">
        <v>590</v>
      </c>
      <c r="G477" s="14">
        <v>255</v>
      </c>
      <c r="H477" s="14">
        <v>264</v>
      </c>
      <c r="I477" s="14">
        <v>186</v>
      </c>
      <c r="J477" s="14">
        <v>105</v>
      </c>
      <c r="L477" s="14">
        <v>603</v>
      </c>
      <c r="M477" s="14">
        <v>117</v>
      </c>
      <c r="O477" s="14">
        <v>177</v>
      </c>
      <c r="P477" s="14">
        <v>159</v>
      </c>
      <c r="Q477" s="14">
        <v>100</v>
      </c>
      <c r="S477" s="14">
        <v>194</v>
      </c>
      <c r="T477" s="14">
        <v>276</v>
      </c>
      <c r="U477" s="14">
        <v>143</v>
      </c>
      <c r="V477" s="14">
        <v>197</v>
      </c>
      <c r="X477" s="14">
        <v>359</v>
      </c>
      <c r="Y477" s="14">
        <v>280</v>
      </c>
      <c r="Z477" s="14">
        <v>171</v>
      </c>
      <c r="AB477" s="14">
        <v>584</v>
      </c>
      <c r="AC477" s="14">
        <v>599</v>
      </c>
      <c r="AD477" s="14">
        <v>379</v>
      </c>
    </row>
    <row r="478" spans="2:30" x14ac:dyDescent="0.35">
      <c r="B478" s="15" t="s">
        <v>255</v>
      </c>
      <c r="C478" s="16">
        <v>0.108641975308642</v>
      </c>
      <c r="D478" s="16">
        <v>0.11415525114155251</v>
      </c>
      <c r="E478" s="16">
        <v>0.10677966101694911</v>
      </c>
      <c r="G478" s="16">
        <v>0.12941176470588239</v>
      </c>
      <c r="H478" s="16">
        <v>8.3333333333333329E-2</v>
      </c>
      <c r="I478" s="16">
        <v>0.1075268817204301</v>
      </c>
      <c r="J478" s="16">
        <v>0.1238095238095238</v>
      </c>
      <c r="L478" s="16">
        <v>0.1011608623548922</v>
      </c>
      <c r="M478" s="16">
        <v>0.14529914529914531</v>
      </c>
      <c r="O478" s="16">
        <v>6.2146892655367228E-2</v>
      </c>
      <c r="P478" s="16">
        <v>0.12578616352201261</v>
      </c>
      <c r="Q478" s="16">
        <v>0.14000000000000001</v>
      </c>
      <c r="S478" s="16">
        <v>0.1237113402061856</v>
      </c>
      <c r="T478" s="16">
        <v>8.3333333333333329E-2</v>
      </c>
      <c r="U478" s="16">
        <v>0.11888111888111889</v>
      </c>
      <c r="V478" s="16">
        <v>0.12182741116751269</v>
      </c>
      <c r="X478" s="16">
        <v>0.11699164345403899</v>
      </c>
      <c r="Y478" s="16">
        <v>9.285714285714286E-2</v>
      </c>
      <c r="Z478" s="16">
        <v>0.1169590643274854</v>
      </c>
      <c r="AB478" s="16">
        <v>0.1061643835616438</v>
      </c>
      <c r="AC478" s="16">
        <v>0.11018363939899831</v>
      </c>
      <c r="AD478" s="16">
        <v>0.1160949868073879</v>
      </c>
    </row>
    <row r="479" spans="2:30" x14ac:dyDescent="0.35">
      <c r="B479" s="15" t="s">
        <v>256</v>
      </c>
      <c r="C479" s="16">
        <v>0.41728395061728402</v>
      </c>
      <c r="D479" s="16">
        <v>0.46575342465753422</v>
      </c>
      <c r="E479" s="16">
        <v>0.4</v>
      </c>
      <c r="G479" s="16">
        <v>0.41568627450980389</v>
      </c>
      <c r="H479" s="16">
        <v>0.39772727272727271</v>
      </c>
      <c r="I479" s="16">
        <v>0.36021505376344087</v>
      </c>
      <c r="J479" s="16">
        <v>0.5714285714285714</v>
      </c>
      <c r="L479" s="16">
        <v>0.41127694859038139</v>
      </c>
      <c r="M479" s="16">
        <v>0.48717948717948723</v>
      </c>
      <c r="O479" s="16">
        <v>0.41807909604519772</v>
      </c>
      <c r="P479" s="16">
        <v>0.44025157232704398</v>
      </c>
      <c r="Q479" s="16">
        <v>0.41</v>
      </c>
      <c r="S479" s="16">
        <v>0.47422680412371132</v>
      </c>
      <c r="T479" s="16">
        <v>0.42391304347826092</v>
      </c>
      <c r="U479" s="16">
        <v>0.39160839160839161</v>
      </c>
      <c r="V479" s="16">
        <v>0.37055837563451782</v>
      </c>
      <c r="X479" s="16">
        <v>0.3955431754874652</v>
      </c>
      <c r="Y479" s="16">
        <v>0.44285714285714278</v>
      </c>
      <c r="Z479" s="16">
        <v>0.42105263157894729</v>
      </c>
      <c r="AB479" s="16">
        <v>0.40924657534246578</v>
      </c>
      <c r="AC479" s="16">
        <v>0.4090150250417362</v>
      </c>
      <c r="AD479" s="16">
        <v>0.42744063324538262</v>
      </c>
    </row>
    <row r="480" spans="2:30" x14ac:dyDescent="0.35">
      <c r="B480" s="15" t="s">
        <v>257</v>
      </c>
      <c r="C480" s="16">
        <v>0.3493827160493827</v>
      </c>
      <c r="D480" s="16">
        <v>0.30136986301369861</v>
      </c>
      <c r="E480" s="16">
        <v>0.36610169491525418</v>
      </c>
      <c r="G480" s="16">
        <v>0.33725490196078428</v>
      </c>
      <c r="H480" s="16">
        <v>0.40151515151515149</v>
      </c>
      <c r="I480" s="16">
        <v>0.37096774193548387</v>
      </c>
      <c r="J480" s="16">
        <v>0.2095238095238095</v>
      </c>
      <c r="L480" s="16">
        <v>0.36152570480928692</v>
      </c>
      <c r="M480" s="16">
        <v>0.26495726495726502</v>
      </c>
      <c r="O480" s="16">
        <v>0.3672316384180791</v>
      </c>
      <c r="P480" s="16">
        <v>0.32704402515723269</v>
      </c>
      <c r="Q480" s="16">
        <v>0.3</v>
      </c>
      <c r="S480" s="16">
        <v>0.28865979381443302</v>
      </c>
      <c r="T480" s="16">
        <v>0.38043478260869568</v>
      </c>
      <c r="U480" s="16">
        <v>0.34965034965034958</v>
      </c>
      <c r="V480" s="16">
        <v>0.36548223350253811</v>
      </c>
      <c r="X480" s="16">
        <v>0.35654596100278552</v>
      </c>
      <c r="Y480" s="16">
        <v>0.36428571428571432</v>
      </c>
      <c r="Z480" s="16">
        <v>0.30994152046783618</v>
      </c>
      <c r="AB480" s="16">
        <v>0.35273972602739728</v>
      </c>
      <c r="AC480" s="16">
        <v>0.36227045075125208</v>
      </c>
      <c r="AD480" s="16">
        <v>0.33245382585751981</v>
      </c>
    </row>
    <row r="481" spans="2:30" x14ac:dyDescent="0.35">
      <c r="B481" s="15" t="s">
        <v>258</v>
      </c>
      <c r="C481" s="16">
        <v>0.1</v>
      </c>
      <c r="D481" s="16">
        <v>0.1050228310502283</v>
      </c>
      <c r="E481" s="16">
        <v>9.8305084745762716E-2</v>
      </c>
      <c r="G481" s="16">
        <v>9.0196078431372548E-2</v>
      </c>
      <c r="H481" s="16">
        <v>0.10227272727272731</v>
      </c>
      <c r="I481" s="16">
        <v>0.1290322580645161</v>
      </c>
      <c r="J481" s="16">
        <v>6.6666666666666666E-2</v>
      </c>
      <c r="L481" s="16">
        <v>0.1077943615257048</v>
      </c>
      <c r="M481" s="16">
        <v>7.6923076923076927E-2</v>
      </c>
      <c r="O481" s="16">
        <v>0.14124293785310729</v>
      </c>
      <c r="P481" s="16">
        <v>0.1006289308176101</v>
      </c>
      <c r="Q481" s="16">
        <v>0.1</v>
      </c>
      <c r="S481" s="16">
        <v>7.2164948453608241E-2</v>
      </c>
      <c r="T481" s="16">
        <v>8.6956521739130432E-2</v>
      </c>
      <c r="U481" s="16">
        <v>0.12587412587412589</v>
      </c>
      <c r="V481" s="16">
        <v>0.12690355329949241</v>
      </c>
      <c r="X481" s="16">
        <v>0.10584958217270191</v>
      </c>
      <c r="Y481" s="16">
        <v>8.5714285714285715E-2</v>
      </c>
      <c r="Z481" s="16">
        <v>0.1111111111111111</v>
      </c>
      <c r="AB481" s="16">
        <v>0.1095890410958904</v>
      </c>
      <c r="AC481" s="16">
        <v>0.1018363939899833</v>
      </c>
      <c r="AD481" s="16">
        <v>9.498680738786279E-2</v>
      </c>
    </row>
    <row r="482" spans="2:30" x14ac:dyDescent="0.35">
      <c r="B482" s="15" t="s">
        <v>98</v>
      </c>
      <c r="C482" s="16">
        <v>2.469135802469136E-2</v>
      </c>
      <c r="D482" s="16">
        <v>1.3698630136986301E-2</v>
      </c>
      <c r="E482" s="16">
        <v>2.8813559322033899E-2</v>
      </c>
      <c r="G482" s="16">
        <v>2.7450980392156859E-2</v>
      </c>
      <c r="H482" s="16">
        <v>1.515151515151515E-2</v>
      </c>
      <c r="I482" s="16">
        <v>3.2258064516129031E-2</v>
      </c>
      <c r="J482" s="16">
        <v>2.8571428571428571E-2</v>
      </c>
      <c r="L482" s="16">
        <v>1.824212271973466E-2</v>
      </c>
      <c r="M482" s="16">
        <v>2.564102564102564E-2</v>
      </c>
      <c r="O482" s="16">
        <v>1.1299435028248589E-2</v>
      </c>
      <c r="P482" s="16">
        <v>6.2893081761006293E-3</v>
      </c>
      <c r="Q482" s="16">
        <v>0.05</v>
      </c>
      <c r="S482" s="16">
        <v>4.1237113402061848E-2</v>
      </c>
      <c r="T482" s="16">
        <v>2.5362318840579708E-2</v>
      </c>
      <c r="U482" s="16">
        <v>1.3986013986013989E-2</v>
      </c>
      <c r="V482" s="16">
        <v>1.522842639593909E-2</v>
      </c>
      <c r="X482" s="16">
        <v>2.506963788300836E-2</v>
      </c>
      <c r="Y482" s="16">
        <v>1.428571428571429E-2</v>
      </c>
      <c r="Z482" s="16">
        <v>4.0935672514619881E-2</v>
      </c>
      <c r="AB482" s="16">
        <v>2.2260273972602738E-2</v>
      </c>
      <c r="AC482" s="16">
        <v>1.6694490818030049E-2</v>
      </c>
      <c r="AD482" s="16">
        <v>2.9023746701846969E-2</v>
      </c>
    </row>
    <row r="484" spans="2:30" ht="43.5" x14ac:dyDescent="0.35">
      <c r="B484" s="12" t="s">
        <v>259</v>
      </c>
    </row>
    <row r="485" spans="2:30" x14ac:dyDescent="0.35">
      <c r="B485" s="13" t="s">
        <v>17</v>
      </c>
    </row>
    <row r="486" spans="2:30" x14ac:dyDescent="0.35">
      <c r="B486" s="11" t="s">
        <v>53</v>
      </c>
      <c r="C486" s="14">
        <v>810</v>
      </c>
      <c r="D486" s="14">
        <v>219</v>
      </c>
      <c r="E486" s="14">
        <v>590</v>
      </c>
      <c r="G486" s="14">
        <v>255</v>
      </c>
      <c r="H486" s="14">
        <v>264</v>
      </c>
      <c r="I486" s="14">
        <v>186</v>
      </c>
      <c r="J486" s="14">
        <v>105</v>
      </c>
      <c r="L486" s="14">
        <v>603</v>
      </c>
      <c r="M486" s="14">
        <v>117</v>
      </c>
      <c r="O486" s="14">
        <v>177</v>
      </c>
      <c r="P486" s="14">
        <v>159</v>
      </c>
      <c r="Q486" s="14">
        <v>100</v>
      </c>
      <c r="S486" s="14">
        <v>194</v>
      </c>
      <c r="T486" s="14">
        <v>276</v>
      </c>
      <c r="U486" s="14">
        <v>143</v>
      </c>
      <c r="V486" s="14">
        <v>197</v>
      </c>
      <c r="X486" s="14">
        <v>359</v>
      </c>
      <c r="Y486" s="14">
        <v>280</v>
      </c>
      <c r="Z486" s="14">
        <v>171</v>
      </c>
      <c r="AB486" s="14">
        <v>584</v>
      </c>
      <c r="AC486" s="14">
        <v>599</v>
      </c>
      <c r="AD486" s="14">
        <v>379</v>
      </c>
    </row>
    <row r="487" spans="2:30" x14ac:dyDescent="0.35">
      <c r="B487" s="15" t="s">
        <v>94</v>
      </c>
      <c r="C487" s="16">
        <v>6.9135802469135796E-2</v>
      </c>
      <c r="D487" s="16">
        <v>4.5662100456621002E-2</v>
      </c>
      <c r="E487" s="16">
        <v>7.796610169491526E-2</v>
      </c>
      <c r="G487" s="16">
        <v>9.0196078431372548E-2</v>
      </c>
      <c r="H487" s="16">
        <v>5.3030303030303032E-2</v>
      </c>
      <c r="I487" s="16">
        <v>5.3763440860215048E-2</v>
      </c>
      <c r="J487" s="16">
        <v>8.5714285714285715E-2</v>
      </c>
      <c r="L487" s="16">
        <v>6.1359867330016582E-2</v>
      </c>
      <c r="M487" s="16">
        <v>8.5470085470085472E-2</v>
      </c>
      <c r="O487" s="16">
        <v>6.2146892655367228E-2</v>
      </c>
      <c r="P487" s="16">
        <v>0.1006289308176101</v>
      </c>
      <c r="Q487" s="16">
        <v>0.04</v>
      </c>
      <c r="S487" s="16">
        <v>6.1855670103092793E-2</v>
      </c>
      <c r="T487" s="16">
        <v>8.6956521739130432E-2</v>
      </c>
      <c r="U487" s="16">
        <v>8.3916083916083919E-2</v>
      </c>
      <c r="V487" s="16">
        <v>4.060913705583756E-2</v>
      </c>
      <c r="X487" s="16">
        <v>6.9637883008356549E-2</v>
      </c>
      <c r="Y487" s="16">
        <v>5.3571428571428568E-2</v>
      </c>
      <c r="Z487" s="16">
        <v>9.3567251461988299E-2</v>
      </c>
      <c r="AB487" s="16">
        <v>5.3082191780821908E-2</v>
      </c>
      <c r="AC487" s="16">
        <v>5.5091819699499167E-2</v>
      </c>
      <c r="AD487" s="16">
        <v>7.6517150395778361E-2</v>
      </c>
    </row>
    <row r="488" spans="2:30" x14ac:dyDescent="0.35">
      <c r="B488" s="15" t="s">
        <v>95</v>
      </c>
      <c r="C488" s="16">
        <v>0.4580246913580247</v>
      </c>
      <c r="D488" s="16">
        <v>0.51141552511415522</v>
      </c>
      <c r="E488" s="16">
        <v>0.43728813559322027</v>
      </c>
      <c r="G488" s="16">
        <v>0.43137254901960792</v>
      </c>
      <c r="H488" s="16">
        <v>0.44318181818181818</v>
      </c>
      <c r="I488" s="16">
        <v>0.478494623655914</v>
      </c>
      <c r="J488" s="16">
        <v>0.52380952380952384</v>
      </c>
      <c r="L488" s="16">
        <v>0.43946932006633499</v>
      </c>
      <c r="M488" s="16">
        <v>0.52991452991452992</v>
      </c>
      <c r="O488" s="16">
        <v>0.50847457627118642</v>
      </c>
      <c r="P488" s="16">
        <v>0.4779874213836478</v>
      </c>
      <c r="Q488" s="16">
        <v>0.51</v>
      </c>
      <c r="S488" s="16">
        <v>0.45876288659793812</v>
      </c>
      <c r="T488" s="16">
        <v>0.4311594202898551</v>
      </c>
      <c r="U488" s="16">
        <v>0.51048951048951052</v>
      </c>
      <c r="V488" s="16">
        <v>0.45685279187817263</v>
      </c>
      <c r="X488" s="16">
        <v>0.43732590529247911</v>
      </c>
      <c r="Y488" s="16">
        <v>0.5</v>
      </c>
      <c r="Z488" s="16">
        <v>0.43274853801169588</v>
      </c>
      <c r="AB488" s="16">
        <v>0.44178082191780821</v>
      </c>
      <c r="AC488" s="16">
        <v>0.45409015025041738</v>
      </c>
      <c r="AD488" s="16">
        <v>0.47493403693931402</v>
      </c>
    </row>
    <row r="489" spans="2:30" x14ac:dyDescent="0.35">
      <c r="B489" s="15" t="s">
        <v>96</v>
      </c>
      <c r="C489" s="16">
        <v>0.39382716049382721</v>
      </c>
      <c r="D489" s="16">
        <v>0.37442922374429222</v>
      </c>
      <c r="E489" s="16">
        <v>0.40169491525423728</v>
      </c>
      <c r="G489" s="16">
        <v>0.3843137254901961</v>
      </c>
      <c r="H489" s="16">
        <v>0.42424242424242431</v>
      </c>
      <c r="I489" s="16">
        <v>0.40860215053763438</v>
      </c>
      <c r="J489" s="16">
        <v>0.31428571428571428</v>
      </c>
      <c r="L489" s="16">
        <v>0.41956882255389721</v>
      </c>
      <c r="M489" s="16">
        <v>0.3504273504273504</v>
      </c>
      <c r="O489" s="16">
        <v>0.3615819209039548</v>
      </c>
      <c r="P489" s="16">
        <v>0.34591194968553463</v>
      </c>
      <c r="Q489" s="16">
        <v>0.37</v>
      </c>
      <c r="S489" s="16">
        <v>0.40721649484536082</v>
      </c>
      <c r="T489" s="16">
        <v>0.39855072463768121</v>
      </c>
      <c r="U489" s="16">
        <v>0.32167832167832172</v>
      </c>
      <c r="V489" s="16">
        <v>0.42639593908629442</v>
      </c>
      <c r="X489" s="16">
        <v>0.38997214484679671</v>
      </c>
      <c r="Y489" s="16">
        <v>0.38571428571428568</v>
      </c>
      <c r="Z489" s="16">
        <v>0.41520467836257308</v>
      </c>
      <c r="AB489" s="16">
        <v>0.41095890410958902</v>
      </c>
      <c r="AC489" s="16">
        <v>0.4073455759599332</v>
      </c>
      <c r="AD489" s="16">
        <v>0.37994722955145122</v>
      </c>
    </row>
    <row r="490" spans="2:30" x14ac:dyDescent="0.35">
      <c r="B490" s="15" t="s">
        <v>97</v>
      </c>
      <c r="C490" s="16">
        <v>4.9382716049382713E-2</v>
      </c>
      <c r="D490" s="16">
        <v>5.0228310502283102E-2</v>
      </c>
      <c r="E490" s="16">
        <v>4.9152542372881358E-2</v>
      </c>
      <c r="G490" s="16">
        <v>5.4901960784313718E-2</v>
      </c>
      <c r="H490" s="16">
        <v>6.0606060606060608E-2</v>
      </c>
      <c r="I490" s="16">
        <v>2.6881720430107531E-2</v>
      </c>
      <c r="J490" s="16">
        <v>4.7619047619047623E-2</v>
      </c>
      <c r="L490" s="16">
        <v>5.306799336650083E-2</v>
      </c>
      <c r="M490" s="16">
        <v>2.564102564102564E-2</v>
      </c>
      <c r="O490" s="16">
        <v>5.6497175141242938E-2</v>
      </c>
      <c r="P490" s="16">
        <v>6.9182389937106917E-2</v>
      </c>
      <c r="Q490" s="16">
        <v>0.04</v>
      </c>
      <c r="S490" s="16">
        <v>2.0618556701030931E-2</v>
      </c>
      <c r="T490" s="16">
        <v>5.434782608695652E-2</v>
      </c>
      <c r="U490" s="16">
        <v>7.6923076923076927E-2</v>
      </c>
      <c r="V490" s="16">
        <v>5.0761421319796947E-2</v>
      </c>
      <c r="X490" s="16">
        <v>6.4066852367688026E-2</v>
      </c>
      <c r="Y490" s="16">
        <v>4.2857142857142858E-2</v>
      </c>
      <c r="Z490" s="16">
        <v>2.923976608187134E-2</v>
      </c>
      <c r="AB490" s="16">
        <v>6.1643835616438353E-2</v>
      </c>
      <c r="AC490" s="16">
        <v>5.8430717863105178E-2</v>
      </c>
      <c r="AD490" s="16">
        <v>4.4854881266490773E-2</v>
      </c>
    </row>
    <row r="491" spans="2:30" x14ac:dyDescent="0.35">
      <c r="B491" s="15" t="s">
        <v>98</v>
      </c>
      <c r="C491" s="16">
        <v>2.9629629629629631E-2</v>
      </c>
      <c r="D491" s="16">
        <v>1.8264840182648401E-2</v>
      </c>
      <c r="E491" s="16">
        <v>3.3898305084745763E-2</v>
      </c>
      <c r="G491" s="16">
        <v>3.9215686274509803E-2</v>
      </c>
      <c r="H491" s="16">
        <v>1.893939393939394E-2</v>
      </c>
      <c r="I491" s="16">
        <v>3.2258064516129031E-2</v>
      </c>
      <c r="J491" s="16">
        <v>2.8571428571428571E-2</v>
      </c>
      <c r="L491" s="16">
        <v>2.6533996683250419E-2</v>
      </c>
      <c r="M491" s="16">
        <v>8.5470085470085479E-3</v>
      </c>
      <c r="O491" s="16">
        <v>1.1299435028248589E-2</v>
      </c>
      <c r="P491" s="16">
        <v>6.2893081761006293E-3</v>
      </c>
      <c r="Q491" s="16">
        <v>0.04</v>
      </c>
      <c r="S491" s="16">
        <v>5.1546391752577317E-2</v>
      </c>
      <c r="T491" s="16">
        <v>2.8985507246376808E-2</v>
      </c>
      <c r="U491" s="16">
        <v>6.993006993006993E-3</v>
      </c>
      <c r="V491" s="16">
        <v>2.538071065989848E-2</v>
      </c>
      <c r="X491" s="16">
        <v>3.8997214484679667E-2</v>
      </c>
      <c r="Y491" s="16">
        <v>1.785714285714286E-2</v>
      </c>
      <c r="Z491" s="16">
        <v>2.923976608187134E-2</v>
      </c>
      <c r="AB491" s="16">
        <v>3.2534246575342457E-2</v>
      </c>
      <c r="AC491" s="16">
        <v>2.5041736227045079E-2</v>
      </c>
      <c r="AD491" s="16">
        <v>2.3746701846965701E-2</v>
      </c>
    </row>
    <row r="493" spans="2:30" ht="72.5" x14ac:dyDescent="0.35">
      <c r="B493" s="12" t="s">
        <v>260</v>
      </c>
    </row>
    <row r="494" spans="2:30" x14ac:dyDescent="0.35">
      <c r="B494" s="13" t="s">
        <v>17</v>
      </c>
    </row>
    <row r="495" spans="2:30" x14ac:dyDescent="0.35">
      <c r="B495" s="11" t="s">
        <v>53</v>
      </c>
      <c r="C495" s="14">
        <v>810</v>
      </c>
      <c r="D495" s="14">
        <v>219</v>
      </c>
      <c r="E495" s="14">
        <v>590</v>
      </c>
      <c r="G495" s="14">
        <v>255</v>
      </c>
      <c r="H495" s="14">
        <v>264</v>
      </c>
      <c r="I495" s="14">
        <v>186</v>
      </c>
      <c r="J495" s="14">
        <v>105</v>
      </c>
      <c r="L495" s="14">
        <v>603</v>
      </c>
      <c r="M495" s="14">
        <v>117</v>
      </c>
      <c r="O495" s="14">
        <v>177</v>
      </c>
      <c r="P495" s="14">
        <v>159</v>
      </c>
      <c r="Q495" s="14">
        <v>100</v>
      </c>
      <c r="S495" s="14">
        <v>194</v>
      </c>
      <c r="T495" s="14">
        <v>276</v>
      </c>
      <c r="U495" s="14">
        <v>143</v>
      </c>
      <c r="V495" s="14">
        <v>197</v>
      </c>
      <c r="X495" s="14">
        <v>359</v>
      </c>
      <c r="Y495" s="14">
        <v>280</v>
      </c>
      <c r="Z495" s="14">
        <v>171</v>
      </c>
      <c r="AB495" s="14">
        <v>584</v>
      </c>
      <c r="AC495" s="14">
        <v>599</v>
      </c>
      <c r="AD495" s="14">
        <v>379</v>
      </c>
    </row>
    <row r="496" spans="2:30" x14ac:dyDescent="0.35">
      <c r="B496" s="15" t="s">
        <v>261</v>
      </c>
      <c r="C496" s="16">
        <v>0.1530864197530864</v>
      </c>
      <c r="D496" s="16">
        <v>0.15525114155251141</v>
      </c>
      <c r="E496" s="16">
        <v>0.15254237288135589</v>
      </c>
      <c r="G496" s="16">
        <v>0.15294117647058819</v>
      </c>
      <c r="H496" s="16">
        <v>0.1325757575757576</v>
      </c>
      <c r="I496" s="16">
        <v>0.1397849462365591</v>
      </c>
      <c r="J496" s="16">
        <v>0.22857142857142859</v>
      </c>
      <c r="L496" s="16">
        <v>0.13930348258706471</v>
      </c>
      <c r="M496" s="16">
        <v>0.22222222222222221</v>
      </c>
      <c r="O496" s="16">
        <v>0.14124293785310729</v>
      </c>
      <c r="P496" s="16">
        <v>0.169811320754717</v>
      </c>
      <c r="Q496" s="16">
        <v>0.19</v>
      </c>
      <c r="S496" s="16">
        <v>0.21134020618556701</v>
      </c>
      <c r="T496" s="16">
        <v>0.14492753623188409</v>
      </c>
      <c r="U496" s="16">
        <v>0.15384615384615391</v>
      </c>
      <c r="V496" s="16">
        <v>0.1065989847715736</v>
      </c>
      <c r="X496" s="16">
        <v>0.1476323119777159</v>
      </c>
      <c r="Y496" s="16">
        <v>0.14285714285714279</v>
      </c>
      <c r="Z496" s="16">
        <v>0.1812865497076023</v>
      </c>
      <c r="AB496" s="16">
        <v>0.13184931506849321</v>
      </c>
      <c r="AC496" s="16">
        <v>0.1318864774624374</v>
      </c>
      <c r="AD496" s="16">
        <v>0.17941952506596309</v>
      </c>
    </row>
    <row r="497" spans="2:30" ht="29" x14ac:dyDescent="0.35">
      <c r="B497" s="15" t="s">
        <v>262</v>
      </c>
      <c r="C497" s="16">
        <v>0.46543209876543212</v>
      </c>
      <c r="D497" s="16">
        <v>0.47031963470319632</v>
      </c>
      <c r="E497" s="16">
        <v>0.46440677966101701</v>
      </c>
      <c r="G497" s="16">
        <v>0.4823529411764706</v>
      </c>
      <c r="H497" s="16">
        <v>0.45833333333333331</v>
      </c>
      <c r="I497" s="16">
        <v>0.4731182795698925</v>
      </c>
      <c r="J497" s="16">
        <v>0.42857142857142849</v>
      </c>
      <c r="L497" s="16">
        <v>0.44941956882255391</v>
      </c>
      <c r="M497" s="16">
        <v>0.47008547008547008</v>
      </c>
      <c r="O497" s="16">
        <v>0.37853107344632769</v>
      </c>
      <c r="P497" s="16">
        <v>0.53459119496855345</v>
      </c>
      <c r="Q497" s="16">
        <v>0.46</v>
      </c>
      <c r="S497" s="16">
        <v>0.40206185567010311</v>
      </c>
      <c r="T497" s="16">
        <v>0.48550724637681159</v>
      </c>
      <c r="U497" s="16">
        <v>0.47552447552447552</v>
      </c>
      <c r="V497" s="16">
        <v>0.49238578680203038</v>
      </c>
      <c r="X497" s="16">
        <v>0.44846796657381621</v>
      </c>
      <c r="Y497" s="16">
        <v>0.51428571428571423</v>
      </c>
      <c r="Z497" s="16">
        <v>0.42105263157894729</v>
      </c>
      <c r="AB497" s="16">
        <v>0.46232876712328769</v>
      </c>
      <c r="AC497" s="16">
        <v>0.47412353923205341</v>
      </c>
      <c r="AD497" s="16">
        <v>0.45118733509234832</v>
      </c>
    </row>
    <row r="498" spans="2:30" x14ac:dyDescent="0.35">
      <c r="B498" s="15" t="s">
        <v>263</v>
      </c>
      <c r="C498" s="16">
        <v>0.36049382716049377</v>
      </c>
      <c r="D498" s="16">
        <v>0.36073059360730592</v>
      </c>
      <c r="E498" s="16">
        <v>0.35932203389830508</v>
      </c>
      <c r="G498" s="16">
        <v>0.35686274509803922</v>
      </c>
      <c r="H498" s="16">
        <v>0.38636363636363641</v>
      </c>
      <c r="I498" s="16">
        <v>0.36021505376344087</v>
      </c>
      <c r="J498" s="16">
        <v>0.30476190476190479</v>
      </c>
      <c r="L498" s="16">
        <v>0.3946932006633499</v>
      </c>
      <c r="M498" s="16">
        <v>0.28205128205128199</v>
      </c>
      <c r="O498" s="16">
        <v>0.46892655367231639</v>
      </c>
      <c r="P498" s="16">
        <v>0.28301886792452829</v>
      </c>
      <c r="Q498" s="16">
        <v>0.33</v>
      </c>
      <c r="S498" s="16">
        <v>0.35567010309278352</v>
      </c>
      <c r="T498" s="16">
        <v>0.35507246376811602</v>
      </c>
      <c r="U498" s="16">
        <v>0.34265734265734271</v>
      </c>
      <c r="V498" s="16">
        <v>0.38578680203045679</v>
      </c>
      <c r="X498" s="16">
        <v>0.37883008356545961</v>
      </c>
      <c r="Y498" s="16">
        <v>0.33571428571428569</v>
      </c>
      <c r="Z498" s="16">
        <v>0.36257309941520471</v>
      </c>
      <c r="AB498" s="16">
        <v>0.38527397260273971</v>
      </c>
      <c r="AC498" s="16">
        <v>0.37395659432387313</v>
      </c>
      <c r="AD498" s="16">
        <v>0.33773087071240099</v>
      </c>
    </row>
    <row r="499" spans="2:30" x14ac:dyDescent="0.35">
      <c r="B499" s="15" t="s">
        <v>122</v>
      </c>
      <c r="C499" s="16">
        <v>2.0987654320987651E-2</v>
      </c>
      <c r="D499" s="16">
        <v>1.3698630136986301E-2</v>
      </c>
      <c r="E499" s="16">
        <v>2.3728813559322031E-2</v>
      </c>
      <c r="G499" s="16">
        <v>7.8431372549019607E-3</v>
      </c>
      <c r="H499" s="16">
        <v>2.2727272727272731E-2</v>
      </c>
      <c r="I499" s="16">
        <v>2.6881720430107531E-2</v>
      </c>
      <c r="J499" s="16">
        <v>3.8095238095238099E-2</v>
      </c>
      <c r="L499" s="16">
        <v>1.658374792703151E-2</v>
      </c>
      <c r="M499" s="16">
        <v>2.564102564102564E-2</v>
      </c>
      <c r="O499" s="16">
        <v>1.1299435028248589E-2</v>
      </c>
      <c r="P499" s="16">
        <v>1.257861635220126E-2</v>
      </c>
      <c r="Q499" s="16">
        <v>0.02</v>
      </c>
      <c r="S499" s="16">
        <v>3.0927835051546389E-2</v>
      </c>
      <c r="T499" s="16">
        <v>1.4492753623188409E-2</v>
      </c>
      <c r="U499" s="16">
        <v>2.7972027972027969E-2</v>
      </c>
      <c r="V499" s="16">
        <v>1.522842639593909E-2</v>
      </c>
      <c r="X499" s="16">
        <v>2.506963788300836E-2</v>
      </c>
      <c r="Y499" s="16">
        <v>7.1428571428571426E-3</v>
      </c>
      <c r="Z499" s="16">
        <v>3.5087719298245612E-2</v>
      </c>
      <c r="AB499" s="16">
        <v>2.0547945205479451E-2</v>
      </c>
      <c r="AC499" s="16">
        <v>2.003338898163606E-2</v>
      </c>
      <c r="AD499" s="16">
        <v>3.1662269129287601E-2</v>
      </c>
    </row>
    <row r="501" spans="2:30" ht="72.5" x14ac:dyDescent="0.35">
      <c r="B501" s="12" t="s">
        <v>264</v>
      </c>
    </row>
    <row r="502" spans="2:30" x14ac:dyDescent="0.35">
      <c r="B502" s="13" t="s">
        <v>17</v>
      </c>
    </row>
    <row r="503" spans="2:30" x14ac:dyDescent="0.35">
      <c r="B503" s="11" t="s">
        <v>53</v>
      </c>
      <c r="C503" s="14">
        <v>810</v>
      </c>
      <c r="D503" s="14">
        <v>219</v>
      </c>
      <c r="E503" s="14">
        <v>590</v>
      </c>
      <c r="G503" s="14">
        <v>255</v>
      </c>
      <c r="H503" s="14">
        <v>264</v>
      </c>
      <c r="I503" s="14">
        <v>186</v>
      </c>
      <c r="J503" s="14">
        <v>105</v>
      </c>
      <c r="L503" s="14">
        <v>603</v>
      </c>
      <c r="M503" s="14">
        <v>117</v>
      </c>
      <c r="O503" s="14">
        <v>177</v>
      </c>
      <c r="P503" s="14">
        <v>159</v>
      </c>
      <c r="Q503" s="14">
        <v>100</v>
      </c>
      <c r="S503" s="14">
        <v>194</v>
      </c>
      <c r="T503" s="14">
        <v>276</v>
      </c>
      <c r="U503" s="14">
        <v>143</v>
      </c>
      <c r="V503" s="14">
        <v>197</v>
      </c>
      <c r="X503" s="14">
        <v>359</v>
      </c>
      <c r="Y503" s="14">
        <v>280</v>
      </c>
      <c r="Z503" s="14">
        <v>171</v>
      </c>
      <c r="AB503" s="14">
        <v>584</v>
      </c>
      <c r="AC503" s="14">
        <v>599</v>
      </c>
      <c r="AD503" s="14">
        <v>379</v>
      </c>
    </row>
    <row r="504" spans="2:30" x14ac:dyDescent="0.35">
      <c r="B504" s="15" t="s">
        <v>261</v>
      </c>
      <c r="C504" s="16">
        <v>0.38765432098765429</v>
      </c>
      <c r="D504" s="16">
        <v>0.41552511415525112</v>
      </c>
      <c r="E504" s="16">
        <v>0.37627118644067797</v>
      </c>
      <c r="G504" s="16">
        <v>0.36078431372549019</v>
      </c>
      <c r="H504" s="16">
        <v>0.36363636363636359</v>
      </c>
      <c r="I504" s="16">
        <v>0.39784946236559138</v>
      </c>
      <c r="J504" s="16">
        <v>0.49523809523809531</v>
      </c>
      <c r="L504" s="16">
        <v>0.34991708126036491</v>
      </c>
      <c r="M504" s="16">
        <v>0.48717948717948723</v>
      </c>
      <c r="O504" s="16">
        <v>0.34463276836158191</v>
      </c>
      <c r="P504" s="16">
        <v>0.38364779874213839</v>
      </c>
      <c r="Q504" s="16">
        <v>0.42</v>
      </c>
      <c r="S504" s="16">
        <v>0.42783505154639168</v>
      </c>
      <c r="T504" s="16">
        <v>0.37318840579710139</v>
      </c>
      <c r="U504" s="16">
        <v>0.41258741258741261</v>
      </c>
      <c r="V504" s="16">
        <v>0.35025380710659898</v>
      </c>
      <c r="X504" s="16">
        <v>0.38161559888579388</v>
      </c>
      <c r="Y504" s="16">
        <v>0.36785714285714288</v>
      </c>
      <c r="Z504" s="16">
        <v>0.43274853801169588</v>
      </c>
      <c r="AB504" s="16">
        <v>0.37157534246575341</v>
      </c>
      <c r="AC504" s="16">
        <v>0.37395659432387313</v>
      </c>
      <c r="AD504" s="16">
        <v>0.43007915567282318</v>
      </c>
    </row>
    <row r="505" spans="2:30" ht="29" x14ac:dyDescent="0.35">
      <c r="B505" s="15" t="s">
        <v>262</v>
      </c>
      <c r="C505" s="16">
        <v>0.50987654320987652</v>
      </c>
      <c r="D505" s="16">
        <v>0.48858447488584472</v>
      </c>
      <c r="E505" s="16">
        <v>0.51864406779661021</v>
      </c>
      <c r="G505" s="16">
        <v>0.50588235294117645</v>
      </c>
      <c r="H505" s="16">
        <v>0.53787878787878785</v>
      </c>
      <c r="I505" s="16">
        <v>0.5161290322580645</v>
      </c>
      <c r="J505" s="16">
        <v>0.43809523809523809</v>
      </c>
      <c r="L505" s="16">
        <v>0.54726368159203975</v>
      </c>
      <c r="M505" s="16">
        <v>0.47863247863247871</v>
      </c>
      <c r="O505" s="16">
        <v>0.52542372881355937</v>
      </c>
      <c r="P505" s="16">
        <v>0.48427672955974838</v>
      </c>
      <c r="Q505" s="16">
        <v>0.47</v>
      </c>
      <c r="S505" s="16">
        <v>0.46391752577319589</v>
      </c>
      <c r="T505" s="16">
        <v>0.49637681159420288</v>
      </c>
      <c r="U505" s="16">
        <v>0.51048951048951052</v>
      </c>
      <c r="V505" s="16">
        <v>0.57360406091370564</v>
      </c>
      <c r="X505" s="16">
        <v>0.50974930362116988</v>
      </c>
      <c r="Y505" s="16">
        <v>0.5357142857142857</v>
      </c>
      <c r="Z505" s="16">
        <v>0.46783625730994149</v>
      </c>
      <c r="AB505" s="16">
        <v>0.53424657534246578</v>
      </c>
      <c r="AC505" s="16">
        <v>0.52086811352253759</v>
      </c>
      <c r="AD505" s="16">
        <v>0.46965699208443268</v>
      </c>
    </row>
    <row r="506" spans="2:30" x14ac:dyDescent="0.35">
      <c r="B506" s="15" t="s">
        <v>263</v>
      </c>
      <c r="C506" s="16">
        <v>9.3827160493827166E-2</v>
      </c>
      <c r="D506" s="16">
        <v>9.1324200913242004E-2</v>
      </c>
      <c r="E506" s="16">
        <v>9.4915254237288138E-2</v>
      </c>
      <c r="G506" s="16">
        <v>0.12941176470588239</v>
      </c>
      <c r="H506" s="16">
        <v>9.0909090909090912E-2</v>
      </c>
      <c r="I506" s="16">
        <v>7.5268817204301078E-2</v>
      </c>
      <c r="J506" s="16">
        <v>4.7619047619047623E-2</v>
      </c>
      <c r="L506" s="16">
        <v>9.6185737976782759E-2</v>
      </c>
      <c r="M506" s="16">
        <v>2.564102564102564E-2</v>
      </c>
      <c r="O506" s="16">
        <v>0.1186440677966102</v>
      </c>
      <c r="P506" s="16">
        <v>0.12578616352201261</v>
      </c>
      <c r="Q506" s="16">
        <v>0.11</v>
      </c>
      <c r="S506" s="16">
        <v>9.2783505154639179E-2</v>
      </c>
      <c r="T506" s="16">
        <v>0.1231884057971015</v>
      </c>
      <c r="U506" s="16">
        <v>6.9930069930069935E-2</v>
      </c>
      <c r="V506" s="16">
        <v>7.1065989847715741E-2</v>
      </c>
      <c r="X506" s="16">
        <v>0.1002785515320334</v>
      </c>
      <c r="Y506" s="16">
        <v>8.9285714285714288E-2</v>
      </c>
      <c r="Z506" s="16">
        <v>8.771929824561403E-2</v>
      </c>
      <c r="AB506" s="16">
        <v>8.7328767123287673E-2</v>
      </c>
      <c r="AC506" s="16">
        <v>9.849749582637729E-2</v>
      </c>
      <c r="AD506" s="16">
        <v>8.7071240105540904E-2</v>
      </c>
    </row>
    <row r="507" spans="2:30" x14ac:dyDescent="0.35">
      <c r="B507" s="15" t="s">
        <v>122</v>
      </c>
      <c r="C507" s="16">
        <v>8.6419753086419745E-3</v>
      </c>
      <c r="D507" s="16">
        <v>4.5662100456621002E-3</v>
      </c>
      <c r="E507" s="16">
        <v>1.016949152542373E-2</v>
      </c>
      <c r="G507" s="16">
        <v>3.9215686274509803E-3</v>
      </c>
      <c r="H507" s="16">
        <v>7.575757575757576E-3</v>
      </c>
      <c r="I507" s="16">
        <v>1.075268817204301E-2</v>
      </c>
      <c r="J507" s="16">
        <v>1.9047619047619049E-2</v>
      </c>
      <c r="L507" s="16">
        <v>6.6334991708126038E-3</v>
      </c>
      <c r="M507" s="16">
        <v>8.5470085470085479E-3</v>
      </c>
      <c r="O507" s="16">
        <v>1.1299435028248589E-2</v>
      </c>
      <c r="P507" s="16">
        <v>6.2893081761006293E-3</v>
      </c>
      <c r="Q507" s="16">
        <v>0</v>
      </c>
      <c r="S507" s="16">
        <v>1.54639175257732E-2</v>
      </c>
      <c r="T507" s="16">
        <v>7.246376811594203E-3</v>
      </c>
      <c r="U507" s="16">
        <v>6.993006993006993E-3</v>
      </c>
      <c r="V507" s="16">
        <v>5.076142131979695E-3</v>
      </c>
      <c r="X507" s="16">
        <v>8.356545961002786E-3</v>
      </c>
      <c r="Y507" s="16">
        <v>7.1428571428571426E-3</v>
      </c>
      <c r="Z507" s="16">
        <v>1.1695906432748541E-2</v>
      </c>
      <c r="AB507" s="16">
        <v>6.8493150684931503E-3</v>
      </c>
      <c r="AC507" s="16">
        <v>6.6777963272120202E-3</v>
      </c>
      <c r="AD507" s="16">
        <v>1.319261213720317E-2</v>
      </c>
    </row>
    <row r="509" spans="2:30" ht="87" x14ac:dyDescent="0.35">
      <c r="B509" s="12" t="s">
        <v>265</v>
      </c>
    </row>
    <row r="510" spans="2:30" x14ac:dyDescent="0.35">
      <c r="B510" s="13" t="s">
        <v>17</v>
      </c>
    </row>
    <row r="511" spans="2:30" x14ac:dyDescent="0.35">
      <c r="B511" s="11" t="s">
        <v>53</v>
      </c>
      <c r="C511" s="14">
        <v>810</v>
      </c>
      <c r="D511" s="14">
        <v>219</v>
      </c>
      <c r="E511" s="14">
        <v>590</v>
      </c>
      <c r="G511" s="14">
        <v>255</v>
      </c>
      <c r="H511" s="14">
        <v>264</v>
      </c>
      <c r="I511" s="14">
        <v>186</v>
      </c>
      <c r="J511" s="14">
        <v>105</v>
      </c>
      <c r="L511" s="14">
        <v>603</v>
      </c>
      <c r="M511" s="14">
        <v>117</v>
      </c>
      <c r="O511" s="14">
        <v>177</v>
      </c>
      <c r="P511" s="14">
        <v>159</v>
      </c>
      <c r="Q511" s="14">
        <v>100</v>
      </c>
      <c r="S511" s="14">
        <v>194</v>
      </c>
      <c r="T511" s="14">
        <v>276</v>
      </c>
      <c r="U511" s="14">
        <v>143</v>
      </c>
      <c r="V511" s="14">
        <v>197</v>
      </c>
      <c r="X511" s="14">
        <v>359</v>
      </c>
      <c r="Y511" s="14">
        <v>280</v>
      </c>
      <c r="Z511" s="14">
        <v>171</v>
      </c>
      <c r="AB511" s="14">
        <v>584</v>
      </c>
      <c r="AC511" s="14">
        <v>599</v>
      </c>
      <c r="AD511" s="14">
        <v>379</v>
      </c>
    </row>
    <row r="512" spans="2:30" x14ac:dyDescent="0.35">
      <c r="B512" s="15" t="s">
        <v>261</v>
      </c>
      <c r="C512" s="16">
        <v>0.30987654320987662</v>
      </c>
      <c r="D512" s="16">
        <v>0.32876712328767121</v>
      </c>
      <c r="E512" s="16">
        <v>0.30169491525423731</v>
      </c>
      <c r="G512" s="16">
        <v>0.30980392156862752</v>
      </c>
      <c r="H512" s="16">
        <v>0.27651515151515149</v>
      </c>
      <c r="I512" s="16">
        <v>0.30645161290322581</v>
      </c>
      <c r="J512" s="16">
        <v>0.4</v>
      </c>
      <c r="L512" s="16">
        <v>0.30182421227197348</v>
      </c>
      <c r="M512" s="16">
        <v>0.3247863247863248</v>
      </c>
      <c r="O512" s="16">
        <v>0.30508474576271188</v>
      </c>
      <c r="P512" s="16">
        <v>0.3081761006289308</v>
      </c>
      <c r="Q512" s="16">
        <v>0.28999999999999998</v>
      </c>
      <c r="S512" s="16">
        <v>0.38144329896907209</v>
      </c>
      <c r="T512" s="16">
        <v>0.29710144927536231</v>
      </c>
      <c r="U512" s="16">
        <v>0.25874125874125881</v>
      </c>
      <c r="V512" s="16">
        <v>0.29441624365482227</v>
      </c>
      <c r="X512" s="16">
        <v>0.31476323119777161</v>
      </c>
      <c r="Y512" s="16">
        <v>0.27857142857142858</v>
      </c>
      <c r="Z512" s="16">
        <v>0.35087719298245612</v>
      </c>
      <c r="AB512" s="16">
        <v>0.30136986301369861</v>
      </c>
      <c r="AC512" s="16">
        <v>0.27712854757929878</v>
      </c>
      <c r="AD512" s="16">
        <v>0.32717678100263847</v>
      </c>
    </row>
    <row r="513" spans="2:30" ht="29" x14ac:dyDescent="0.35">
      <c r="B513" s="15" t="s">
        <v>262</v>
      </c>
      <c r="C513" s="16">
        <v>0.58271604938271604</v>
      </c>
      <c r="D513" s="16">
        <v>0.59360730593607303</v>
      </c>
      <c r="E513" s="16">
        <v>0.57966101694915251</v>
      </c>
      <c r="G513" s="16">
        <v>0.58823529411764708</v>
      </c>
      <c r="H513" s="16">
        <v>0.60984848484848486</v>
      </c>
      <c r="I513" s="16">
        <v>0.58064516129032262</v>
      </c>
      <c r="J513" s="16">
        <v>0.50476190476190474</v>
      </c>
      <c r="L513" s="16">
        <v>0.58043117744610284</v>
      </c>
      <c r="M513" s="16">
        <v>0.62393162393162394</v>
      </c>
      <c r="O513" s="16">
        <v>0.57062146892655363</v>
      </c>
      <c r="P513" s="16">
        <v>0.59748427672955973</v>
      </c>
      <c r="Q513" s="16">
        <v>0.65</v>
      </c>
      <c r="S513" s="16">
        <v>0.5</v>
      </c>
      <c r="T513" s="16">
        <v>0.60869565217391308</v>
      </c>
      <c r="U513" s="16">
        <v>0.62937062937062938</v>
      </c>
      <c r="V513" s="16">
        <v>0.59390862944162437</v>
      </c>
      <c r="X513" s="16">
        <v>0.56267409470752094</v>
      </c>
      <c r="Y513" s="16">
        <v>0.63928571428571423</v>
      </c>
      <c r="Z513" s="16">
        <v>0.53216374269005851</v>
      </c>
      <c r="AB513" s="16">
        <v>0.58561643835616439</v>
      </c>
      <c r="AC513" s="16">
        <v>0.61602671118530883</v>
      </c>
      <c r="AD513" s="16">
        <v>0.56464379947229548</v>
      </c>
    </row>
    <row r="514" spans="2:30" x14ac:dyDescent="0.35">
      <c r="B514" s="15" t="s">
        <v>263</v>
      </c>
      <c r="C514" s="16">
        <v>9.1358024691358022E-2</v>
      </c>
      <c r="D514" s="16">
        <v>6.8493150684931503E-2</v>
      </c>
      <c r="E514" s="16">
        <v>0.1</v>
      </c>
      <c r="G514" s="16">
        <v>9.0196078431372548E-2</v>
      </c>
      <c r="H514" s="16">
        <v>0.10227272727272731</v>
      </c>
      <c r="I514" s="16">
        <v>9.1397849462365593E-2</v>
      </c>
      <c r="J514" s="16">
        <v>6.6666666666666666E-2</v>
      </c>
      <c r="L514" s="16">
        <v>0.1028192371475954</v>
      </c>
      <c r="M514" s="16">
        <v>4.2735042735042743E-2</v>
      </c>
      <c r="O514" s="16">
        <v>0.10169491525423729</v>
      </c>
      <c r="P514" s="16">
        <v>8.8050314465408799E-2</v>
      </c>
      <c r="Q514" s="16">
        <v>0.04</v>
      </c>
      <c r="S514" s="16">
        <v>9.7938144329896906E-2</v>
      </c>
      <c r="T514" s="16">
        <v>8.3333333333333329E-2</v>
      </c>
      <c r="U514" s="16">
        <v>9.7902097902097904E-2</v>
      </c>
      <c r="V514" s="16">
        <v>9.1370558375634514E-2</v>
      </c>
      <c r="X514" s="16">
        <v>0.1030640668523677</v>
      </c>
      <c r="Y514" s="16">
        <v>7.4999999999999997E-2</v>
      </c>
      <c r="Z514" s="16">
        <v>9.3567251461988299E-2</v>
      </c>
      <c r="AB514" s="16">
        <v>9.9315068493150679E-2</v>
      </c>
      <c r="AC514" s="16">
        <v>9.515859766277128E-2</v>
      </c>
      <c r="AD514" s="16">
        <v>8.7071240105540904E-2</v>
      </c>
    </row>
    <row r="515" spans="2:30" x14ac:dyDescent="0.35">
      <c r="B515" s="15" t="s">
        <v>122</v>
      </c>
      <c r="C515" s="16">
        <v>1.604938271604938E-2</v>
      </c>
      <c r="D515" s="16">
        <v>9.1324200913242004E-3</v>
      </c>
      <c r="E515" s="16">
        <v>1.864406779661017E-2</v>
      </c>
      <c r="G515" s="16">
        <v>1.1764705882352939E-2</v>
      </c>
      <c r="H515" s="16">
        <v>1.136363636363636E-2</v>
      </c>
      <c r="I515" s="16">
        <v>2.150537634408602E-2</v>
      </c>
      <c r="J515" s="16">
        <v>2.8571428571428571E-2</v>
      </c>
      <c r="L515" s="16">
        <v>1.492537313432836E-2</v>
      </c>
      <c r="M515" s="16">
        <v>8.5470085470085479E-3</v>
      </c>
      <c r="O515" s="16">
        <v>2.2598870056497179E-2</v>
      </c>
      <c r="P515" s="16">
        <v>6.2893081761006293E-3</v>
      </c>
      <c r="Q515" s="16">
        <v>0.02</v>
      </c>
      <c r="S515" s="16">
        <v>2.0618556701030931E-2</v>
      </c>
      <c r="T515" s="16">
        <v>1.0869565217391301E-2</v>
      </c>
      <c r="U515" s="16">
        <v>1.3986013986013989E-2</v>
      </c>
      <c r="V515" s="16">
        <v>2.030456852791878E-2</v>
      </c>
      <c r="X515" s="16">
        <v>1.949860724233983E-2</v>
      </c>
      <c r="Y515" s="16">
        <v>7.1428571428571426E-3</v>
      </c>
      <c r="Z515" s="16">
        <v>2.3391812865497071E-2</v>
      </c>
      <c r="AB515" s="16">
        <v>1.3698630136986301E-2</v>
      </c>
      <c r="AC515" s="16">
        <v>1.168614357262104E-2</v>
      </c>
      <c r="AD515" s="16">
        <v>2.1108179419525069E-2</v>
      </c>
    </row>
    <row r="517" spans="2:30" ht="72.5" x14ac:dyDescent="0.35">
      <c r="B517" s="12" t="s">
        <v>266</v>
      </c>
    </row>
    <row r="518" spans="2:30" x14ac:dyDescent="0.35">
      <c r="B518" s="13" t="s">
        <v>17</v>
      </c>
    </row>
    <row r="519" spans="2:30" x14ac:dyDescent="0.35">
      <c r="B519" s="11" t="s">
        <v>53</v>
      </c>
      <c r="C519" s="14">
        <v>810</v>
      </c>
      <c r="D519" s="14">
        <v>219</v>
      </c>
      <c r="E519" s="14">
        <v>590</v>
      </c>
      <c r="G519" s="14">
        <v>255</v>
      </c>
      <c r="H519" s="14">
        <v>264</v>
      </c>
      <c r="I519" s="14">
        <v>186</v>
      </c>
      <c r="J519" s="14">
        <v>105</v>
      </c>
      <c r="L519" s="14">
        <v>603</v>
      </c>
      <c r="M519" s="14">
        <v>117</v>
      </c>
      <c r="O519" s="14">
        <v>177</v>
      </c>
      <c r="P519" s="14">
        <v>159</v>
      </c>
      <c r="Q519" s="14">
        <v>100</v>
      </c>
      <c r="S519" s="14">
        <v>194</v>
      </c>
      <c r="T519" s="14">
        <v>276</v>
      </c>
      <c r="U519" s="14">
        <v>143</v>
      </c>
      <c r="V519" s="14">
        <v>197</v>
      </c>
      <c r="X519" s="14">
        <v>359</v>
      </c>
      <c r="Y519" s="14">
        <v>280</v>
      </c>
      <c r="Z519" s="14">
        <v>171</v>
      </c>
      <c r="AB519" s="14">
        <v>584</v>
      </c>
      <c r="AC519" s="14">
        <v>599</v>
      </c>
      <c r="AD519" s="14">
        <v>379</v>
      </c>
    </row>
    <row r="520" spans="2:30" x14ac:dyDescent="0.35">
      <c r="B520" s="15" t="s">
        <v>261</v>
      </c>
      <c r="C520" s="16">
        <v>0.35555555555555562</v>
      </c>
      <c r="D520" s="16">
        <v>0.31050228310502281</v>
      </c>
      <c r="E520" s="16">
        <v>0.3728813559322034</v>
      </c>
      <c r="G520" s="16">
        <v>0.34509803921568633</v>
      </c>
      <c r="H520" s="16">
        <v>0.31818181818181818</v>
      </c>
      <c r="I520" s="16">
        <v>0.39784946236559138</v>
      </c>
      <c r="J520" s="16">
        <v>0.4</v>
      </c>
      <c r="L520" s="16">
        <v>0.34162520729684909</v>
      </c>
      <c r="M520" s="16">
        <v>0.41880341880341881</v>
      </c>
      <c r="O520" s="16">
        <v>0.30508474576271188</v>
      </c>
      <c r="P520" s="16">
        <v>0.38993710691823902</v>
      </c>
      <c r="Q520" s="16">
        <v>0.41</v>
      </c>
      <c r="S520" s="16">
        <v>0.37113402061855671</v>
      </c>
      <c r="T520" s="16">
        <v>0.35144927536231879</v>
      </c>
      <c r="U520" s="16">
        <v>0.34965034965034958</v>
      </c>
      <c r="V520" s="16">
        <v>0.35025380710659898</v>
      </c>
      <c r="X520" s="16">
        <v>0.34540389972144853</v>
      </c>
      <c r="Y520" s="16">
        <v>0.35714285714285721</v>
      </c>
      <c r="Z520" s="16">
        <v>0.3742690058479532</v>
      </c>
      <c r="AB520" s="16">
        <v>0.34246575342465752</v>
      </c>
      <c r="AC520" s="16">
        <v>0.35058430717863098</v>
      </c>
      <c r="AD520" s="16">
        <v>0.37467018469656987</v>
      </c>
    </row>
    <row r="521" spans="2:30" ht="29" x14ac:dyDescent="0.35">
      <c r="B521" s="15" t="s">
        <v>262</v>
      </c>
      <c r="C521" s="16">
        <v>0.54814814814814816</v>
      </c>
      <c r="D521" s="16">
        <v>0.59360730593607303</v>
      </c>
      <c r="E521" s="16">
        <v>0.53050847457627115</v>
      </c>
      <c r="G521" s="16">
        <v>0.54509803921568623</v>
      </c>
      <c r="H521" s="16">
        <v>0.57196969696969702</v>
      </c>
      <c r="I521" s="16">
        <v>0.532258064516129</v>
      </c>
      <c r="J521" s="16">
        <v>0.52380952380952384</v>
      </c>
      <c r="L521" s="16">
        <v>0.5638474295190713</v>
      </c>
      <c r="M521" s="16">
        <v>0.49572649572649569</v>
      </c>
      <c r="O521" s="16">
        <v>0.57627118644067798</v>
      </c>
      <c r="P521" s="16">
        <v>0.53459119496855345</v>
      </c>
      <c r="Q521" s="16">
        <v>0.53</v>
      </c>
      <c r="S521" s="16">
        <v>0.52577319587628868</v>
      </c>
      <c r="T521" s="16">
        <v>0.53260869565217395</v>
      </c>
      <c r="U521" s="16">
        <v>0.55244755244755239</v>
      </c>
      <c r="V521" s="16">
        <v>0.58883248730964466</v>
      </c>
      <c r="X521" s="16">
        <v>0.55153203342618384</v>
      </c>
      <c r="Y521" s="16">
        <v>0.56428571428571428</v>
      </c>
      <c r="Z521" s="16">
        <v>0.51461988304093564</v>
      </c>
      <c r="AB521" s="16">
        <v>0.56849315068493156</v>
      </c>
      <c r="AC521" s="16">
        <v>0.55759599332220366</v>
      </c>
      <c r="AD521" s="16">
        <v>0.53034300791556732</v>
      </c>
    </row>
    <row r="522" spans="2:30" x14ac:dyDescent="0.35">
      <c r="B522" s="15" t="s">
        <v>263</v>
      </c>
      <c r="C522" s="16">
        <v>8.5185185185185183E-2</v>
      </c>
      <c r="D522" s="16">
        <v>9.1324200913242004E-2</v>
      </c>
      <c r="E522" s="16">
        <v>8.3050847457627114E-2</v>
      </c>
      <c r="G522" s="16">
        <v>0.1058823529411765</v>
      </c>
      <c r="H522" s="16">
        <v>9.8484848484848481E-2</v>
      </c>
      <c r="I522" s="16">
        <v>5.9139784946236562E-2</v>
      </c>
      <c r="J522" s="16">
        <v>4.7619047619047623E-2</v>
      </c>
      <c r="L522" s="16">
        <v>8.45771144278607E-2</v>
      </c>
      <c r="M522" s="16">
        <v>6.8376068376068383E-2</v>
      </c>
      <c r="O522" s="16">
        <v>0.10734463276836161</v>
      </c>
      <c r="P522" s="16">
        <v>7.5471698113207544E-2</v>
      </c>
      <c r="Q522" s="16">
        <v>0.05</v>
      </c>
      <c r="S522" s="16">
        <v>8.7628865979381437E-2</v>
      </c>
      <c r="T522" s="16">
        <v>0.108695652173913</v>
      </c>
      <c r="U522" s="16">
        <v>7.6923076923076927E-2</v>
      </c>
      <c r="V522" s="16">
        <v>5.5837563451776651E-2</v>
      </c>
      <c r="X522" s="16">
        <v>8.9136490250696379E-2</v>
      </c>
      <c r="Y522" s="16">
        <v>7.4999999999999997E-2</v>
      </c>
      <c r="Z522" s="16">
        <v>9.3567251461988299E-2</v>
      </c>
      <c r="AB522" s="16">
        <v>8.0479452054794523E-2</v>
      </c>
      <c r="AC522" s="16">
        <v>8.5141903171953262E-2</v>
      </c>
      <c r="AD522" s="16">
        <v>7.9155672823219003E-2</v>
      </c>
    </row>
    <row r="523" spans="2:30" x14ac:dyDescent="0.35">
      <c r="B523" s="15" t="s">
        <v>122</v>
      </c>
      <c r="C523" s="16">
        <v>1.111111111111111E-2</v>
      </c>
      <c r="D523" s="16">
        <v>4.5662100456621002E-3</v>
      </c>
      <c r="E523" s="16">
        <v>1.3559322033898299E-2</v>
      </c>
      <c r="G523" s="16">
        <v>3.9215686274509803E-3</v>
      </c>
      <c r="H523" s="16">
        <v>1.136363636363636E-2</v>
      </c>
      <c r="I523" s="16">
        <v>1.075268817204301E-2</v>
      </c>
      <c r="J523" s="16">
        <v>2.8571428571428571E-2</v>
      </c>
      <c r="L523" s="16">
        <v>9.9502487562189053E-3</v>
      </c>
      <c r="M523" s="16">
        <v>1.7094017094017099E-2</v>
      </c>
      <c r="O523" s="16">
        <v>1.1299435028248589E-2</v>
      </c>
      <c r="P523" s="16">
        <v>0</v>
      </c>
      <c r="Q523" s="16">
        <v>0.01</v>
      </c>
      <c r="S523" s="16">
        <v>1.54639175257732E-2</v>
      </c>
      <c r="T523" s="16">
        <v>7.246376811594203E-3</v>
      </c>
      <c r="U523" s="16">
        <v>2.097902097902098E-2</v>
      </c>
      <c r="V523" s="16">
        <v>5.076142131979695E-3</v>
      </c>
      <c r="X523" s="16">
        <v>1.3927576601671311E-2</v>
      </c>
      <c r="Y523" s="16">
        <v>3.5714285714285709E-3</v>
      </c>
      <c r="Z523" s="16">
        <v>1.754385964912281E-2</v>
      </c>
      <c r="AB523" s="16">
        <v>8.5616438356164379E-3</v>
      </c>
      <c r="AC523" s="16">
        <v>6.6777963272120202E-3</v>
      </c>
      <c r="AD523" s="16">
        <v>1.5831134564643801E-2</v>
      </c>
    </row>
    <row r="525" spans="2:30" ht="72.5" x14ac:dyDescent="0.35">
      <c r="B525" s="12" t="s">
        <v>267</v>
      </c>
    </row>
    <row r="526" spans="2:30" x14ac:dyDescent="0.35">
      <c r="B526" s="13" t="s">
        <v>17</v>
      </c>
    </row>
    <row r="527" spans="2:30" x14ac:dyDescent="0.35">
      <c r="B527" s="11" t="s">
        <v>53</v>
      </c>
      <c r="C527" s="14">
        <v>810</v>
      </c>
      <c r="D527" s="14">
        <v>219</v>
      </c>
      <c r="E527" s="14">
        <v>590</v>
      </c>
      <c r="G527" s="14">
        <v>255</v>
      </c>
      <c r="H527" s="14">
        <v>264</v>
      </c>
      <c r="I527" s="14">
        <v>186</v>
      </c>
      <c r="J527" s="14">
        <v>105</v>
      </c>
      <c r="L527" s="14">
        <v>603</v>
      </c>
      <c r="M527" s="14">
        <v>117</v>
      </c>
      <c r="O527" s="14">
        <v>177</v>
      </c>
      <c r="P527" s="14">
        <v>159</v>
      </c>
      <c r="Q527" s="14">
        <v>100</v>
      </c>
      <c r="S527" s="14">
        <v>194</v>
      </c>
      <c r="T527" s="14">
        <v>276</v>
      </c>
      <c r="U527" s="14">
        <v>143</v>
      </c>
      <c r="V527" s="14">
        <v>197</v>
      </c>
      <c r="X527" s="14">
        <v>359</v>
      </c>
      <c r="Y527" s="14">
        <v>280</v>
      </c>
      <c r="Z527" s="14">
        <v>171</v>
      </c>
      <c r="AB527" s="14">
        <v>584</v>
      </c>
      <c r="AC527" s="14">
        <v>599</v>
      </c>
      <c r="AD527" s="14">
        <v>379</v>
      </c>
    </row>
    <row r="528" spans="2:30" x14ac:dyDescent="0.35">
      <c r="B528" s="15" t="s">
        <v>261</v>
      </c>
      <c r="C528" s="16">
        <v>0.50493827160493832</v>
      </c>
      <c r="D528" s="16">
        <v>0.54337899543378998</v>
      </c>
      <c r="E528" s="16">
        <v>0.48983050847457632</v>
      </c>
      <c r="G528" s="16">
        <v>0.49803921568627452</v>
      </c>
      <c r="H528" s="16">
        <v>0.4621212121212121</v>
      </c>
      <c r="I528" s="16">
        <v>0.55913978494623651</v>
      </c>
      <c r="J528" s="16">
        <v>0.53333333333333333</v>
      </c>
      <c r="L528" s="16">
        <v>0.4925373134328358</v>
      </c>
      <c r="M528" s="16">
        <v>0.58974358974358976</v>
      </c>
      <c r="O528" s="16">
        <v>0.49152542372881358</v>
      </c>
      <c r="P528" s="16">
        <v>0.47169811320754718</v>
      </c>
      <c r="Q528" s="16">
        <v>0.52</v>
      </c>
      <c r="S528" s="16">
        <v>0.53608247422680411</v>
      </c>
      <c r="T528" s="16">
        <v>0.50362318840579712</v>
      </c>
      <c r="U528" s="16">
        <v>0.49650349650349651</v>
      </c>
      <c r="V528" s="16">
        <v>0.48223350253807112</v>
      </c>
      <c r="X528" s="16">
        <v>0.49303621169916428</v>
      </c>
      <c r="Y528" s="16">
        <v>0.48571428571428571</v>
      </c>
      <c r="Z528" s="16">
        <v>0.56140350877192979</v>
      </c>
      <c r="AB528" s="16">
        <v>0.48116438356164382</v>
      </c>
      <c r="AC528" s="16">
        <v>0.47579298831385641</v>
      </c>
      <c r="AD528" s="16">
        <v>0.54881266490765168</v>
      </c>
    </row>
    <row r="529" spans="2:30" ht="29" x14ac:dyDescent="0.35">
      <c r="B529" s="15" t="s">
        <v>262</v>
      </c>
      <c r="C529" s="16">
        <v>0.41604938271604941</v>
      </c>
      <c r="D529" s="16">
        <v>0.40182648401826482</v>
      </c>
      <c r="E529" s="16">
        <v>0.42203389830508481</v>
      </c>
      <c r="G529" s="16">
        <v>0.41568627450980389</v>
      </c>
      <c r="H529" s="16">
        <v>0.45075757575757569</v>
      </c>
      <c r="I529" s="16">
        <v>0.37096774193548387</v>
      </c>
      <c r="J529" s="16">
        <v>0.40952380952380951</v>
      </c>
      <c r="L529" s="16">
        <v>0.43283582089552242</v>
      </c>
      <c r="M529" s="16">
        <v>0.33333333333333331</v>
      </c>
      <c r="O529" s="16">
        <v>0.42372881355932202</v>
      </c>
      <c r="P529" s="16">
        <v>0.44654088050314472</v>
      </c>
      <c r="Q529" s="16">
        <v>0.41</v>
      </c>
      <c r="S529" s="16">
        <v>0.36597938144329889</v>
      </c>
      <c r="T529" s="16">
        <v>0.40579710144927539</v>
      </c>
      <c r="U529" s="16">
        <v>0.43356643356643348</v>
      </c>
      <c r="V529" s="16">
        <v>0.46700507614213199</v>
      </c>
      <c r="X529" s="16">
        <v>0.42061281337047352</v>
      </c>
      <c r="Y529" s="16">
        <v>0.43571428571428572</v>
      </c>
      <c r="Z529" s="16">
        <v>0.3742690058479532</v>
      </c>
      <c r="AB529" s="16">
        <v>0.4297945205479452</v>
      </c>
      <c r="AC529" s="16">
        <v>0.44240400667779628</v>
      </c>
      <c r="AD529" s="16">
        <v>0.39313984168865429</v>
      </c>
    </row>
    <row r="530" spans="2:30" x14ac:dyDescent="0.35">
      <c r="B530" s="15" t="s">
        <v>263</v>
      </c>
      <c r="C530" s="16">
        <v>6.5432098765432101E-2</v>
      </c>
      <c r="D530" s="16">
        <v>4.5662100456621002E-2</v>
      </c>
      <c r="E530" s="16">
        <v>7.2881355932203393E-2</v>
      </c>
      <c r="G530" s="16">
        <v>7.0588235294117646E-2</v>
      </c>
      <c r="H530" s="16">
        <v>8.3333333333333329E-2</v>
      </c>
      <c r="I530" s="16">
        <v>4.8387096774193547E-2</v>
      </c>
      <c r="J530" s="16">
        <v>3.8095238095238099E-2</v>
      </c>
      <c r="L530" s="16">
        <v>6.3018242122719739E-2</v>
      </c>
      <c r="M530" s="16">
        <v>5.9829059829059832E-2</v>
      </c>
      <c r="O530" s="16">
        <v>7.3446327683615822E-2</v>
      </c>
      <c r="P530" s="16">
        <v>6.9182389937106917E-2</v>
      </c>
      <c r="Q530" s="16">
        <v>0.06</v>
      </c>
      <c r="S530" s="16">
        <v>8.247422680412371E-2</v>
      </c>
      <c r="T530" s="16">
        <v>7.2463768115942032E-2</v>
      </c>
      <c r="U530" s="16">
        <v>5.5944055944055937E-2</v>
      </c>
      <c r="V530" s="16">
        <v>4.5685279187817257E-2</v>
      </c>
      <c r="X530" s="16">
        <v>6.9637883008356549E-2</v>
      </c>
      <c r="Y530" s="16">
        <v>7.1428571428571425E-2</v>
      </c>
      <c r="Z530" s="16">
        <v>4.6783625730994149E-2</v>
      </c>
      <c r="AB530" s="16">
        <v>7.5342465753424653E-2</v>
      </c>
      <c r="AC530" s="16">
        <v>7.0116861435726208E-2</v>
      </c>
      <c r="AD530" s="16">
        <v>4.4854881266490773E-2</v>
      </c>
    </row>
    <row r="531" spans="2:30" x14ac:dyDescent="0.35">
      <c r="B531" s="15" t="s">
        <v>122</v>
      </c>
      <c r="C531" s="16">
        <v>1.358024691358025E-2</v>
      </c>
      <c r="D531" s="16">
        <v>9.1324200913242004E-3</v>
      </c>
      <c r="E531" s="16">
        <v>1.525423728813559E-2</v>
      </c>
      <c r="G531" s="16">
        <v>1.5686274509803921E-2</v>
      </c>
      <c r="H531" s="16">
        <v>3.787878787878788E-3</v>
      </c>
      <c r="I531" s="16">
        <v>2.150537634408602E-2</v>
      </c>
      <c r="J531" s="16">
        <v>1.9047619047619049E-2</v>
      </c>
      <c r="L531" s="16">
        <v>1.1608623548922061E-2</v>
      </c>
      <c r="M531" s="16">
        <v>1.7094017094017099E-2</v>
      </c>
      <c r="O531" s="16">
        <v>1.1299435028248589E-2</v>
      </c>
      <c r="P531" s="16">
        <v>1.257861635220126E-2</v>
      </c>
      <c r="Q531" s="16">
        <v>0.01</v>
      </c>
      <c r="S531" s="16">
        <v>1.54639175257732E-2</v>
      </c>
      <c r="T531" s="16">
        <v>1.8115942028985511E-2</v>
      </c>
      <c r="U531" s="16">
        <v>1.3986013986013989E-2</v>
      </c>
      <c r="V531" s="16">
        <v>5.076142131979695E-3</v>
      </c>
      <c r="X531" s="16">
        <v>1.6713091922005568E-2</v>
      </c>
      <c r="Y531" s="16">
        <v>7.1428571428571426E-3</v>
      </c>
      <c r="Z531" s="16">
        <v>1.754385964912281E-2</v>
      </c>
      <c r="AB531" s="16">
        <v>1.3698630136986301E-2</v>
      </c>
      <c r="AC531" s="16">
        <v>1.168614357262104E-2</v>
      </c>
      <c r="AD531" s="16">
        <v>1.319261213720317E-2</v>
      </c>
    </row>
    <row r="533" spans="2:30" ht="87" x14ac:dyDescent="0.35">
      <c r="B533" s="12" t="s">
        <v>268</v>
      </c>
    </row>
    <row r="534" spans="2:30" x14ac:dyDescent="0.35">
      <c r="B534" s="13" t="s">
        <v>17</v>
      </c>
    </row>
    <row r="535" spans="2:30" x14ac:dyDescent="0.35">
      <c r="B535" s="11" t="s">
        <v>53</v>
      </c>
      <c r="C535" s="14">
        <v>810</v>
      </c>
      <c r="D535" s="14">
        <v>219</v>
      </c>
      <c r="E535" s="14">
        <v>590</v>
      </c>
      <c r="G535" s="14">
        <v>255</v>
      </c>
      <c r="H535" s="14">
        <v>264</v>
      </c>
      <c r="I535" s="14">
        <v>186</v>
      </c>
      <c r="J535" s="14">
        <v>105</v>
      </c>
      <c r="L535" s="14">
        <v>603</v>
      </c>
      <c r="M535" s="14">
        <v>117</v>
      </c>
      <c r="O535" s="14">
        <v>177</v>
      </c>
      <c r="P535" s="14">
        <v>159</v>
      </c>
      <c r="Q535" s="14">
        <v>100</v>
      </c>
      <c r="S535" s="14">
        <v>194</v>
      </c>
      <c r="T535" s="14">
        <v>276</v>
      </c>
      <c r="U535" s="14">
        <v>143</v>
      </c>
      <c r="V535" s="14">
        <v>197</v>
      </c>
      <c r="X535" s="14">
        <v>359</v>
      </c>
      <c r="Y535" s="14">
        <v>280</v>
      </c>
      <c r="Z535" s="14">
        <v>171</v>
      </c>
      <c r="AB535" s="14">
        <v>584</v>
      </c>
      <c r="AC535" s="14">
        <v>599</v>
      </c>
      <c r="AD535" s="14">
        <v>379</v>
      </c>
    </row>
    <row r="536" spans="2:30" x14ac:dyDescent="0.35">
      <c r="B536" s="15" t="s">
        <v>261</v>
      </c>
      <c r="C536" s="16">
        <v>0.18765432098765431</v>
      </c>
      <c r="D536" s="16">
        <v>0.17808219178082191</v>
      </c>
      <c r="E536" s="16">
        <v>0.19152542372881359</v>
      </c>
      <c r="G536" s="16">
        <v>0.20392156862745101</v>
      </c>
      <c r="H536" s="16">
        <v>0.15909090909090909</v>
      </c>
      <c r="I536" s="16">
        <v>0.20430107526881719</v>
      </c>
      <c r="J536" s="16">
        <v>0.19047619047619049</v>
      </c>
      <c r="L536" s="16">
        <v>0.16583747927031511</v>
      </c>
      <c r="M536" s="16">
        <v>0.1965811965811966</v>
      </c>
      <c r="O536" s="16">
        <v>0.16384180790960451</v>
      </c>
      <c r="P536" s="16">
        <v>0.1823899371069182</v>
      </c>
      <c r="Q536" s="16">
        <v>0.17</v>
      </c>
      <c r="S536" s="16">
        <v>0.24742268041237109</v>
      </c>
      <c r="T536" s="16">
        <v>0.2101449275362319</v>
      </c>
      <c r="U536" s="16">
        <v>0.17482517482517479</v>
      </c>
      <c r="V536" s="16">
        <v>0.1065989847715736</v>
      </c>
      <c r="X536" s="16">
        <v>0.2116991643454039</v>
      </c>
      <c r="Y536" s="16">
        <v>0.13928571428571429</v>
      </c>
      <c r="Z536" s="16">
        <v>0.21637426900584791</v>
      </c>
      <c r="AB536" s="16">
        <v>0.17465753424657529</v>
      </c>
      <c r="AC536" s="16">
        <v>0.1702838063439065</v>
      </c>
      <c r="AD536" s="16">
        <v>0.18733509234828499</v>
      </c>
    </row>
    <row r="537" spans="2:30" ht="29" x14ac:dyDescent="0.35">
      <c r="B537" s="15" t="s">
        <v>262</v>
      </c>
      <c r="C537" s="16">
        <v>0.4567901234567901</v>
      </c>
      <c r="D537" s="16">
        <v>0.43835616438356162</v>
      </c>
      <c r="E537" s="16">
        <v>0.46440677966101701</v>
      </c>
      <c r="G537" s="16">
        <v>0.45490196078431372</v>
      </c>
      <c r="H537" s="16">
        <v>0.45833333333333331</v>
      </c>
      <c r="I537" s="16">
        <v>0.46774193548387089</v>
      </c>
      <c r="J537" s="16">
        <v>0.43809523809523809</v>
      </c>
      <c r="L537" s="16">
        <v>0.46600331674958539</v>
      </c>
      <c r="M537" s="16">
        <v>0.42735042735042728</v>
      </c>
      <c r="O537" s="16">
        <v>0.41242937853107342</v>
      </c>
      <c r="P537" s="16">
        <v>0.49056603773584911</v>
      </c>
      <c r="Q537" s="16">
        <v>0.5</v>
      </c>
      <c r="S537" s="16">
        <v>0.39690721649484528</v>
      </c>
      <c r="T537" s="16">
        <v>0.45652173913043481</v>
      </c>
      <c r="U537" s="16">
        <v>0.44755244755244761</v>
      </c>
      <c r="V537" s="16">
        <v>0.52284263959390864</v>
      </c>
      <c r="X537" s="16">
        <v>0.46518105849582181</v>
      </c>
      <c r="Y537" s="16">
        <v>0.47142857142857142</v>
      </c>
      <c r="Z537" s="16">
        <v>0.41520467836257308</v>
      </c>
      <c r="AB537" s="16">
        <v>0.46917808219178081</v>
      </c>
      <c r="AC537" s="16">
        <v>0.46410684474123542</v>
      </c>
      <c r="AD537" s="16">
        <v>0.44063324538258569</v>
      </c>
    </row>
    <row r="538" spans="2:30" x14ac:dyDescent="0.35">
      <c r="B538" s="15" t="s">
        <v>263</v>
      </c>
      <c r="C538" s="16">
        <v>0.33456790123456792</v>
      </c>
      <c r="D538" s="16">
        <v>0.36529680365296802</v>
      </c>
      <c r="E538" s="16">
        <v>0.32203389830508472</v>
      </c>
      <c r="G538" s="16">
        <v>0.32549019607843138</v>
      </c>
      <c r="H538" s="16">
        <v>0.36363636363636359</v>
      </c>
      <c r="I538" s="16">
        <v>0.30107526881720431</v>
      </c>
      <c r="J538" s="16">
        <v>0.34285714285714292</v>
      </c>
      <c r="L538" s="16">
        <v>0.34991708126036491</v>
      </c>
      <c r="M538" s="16">
        <v>0.3504273504273504</v>
      </c>
      <c r="O538" s="16">
        <v>0.40677966101694918</v>
      </c>
      <c r="P538" s="16">
        <v>0.32075471698113212</v>
      </c>
      <c r="Q538" s="16">
        <v>0.32</v>
      </c>
      <c r="S538" s="16">
        <v>0.31958762886597941</v>
      </c>
      <c r="T538" s="16">
        <v>0.32246376811594202</v>
      </c>
      <c r="U538" s="16">
        <v>0.35664335664335672</v>
      </c>
      <c r="V538" s="16">
        <v>0.35025380710659898</v>
      </c>
      <c r="X538" s="16">
        <v>0.29805013927576601</v>
      </c>
      <c r="Y538" s="16">
        <v>0.38214285714285712</v>
      </c>
      <c r="Z538" s="16">
        <v>0.33333333333333331</v>
      </c>
      <c r="AB538" s="16">
        <v>0.3339041095890411</v>
      </c>
      <c r="AC538" s="16">
        <v>0.34891485809682798</v>
      </c>
      <c r="AD538" s="16">
        <v>0.34300791556728227</v>
      </c>
    </row>
    <row r="539" spans="2:30" x14ac:dyDescent="0.35">
      <c r="B539" s="15" t="s">
        <v>122</v>
      </c>
      <c r="C539" s="16">
        <v>2.0987654320987651E-2</v>
      </c>
      <c r="D539" s="16">
        <v>1.8264840182648401E-2</v>
      </c>
      <c r="E539" s="16">
        <v>2.2033898305084749E-2</v>
      </c>
      <c r="G539" s="16">
        <v>1.5686274509803921E-2</v>
      </c>
      <c r="H539" s="16">
        <v>1.893939393939394E-2</v>
      </c>
      <c r="I539" s="16">
        <v>2.6881720430107531E-2</v>
      </c>
      <c r="J539" s="16">
        <v>2.8571428571428571E-2</v>
      </c>
      <c r="L539" s="16">
        <v>1.824212271973466E-2</v>
      </c>
      <c r="M539" s="16">
        <v>2.564102564102564E-2</v>
      </c>
      <c r="O539" s="16">
        <v>1.6949152542372881E-2</v>
      </c>
      <c r="P539" s="16">
        <v>6.2893081761006293E-3</v>
      </c>
      <c r="Q539" s="16">
        <v>0.01</v>
      </c>
      <c r="S539" s="16">
        <v>3.608247422680412E-2</v>
      </c>
      <c r="T539" s="16">
        <v>1.0869565217391301E-2</v>
      </c>
      <c r="U539" s="16">
        <v>2.097902097902098E-2</v>
      </c>
      <c r="V539" s="16">
        <v>2.030456852791878E-2</v>
      </c>
      <c r="X539" s="16">
        <v>2.506963788300836E-2</v>
      </c>
      <c r="Y539" s="16">
        <v>7.1428571428571426E-3</v>
      </c>
      <c r="Z539" s="16">
        <v>3.5087719298245612E-2</v>
      </c>
      <c r="AB539" s="16">
        <v>2.2260273972602738E-2</v>
      </c>
      <c r="AC539" s="16">
        <v>1.6694490818030049E-2</v>
      </c>
      <c r="AD539" s="16">
        <v>2.9023746701846969E-2</v>
      </c>
    </row>
    <row r="541" spans="2:30" ht="72.5" x14ac:dyDescent="0.35">
      <c r="B541" s="12" t="s">
        <v>269</v>
      </c>
    </row>
    <row r="542" spans="2:30" x14ac:dyDescent="0.35">
      <c r="B542" s="13" t="s">
        <v>17</v>
      </c>
    </row>
    <row r="543" spans="2:30" x14ac:dyDescent="0.35">
      <c r="B543" s="11" t="s">
        <v>53</v>
      </c>
      <c r="C543" s="14">
        <v>810</v>
      </c>
      <c r="D543" s="14">
        <v>219</v>
      </c>
      <c r="E543" s="14">
        <v>590</v>
      </c>
      <c r="G543" s="14">
        <v>255</v>
      </c>
      <c r="H543" s="14">
        <v>264</v>
      </c>
      <c r="I543" s="14">
        <v>186</v>
      </c>
      <c r="J543" s="14">
        <v>105</v>
      </c>
      <c r="L543" s="14">
        <v>603</v>
      </c>
      <c r="M543" s="14">
        <v>117</v>
      </c>
      <c r="O543" s="14">
        <v>177</v>
      </c>
      <c r="P543" s="14">
        <v>159</v>
      </c>
      <c r="Q543" s="14">
        <v>100</v>
      </c>
      <c r="S543" s="14">
        <v>194</v>
      </c>
      <c r="T543" s="14">
        <v>276</v>
      </c>
      <c r="U543" s="14">
        <v>143</v>
      </c>
      <c r="V543" s="14">
        <v>197</v>
      </c>
      <c r="X543" s="14">
        <v>359</v>
      </c>
      <c r="Y543" s="14">
        <v>280</v>
      </c>
      <c r="Z543" s="14">
        <v>171</v>
      </c>
      <c r="AB543" s="14">
        <v>584</v>
      </c>
      <c r="AC543" s="14">
        <v>599</v>
      </c>
      <c r="AD543" s="14">
        <v>379</v>
      </c>
    </row>
    <row r="544" spans="2:30" x14ac:dyDescent="0.35">
      <c r="B544" s="15" t="s">
        <v>261</v>
      </c>
      <c r="C544" s="16">
        <v>0.27901234567901229</v>
      </c>
      <c r="D544" s="16">
        <v>0.32420091324200911</v>
      </c>
      <c r="E544" s="16">
        <v>0.26271186440677968</v>
      </c>
      <c r="G544" s="16">
        <v>0.25882352941176467</v>
      </c>
      <c r="H544" s="16">
        <v>0.23484848484848489</v>
      </c>
      <c r="I544" s="16">
        <v>0.31720430107526881</v>
      </c>
      <c r="J544" s="16">
        <v>0.37142857142857139</v>
      </c>
      <c r="L544" s="16">
        <v>0.28026533996683251</v>
      </c>
      <c r="M544" s="16">
        <v>0.2393162393162393</v>
      </c>
      <c r="O544" s="16">
        <v>0.29943502824858759</v>
      </c>
      <c r="P544" s="16">
        <v>0.28930817610062892</v>
      </c>
      <c r="Q544" s="16">
        <v>0.28000000000000003</v>
      </c>
      <c r="S544" s="16">
        <v>0.31958762886597941</v>
      </c>
      <c r="T544" s="16">
        <v>0.26811594202898548</v>
      </c>
      <c r="U544" s="16">
        <v>0.25874125874125881</v>
      </c>
      <c r="V544" s="16">
        <v>0.26903553299492378</v>
      </c>
      <c r="X544" s="16">
        <v>0.25626740947075211</v>
      </c>
      <c r="Y544" s="16">
        <v>0.28214285714285708</v>
      </c>
      <c r="Z544" s="16">
        <v>0.32163742690058478</v>
      </c>
      <c r="AB544" s="16">
        <v>0.25171232876712329</v>
      </c>
      <c r="AC544" s="16">
        <v>0.2570951585976628</v>
      </c>
      <c r="AD544" s="16">
        <v>0.32717678100263847</v>
      </c>
    </row>
    <row r="545" spans="2:30" ht="29" x14ac:dyDescent="0.35">
      <c r="B545" s="15" t="s">
        <v>262</v>
      </c>
      <c r="C545" s="16">
        <v>0.57654320987654317</v>
      </c>
      <c r="D545" s="16">
        <v>0.55707762557077622</v>
      </c>
      <c r="E545" s="16">
        <v>0.58305084745762714</v>
      </c>
      <c r="G545" s="16">
        <v>0.59607843137254901</v>
      </c>
      <c r="H545" s="16">
        <v>0.62878787878787878</v>
      </c>
      <c r="I545" s="16">
        <v>0.5161290322580645</v>
      </c>
      <c r="J545" s="16">
        <v>0.50476190476190474</v>
      </c>
      <c r="L545" s="16">
        <v>0.5787728026533997</v>
      </c>
      <c r="M545" s="16">
        <v>0.6495726495726496</v>
      </c>
      <c r="O545" s="16">
        <v>0.5536723163841808</v>
      </c>
      <c r="P545" s="16">
        <v>0.57232704402515722</v>
      </c>
      <c r="Q545" s="16">
        <v>0.59</v>
      </c>
      <c r="S545" s="16">
        <v>0.53092783505154639</v>
      </c>
      <c r="T545" s="16">
        <v>0.55434782608695654</v>
      </c>
      <c r="U545" s="16">
        <v>0.65734265734265729</v>
      </c>
      <c r="V545" s="16">
        <v>0.59390862944162437</v>
      </c>
      <c r="X545" s="16">
        <v>0.57660167130919215</v>
      </c>
      <c r="Y545" s="16">
        <v>0.5714285714285714</v>
      </c>
      <c r="Z545" s="16">
        <v>0.58479532163742687</v>
      </c>
      <c r="AB545" s="16">
        <v>0.59246575342465757</v>
      </c>
      <c r="AC545" s="16">
        <v>0.59432387312186974</v>
      </c>
      <c r="AD545" s="16">
        <v>0.55936675461741425</v>
      </c>
    </row>
    <row r="546" spans="2:30" x14ac:dyDescent="0.35">
      <c r="B546" s="15" t="s">
        <v>263</v>
      </c>
      <c r="C546" s="16">
        <v>0.1246913580246914</v>
      </c>
      <c r="D546" s="16">
        <v>0.1050228310502283</v>
      </c>
      <c r="E546" s="16">
        <v>0.1322033898305085</v>
      </c>
      <c r="G546" s="16">
        <v>0.1372549019607843</v>
      </c>
      <c r="H546" s="16">
        <v>0.1136363636363636</v>
      </c>
      <c r="I546" s="16">
        <v>0.1397849462365591</v>
      </c>
      <c r="J546" s="16">
        <v>9.5238095238095233E-2</v>
      </c>
      <c r="L546" s="16">
        <v>0.12769485903814259</v>
      </c>
      <c r="M546" s="16">
        <v>7.6923076923076927E-2</v>
      </c>
      <c r="O546" s="16">
        <v>0.12994350282485881</v>
      </c>
      <c r="P546" s="16">
        <v>0.13836477987421381</v>
      </c>
      <c r="Q546" s="16">
        <v>0.13</v>
      </c>
      <c r="S546" s="16">
        <v>0.1237113402061856</v>
      </c>
      <c r="T546" s="16">
        <v>0.1521739130434783</v>
      </c>
      <c r="U546" s="16">
        <v>6.9930069930069935E-2</v>
      </c>
      <c r="V546" s="16">
        <v>0.12690355329949241</v>
      </c>
      <c r="X546" s="16">
        <v>0.14484679665738159</v>
      </c>
      <c r="Y546" s="16">
        <v>0.12857142857142859</v>
      </c>
      <c r="Z546" s="16">
        <v>7.6023391812865493E-2</v>
      </c>
      <c r="AB546" s="16">
        <v>0.13698630136986301</v>
      </c>
      <c r="AC546" s="16">
        <v>0.13355592654424039</v>
      </c>
      <c r="AD546" s="16">
        <v>9.2348284960422161E-2</v>
      </c>
    </row>
    <row r="547" spans="2:30" x14ac:dyDescent="0.35">
      <c r="B547" s="15" t="s">
        <v>122</v>
      </c>
      <c r="C547" s="16">
        <v>1.9753086419753089E-2</v>
      </c>
      <c r="D547" s="16">
        <v>1.3698630136986301E-2</v>
      </c>
      <c r="E547" s="16">
        <v>2.2033898305084749E-2</v>
      </c>
      <c r="G547" s="16">
        <v>7.8431372549019607E-3</v>
      </c>
      <c r="H547" s="16">
        <v>2.2727272727272731E-2</v>
      </c>
      <c r="I547" s="16">
        <v>2.6881720430107531E-2</v>
      </c>
      <c r="J547" s="16">
        <v>2.8571428571428571E-2</v>
      </c>
      <c r="L547" s="16">
        <v>1.3266998341625209E-2</v>
      </c>
      <c r="M547" s="16">
        <v>3.4188034188034191E-2</v>
      </c>
      <c r="O547" s="16">
        <v>1.6949152542372881E-2</v>
      </c>
      <c r="P547" s="16">
        <v>0</v>
      </c>
      <c r="Q547" s="16">
        <v>0</v>
      </c>
      <c r="S547" s="16">
        <v>2.5773195876288658E-2</v>
      </c>
      <c r="T547" s="16">
        <v>2.5362318840579708E-2</v>
      </c>
      <c r="U547" s="16">
        <v>1.3986013986013989E-2</v>
      </c>
      <c r="V547" s="16">
        <v>1.015228426395939E-2</v>
      </c>
      <c r="X547" s="16">
        <v>2.2284122562674091E-2</v>
      </c>
      <c r="Y547" s="16">
        <v>1.785714285714286E-2</v>
      </c>
      <c r="Z547" s="16">
        <v>1.754385964912281E-2</v>
      </c>
      <c r="AB547" s="16">
        <v>1.883561643835616E-2</v>
      </c>
      <c r="AC547" s="16">
        <v>1.5025041736227049E-2</v>
      </c>
      <c r="AD547" s="16">
        <v>2.1108179419525069E-2</v>
      </c>
    </row>
    <row r="549" spans="2:30" ht="87" x14ac:dyDescent="0.35">
      <c r="B549" s="12" t="s">
        <v>270</v>
      </c>
    </row>
    <row r="550" spans="2:30" x14ac:dyDescent="0.35">
      <c r="B550" s="13" t="s">
        <v>17</v>
      </c>
    </row>
    <row r="551" spans="2:30" x14ac:dyDescent="0.35">
      <c r="B551" s="11" t="s">
        <v>53</v>
      </c>
      <c r="C551" s="14">
        <v>810</v>
      </c>
      <c r="D551" s="14">
        <v>219</v>
      </c>
      <c r="E551" s="14">
        <v>590</v>
      </c>
      <c r="G551" s="14">
        <v>255</v>
      </c>
      <c r="H551" s="14">
        <v>264</v>
      </c>
      <c r="I551" s="14">
        <v>186</v>
      </c>
      <c r="J551" s="14">
        <v>105</v>
      </c>
      <c r="L551" s="14">
        <v>603</v>
      </c>
      <c r="M551" s="14">
        <v>117</v>
      </c>
      <c r="O551" s="14">
        <v>177</v>
      </c>
      <c r="P551" s="14">
        <v>159</v>
      </c>
      <c r="Q551" s="14">
        <v>100</v>
      </c>
      <c r="S551" s="14">
        <v>194</v>
      </c>
      <c r="T551" s="14">
        <v>276</v>
      </c>
      <c r="U551" s="14">
        <v>143</v>
      </c>
      <c r="V551" s="14">
        <v>197</v>
      </c>
      <c r="X551" s="14">
        <v>359</v>
      </c>
      <c r="Y551" s="14">
        <v>280</v>
      </c>
      <c r="Z551" s="14">
        <v>171</v>
      </c>
      <c r="AB551" s="14">
        <v>584</v>
      </c>
      <c r="AC551" s="14">
        <v>599</v>
      </c>
      <c r="AD551" s="14">
        <v>379</v>
      </c>
    </row>
    <row r="552" spans="2:30" x14ac:dyDescent="0.35">
      <c r="B552" s="15" t="s">
        <v>261</v>
      </c>
      <c r="C552" s="16">
        <v>0.30864197530864201</v>
      </c>
      <c r="D552" s="16">
        <v>0.30136986301369861</v>
      </c>
      <c r="E552" s="16">
        <v>0.31016949152542372</v>
      </c>
      <c r="G552" s="16">
        <v>0.32156862745098042</v>
      </c>
      <c r="H552" s="16">
        <v>0.28030303030303028</v>
      </c>
      <c r="I552" s="16">
        <v>0.30645161290322581</v>
      </c>
      <c r="J552" s="16">
        <v>0.35238095238095241</v>
      </c>
      <c r="L552" s="16">
        <v>0.30348258706467662</v>
      </c>
      <c r="M552" s="16">
        <v>0.31623931623931623</v>
      </c>
      <c r="O552" s="16">
        <v>0.29943502824858759</v>
      </c>
      <c r="P552" s="16">
        <v>0.37735849056603782</v>
      </c>
      <c r="Q552" s="16">
        <v>0.32</v>
      </c>
      <c r="S552" s="16">
        <v>0.38144329896907209</v>
      </c>
      <c r="T552" s="16">
        <v>0.28985507246376813</v>
      </c>
      <c r="U552" s="16">
        <v>0.33566433566433568</v>
      </c>
      <c r="V552" s="16">
        <v>0.24365482233502539</v>
      </c>
      <c r="X552" s="16">
        <v>0.29247910863509752</v>
      </c>
      <c r="Y552" s="16">
        <v>0.31428571428571428</v>
      </c>
      <c r="Z552" s="16">
        <v>0.33333333333333331</v>
      </c>
      <c r="AB552" s="16">
        <v>0.28595890410958902</v>
      </c>
      <c r="AC552" s="16">
        <v>0.29883138564273792</v>
      </c>
      <c r="AD552" s="16">
        <v>0.31134564643799473</v>
      </c>
    </row>
    <row r="553" spans="2:30" ht="29" x14ac:dyDescent="0.35">
      <c r="B553" s="15" t="s">
        <v>262</v>
      </c>
      <c r="C553" s="16">
        <v>0.54938271604938271</v>
      </c>
      <c r="D553" s="16">
        <v>0.55251141552511418</v>
      </c>
      <c r="E553" s="16">
        <v>0.54915254237288136</v>
      </c>
      <c r="G553" s="16">
        <v>0.53333333333333333</v>
      </c>
      <c r="H553" s="16">
        <v>0.53030303030303028</v>
      </c>
      <c r="I553" s="16">
        <v>0.61290322580645162</v>
      </c>
      <c r="J553" s="16">
        <v>0.52380952380952384</v>
      </c>
      <c r="L553" s="16">
        <v>0.55887230514096187</v>
      </c>
      <c r="M553" s="16">
        <v>0.52991452991452992</v>
      </c>
      <c r="O553" s="16">
        <v>0.49717514124293788</v>
      </c>
      <c r="P553" s="16">
        <v>0.5220125786163522</v>
      </c>
      <c r="Q553" s="16">
        <v>0.56999999999999995</v>
      </c>
      <c r="S553" s="16">
        <v>0.49484536082474229</v>
      </c>
      <c r="T553" s="16">
        <v>0.52898550724637683</v>
      </c>
      <c r="U553" s="16">
        <v>0.54545454545454541</v>
      </c>
      <c r="V553" s="16">
        <v>0.63451776649746194</v>
      </c>
      <c r="X553" s="16">
        <v>0.55710306406685239</v>
      </c>
      <c r="Y553" s="16">
        <v>0.55000000000000004</v>
      </c>
      <c r="Z553" s="16">
        <v>0.53216374269005851</v>
      </c>
      <c r="AB553" s="16">
        <v>0.56506849315068497</v>
      </c>
      <c r="AC553" s="16">
        <v>0.56093489148580966</v>
      </c>
      <c r="AD553" s="16">
        <v>0.53562005277044855</v>
      </c>
    </row>
    <row r="554" spans="2:30" x14ac:dyDescent="0.35">
      <c r="B554" s="15" t="s">
        <v>263</v>
      </c>
      <c r="C554" s="16">
        <v>0.12716049382716049</v>
      </c>
      <c r="D554" s="16">
        <v>0.14155251141552511</v>
      </c>
      <c r="E554" s="16">
        <v>0.12203389830508481</v>
      </c>
      <c r="G554" s="16">
        <v>0.1333333333333333</v>
      </c>
      <c r="H554" s="16">
        <v>0.17045454545454539</v>
      </c>
      <c r="I554" s="16">
        <v>6.9892473118279563E-2</v>
      </c>
      <c r="J554" s="16">
        <v>0.10476190476190481</v>
      </c>
      <c r="L554" s="16">
        <v>0.12437810945273629</v>
      </c>
      <c r="M554" s="16">
        <v>0.13675213675213679</v>
      </c>
      <c r="O554" s="16">
        <v>0.1864406779661017</v>
      </c>
      <c r="P554" s="16">
        <v>9.4339622641509441E-2</v>
      </c>
      <c r="Q554" s="16">
        <v>0.11</v>
      </c>
      <c r="S554" s="16">
        <v>9.7938144329896906E-2</v>
      </c>
      <c r="T554" s="16">
        <v>0.16666666666666671</v>
      </c>
      <c r="U554" s="16">
        <v>0.1048951048951049</v>
      </c>
      <c r="V554" s="16">
        <v>0.116751269035533</v>
      </c>
      <c r="X554" s="16">
        <v>0.1309192200557103</v>
      </c>
      <c r="Y554" s="16">
        <v>0.125</v>
      </c>
      <c r="Z554" s="16">
        <v>0.1228070175438596</v>
      </c>
      <c r="AB554" s="16">
        <v>0.13698630136986301</v>
      </c>
      <c r="AC554" s="16">
        <v>0.1285475792988314</v>
      </c>
      <c r="AD554" s="16">
        <v>0.13720316622691289</v>
      </c>
    </row>
    <row r="555" spans="2:30" x14ac:dyDescent="0.35">
      <c r="B555" s="15" t="s">
        <v>122</v>
      </c>
      <c r="C555" s="16">
        <v>1.4814814814814821E-2</v>
      </c>
      <c r="D555" s="16">
        <v>4.5662100456621002E-3</v>
      </c>
      <c r="E555" s="16">
        <v>1.864406779661017E-2</v>
      </c>
      <c r="G555" s="16">
        <v>1.1764705882352939E-2</v>
      </c>
      <c r="H555" s="16">
        <v>1.893939393939394E-2</v>
      </c>
      <c r="I555" s="16">
        <v>1.075268817204301E-2</v>
      </c>
      <c r="J555" s="16">
        <v>1.9047619047619049E-2</v>
      </c>
      <c r="L555" s="16">
        <v>1.3266998341625209E-2</v>
      </c>
      <c r="M555" s="16">
        <v>1.7094017094017099E-2</v>
      </c>
      <c r="O555" s="16">
        <v>1.6949152542372881E-2</v>
      </c>
      <c r="P555" s="16">
        <v>6.2893081761006293E-3</v>
      </c>
      <c r="Q555" s="16">
        <v>0</v>
      </c>
      <c r="S555" s="16">
        <v>2.5773195876288658E-2</v>
      </c>
      <c r="T555" s="16">
        <v>1.4492753623188409E-2</v>
      </c>
      <c r="U555" s="16">
        <v>1.3986013986013989E-2</v>
      </c>
      <c r="V555" s="16">
        <v>5.076142131979695E-3</v>
      </c>
      <c r="X555" s="16">
        <v>1.949860724233983E-2</v>
      </c>
      <c r="Y555" s="16">
        <v>1.0714285714285709E-2</v>
      </c>
      <c r="Z555" s="16">
        <v>1.1695906432748541E-2</v>
      </c>
      <c r="AB555" s="16">
        <v>1.198630136986301E-2</v>
      </c>
      <c r="AC555" s="16">
        <v>1.168614357262104E-2</v>
      </c>
      <c r="AD555" s="16">
        <v>1.5831134564643801E-2</v>
      </c>
    </row>
    <row r="557" spans="2:30" ht="72.5" x14ac:dyDescent="0.35">
      <c r="B557" s="12" t="s">
        <v>271</v>
      </c>
    </row>
    <row r="558" spans="2:30" x14ac:dyDescent="0.35">
      <c r="B558" s="13" t="s">
        <v>17</v>
      </c>
    </row>
    <row r="559" spans="2:30" x14ac:dyDescent="0.35">
      <c r="B559" s="11" t="s">
        <v>53</v>
      </c>
      <c r="C559" s="14">
        <v>810</v>
      </c>
      <c r="D559" s="14">
        <v>219</v>
      </c>
      <c r="E559" s="14">
        <v>590</v>
      </c>
      <c r="G559" s="14">
        <v>255</v>
      </c>
      <c r="H559" s="14">
        <v>264</v>
      </c>
      <c r="I559" s="14">
        <v>186</v>
      </c>
      <c r="J559" s="14">
        <v>105</v>
      </c>
      <c r="L559" s="14">
        <v>603</v>
      </c>
      <c r="M559" s="14">
        <v>117</v>
      </c>
      <c r="O559" s="14">
        <v>177</v>
      </c>
      <c r="P559" s="14">
        <v>159</v>
      </c>
      <c r="Q559" s="14">
        <v>100</v>
      </c>
      <c r="S559" s="14">
        <v>194</v>
      </c>
      <c r="T559" s="14">
        <v>276</v>
      </c>
      <c r="U559" s="14">
        <v>143</v>
      </c>
      <c r="V559" s="14">
        <v>197</v>
      </c>
      <c r="X559" s="14">
        <v>359</v>
      </c>
      <c r="Y559" s="14">
        <v>280</v>
      </c>
      <c r="Z559" s="14">
        <v>171</v>
      </c>
      <c r="AB559" s="14">
        <v>584</v>
      </c>
      <c r="AC559" s="14">
        <v>599</v>
      </c>
      <c r="AD559" s="14">
        <v>379</v>
      </c>
    </row>
    <row r="560" spans="2:30" x14ac:dyDescent="0.35">
      <c r="B560" s="15" t="s">
        <v>261</v>
      </c>
      <c r="C560" s="16">
        <v>0.33950617283950618</v>
      </c>
      <c r="D560" s="16">
        <v>0.39269406392694062</v>
      </c>
      <c r="E560" s="16">
        <v>0.32033898305084751</v>
      </c>
      <c r="G560" s="16">
        <v>0.27058823529411757</v>
      </c>
      <c r="H560" s="16">
        <v>0.32575757575757569</v>
      </c>
      <c r="I560" s="16">
        <v>0.36021505376344087</v>
      </c>
      <c r="J560" s="16">
        <v>0.50476190476190474</v>
      </c>
      <c r="L560" s="16">
        <v>0.34162520729684909</v>
      </c>
      <c r="M560" s="16">
        <v>0.33333333333333331</v>
      </c>
      <c r="O560" s="16">
        <v>0.32203389830508472</v>
      </c>
      <c r="P560" s="16">
        <v>0.38364779874213839</v>
      </c>
      <c r="Q560" s="16">
        <v>0.32</v>
      </c>
      <c r="S560" s="16">
        <v>0.34536082474226798</v>
      </c>
      <c r="T560" s="16">
        <v>0.34782608695652167</v>
      </c>
      <c r="U560" s="16">
        <v>0.3776223776223776</v>
      </c>
      <c r="V560" s="16">
        <v>0.29441624365482227</v>
      </c>
      <c r="X560" s="16">
        <v>0.32311977715877438</v>
      </c>
      <c r="Y560" s="16">
        <v>0.3392857142857143</v>
      </c>
      <c r="Z560" s="16">
        <v>0.3742690058479532</v>
      </c>
      <c r="AB560" s="16">
        <v>0.3065068493150685</v>
      </c>
      <c r="AC560" s="16">
        <v>0.32053422370617701</v>
      </c>
      <c r="AD560" s="16">
        <v>0.36411609498680741</v>
      </c>
    </row>
    <row r="561" spans="2:30" ht="29" x14ac:dyDescent="0.35">
      <c r="B561" s="15" t="s">
        <v>262</v>
      </c>
      <c r="C561" s="16">
        <v>0.52222222222222225</v>
      </c>
      <c r="D561" s="16">
        <v>0.50684931506849318</v>
      </c>
      <c r="E561" s="16">
        <v>0.52711864406779663</v>
      </c>
      <c r="G561" s="16">
        <v>0.55686274509803924</v>
      </c>
      <c r="H561" s="16">
        <v>0.53787878787878785</v>
      </c>
      <c r="I561" s="16">
        <v>0.5161290322580645</v>
      </c>
      <c r="J561" s="16">
        <v>0.40952380952380951</v>
      </c>
      <c r="L561" s="16">
        <v>0.51409618573797677</v>
      </c>
      <c r="M561" s="16">
        <v>0.55555555555555558</v>
      </c>
      <c r="O561" s="16">
        <v>0.5423728813559322</v>
      </c>
      <c r="P561" s="16">
        <v>0.48427672955974838</v>
      </c>
      <c r="Q561" s="16">
        <v>0.49</v>
      </c>
      <c r="S561" s="16">
        <v>0.52061855670103097</v>
      </c>
      <c r="T561" s="16">
        <v>0.51086956521739135</v>
      </c>
      <c r="U561" s="16">
        <v>0.47552447552447552</v>
      </c>
      <c r="V561" s="16">
        <v>0.57360406091370564</v>
      </c>
      <c r="X561" s="16">
        <v>0.51810584958217265</v>
      </c>
      <c r="Y561" s="16">
        <v>0.5535714285714286</v>
      </c>
      <c r="Z561" s="16">
        <v>0.47953216374268998</v>
      </c>
      <c r="AB561" s="16">
        <v>0.55136986301369861</v>
      </c>
      <c r="AC561" s="16">
        <v>0.54090150250417357</v>
      </c>
      <c r="AD561" s="16">
        <v>0.50395778364116095</v>
      </c>
    </row>
    <row r="562" spans="2:30" x14ac:dyDescent="0.35">
      <c r="B562" s="15" t="s">
        <v>263</v>
      </c>
      <c r="C562" s="16">
        <v>0.12592592592592591</v>
      </c>
      <c r="D562" s="16">
        <v>9.5890410958904104E-2</v>
      </c>
      <c r="E562" s="16">
        <v>0.13728813559322031</v>
      </c>
      <c r="G562" s="16">
        <v>0.1647058823529412</v>
      </c>
      <c r="H562" s="16">
        <v>0.1136363636363636</v>
      </c>
      <c r="I562" s="16">
        <v>0.1182795698924731</v>
      </c>
      <c r="J562" s="16">
        <v>7.6190476190476197E-2</v>
      </c>
      <c r="L562" s="16">
        <v>0.13266998341625211</v>
      </c>
      <c r="M562" s="16">
        <v>9.4017094017094016E-2</v>
      </c>
      <c r="O562" s="16">
        <v>0.1242937853107345</v>
      </c>
      <c r="P562" s="16">
        <v>0.13207547169811321</v>
      </c>
      <c r="Q562" s="16">
        <v>0.18</v>
      </c>
      <c r="S562" s="16">
        <v>0.1185567010309278</v>
      </c>
      <c r="T562" s="16">
        <v>0.13043478260869559</v>
      </c>
      <c r="U562" s="16">
        <v>0.13286713286713289</v>
      </c>
      <c r="V562" s="16">
        <v>0.12182741116751269</v>
      </c>
      <c r="X562" s="16">
        <v>0.1476323119777159</v>
      </c>
      <c r="Y562" s="16">
        <v>9.285714285714286E-2</v>
      </c>
      <c r="Z562" s="16">
        <v>0.13450292397660821</v>
      </c>
      <c r="AB562" s="16">
        <v>0.13356164383561639</v>
      </c>
      <c r="AC562" s="16">
        <v>0.1285475792988314</v>
      </c>
      <c r="AD562" s="16">
        <v>0.11345646437994721</v>
      </c>
    </row>
    <row r="563" spans="2:30" x14ac:dyDescent="0.35">
      <c r="B563" s="15" t="s">
        <v>122</v>
      </c>
      <c r="C563" s="16">
        <v>1.234567901234568E-2</v>
      </c>
      <c r="D563" s="16">
        <v>4.5662100456621002E-3</v>
      </c>
      <c r="E563" s="16">
        <v>1.525423728813559E-2</v>
      </c>
      <c r="G563" s="16">
        <v>7.8431372549019607E-3</v>
      </c>
      <c r="H563" s="16">
        <v>2.2727272727272731E-2</v>
      </c>
      <c r="I563" s="16">
        <v>5.3763440860215058E-3</v>
      </c>
      <c r="J563" s="16">
        <v>9.5238095238095247E-3</v>
      </c>
      <c r="L563" s="16">
        <v>1.1608623548922061E-2</v>
      </c>
      <c r="M563" s="16">
        <v>1.7094017094017099E-2</v>
      </c>
      <c r="O563" s="16">
        <v>1.1299435028248589E-2</v>
      </c>
      <c r="P563" s="16">
        <v>0</v>
      </c>
      <c r="Q563" s="16">
        <v>0.01</v>
      </c>
      <c r="S563" s="16">
        <v>1.54639175257732E-2</v>
      </c>
      <c r="T563" s="16">
        <v>1.0869565217391301E-2</v>
      </c>
      <c r="U563" s="16">
        <v>1.3986013986013989E-2</v>
      </c>
      <c r="V563" s="16">
        <v>1.015228426395939E-2</v>
      </c>
      <c r="X563" s="16">
        <v>1.1142061281337051E-2</v>
      </c>
      <c r="Y563" s="16">
        <v>1.428571428571429E-2</v>
      </c>
      <c r="Z563" s="16">
        <v>1.1695906432748541E-2</v>
      </c>
      <c r="AB563" s="16">
        <v>8.5616438356164379E-3</v>
      </c>
      <c r="AC563" s="16">
        <v>1.001669449081803E-2</v>
      </c>
      <c r="AD563" s="16">
        <v>1.8469656992084429E-2</v>
      </c>
    </row>
    <row r="565" spans="2:30" ht="43.5" x14ac:dyDescent="0.35">
      <c r="B565" s="12" t="s">
        <v>272</v>
      </c>
    </row>
    <row r="566" spans="2:30" x14ac:dyDescent="0.35">
      <c r="B566" s="13" t="s">
        <v>17</v>
      </c>
    </row>
    <row r="567" spans="2:30" x14ac:dyDescent="0.35">
      <c r="B567" s="11" t="s">
        <v>53</v>
      </c>
      <c r="C567" s="14">
        <v>810</v>
      </c>
      <c r="D567" s="14">
        <v>219</v>
      </c>
      <c r="E567" s="14">
        <v>590</v>
      </c>
      <c r="G567" s="14">
        <v>255</v>
      </c>
      <c r="H567" s="14">
        <v>264</v>
      </c>
      <c r="I567" s="14">
        <v>186</v>
      </c>
      <c r="J567" s="14">
        <v>105</v>
      </c>
      <c r="L567" s="14">
        <v>603</v>
      </c>
      <c r="M567" s="14">
        <v>117</v>
      </c>
      <c r="O567" s="14">
        <v>177</v>
      </c>
      <c r="P567" s="14">
        <v>159</v>
      </c>
      <c r="Q567" s="14">
        <v>100</v>
      </c>
      <c r="S567" s="14">
        <v>194</v>
      </c>
      <c r="T567" s="14">
        <v>276</v>
      </c>
      <c r="U567" s="14">
        <v>143</v>
      </c>
      <c r="V567" s="14">
        <v>197</v>
      </c>
      <c r="X567" s="14">
        <v>359</v>
      </c>
      <c r="Y567" s="14">
        <v>280</v>
      </c>
      <c r="Z567" s="14">
        <v>171</v>
      </c>
      <c r="AB567" s="14">
        <v>584</v>
      </c>
      <c r="AC567" s="14">
        <v>599</v>
      </c>
      <c r="AD567" s="14">
        <v>379</v>
      </c>
    </row>
    <row r="568" spans="2:30" ht="29" x14ac:dyDescent="0.35">
      <c r="B568" s="15" t="s">
        <v>273</v>
      </c>
      <c r="C568" s="16">
        <v>0.17654320987654321</v>
      </c>
      <c r="D568" s="16">
        <v>0.20091324200913241</v>
      </c>
      <c r="E568" s="16">
        <v>0.1661016949152542</v>
      </c>
      <c r="G568" s="16">
        <v>0.17254901960784311</v>
      </c>
      <c r="H568" s="16">
        <v>0.17045454545454539</v>
      </c>
      <c r="I568" s="16">
        <v>0.21505376344086019</v>
      </c>
      <c r="J568" s="16">
        <v>0.1333333333333333</v>
      </c>
      <c r="L568" s="16">
        <v>0.18573797678275289</v>
      </c>
      <c r="M568" s="16">
        <v>0.12820512820512819</v>
      </c>
      <c r="O568" s="16">
        <v>0.16949152542372881</v>
      </c>
      <c r="P568" s="16">
        <v>0.169811320754717</v>
      </c>
      <c r="Q568" s="16">
        <v>0.15</v>
      </c>
      <c r="S568" s="16">
        <v>0.1907216494845361</v>
      </c>
      <c r="T568" s="16">
        <v>0.14492753623188409</v>
      </c>
      <c r="U568" s="16">
        <v>0.1888111888111888</v>
      </c>
      <c r="V568" s="16">
        <v>0.1979695431472081</v>
      </c>
      <c r="X568" s="16">
        <v>0.18384401114206131</v>
      </c>
      <c r="Y568" s="16">
        <v>0.17499999999999999</v>
      </c>
      <c r="Z568" s="16">
        <v>0.1637426900584795</v>
      </c>
      <c r="AB568" s="16">
        <v>0.18493150684931511</v>
      </c>
      <c r="AC568" s="16">
        <v>0.18864774624373959</v>
      </c>
      <c r="AD568" s="16">
        <v>0.16358839050131929</v>
      </c>
    </row>
    <row r="569" spans="2:30" ht="29" x14ac:dyDescent="0.35">
      <c r="B569" s="15" t="s">
        <v>274</v>
      </c>
      <c r="C569" s="16">
        <v>7.9012345679012344E-2</v>
      </c>
      <c r="D569" s="16">
        <v>6.3926940639269403E-2</v>
      </c>
      <c r="E569" s="16">
        <v>8.4745762711864403E-2</v>
      </c>
      <c r="G569" s="16">
        <v>8.6274509803921567E-2</v>
      </c>
      <c r="H569" s="16">
        <v>9.8484848484848481E-2</v>
      </c>
      <c r="I569" s="16">
        <v>5.3763440860215048E-2</v>
      </c>
      <c r="J569" s="16">
        <v>5.7142857142857141E-2</v>
      </c>
      <c r="L569" s="16">
        <v>7.4626865671641784E-2</v>
      </c>
      <c r="M569" s="16">
        <v>0.1111111111111111</v>
      </c>
      <c r="O569" s="16">
        <v>7.909604519774012E-2</v>
      </c>
      <c r="P569" s="16">
        <v>8.1761006289308172E-2</v>
      </c>
      <c r="Q569" s="16">
        <v>0.08</v>
      </c>
      <c r="S569" s="16">
        <v>8.7628865979381437E-2</v>
      </c>
      <c r="T569" s="16">
        <v>7.9710144927536225E-2</v>
      </c>
      <c r="U569" s="16">
        <v>6.2937062937062943E-2</v>
      </c>
      <c r="V569" s="16">
        <v>8.1218274111675121E-2</v>
      </c>
      <c r="X569" s="16">
        <v>8.9136490250696379E-2</v>
      </c>
      <c r="Y569" s="16">
        <v>6.7857142857142852E-2</v>
      </c>
      <c r="Z569" s="16">
        <v>7.6023391812865493E-2</v>
      </c>
      <c r="AB569" s="16">
        <v>7.3630136986301373E-2</v>
      </c>
      <c r="AC569" s="16">
        <v>7.3455759599332218E-2</v>
      </c>
      <c r="AD569" s="16">
        <v>7.1240105540897103E-2</v>
      </c>
    </row>
    <row r="570" spans="2:30" ht="29" x14ac:dyDescent="0.35">
      <c r="B570" s="15" t="s">
        <v>275</v>
      </c>
      <c r="C570" s="16">
        <v>0.1987654320987654</v>
      </c>
      <c r="D570" s="16">
        <v>0.17808219178082191</v>
      </c>
      <c r="E570" s="16">
        <v>0.20677966101694911</v>
      </c>
      <c r="G570" s="16">
        <v>0.19607843137254899</v>
      </c>
      <c r="H570" s="16">
        <v>0.20454545454545461</v>
      </c>
      <c r="I570" s="16">
        <v>0.20967741935483869</v>
      </c>
      <c r="J570" s="16">
        <v>0.1714285714285714</v>
      </c>
      <c r="L570" s="16">
        <v>0.21061359867330021</v>
      </c>
      <c r="M570" s="16">
        <v>0.1623931623931624</v>
      </c>
      <c r="O570" s="16">
        <v>0.1864406779661017</v>
      </c>
      <c r="P570" s="16">
        <v>0.15723270440251569</v>
      </c>
      <c r="Q570" s="16">
        <v>0.22</v>
      </c>
      <c r="S570" s="16">
        <v>0.1494845360824742</v>
      </c>
      <c r="T570" s="16">
        <v>0.21739130434782611</v>
      </c>
      <c r="U570" s="16">
        <v>0.23776223776223779</v>
      </c>
      <c r="V570" s="16">
        <v>0.19289340101522839</v>
      </c>
      <c r="X570" s="16">
        <v>0.22841225626740949</v>
      </c>
      <c r="Y570" s="16">
        <v>0.20714285714285721</v>
      </c>
      <c r="Z570" s="16">
        <v>0.1228070175438596</v>
      </c>
      <c r="AB570" s="16">
        <v>0.21917808219178081</v>
      </c>
      <c r="AC570" s="16">
        <v>0.22370617696160269</v>
      </c>
      <c r="AD570" s="16">
        <v>0.18205804749340371</v>
      </c>
    </row>
    <row r="571" spans="2:30" ht="29" x14ac:dyDescent="0.35">
      <c r="B571" s="15" t="s">
        <v>276</v>
      </c>
      <c r="C571" s="16">
        <v>8.3950617283950618E-2</v>
      </c>
      <c r="D571" s="16">
        <v>6.8493150684931503E-2</v>
      </c>
      <c r="E571" s="16">
        <v>8.9830508474576271E-2</v>
      </c>
      <c r="G571" s="16">
        <v>7.8431372549019607E-2</v>
      </c>
      <c r="H571" s="16">
        <v>7.575757575757576E-2</v>
      </c>
      <c r="I571" s="16">
        <v>7.5268817204301078E-2</v>
      </c>
      <c r="J571" s="16">
        <v>0.1333333333333333</v>
      </c>
      <c r="L571" s="16">
        <v>7.9601990049751242E-2</v>
      </c>
      <c r="M571" s="16">
        <v>9.4017094017094016E-2</v>
      </c>
      <c r="O571" s="16">
        <v>7.909604519774012E-2</v>
      </c>
      <c r="P571" s="16">
        <v>0.1006289308176101</v>
      </c>
      <c r="Q571" s="16">
        <v>0.06</v>
      </c>
      <c r="S571" s="16">
        <v>0.1082474226804124</v>
      </c>
      <c r="T571" s="16">
        <v>7.6086956521739135E-2</v>
      </c>
      <c r="U571" s="16">
        <v>0.1118881118881119</v>
      </c>
      <c r="V571" s="16">
        <v>5.0761421319796947E-2</v>
      </c>
      <c r="X571" s="16">
        <v>7.5208913649025072E-2</v>
      </c>
      <c r="Y571" s="16">
        <v>8.2142857142857142E-2</v>
      </c>
      <c r="Z571" s="16">
        <v>0.10526315789473679</v>
      </c>
      <c r="AB571" s="16">
        <v>6.8493150684931503E-2</v>
      </c>
      <c r="AC571" s="16">
        <v>6.1769616026711188E-2</v>
      </c>
      <c r="AD571" s="16">
        <v>9.7625329815303433E-2</v>
      </c>
    </row>
    <row r="572" spans="2:30" x14ac:dyDescent="0.35">
      <c r="B572" s="15" t="s">
        <v>277</v>
      </c>
      <c r="C572" s="16">
        <v>4.0740740740740737E-2</v>
      </c>
      <c r="D572" s="16">
        <v>4.5662100456621002E-2</v>
      </c>
      <c r="E572" s="16">
        <v>3.898305084745763E-2</v>
      </c>
      <c r="G572" s="16">
        <v>5.8823529411764712E-2</v>
      </c>
      <c r="H572" s="16">
        <v>2.6515151515151519E-2</v>
      </c>
      <c r="I572" s="16">
        <v>2.6881720430107531E-2</v>
      </c>
      <c r="J572" s="16">
        <v>5.7142857142857141E-2</v>
      </c>
      <c r="L572" s="16">
        <v>3.8142620232172471E-2</v>
      </c>
      <c r="M572" s="16">
        <v>5.128205128205128E-2</v>
      </c>
      <c r="O572" s="16">
        <v>6.2146892655367228E-2</v>
      </c>
      <c r="P572" s="16">
        <v>5.0314465408805027E-2</v>
      </c>
      <c r="Q572" s="16">
        <v>0.03</v>
      </c>
      <c r="S572" s="16">
        <v>3.0927835051546389E-2</v>
      </c>
      <c r="T572" s="16">
        <v>5.434782608695652E-2</v>
      </c>
      <c r="U572" s="16">
        <v>4.195804195804196E-2</v>
      </c>
      <c r="V572" s="16">
        <v>3.045685279187817E-2</v>
      </c>
      <c r="X572" s="16">
        <v>2.7855153203342621E-2</v>
      </c>
      <c r="Y572" s="16">
        <v>4.642857142857143E-2</v>
      </c>
      <c r="Z572" s="16">
        <v>5.8479532163742687E-2</v>
      </c>
      <c r="AB572" s="16">
        <v>2.9109589041095889E-2</v>
      </c>
      <c r="AC572" s="16">
        <v>3.5058430717863097E-2</v>
      </c>
      <c r="AD572" s="16">
        <v>4.4854881266490773E-2</v>
      </c>
    </row>
    <row r="573" spans="2:30" ht="29" x14ac:dyDescent="0.35">
      <c r="B573" s="15" t="s">
        <v>278</v>
      </c>
      <c r="C573" s="16">
        <v>7.9012345679012344E-2</v>
      </c>
      <c r="D573" s="16">
        <v>5.0228310502283102E-2</v>
      </c>
      <c r="E573" s="16">
        <v>8.9830508474576271E-2</v>
      </c>
      <c r="G573" s="16">
        <v>7.4509803921568626E-2</v>
      </c>
      <c r="H573" s="16">
        <v>7.1969696969696975E-2</v>
      </c>
      <c r="I573" s="16">
        <v>0.1075268817204301</v>
      </c>
      <c r="J573" s="16">
        <v>5.7142857142857141E-2</v>
      </c>
      <c r="L573" s="16">
        <v>7.4626865671641784E-2</v>
      </c>
      <c r="M573" s="16">
        <v>0.1196581196581197</v>
      </c>
      <c r="O573" s="16">
        <v>0.10169491525423729</v>
      </c>
      <c r="P573" s="16">
        <v>6.2893081761006289E-2</v>
      </c>
      <c r="Q573" s="16">
        <v>0.06</v>
      </c>
      <c r="S573" s="16">
        <v>6.7010309278350513E-2</v>
      </c>
      <c r="T573" s="16">
        <v>7.9710144927536225E-2</v>
      </c>
      <c r="U573" s="16">
        <v>6.9930069930069935E-2</v>
      </c>
      <c r="V573" s="16">
        <v>9.6446700507614211E-2</v>
      </c>
      <c r="X573" s="16">
        <v>7.5208913649025072E-2</v>
      </c>
      <c r="Y573" s="16">
        <v>8.2142857142857142E-2</v>
      </c>
      <c r="Z573" s="16">
        <v>8.1871345029239762E-2</v>
      </c>
      <c r="AB573" s="16">
        <v>7.0205479452054798E-2</v>
      </c>
      <c r="AC573" s="16">
        <v>7.3455759599332218E-2</v>
      </c>
      <c r="AD573" s="16">
        <v>8.4432717678100261E-2</v>
      </c>
    </row>
    <row r="574" spans="2:30" ht="29" x14ac:dyDescent="0.35">
      <c r="B574" s="15" t="s">
        <v>279</v>
      </c>
      <c r="C574" s="16">
        <v>0.1037037037037037</v>
      </c>
      <c r="D574" s="16">
        <v>0.14155251141552511</v>
      </c>
      <c r="E574" s="16">
        <v>8.9830508474576271E-2</v>
      </c>
      <c r="G574" s="16">
        <v>0.1058823529411765</v>
      </c>
      <c r="H574" s="16">
        <v>0.10984848484848481</v>
      </c>
      <c r="I574" s="16">
        <v>0.10215053763440859</v>
      </c>
      <c r="J574" s="16">
        <v>8.5714285714285715E-2</v>
      </c>
      <c r="L574" s="16">
        <v>9.4527363184079602E-2</v>
      </c>
      <c r="M574" s="16">
        <v>0.1111111111111111</v>
      </c>
      <c r="O574" s="16">
        <v>0.10734463276836161</v>
      </c>
      <c r="P574" s="16">
        <v>9.4339622641509441E-2</v>
      </c>
      <c r="Q574" s="16">
        <v>0.09</v>
      </c>
      <c r="S574" s="16">
        <v>8.7628865979381437E-2</v>
      </c>
      <c r="T574" s="16">
        <v>0.1231884057971015</v>
      </c>
      <c r="U574" s="16">
        <v>9.0909090909090912E-2</v>
      </c>
      <c r="V574" s="16">
        <v>0.10152284263959389</v>
      </c>
      <c r="X574" s="16">
        <v>0.1030640668523677</v>
      </c>
      <c r="Y574" s="16">
        <v>0.10357142857142861</v>
      </c>
      <c r="Z574" s="16">
        <v>0.10526315789473679</v>
      </c>
      <c r="AB574" s="16">
        <v>0.1113013698630137</v>
      </c>
      <c r="AC574" s="16">
        <v>0.1001669449081803</v>
      </c>
      <c r="AD574" s="16">
        <v>0.11345646437994721</v>
      </c>
    </row>
    <row r="575" spans="2:30" ht="43.5" x14ac:dyDescent="0.35">
      <c r="B575" s="15" t="s">
        <v>280</v>
      </c>
      <c r="C575" s="16">
        <v>0.11358024691358019</v>
      </c>
      <c r="D575" s="16">
        <v>0.12328767123287671</v>
      </c>
      <c r="E575" s="16">
        <v>0.1101694915254237</v>
      </c>
      <c r="G575" s="16">
        <v>0.1215686274509804</v>
      </c>
      <c r="H575" s="16">
        <v>0.10606060606060611</v>
      </c>
      <c r="I575" s="16">
        <v>8.0645161290322578E-2</v>
      </c>
      <c r="J575" s="16">
        <v>0.1714285714285714</v>
      </c>
      <c r="L575" s="16">
        <v>0.1160862354892206</v>
      </c>
      <c r="M575" s="16">
        <v>8.5470085470085472E-2</v>
      </c>
      <c r="O575" s="16">
        <v>9.03954802259887E-2</v>
      </c>
      <c r="P575" s="16">
        <v>0.11949685534591201</v>
      </c>
      <c r="Q575" s="16">
        <v>0.15</v>
      </c>
      <c r="S575" s="16">
        <v>0.14432989690721651</v>
      </c>
      <c r="T575" s="16">
        <v>0.1050724637681159</v>
      </c>
      <c r="U575" s="16">
        <v>6.9930069930069935E-2</v>
      </c>
      <c r="V575" s="16">
        <v>0.12690355329949241</v>
      </c>
      <c r="X575" s="16">
        <v>0.1086350974930362</v>
      </c>
      <c r="Y575" s="16">
        <v>0.1071428571428571</v>
      </c>
      <c r="Z575" s="16">
        <v>0.13450292397660821</v>
      </c>
      <c r="AB575" s="16">
        <v>0.1164383561643836</v>
      </c>
      <c r="AC575" s="16">
        <v>0.1168614357262104</v>
      </c>
      <c r="AD575" s="16">
        <v>0.1187335092348285</v>
      </c>
    </row>
    <row r="576" spans="2:30" x14ac:dyDescent="0.35">
      <c r="B576" s="15" t="s">
        <v>281</v>
      </c>
      <c r="C576" s="16">
        <v>0.11604938271604941</v>
      </c>
      <c r="D576" s="16">
        <v>0.11872146118721461</v>
      </c>
      <c r="E576" s="16">
        <v>0.11525423728813559</v>
      </c>
      <c r="G576" s="16">
        <v>9.8039215686274508E-2</v>
      </c>
      <c r="H576" s="16">
        <v>0.12878787878787881</v>
      </c>
      <c r="I576" s="16">
        <v>0.1182795698924731</v>
      </c>
      <c r="J576" s="16">
        <v>0.1238095238095238</v>
      </c>
      <c r="L576" s="16">
        <v>0.11940298507462691</v>
      </c>
      <c r="M576" s="16">
        <v>0.1196581196581197</v>
      </c>
      <c r="O576" s="16">
        <v>0.1242937853107345</v>
      </c>
      <c r="P576" s="16">
        <v>0.15723270440251569</v>
      </c>
      <c r="Q576" s="16">
        <v>0.15</v>
      </c>
      <c r="S576" s="16">
        <v>0.1185567010309278</v>
      </c>
      <c r="T576" s="16">
        <v>0.1123188405797101</v>
      </c>
      <c r="U576" s="16">
        <v>0.11888111888111889</v>
      </c>
      <c r="V576" s="16">
        <v>0.116751269035533</v>
      </c>
      <c r="X576" s="16">
        <v>0.1002785515320334</v>
      </c>
      <c r="Y576" s="16">
        <v>0.12857142857142859</v>
      </c>
      <c r="Z576" s="16">
        <v>0.12865497076023391</v>
      </c>
      <c r="AB576" s="16">
        <v>0.1198630136986301</v>
      </c>
      <c r="AC576" s="16">
        <v>0.1235392320534224</v>
      </c>
      <c r="AD576" s="16">
        <v>0.1108179419525066</v>
      </c>
    </row>
    <row r="577" spans="2:30" x14ac:dyDescent="0.35">
      <c r="B577" s="15" t="s">
        <v>122</v>
      </c>
      <c r="C577" s="16">
        <v>6.1728395061728392E-3</v>
      </c>
      <c r="D577" s="16">
        <v>0</v>
      </c>
      <c r="E577" s="16">
        <v>8.4745762711864406E-3</v>
      </c>
      <c r="G577" s="16">
        <v>3.9215686274509803E-3</v>
      </c>
      <c r="H577" s="16">
        <v>3.787878787878788E-3</v>
      </c>
      <c r="I577" s="16">
        <v>1.075268817204301E-2</v>
      </c>
      <c r="J577" s="16">
        <v>9.5238095238095247E-3</v>
      </c>
      <c r="L577" s="16">
        <v>3.3167495854063019E-3</v>
      </c>
      <c r="M577" s="16">
        <v>1.7094017094017099E-2</v>
      </c>
      <c r="O577" s="16">
        <v>0</v>
      </c>
      <c r="P577" s="16">
        <v>0</v>
      </c>
      <c r="Q577" s="16">
        <v>0.01</v>
      </c>
      <c r="S577" s="16">
        <v>1.54639175257732E-2</v>
      </c>
      <c r="T577" s="16">
        <v>3.6231884057971011E-3</v>
      </c>
      <c r="U577" s="16">
        <v>6.993006993006993E-3</v>
      </c>
      <c r="V577" s="16">
        <v>0</v>
      </c>
      <c r="X577" s="16">
        <v>8.356545961002786E-3</v>
      </c>
      <c r="Y577" s="16">
        <v>0</v>
      </c>
      <c r="Z577" s="16">
        <v>1.1695906432748541E-2</v>
      </c>
      <c r="AB577" s="16">
        <v>6.8493150684931503E-3</v>
      </c>
      <c r="AC577" s="16">
        <v>3.3388981636060101E-3</v>
      </c>
      <c r="AD577" s="16">
        <v>7.9155672823219003E-3</v>
      </c>
    </row>
    <row r="578" spans="2:30" x14ac:dyDescent="0.35">
      <c r="B578" s="15" t="s">
        <v>81</v>
      </c>
      <c r="C578" s="16">
        <v>2.4691358024691362E-3</v>
      </c>
      <c r="D578" s="16">
        <v>9.1324200913242004E-3</v>
      </c>
      <c r="E578" s="16">
        <v>0</v>
      </c>
      <c r="G578" s="16">
        <v>3.9215686274509803E-3</v>
      </c>
      <c r="H578" s="16">
        <v>3.787878787878788E-3</v>
      </c>
      <c r="I578" s="16">
        <v>0</v>
      </c>
      <c r="J578" s="16">
        <v>0</v>
      </c>
      <c r="L578" s="16">
        <v>3.3167495854063019E-3</v>
      </c>
      <c r="M578" s="16">
        <v>0</v>
      </c>
      <c r="O578" s="16">
        <v>0</v>
      </c>
      <c r="P578" s="16">
        <v>6.2893081761006293E-3</v>
      </c>
      <c r="Q578" s="16">
        <v>0</v>
      </c>
      <c r="S578" s="16">
        <v>0</v>
      </c>
      <c r="T578" s="16">
        <v>3.6231884057971011E-3</v>
      </c>
      <c r="U578" s="16">
        <v>0</v>
      </c>
      <c r="V578" s="16">
        <v>5.076142131979695E-3</v>
      </c>
      <c r="X578" s="16">
        <v>0</v>
      </c>
      <c r="Y578" s="16">
        <v>0</v>
      </c>
      <c r="Z578" s="16">
        <v>1.1695906432748541E-2</v>
      </c>
      <c r="AB578" s="16">
        <v>0</v>
      </c>
      <c r="AC578" s="16">
        <v>0</v>
      </c>
      <c r="AD578" s="16">
        <v>5.2770448548812663E-3</v>
      </c>
    </row>
    <row r="580" spans="2:30" ht="58" x14ac:dyDescent="0.35">
      <c r="B580" s="12" t="s">
        <v>282</v>
      </c>
    </row>
    <row r="581" spans="2:30" x14ac:dyDescent="0.35">
      <c r="B581" s="13" t="s">
        <v>17</v>
      </c>
    </row>
    <row r="582" spans="2:30" x14ac:dyDescent="0.35">
      <c r="B582" s="11" t="s">
        <v>53</v>
      </c>
      <c r="C582" s="14">
        <v>810</v>
      </c>
      <c r="D582" s="14">
        <v>219</v>
      </c>
      <c r="E582" s="14">
        <v>590</v>
      </c>
      <c r="G582" s="14">
        <v>255</v>
      </c>
      <c r="H582" s="14">
        <v>264</v>
      </c>
      <c r="I582" s="14">
        <v>186</v>
      </c>
      <c r="J582" s="14">
        <v>105</v>
      </c>
      <c r="L582" s="14">
        <v>603</v>
      </c>
      <c r="M582" s="14">
        <v>117</v>
      </c>
      <c r="O582" s="14">
        <v>177</v>
      </c>
      <c r="P582" s="14">
        <v>159</v>
      </c>
      <c r="Q582" s="14">
        <v>100</v>
      </c>
      <c r="S582" s="14">
        <v>194</v>
      </c>
      <c r="T582" s="14">
        <v>276</v>
      </c>
      <c r="U582" s="14">
        <v>143</v>
      </c>
      <c r="V582" s="14">
        <v>197</v>
      </c>
      <c r="X582" s="14">
        <v>359</v>
      </c>
      <c r="Y582" s="14">
        <v>280</v>
      </c>
      <c r="Z582" s="14">
        <v>171</v>
      </c>
      <c r="AB582" s="14">
        <v>584</v>
      </c>
      <c r="AC582" s="14">
        <v>599</v>
      </c>
      <c r="AD582" s="14">
        <v>379</v>
      </c>
    </row>
    <row r="583" spans="2:30" ht="29" x14ac:dyDescent="0.35">
      <c r="B583" s="15" t="s">
        <v>283</v>
      </c>
      <c r="C583" s="16">
        <v>5.0617283950617292E-2</v>
      </c>
      <c r="D583" s="16">
        <v>4.1095890410958902E-2</v>
      </c>
      <c r="E583" s="16">
        <v>5.4237288135593219E-2</v>
      </c>
      <c r="G583" s="16">
        <v>5.8823529411764712E-2</v>
      </c>
      <c r="H583" s="16">
        <v>5.3030303030303032E-2</v>
      </c>
      <c r="I583" s="16">
        <v>2.6881720430107531E-2</v>
      </c>
      <c r="J583" s="16">
        <v>6.6666666666666666E-2</v>
      </c>
      <c r="L583" s="16">
        <v>4.4776119402985072E-2</v>
      </c>
      <c r="M583" s="16">
        <v>5.9829059829059832E-2</v>
      </c>
      <c r="O583" s="16">
        <v>5.6497175141242938E-2</v>
      </c>
      <c r="P583" s="16">
        <v>2.5157232704402521E-2</v>
      </c>
      <c r="Q583" s="16">
        <v>0.11</v>
      </c>
      <c r="S583" s="16">
        <v>6.1855670103092793E-2</v>
      </c>
      <c r="T583" s="16">
        <v>4.710144927536232E-2</v>
      </c>
      <c r="U583" s="16">
        <v>3.4965034965034968E-2</v>
      </c>
      <c r="V583" s="16">
        <v>5.5837563451776651E-2</v>
      </c>
      <c r="X583" s="16">
        <v>5.0139275766016712E-2</v>
      </c>
      <c r="Y583" s="16">
        <v>0.05</v>
      </c>
      <c r="Z583" s="16">
        <v>5.2631578947368418E-2</v>
      </c>
      <c r="AB583" s="16">
        <v>4.6232876712328758E-2</v>
      </c>
      <c r="AC583" s="16">
        <v>4.1736227045075118E-2</v>
      </c>
      <c r="AD583" s="16">
        <v>5.0131926121372031E-2</v>
      </c>
    </row>
    <row r="584" spans="2:30" x14ac:dyDescent="0.35">
      <c r="B584" s="15" t="s">
        <v>284</v>
      </c>
      <c r="C584" s="16">
        <v>0.42098765432098773</v>
      </c>
      <c r="D584" s="16">
        <v>0.53424657534246578</v>
      </c>
      <c r="E584" s="16">
        <v>0.37796610169491518</v>
      </c>
      <c r="G584" s="16">
        <v>0.36078431372549019</v>
      </c>
      <c r="H584" s="16">
        <v>0.42803030303030298</v>
      </c>
      <c r="I584" s="16">
        <v>0.43548387096774188</v>
      </c>
      <c r="J584" s="16">
        <v>0.52380952380952384</v>
      </c>
      <c r="L584" s="16">
        <v>0.4096185737976783</v>
      </c>
      <c r="M584" s="16">
        <v>0.51282051282051277</v>
      </c>
      <c r="O584" s="16">
        <v>0.44067796610169491</v>
      </c>
      <c r="P584" s="16">
        <v>0.44654088050314472</v>
      </c>
      <c r="Q584" s="16">
        <v>0.44</v>
      </c>
      <c r="S584" s="16">
        <v>0.39175257731958762</v>
      </c>
      <c r="T584" s="16">
        <v>0.42753623188405798</v>
      </c>
      <c r="U584" s="16">
        <v>0.39160839160839161</v>
      </c>
      <c r="V584" s="16">
        <v>0.46192893401015228</v>
      </c>
      <c r="X584" s="16">
        <v>0.40947075208913652</v>
      </c>
      <c r="Y584" s="16">
        <v>0.43571428571428572</v>
      </c>
      <c r="Z584" s="16">
        <v>0.42105263157894729</v>
      </c>
      <c r="AB584" s="16">
        <v>0.41267123287671231</v>
      </c>
      <c r="AC584" s="16">
        <v>0.43238731218697829</v>
      </c>
      <c r="AD584" s="16">
        <v>0.44327176781002642</v>
      </c>
    </row>
    <row r="585" spans="2:30" ht="29" x14ac:dyDescent="0.35">
      <c r="B585" s="15" t="s">
        <v>285</v>
      </c>
      <c r="C585" s="16">
        <v>0.45185185185185178</v>
      </c>
      <c r="D585" s="16">
        <v>0.36986301369863012</v>
      </c>
      <c r="E585" s="16">
        <v>0.48305084745762711</v>
      </c>
      <c r="G585" s="16">
        <v>0.49019607843137247</v>
      </c>
      <c r="H585" s="16">
        <v>0.43939393939393939</v>
      </c>
      <c r="I585" s="16">
        <v>0.4838709677419355</v>
      </c>
      <c r="J585" s="16">
        <v>0.33333333333333331</v>
      </c>
      <c r="L585" s="16">
        <v>0.47429519071310122</v>
      </c>
      <c r="M585" s="16">
        <v>0.37606837606837612</v>
      </c>
      <c r="O585" s="16">
        <v>0.43502824858757061</v>
      </c>
      <c r="P585" s="16">
        <v>0.44654088050314472</v>
      </c>
      <c r="Q585" s="16">
        <v>0.42</v>
      </c>
      <c r="S585" s="16">
        <v>0.4329896907216495</v>
      </c>
      <c r="T585" s="16">
        <v>0.45289855072463769</v>
      </c>
      <c r="U585" s="16">
        <v>0.49650349650349651</v>
      </c>
      <c r="V585" s="16">
        <v>0.43654822335025378</v>
      </c>
      <c r="X585" s="16">
        <v>0.44846796657381621</v>
      </c>
      <c r="Y585" s="16">
        <v>0.46071428571428569</v>
      </c>
      <c r="Z585" s="16">
        <v>0.44444444444444442</v>
      </c>
      <c r="AB585" s="16">
        <v>0.46746575342465752</v>
      </c>
      <c r="AC585" s="16">
        <v>0.45909849749582637</v>
      </c>
      <c r="AD585" s="16">
        <v>0.43007915567282318</v>
      </c>
    </row>
    <row r="586" spans="2:30" ht="29" x14ac:dyDescent="0.35">
      <c r="B586" s="15" t="s">
        <v>286</v>
      </c>
      <c r="C586" s="16">
        <v>5.4320987654320987E-2</v>
      </c>
      <c r="D586" s="16">
        <v>5.0228310502283102E-2</v>
      </c>
      <c r="E586" s="16">
        <v>5.5932203389830508E-2</v>
      </c>
      <c r="G586" s="16">
        <v>7.0588235294117646E-2</v>
      </c>
      <c r="H586" s="16">
        <v>5.3030303030303032E-2</v>
      </c>
      <c r="I586" s="16">
        <v>3.2258064516129031E-2</v>
      </c>
      <c r="J586" s="16">
        <v>5.7142857142857141E-2</v>
      </c>
      <c r="L586" s="16">
        <v>5.8043117744610281E-2</v>
      </c>
      <c r="M586" s="16">
        <v>3.4188034188034191E-2</v>
      </c>
      <c r="O586" s="16">
        <v>5.6497175141242938E-2</v>
      </c>
      <c r="P586" s="16">
        <v>7.5471698113207544E-2</v>
      </c>
      <c r="Q586" s="16">
        <v>0.02</v>
      </c>
      <c r="S586" s="16">
        <v>6.7010309278350513E-2</v>
      </c>
      <c r="T586" s="16">
        <v>5.434782608695652E-2</v>
      </c>
      <c r="U586" s="16">
        <v>5.5944055944055937E-2</v>
      </c>
      <c r="V586" s="16">
        <v>4.060913705583756E-2</v>
      </c>
      <c r="X586" s="16">
        <v>5.8495821727019497E-2</v>
      </c>
      <c r="Y586" s="16">
        <v>4.642857142857143E-2</v>
      </c>
      <c r="Z586" s="16">
        <v>5.8479532163742687E-2</v>
      </c>
      <c r="AB586" s="16">
        <v>5.1369863013698627E-2</v>
      </c>
      <c r="AC586" s="16">
        <v>5.3422370617696162E-2</v>
      </c>
      <c r="AD586" s="16">
        <v>5.0131926121372031E-2</v>
      </c>
    </row>
    <row r="587" spans="2:30" x14ac:dyDescent="0.35">
      <c r="B587" s="15" t="s">
        <v>98</v>
      </c>
      <c r="C587" s="16">
        <v>2.222222222222222E-2</v>
      </c>
      <c r="D587" s="16">
        <v>4.5662100456621002E-3</v>
      </c>
      <c r="E587" s="16">
        <v>2.8813559322033899E-2</v>
      </c>
      <c r="G587" s="16">
        <v>1.9607843137254902E-2</v>
      </c>
      <c r="H587" s="16">
        <v>2.6515151515151519E-2</v>
      </c>
      <c r="I587" s="16">
        <v>2.150537634408602E-2</v>
      </c>
      <c r="J587" s="16">
        <v>1.9047619047619049E-2</v>
      </c>
      <c r="L587" s="16">
        <v>1.3266998341625209E-2</v>
      </c>
      <c r="M587" s="16">
        <v>1.7094017094017099E-2</v>
      </c>
      <c r="O587" s="16">
        <v>1.1299435028248589E-2</v>
      </c>
      <c r="P587" s="16">
        <v>6.2893081761006293E-3</v>
      </c>
      <c r="Q587" s="16">
        <v>0.01</v>
      </c>
      <c r="S587" s="16">
        <v>4.6391752577319589E-2</v>
      </c>
      <c r="T587" s="16">
        <v>1.8115942028985511E-2</v>
      </c>
      <c r="U587" s="16">
        <v>2.097902097902098E-2</v>
      </c>
      <c r="V587" s="16">
        <v>5.076142131979695E-3</v>
      </c>
      <c r="X587" s="16">
        <v>3.3426183844011137E-2</v>
      </c>
      <c r="Y587" s="16">
        <v>7.1428571428571426E-3</v>
      </c>
      <c r="Z587" s="16">
        <v>2.3391812865497071E-2</v>
      </c>
      <c r="AB587" s="16">
        <v>2.2260273972602738E-2</v>
      </c>
      <c r="AC587" s="16">
        <v>1.335559265442404E-2</v>
      </c>
      <c r="AD587" s="16">
        <v>2.638522427440633E-2</v>
      </c>
    </row>
    <row r="589" spans="2:30" ht="43.5" x14ac:dyDescent="0.35">
      <c r="B589" s="12" t="s">
        <v>287</v>
      </c>
    </row>
    <row r="590" spans="2:30" x14ac:dyDescent="0.35">
      <c r="B590" s="13" t="s">
        <v>17</v>
      </c>
    </row>
    <row r="591" spans="2:30" x14ac:dyDescent="0.35">
      <c r="B591" s="11" t="s">
        <v>53</v>
      </c>
      <c r="C591" s="14">
        <v>808</v>
      </c>
      <c r="D591" s="14">
        <v>219</v>
      </c>
      <c r="E591" s="14">
        <v>588</v>
      </c>
      <c r="G591" s="14">
        <v>253</v>
      </c>
      <c r="H591" s="14">
        <v>264</v>
      </c>
      <c r="I591" s="14">
        <v>186</v>
      </c>
      <c r="J591" s="14">
        <v>105</v>
      </c>
      <c r="L591" s="14">
        <v>603</v>
      </c>
      <c r="M591" s="14">
        <v>117</v>
      </c>
      <c r="O591" s="14">
        <v>177</v>
      </c>
      <c r="P591" s="14">
        <v>159</v>
      </c>
      <c r="Q591" s="14">
        <v>100</v>
      </c>
      <c r="S591" s="14">
        <v>193</v>
      </c>
      <c r="T591" s="14">
        <v>275</v>
      </c>
      <c r="U591" s="14">
        <v>143</v>
      </c>
      <c r="V591" s="14">
        <v>197</v>
      </c>
      <c r="X591" s="14">
        <v>358</v>
      </c>
      <c r="Y591" s="14">
        <v>280</v>
      </c>
      <c r="Z591" s="14">
        <v>170</v>
      </c>
      <c r="AB591" s="14">
        <v>583</v>
      </c>
      <c r="AC591" s="14">
        <v>598</v>
      </c>
      <c r="AD591" s="14">
        <v>378</v>
      </c>
    </row>
    <row r="592" spans="2:30" ht="29" x14ac:dyDescent="0.35">
      <c r="B592" s="15" t="s">
        <v>288</v>
      </c>
      <c r="C592" s="16">
        <v>0.48886138613861391</v>
      </c>
      <c r="D592" s="16">
        <v>0.44748858447488582</v>
      </c>
      <c r="E592" s="16">
        <v>0.50340136054421769</v>
      </c>
      <c r="G592" s="16">
        <v>0.45849802371541498</v>
      </c>
      <c r="H592" s="16">
        <v>0.50378787878787878</v>
      </c>
      <c r="I592" s="16">
        <v>0.521505376344086</v>
      </c>
      <c r="J592" s="16">
        <v>0.46666666666666667</v>
      </c>
      <c r="L592" s="16">
        <v>0.5074626865671642</v>
      </c>
      <c r="M592" s="16">
        <v>0.46153846153846162</v>
      </c>
      <c r="O592" s="16">
        <v>0.50847457627118642</v>
      </c>
      <c r="P592" s="16">
        <v>0.49685534591194969</v>
      </c>
      <c r="Q592" s="16">
        <v>0.56999999999999995</v>
      </c>
      <c r="S592" s="16">
        <v>0.47668393782383423</v>
      </c>
      <c r="T592" s="16">
        <v>0.48</v>
      </c>
      <c r="U592" s="16">
        <v>0.49650349650349651</v>
      </c>
      <c r="V592" s="16">
        <v>0.50761421319796951</v>
      </c>
      <c r="X592" s="16">
        <v>0.5027932960893855</v>
      </c>
      <c r="Y592" s="16">
        <v>0.48214285714285721</v>
      </c>
      <c r="Z592" s="16">
        <v>0.47058823529411759</v>
      </c>
      <c r="AB592" s="16">
        <v>0.50771869639794165</v>
      </c>
      <c r="AC592" s="16">
        <v>0.5</v>
      </c>
      <c r="AD592" s="16">
        <v>0.49206349206349198</v>
      </c>
    </row>
    <row r="593" spans="2:30" ht="29" x14ac:dyDescent="0.35">
      <c r="B593" s="15" t="s">
        <v>289</v>
      </c>
      <c r="C593" s="16">
        <v>0.47153465346534651</v>
      </c>
      <c r="D593" s="16">
        <v>0.41095890410958902</v>
      </c>
      <c r="E593" s="16">
        <v>0.49489795918367352</v>
      </c>
      <c r="G593" s="16">
        <v>0.4743083003952569</v>
      </c>
      <c r="H593" s="16">
        <v>0.45454545454545447</v>
      </c>
      <c r="I593" s="16">
        <v>0.489247311827957</v>
      </c>
      <c r="J593" s="16">
        <v>0.47619047619047622</v>
      </c>
      <c r="L593" s="16">
        <v>0.48756218905472642</v>
      </c>
      <c r="M593" s="16">
        <v>0.39316239316239321</v>
      </c>
      <c r="O593" s="16">
        <v>0.48022598870056499</v>
      </c>
      <c r="P593" s="16">
        <v>0.41509433962264147</v>
      </c>
      <c r="Q593" s="16">
        <v>0.38</v>
      </c>
      <c r="S593" s="16">
        <v>0.53367875647668395</v>
      </c>
      <c r="T593" s="16">
        <v>0.47272727272727272</v>
      </c>
      <c r="U593" s="16">
        <v>0.45454545454545447</v>
      </c>
      <c r="V593" s="16">
        <v>0.42131979695431471</v>
      </c>
      <c r="X593" s="16">
        <v>0.51396648044692739</v>
      </c>
      <c r="Y593" s="16">
        <v>0.45714285714285707</v>
      </c>
      <c r="Z593" s="16">
        <v>0.40588235294117653</v>
      </c>
      <c r="AB593" s="16">
        <v>0.50085763293310459</v>
      </c>
      <c r="AC593" s="16">
        <v>0.47324414715719071</v>
      </c>
      <c r="AD593" s="16">
        <v>0.43915343915343907</v>
      </c>
    </row>
    <row r="594" spans="2:30" ht="29" x14ac:dyDescent="0.35">
      <c r="B594" s="15" t="s">
        <v>290</v>
      </c>
      <c r="C594" s="16">
        <v>0.45544554455445552</v>
      </c>
      <c r="D594" s="16">
        <v>0.41095890410958902</v>
      </c>
      <c r="E594" s="16">
        <v>0.47108843537414968</v>
      </c>
      <c r="G594" s="16">
        <v>0.41501976284584979</v>
      </c>
      <c r="H594" s="16">
        <v>0.46590909090909088</v>
      </c>
      <c r="I594" s="16">
        <v>0.489247311827957</v>
      </c>
      <c r="J594" s="16">
        <v>0.46666666666666667</v>
      </c>
      <c r="L594" s="16">
        <v>0.43946932006633499</v>
      </c>
      <c r="M594" s="16">
        <v>0.48717948717948723</v>
      </c>
      <c r="O594" s="16">
        <v>0.4519774011299435</v>
      </c>
      <c r="P594" s="16">
        <v>0.41509433962264147</v>
      </c>
      <c r="Q594" s="16">
        <v>0.34</v>
      </c>
      <c r="S594" s="16">
        <v>0.39378238341968907</v>
      </c>
      <c r="T594" s="16">
        <v>0.44</v>
      </c>
      <c r="U594" s="16">
        <v>0.50349650349650354</v>
      </c>
      <c r="V594" s="16">
        <v>0.5025380710659898</v>
      </c>
      <c r="X594" s="16">
        <v>0.46089385474860328</v>
      </c>
      <c r="Y594" s="16">
        <v>0.4107142857142857</v>
      </c>
      <c r="Z594" s="16">
        <v>0.51764705882352946</v>
      </c>
      <c r="AB594" s="16">
        <v>0.44768439108061753</v>
      </c>
      <c r="AC594" s="16">
        <v>0.44481605351170572</v>
      </c>
      <c r="AD594" s="16">
        <v>0.45767195767195767</v>
      </c>
    </row>
    <row r="595" spans="2:30" ht="29" x14ac:dyDescent="0.35">
      <c r="B595" s="15" t="s">
        <v>291</v>
      </c>
      <c r="C595" s="16">
        <v>0.40965346534653457</v>
      </c>
      <c r="D595" s="16">
        <v>0.38356164383561642</v>
      </c>
      <c r="E595" s="16">
        <v>0.42006802721088438</v>
      </c>
      <c r="G595" s="16">
        <v>0.41106719367588929</v>
      </c>
      <c r="H595" s="16">
        <v>0.44318181818181818</v>
      </c>
      <c r="I595" s="16">
        <v>0.36021505376344087</v>
      </c>
      <c r="J595" s="16">
        <v>0.40952380952380951</v>
      </c>
      <c r="L595" s="16">
        <v>0.41956882255389721</v>
      </c>
      <c r="M595" s="16">
        <v>0.41025641025641019</v>
      </c>
      <c r="O595" s="16">
        <v>0.3615819209039548</v>
      </c>
      <c r="P595" s="16">
        <v>0.40251572327044027</v>
      </c>
      <c r="Q595" s="16">
        <v>0.44</v>
      </c>
      <c r="S595" s="16">
        <v>0.37305699481865279</v>
      </c>
      <c r="T595" s="16">
        <v>0.44</v>
      </c>
      <c r="U595" s="16">
        <v>0.43356643356643348</v>
      </c>
      <c r="V595" s="16">
        <v>0.38578680203045679</v>
      </c>
      <c r="X595" s="16">
        <v>0.44134078212290501</v>
      </c>
      <c r="Y595" s="16">
        <v>0.4107142857142857</v>
      </c>
      <c r="Z595" s="16">
        <v>0.3411764705882353</v>
      </c>
      <c r="AB595" s="16">
        <v>0.44939965694682682</v>
      </c>
      <c r="AC595" s="16">
        <v>0.44481605351170572</v>
      </c>
      <c r="AD595" s="16">
        <v>0.40740740740740738</v>
      </c>
    </row>
    <row r="596" spans="2:30" x14ac:dyDescent="0.35">
      <c r="B596" s="15" t="s">
        <v>292</v>
      </c>
      <c r="C596" s="16">
        <v>0.35024752475247523</v>
      </c>
      <c r="D596" s="16">
        <v>0.40182648401826482</v>
      </c>
      <c r="E596" s="16">
        <v>0.33163265306122452</v>
      </c>
      <c r="G596" s="16">
        <v>0.36363636363636359</v>
      </c>
      <c r="H596" s="16">
        <v>0.34848484848484851</v>
      </c>
      <c r="I596" s="16">
        <v>0.30107526881720431</v>
      </c>
      <c r="J596" s="16">
        <v>0.40952380952380951</v>
      </c>
      <c r="L596" s="16">
        <v>0.34494195688225537</v>
      </c>
      <c r="M596" s="16">
        <v>0.37606837606837612</v>
      </c>
      <c r="O596" s="16">
        <v>0.34463276836158191</v>
      </c>
      <c r="P596" s="16">
        <v>0.38364779874213839</v>
      </c>
      <c r="Q596" s="16">
        <v>0.36</v>
      </c>
      <c r="S596" s="16">
        <v>0.37823834196891187</v>
      </c>
      <c r="T596" s="16">
        <v>0.37818181818181817</v>
      </c>
      <c r="U596" s="16">
        <v>0.32167832167832172</v>
      </c>
      <c r="V596" s="16">
        <v>0.30456852791878181</v>
      </c>
      <c r="X596" s="16">
        <v>0.32122905027932958</v>
      </c>
      <c r="Y596" s="16">
        <v>0.38571428571428568</v>
      </c>
      <c r="Z596" s="16">
        <v>0.35294117647058831</v>
      </c>
      <c r="AB596" s="16">
        <v>0.31903945111492282</v>
      </c>
      <c r="AC596" s="16">
        <v>0.3193979933110368</v>
      </c>
      <c r="AD596" s="16">
        <v>0.32539682539682541</v>
      </c>
    </row>
    <row r="597" spans="2:30" ht="29" x14ac:dyDescent="0.35">
      <c r="B597" s="15" t="s">
        <v>293</v>
      </c>
      <c r="C597" s="16">
        <v>0.29455445544554448</v>
      </c>
      <c r="D597" s="16">
        <v>0.34246575342465752</v>
      </c>
      <c r="E597" s="16">
        <v>0.27551020408163263</v>
      </c>
      <c r="G597" s="16">
        <v>0.29644268774703558</v>
      </c>
      <c r="H597" s="16">
        <v>0.30681818181818182</v>
      </c>
      <c r="I597" s="16">
        <v>0.29032258064516131</v>
      </c>
      <c r="J597" s="16">
        <v>0.26666666666666672</v>
      </c>
      <c r="L597" s="16">
        <v>0.28524046434494188</v>
      </c>
      <c r="M597" s="16">
        <v>0.3247863247863248</v>
      </c>
      <c r="O597" s="16">
        <v>0.29943502824858759</v>
      </c>
      <c r="P597" s="16">
        <v>0.31446540880503138</v>
      </c>
      <c r="Q597" s="16">
        <v>0.24</v>
      </c>
      <c r="S597" s="16">
        <v>0.34196891191709838</v>
      </c>
      <c r="T597" s="16">
        <v>0.32</v>
      </c>
      <c r="U597" s="16">
        <v>0.24475524475524479</v>
      </c>
      <c r="V597" s="16">
        <v>0.2487309644670051</v>
      </c>
      <c r="X597" s="16">
        <v>0.26256983240223458</v>
      </c>
      <c r="Y597" s="16">
        <v>0.30714285714285722</v>
      </c>
      <c r="Z597" s="16">
        <v>0.3411764705882353</v>
      </c>
      <c r="AB597" s="16">
        <v>0.25557461406518012</v>
      </c>
      <c r="AC597" s="16">
        <v>0.27926421404682272</v>
      </c>
      <c r="AD597" s="16">
        <v>0.32539682539682541</v>
      </c>
    </row>
    <row r="598" spans="2:30" ht="29" x14ac:dyDescent="0.35">
      <c r="B598" s="15" t="s">
        <v>294</v>
      </c>
      <c r="C598" s="16">
        <v>0.16460396039603961</v>
      </c>
      <c r="D598" s="16">
        <v>0.21004566210045661</v>
      </c>
      <c r="E598" s="16">
        <v>0.14795918367346941</v>
      </c>
      <c r="G598" s="16">
        <v>0.158102766798419</v>
      </c>
      <c r="H598" s="16">
        <v>0.17045454545454539</v>
      </c>
      <c r="I598" s="16">
        <v>0.15053763440860221</v>
      </c>
      <c r="J598" s="16">
        <v>0.19047619047619049</v>
      </c>
      <c r="L598" s="16">
        <v>0.15091210613598671</v>
      </c>
      <c r="M598" s="16">
        <v>0.22222222222222221</v>
      </c>
      <c r="O598" s="16">
        <v>0.19209039548022599</v>
      </c>
      <c r="P598" s="16">
        <v>0.13836477987421381</v>
      </c>
      <c r="Q598" s="16">
        <v>0.21</v>
      </c>
      <c r="S598" s="16">
        <v>0.1450777202072539</v>
      </c>
      <c r="T598" s="16">
        <v>0.1672727272727273</v>
      </c>
      <c r="U598" s="16">
        <v>0.15384615384615391</v>
      </c>
      <c r="V598" s="16">
        <v>0.18781725888324871</v>
      </c>
      <c r="X598" s="16">
        <v>0.1201117318435754</v>
      </c>
      <c r="Y598" s="16">
        <v>0.17499999999999999</v>
      </c>
      <c r="Z598" s="16">
        <v>0.2411764705882353</v>
      </c>
      <c r="AB598" s="16">
        <v>0.15780445969125209</v>
      </c>
      <c r="AC598" s="16">
        <v>0.1672240802675585</v>
      </c>
      <c r="AD598" s="16">
        <v>0.1984126984126984</v>
      </c>
    </row>
    <row r="599" spans="2:30" x14ac:dyDescent="0.35">
      <c r="B599" s="15" t="s">
        <v>122</v>
      </c>
      <c r="C599" s="16">
        <v>1.237623762376238E-2</v>
      </c>
      <c r="D599" s="16">
        <v>9.1324200913242004E-3</v>
      </c>
      <c r="E599" s="16">
        <v>1.360544217687075E-2</v>
      </c>
      <c r="G599" s="16">
        <v>1.58102766798419E-2</v>
      </c>
      <c r="H599" s="16">
        <v>1.515151515151515E-2</v>
      </c>
      <c r="I599" s="16">
        <v>1.075268817204301E-2</v>
      </c>
      <c r="J599" s="16">
        <v>0</v>
      </c>
      <c r="L599" s="16">
        <v>9.9502487562189053E-3</v>
      </c>
      <c r="M599" s="16">
        <v>1.7094017094017099E-2</v>
      </c>
      <c r="O599" s="16">
        <v>5.6497175141242938E-3</v>
      </c>
      <c r="P599" s="16">
        <v>1.257861635220126E-2</v>
      </c>
      <c r="Q599" s="16">
        <v>0.01</v>
      </c>
      <c r="S599" s="16">
        <v>1.55440414507772E-2</v>
      </c>
      <c r="T599" s="16">
        <v>7.2727272727272727E-3</v>
      </c>
      <c r="U599" s="16">
        <v>1.3986013986013989E-2</v>
      </c>
      <c r="V599" s="16">
        <v>1.522842639593909E-2</v>
      </c>
      <c r="X599" s="16">
        <v>1.396648044692737E-2</v>
      </c>
      <c r="Y599" s="16">
        <v>1.785714285714286E-2</v>
      </c>
      <c r="Z599" s="16">
        <v>0</v>
      </c>
      <c r="AB599" s="16">
        <v>1.0291595197255581E-2</v>
      </c>
      <c r="AC599" s="16">
        <v>1.17056856187291E-2</v>
      </c>
      <c r="AD599" s="16">
        <v>1.322751322751323E-2</v>
      </c>
    </row>
    <row r="600" spans="2:30" x14ac:dyDescent="0.35">
      <c r="B600" s="15" t="s">
        <v>81</v>
      </c>
      <c r="C600" s="16">
        <v>8.6633663366336641E-3</v>
      </c>
      <c r="D600" s="16">
        <v>1.3698630136986301E-2</v>
      </c>
      <c r="E600" s="16">
        <v>6.8027210884353739E-3</v>
      </c>
      <c r="G600" s="16">
        <v>1.185770750988142E-2</v>
      </c>
      <c r="H600" s="16">
        <v>3.787878787878788E-3</v>
      </c>
      <c r="I600" s="16">
        <v>5.3763440860215058E-3</v>
      </c>
      <c r="J600" s="16">
        <v>1.9047619047619049E-2</v>
      </c>
      <c r="L600" s="16">
        <v>8.291873963515755E-3</v>
      </c>
      <c r="M600" s="16">
        <v>8.5470085470085479E-3</v>
      </c>
      <c r="O600" s="16">
        <v>0</v>
      </c>
      <c r="P600" s="16">
        <v>1.257861635220126E-2</v>
      </c>
      <c r="Q600" s="16">
        <v>0.01</v>
      </c>
      <c r="S600" s="16">
        <v>2.072538860103627E-2</v>
      </c>
      <c r="T600" s="16">
        <v>7.2727272727272727E-3</v>
      </c>
      <c r="U600" s="16">
        <v>0</v>
      </c>
      <c r="V600" s="16">
        <v>5.076142131979695E-3</v>
      </c>
      <c r="X600" s="16">
        <v>1.11731843575419E-2</v>
      </c>
      <c r="Y600" s="16">
        <v>7.1428571428571426E-3</v>
      </c>
      <c r="Z600" s="16">
        <v>5.8823529411764714E-3</v>
      </c>
      <c r="AB600" s="16">
        <v>8.5763293310463125E-3</v>
      </c>
      <c r="AC600" s="16">
        <v>8.3612040133779261E-3</v>
      </c>
      <c r="AD600" s="16">
        <v>1.322751322751323E-2</v>
      </c>
    </row>
    <row r="601" spans="2:30" x14ac:dyDescent="0.35">
      <c r="B601" s="15" t="s">
        <v>58</v>
      </c>
      <c r="C601" s="16">
        <v>0</v>
      </c>
      <c r="D601" s="16">
        <v>0</v>
      </c>
      <c r="E601" s="16">
        <v>0</v>
      </c>
      <c r="G601" s="16">
        <v>0</v>
      </c>
      <c r="H601" s="16">
        <v>0</v>
      </c>
      <c r="I601" s="16">
        <v>0</v>
      </c>
      <c r="J601" s="16">
        <v>0</v>
      </c>
      <c r="L601" s="16">
        <v>0</v>
      </c>
      <c r="M601" s="16">
        <v>0</v>
      </c>
      <c r="O601" s="16">
        <v>0</v>
      </c>
      <c r="P601" s="16">
        <v>0</v>
      </c>
      <c r="Q601" s="16">
        <v>0</v>
      </c>
      <c r="S601" s="16">
        <v>0</v>
      </c>
      <c r="T601" s="16">
        <v>0</v>
      </c>
      <c r="U601" s="16">
        <v>0</v>
      </c>
      <c r="V601" s="16">
        <v>0</v>
      </c>
      <c r="X601" s="16">
        <v>0</v>
      </c>
      <c r="Y601" s="16">
        <v>0</v>
      </c>
      <c r="Z601" s="16">
        <v>0</v>
      </c>
      <c r="AB601" s="16">
        <v>0</v>
      </c>
      <c r="AC601" s="16">
        <v>0</v>
      </c>
      <c r="AD601" s="16">
        <v>0</v>
      </c>
    </row>
    <row r="603" spans="2:30" ht="58" x14ac:dyDescent="0.35">
      <c r="B603" s="12" t="s">
        <v>295</v>
      </c>
    </row>
    <row r="604" spans="2:30" x14ac:dyDescent="0.35">
      <c r="B604" s="13" t="s">
        <v>17</v>
      </c>
    </row>
    <row r="605" spans="2:30" x14ac:dyDescent="0.35">
      <c r="B605" s="11" t="s">
        <v>53</v>
      </c>
      <c r="C605" s="14">
        <v>810</v>
      </c>
      <c r="D605" s="14">
        <v>219</v>
      </c>
      <c r="E605" s="14">
        <v>590</v>
      </c>
      <c r="G605" s="14">
        <v>255</v>
      </c>
      <c r="H605" s="14">
        <v>264</v>
      </c>
      <c r="I605" s="14">
        <v>186</v>
      </c>
      <c r="J605" s="14">
        <v>105</v>
      </c>
      <c r="L605" s="14">
        <v>603</v>
      </c>
      <c r="M605" s="14">
        <v>117</v>
      </c>
      <c r="O605" s="14">
        <v>177</v>
      </c>
      <c r="P605" s="14">
        <v>159</v>
      </c>
      <c r="Q605" s="14">
        <v>100</v>
      </c>
      <c r="S605" s="14">
        <v>194</v>
      </c>
      <c r="T605" s="14">
        <v>276</v>
      </c>
      <c r="U605" s="14">
        <v>143</v>
      </c>
      <c r="V605" s="14">
        <v>197</v>
      </c>
      <c r="X605" s="14">
        <v>359</v>
      </c>
      <c r="Y605" s="14">
        <v>280</v>
      </c>
      <c r="Z605" s="14">
        <v>171</v>
      </c>
      <c r="AB605" s="14">
        <v>584</v>
      </c>
      <c r="AC605" s="14">
        <v>599</v>
      </c>
      <c r="AD605" s="14">
        <v>379</v>
      </c>
    </row>
    <row r="606" spans="2:30" x14ac:dyDescent="0.35">
      <c r="B606" s="15" t="s">
        <v>296</v>
      </c>
      <c r="C606" s="16">
        <v>0.45061728395061729</v>
      </c>
      <c r="D606" s="16">
        <v>0.47945205479452052</v>
      </c>
      <c r="E606" s="16">
        <v>0.43898305084745759</v>
      </c>
      <c r="G606" s="16">
        <v>0.47450980392156861</v>
      </c>
      <c r="H606" s="16">
        <v>0.49621212121212122</v>
      </c>
      <c r="I606" s="16">
        <v>0.40860215053763438</v>
      </c>
      <c r="J606" s="16">
        <v>0.35238095238095241</v>
      </c>
      <c r="L606" s="16">
        <v>0.50414593698175791</v>
      </c>
      <c r="M606" s="16">
        <v>0.2478632478632479</v>
      </c>
      <c r="O606" s="16">
        <v>0.39548022598870058</v>
      </c>
      <c r="P606" s="16">
        <v>0.46540880503144649</v>
      </c>
      <c r="Q606" s="16">
        <v>0.56000000000000005</v>
      </c>
      <c r="S606" s="16">
        <v>0.35567010309278352</v>
      </c>
      <c r="T606" s="16">
        <v>0.38768115942028991</v>
      </c>
      <c r="U606" s="16">
        <v>0.51048951048951052</v>
      </c>
      <c r="V606" s="16">
        <v>0.58883248730964466</v>
      </c>
      <c r="X606" s="16">
        <v>0.47075208913649019</v>
      </c>
      <c r="Y606" s="16">
        <v>0.43571428571428572</v>
      </c>
      <c r="Z606" s="16">
        <v>0.43274853801169588</v>
      </c>
      <c r="AB606" s="16">
        <v>0.48801369863013699</v>
      </c>
      <c r="AC606" s="16">
        <v>0.49248747913188651</v>
      </c>
      <c r="AD606" s="16">
        <v>0.43271767810026379</v>
      </c>
    </row>
    <row r="607" spans="2:30" ht="29" x14ac:dyDescent="0.35">
      <c r="B607" s="15" t="s">
        <v>297</v>
      </c>
      <c r="C607" s="16">
        <v>0.43580246913580251</v>
      </c>
      <c r="D607" s="16">
        <v>0.32420091324200911</v>
      </c>
      <c r="E607" s="16">
        <v>0.47796610169491532</v>
      </c>
      <c r="G607" s="16">
        <v>0.41176470588235292</v>
      </c>
      <c r="H607" s="16">
        <v>0.45454545454545447</v>
      </c>
      <c r="I607" s="16">
        <v>0.44623655913978488</v>
      </c>
      <c r="J607" s="16">
        <v>0.42857142857142849</v>
      </c>
      <c r="L607" s="16">
        <v>0.44941956882255391</v>
      </c>
      <c r="M607" s="16">
        <v>0.38461538461538458</v>
      </c>
      <c r="O607" s="16">
        <v>0.44067796610169491</v>
      </c>
      <c r="P607" s="16">
        <v>0.38364779874213839</v>
      </c>
      <c r="Q607" s="16">
        <v>0.35</v>
      </c>
      <c r="S607" s="16">
        <v>0.47422680412371132</v>
      </c>
      <c r="T607" s="16">
        <v>0.45652173913043481</v>
      </c>
      <c r="U607" s="16">
        <v>0.40559440559440563</v>
      </c>
      <c r="V607" s="16">
        <v>0.39086294416243661</v>
      </c>
      <c r="X607" s="16">
        <v>0.44289693593314761</v>
      </c>
      <c r="Y607" s="16">
        <v>0.44642857142857151</v>
      </c>
      <c r="Z607" s="16">
        <v>0.40350877192982448</v>
      </c>
      <c r="AB607" s="16">
        <v>0.44006849315068491</v>
      </c>
      <c r="AC607" s="16">
        <v>0.44240400667779628</v>
      </c>
      <c r="AD607" s="16">
        <v>0.43007915567282318</v>
      </c>
    </row>
    <row r="608" spans="2:30" ht="29" x14ac:dyDescent="0.35">
      <c r="B608" s="15" t="s">
        <v>298</v>
      </c>
      <c r="C608" s="16">
        <v>0.3012345679012346</v>
      </c>
      <c r="D608" s="16">
        <v>0.28767123287671231</v>
      </c>
      <c r="E608" s="16">
        <v>0.30677966101694909</v>
      </c>
      <c r="G608" s="16">
        <v>0.2627450980392157</v>
      </c>
      <c r="H608" s="16">
        <v>0.32196969696969702</v>
      </c>
      <c r="I608" s="16">
        <v>0.29569892473118281</v>
      </c>
      <c r="J608" s="16">
        <v>0.35238095238095241</v>
      </c>
      <c r="L608" s="16">
        <v>0.29519071310116091</v>
      </c>
      <c r="M608" s="16">
        <v>0.33333333333333331</v>
      </c>
      <c r="O608" s="16">
        <v>0.2768361581920904</v>
      </c>
      <c r="P608" s="16">
        <v>0.26415094339622641</v>
      </c>
      <c r="Q608" s="16">
        <v>0.38</v>
      </c>
      <c r="S608" s="16">
        <v>0.2422680412371134</v>
      </c>
      <c r="T608" s="16">
        <v>0.37681159420289861</v>
      </c>
      <c r="U608" s="16">
        <v>0.30769230769230771</v>
      </c>
      <c r="V608" s="16">
        <v>0.2487309644670051</v>
      </c>
      <c r="X608" s="16">
        <v>0.30640668523676878</v>
      </c>
      <c r="Y608" s="16">
        <v>0.30357142857142849</v>
      </c>
      <c r="Z608" s="16">
        <v>0.28654970760233922</v>
      </c>
      <c r="AB608" s="16">
        <v>0.30308219178082191</v>
      </c>
      <c r="AC608" s="16">
        <v>0.29215358931552587</v>
      </c>
      <c r="AD608" s="16">
        <v>0.29815303430079149</v>
      </c>
    </row>
    <row r="609" spans="2:30" ht="29" x14ac:dyDescent="0.35">
      <c r="B609" s="15" t="s">
        <v>299</v>
      </c>
      <c r="C609" s="16">
        <v>0.28024691358024689</v>
      </c>
      <c r="D609" s="16">
        <v>0.28310502283105021</v>
      </c>
      <c r="E609" s="16">
        <v>0.27966101694915252</v>
      </c>
      <c r="G609" s="16">
        <v>0.27058823529411757</v>
      </c>
      <c r="H609" s="16">
        <v>0.30303030303030298</v>
      </c>
      <c r="I609" s="16">
        <v>0.29032258064516131</v>
      </c>
      <c r="J609" s="16">
        <v>0.22857142857142859</v>
      </c>
      <c r="L609" s="16">
        <v>0.28855721393034828</v>
      </c>
      <c r="M609" s="16">
        <v>0.22222222222222221</v>
      </c>
      <c r="O609" s="16">
        <v>0.24293785310734459</v>
      </c>
      <c r="P609" s="16">
        <v>0.3081761006289308</v>
      </c>
      <c r="Q609" s="16">
        <v>0.36</v>
      </c>
      <c r="S609" s="16">
        <v>0.26804123711340211</v>
      </c>
      <c r="T609" s="16">
        <v>0.28985507246376813</v>
      </c>
      <c r="U609" s="16">
        <v>0.2937062937062937</v>
      </c>
      <c r="V609" s="16">
        <v>0.26903553299492378</v>
      </c>
      <c r="X609" s="16">
        <v>0.26462395543175488</v>
      </c>
      <c r="Y609" s="16">
        <v>0.31428571428571428</v>
      </c>
      <c r="Z609" s="16">
        <v>0.25730994152046782</v>
      </c>
      <c r="AB609" s="16">
        <v>0.28767123287671231</v>
      </c>
      <c r="AC609" s="16">
        <v>0.28714524207011688</v>
      </c>
      <c r="AD609" s="16">
        <v>0.29551451187335093</v>
      </c>
    </row>
    <row r="610" spans="2:30" ht="43.5" x14ac:dyDescent="0.35">
      <c r="B610" s="15" t="s">
        <v>300</v>
      </c>
      <c r="C610" s="16">
        <v>0.25061728395061728</v>
      </c>
      <c r="D610" s="16">
        <v>0.28767123287671231</v>
      </c>
      <c r="E610" s="16">
        <v>0.23728813559322029</v>
      </c>
      <c r="G610" s="16">
        <v>0.24313725490196081</v>
      </c>
      <c r="H610" s="16">
        <v>0.26893939393939392</v>
      </c>
      <c r="I610" s="16">
        <v>0.26881720430107531</v>
      </c>
      <c r="J610" s="16">
        <v>0.19047619047619049</v>
      </c>
      <c r="L610" s="16">
        <v>0.2537313432835821</v>
      </c>
      <c r="M610" s="16">
        <v>0.25641025641025639</v>
      </c>
      <c r="O610" s="16">
        <v>0.2655367231638418</v>
      </c>
      <c r="P610" s="16">
        <v>0.25157232704402521</v>
      </c>
      <c r="Q610" s="16">
        <v>0.2</v>
      </c>
      <c r="S610" s="16">
        <v>0.25773195876288663</v>
      </c>
      <c r="T610" s="16">
        <v>0.24637681159420291</v>
      </c>
      <c r="U610" s="16">
        <v>0.27272727272727271</v>
      </c>
      <c r="V610" s="16">
        <v>0.233502538071066</v>
      </c>
      <c r="X610" s="16">
        <v>0.25905292479108633</v>
      </c>
      <c r="Y610" s="16">
        <v>0.24642857142857141</v>
      </c>
      <c r="Z610" s="16">
        <v>0.23976608187134499</v>
      </c>
      <c r="AB610" s="16">
        <v>0.25</v>
      </c>
      <c r="AC610" s="16">
        <v>0.2437395659432387</v>
      </c>
      <c r="AD610" s="16">
        <v>0.2480211081794195</v>
      </c>
    </row>
    <row r="611" spans="2:30" ht="29" x14ac:dyDescent="0.35">
      <c r="B611" s="15" t="s">
        <v>301</v>
      </c>
      <c r="C611" s="16">
        <v>0.22839506172839499</v>
      </c>
      <c r="D611" s="16">
        <v>0.20091324200913241</v>
      </c>
      <c r="E611" s="16">
        <v>0.23898305084745761</v>
      </c>
      <c r="G611" s="16">
        <v>0.23529411764705879</v>
      </c>
      <c r="H611" s="16">
        <v>0.18560606060606061</v>
      </c>
      <c r="I611" s="16">
        <v>0.29569892473118281</v>
      </c>
      <c r="J611" s="16">
        <v>0.2</v>
      </c>
      <c r="L611" s="16">
        <v>0.21558872305140961</v>
      </c>
      <c r="M611" s="16">
        <v>0.28205128205128199</v>
      </c>
      <c r="O611" s="16">
        <v>0.21468926553672321</v>
      </c>
      <c r="P611" s="16">
        <v>0.22012578616352199</v>
      </c>
      <c r="Q611" s="16">
        <v>0.17</v>
      </c>
      <c r="S611" s="16">
        <v>0.22164948453608249</v>
      </c>
      <c r="T611" s="16">
        <v>0.25362318840579712</v>
      </c>
      <c r="U611" s="16">
        <v>0.20279720279720281</v>
      </c>
      <c r="V611" s="16">
        <v>0.21827411167512689</v>
      </c>
      <c r="X611" s="16">
        <v>0.23676880222841229</v>
      </c>
      <c r="Y611" s="16">
        <v>0.22142857142857139</v>
      </c>
      <c r="Z611" s="16">
        <v>0.22222222222222221</v>
      </c>
      <c r="AB611" s="16">
        <v>0.21746575342465749</v>
      </c>
      <c r="AC611" s="16">
        <v>0.23372287145242071</v>
      </c>
      <c r="AD611" s="16">
        <v>0.22163588390501321</v>
      </c>
    </row>
    <row r="612" spans="2:30" ht="43.5" x14ac:dyDescent="0.35">
      <c r="B612" s="15" t="s">
        <v>302</v>
      </c>
      <c r="C612" s="16">
        <v>0.22592592592592589</v>
      </c>
      <c r="D612" s="16">
        <v>0.23287671232876711</v>
      </c>
      <c r="E612" s="16">
        <v>0.22203389830508469</v>
      </c>
      <c r="G612" s="16">
        <v>0.20392156862745101</v>
      </c>
      <c r="H612" s="16">
        <v>0.23106060606060599</v>
      </c>
      <c r="I612" s="16">
        <v>0.18817204301075269</v>
      </c>
      <c r="J612" s="16">
        <v>0.33333333333333331</v>
      </c>
      <c r="L612" s="16">
        <v>0.22056384742951909</v>
      </c>
      <c r="M612" s="16">
        <v>0.29059829059829062</v>
      </c>
      <c r="O612" s="16">
        <v>0.24293785310734459</v>
      </c>
      <c r="P612" s="16">
        <v>0.19496855345911951</v>
      </c>
      <c r="Q612" s="16">
        <v>0.24</v>
      </c>
      <c r="S612" s="16">
        <v>0.28350515463917519</v>
      </c>
      <c r="T612" s="16">
        <v>0.23550724637681161</v>
      </c>
      <c r="U612" s="16">
        <v>0.19580419580419581</v>
      </c>
      <c r="V612" s="16">
        <v>0.17766497461928929</v>
      </c>
      <c r="X612" s="16">
        <v>0.23955431754874651</v>
      </c>
      <c r="Y612" s="16">
        <v>0.20714285714285721</v>
      </c>
      <c r="Z612" s="16">
        <v>0.22807017543859651</v>
      </c>
      <c r="AB612" s="16">
        <v>0.23116438356164379</v>
      </c>
      <c r="AC612" s="16">
        <v>0.21368948247078459</v>
      </c>
      <c r="AD612" s="16">
        <v>0.21899736147757259</v>
      </c>
    </row>
    <row r="613" spans="2:30" ht="29" x14ac:dyDescent="0.35">
      <c r="B613" s="15" t="s">
        <v>303</v>
      </c>
      <c r="C613" s="16">
        <v>0.22098765432098769</v>
      </c>
      <c r="D613" s="16">
        <v>0.24657534246575341</v>
      </c>
      <c r="E613" s="16">
        <v>0.21186440677966101</v>
      </c>
      <c r="G613" s="16">
        <v>0.25098039215686269</v>
      </c>
      <c r="H613" s="16">
        <v>0.20454545454545461</v>
      </c>
      <c r="I613" s="16">
        <v>0.19892473118279569</v>
      </c>
      <c r="J613" s="16">
        <v>0.22857142857142859</v>
      </c>
      <c r="L613" s="16">
        <v>0.21227197346600329</v>
      </c>
      <c r="M613" s="16">
        <v>0.28205128205128199</v>
      </c>
      <c r="O613" s="16">
        <v>0.2655367231638418</v>
      </c>
      <c r="P613" s="16">
        <v>0.25786163522012578</v>
      </c>
      <c r="Q613" s="16">
        <v>0.24</v>
      </c>
      <c r="S613" s="16">
        <v>0.1752577319587629</v>
      </c>
      <c r="T613" s="16">
        <v>0.22826086956521741</v>
      </c>
      <c r="U613" s="16">
        <v>0.2237762237762238</v>
      </c>
      <c r="V613" s="16">
        <v>0.25380710659898481</v>
      </c>
      <c r="X613" s="16">
        <v>0.1949860724233983</v>
      </c>
      <c r="Y613" s="16">
        <v>0.22857142857142859</v>
      </c>
      <c r="Z613" s="16">
        <v>0.26315789473684209</v>
      </c>
      <c r="AB613" s="16">
        <v>0.21232876712328769</v>
      </c>
      <c r="AC613" s="16">
        <v>0.22370617696160269</v>
      </c>
      <c r="AD613" s="16">
        <v>0.2480211081794195</v>
      </c>
    </row>
    <row r="614" spans="2:30" ht="29" x14ac:dyDescent="0.35">
      <c r="B614" s="15" t="s">
        <v>304</v>
      </c>
      <c r="C614" s="16">
        <v>0.2098765432098765</v>
      </c>
      <c r="D614" s="16">
        <v>0.22831050228310501</v>
      </c>
      <c r="E614" s="16">
        <v>0.2016949152542373</v>
      </c>
      <c r="G614" s="16">
        <v>0.20392156862745101</v>
      </c>
      <c r="H614" s="16">
        <v>0.20454545454545461</v>
      </c>
      <c r="I614" s="16">
        <v>0.17204301075268821</v>
      </c>
      <c r="J614" s="16">
        <v>0.30476190476190479</v>
      </c>
      <c r="L614" s="16">
        <v>0.18739635157545609</v>
      </c>
      <c r="M614" s="16">
        <v>0.27350427350427348</v>
      </c>
      <c r="O614" s="16">
        <v>0.24293785310734459</v>
      </c>
      <c r="P614" s="16">
        <v>0.22641509433962259</v>
      </c>
      <c r="Q614" s="16">
        <v>0.13</v>
      </c>
      <c r="S614" s="16">
        <v>0.23711340206185569</v>
      </c>
      <c r="T614" s="16">
        <v>0.22463768115942029</v>
      </c>
      <c r="U614" s="16">
        <v>0.20279720279720281</v>
      </c>
      <c r="V614" s="16">
        <v>0.16751269035533001</v>
      </c>
      <c r="X614" s="16">
        <v>0.16713091922005571</v>
      </c>
      <c r="Y614" s="16">
        <v>0.20714285714285721</v>
      </c>
      <c r="Z614" s="16">
        <v>0.30409356725146203</v>
      </c>
      <c r="AB614" s="16">
        <v>0.16438356164383561</v>
      </c>
      <c r="AC614" s="16">
        <v>0.18697829716193659</v>
      </c>
      <c r="AD614" s="16">
        <v>0.22955145118733511</v>
      </c>
    </row>
    <row r="615" spans="2:30" ht="29" x14ac:dyDescent="0.35">
      <c r="B615" s="15" t="s">
        <v>305</v>
      </c>
      <c r="C615" s="16">
        <v>3.7037037037037038E-3</v>
      </c>
      <c r="D615" s="16">
        <v>9.1324200913242004E-3</v>
      </c>
      <c r="E615" s="16">
        <v>1.6949152542372881E-3</v>
      </c>
      <c r="G615" s="16">
        <v>3.9215686274509803E-3</v>
      </c>
      <c r="H615" s="16">
        <v>7.575757575757576E-3</v>
      </c>
      <c r="I615" s="16">
        <v>0</v>
      </c>
      <c r="J615" s="16">
        <v>0</v>
      </c>
      <c r="L615" s="16">
        <v>4.9751243781094526E-3</v>
      </c>
      <c r="M615" s="16">
        <v>0</v>
      </c>
      <c r="O615" s="16">
        <v>0</v>
      </c>
      <c r="P615" s="16">
        <v>0</v>
      </c>
      <c r="Q615" s="16">
        <v>0.01</v>
      </c>
      <c r="S615" s="16">
        <v>0</v>
      </c>
      <c r="T615" s="16">
        <v>0</v>
      </c>
      <c r="U615" s="16">
        <v>0</v>
      </c>
      <c r="V615" s="16">
        <v>1.522842639593909E-2</v>
      </c>
      <c r="X615" s="16">
        <v>2.7855153203342618E-3</v>
      </c>
      <c r="Y615" s="16">
        <v>7.1428571428571426E-3</v>
      </c>
      <c r="Z615" s="16">
        <v>0</v>
      </c>
      <c r="AB615" s="16">
        <v>5.1369863013698627E-3</v>
      </c>
      <c r="AC615" s="16">
        <v>5.008347245409015E-3</v>
      </c>
      <c r="AD615" s="16">
        <v>2.6385224274406332E-3</v>
      </c>
    </row>
    <row r="616" spans="2:30" x14ac:dyDescent="0.35">
      <c r="B616" s="15" t="s">
        <v>122</v>
      </c>
      <c r="C616" s="16">
        <v>9.876543209876543E-3</v>
      </c>
      <c r="D616" s="16">
        <v>1.3698630136986301E-2</v>
      </c>
      <c r="E616" s="16">
        <v>8.4745762711864406E-3</v>
      </c>
      <c r="G616" s="16">
        <v>7.8431372549019607E-3</v>
      </c>
      <c r="H616" s="16">
        <v>7.575757575757576E-3</v>
      </c>
      <c r="I616" s="16">
        <v>1.6129032258064519E-2</v>
      </c>
      <c r="J616" s="16">
        <v>9.5238095238095247E-3</v>
      </c>
      <c r="L616" s="16">
        <v>3.3167495854063019E-3</v>
      </c>
      <c r="M616" s="16">
        <v>2.564102564102564E-2</v>
      </c>
      <c r="O616" s="16">
        <v>1.1299435028248589E-2</v>
      </c>
      <c r="P616" s="16">
        <v>0</v>
      </c>
      <c r="Q616" s="16">
        <v>0</v>
      </c>
      <c r="S616" s="16">
        <v>1.030927835051546E-2</v>
      </c>
      <c r="T616" s="16">
        <v>7.246376811594203E-3</v>
      </c>
      <c r="U616" s="16">
        <v>2.097902097902098E-2</v>
      </c>
      <c r="V616" s="16">
        <v>5.076142131979695E-3</v>
      </c>
      <c r="X616" s="16">
        <v>1.1142061281337051E-2</v>
      </c>
      <c r="Y616" s="16">
        <v>3.5714285714285709E-3</v>
      </c>
      <c r="Z616" s="16">
        <v>1.754385964912281E-2</v>
      </c>
      <c r="AB616" s="16">
        <v>1.0273972602739731E-2</v>
      </c>
      <c r="AC616" s="16">
        <v>8.3472454090150246E-3</v>
      </c>
      <c r="AD616" s="16">
        <v>1.319261213720317E-2</v>
      </c>
    </row>
    <row r="617" spans="2:30" x14ac:dyDescent="0.35">
      <c r="B617" s="15" t="s">
        <v>58</v>
      </c>
      <c r="C617" s="16">
        <v>0</v>
      </c>
      <c r="D617" s="16">
        <v>0</v>
      </c>
      <c r="E617" s="16">
        <v>0</v>
      </c>
      <c r="G617" s="16">
        <v>0</v>
      </c>
      <c r="H617" s="16">
        <v>0</v>
      </c>
      <c r="I617" s="16">
        <v>0</v>
      </c>
      <c r="J617" s="16">
        <v>0</v>
      </c>
      <c r="L617" s="16">
        <v>0</v>
      </c>
      <c r="M617" s="16">
        <v>0</v>
      </c>
      <c r="O617" s="16">
        <v>0</v>
      </c>
      <c r="P617" s="16">
        <v>0</v>
      </c>
      <c r="Q617" s="16">
        <v>0</v>
      </c>
      <c r="S617" s="16">
        <v>0</v>
      </c>
      <c r="T617" s="16">
        <v>0</v>
      </c>
      <c r="U617" s="16">
        <v>0</v>
      </c>
      <c r="V617" s="16">
        <v>0</v>
      </c>
      <c r="X617" s="16">
        <v>0</v>
      </c>
      <c r="Y617" s="16">
        <v>0</v>
      </c>
      <c r="Z617" s="16">
        <v>0</v>
      </c>
      <c r="AB617" s="16">
        <v>0</v>
      </c>
      <c r="AC617" s="16">
        <v>0</v>
      </c>
      <c r="AD617" s="16">
        <v>0</v>
      </c>
    </row>
    <row r="619" spans="2:30" ht="159.5" x14ac:dyDescent="0.35">
      <c r="B619" s="12" t="s">
        <v>306</v>
      </c>
    </row>
    <row r="620" spans="2:30" x14ac:dyDescent="0.35">
      <c r="B620" s="13" t="s">
        <v>17</v>
      </c>
    </row>
    <row r="621" spans="2:30" x14ac:dyDescent="0.35">
      <c r="B621" s="11" t="s">
        <v>53</v>
      </c>
      <c r="C621" s="14">
        <v>810</v>
      </c>
      <c r="D621" s="14">
        <v>219</v>
      </c>
      <c r="E621" s="14">
        <v>590</v>
      </c>
      <c r="G621" s="14">
        <v>255</v>
      </c>
      <c r="H621" s="14">
        <v>264</v>
      </c>
      <c r="I621" s="14">
        <v>186</v>
      </c>
      <c r="J621" s="14">
        <v>105</v>
      </c>
      <c r="L621" s="14">
        <v>603</v>
      </c>
      <c r="M621" s="14">
        <v>117</v>
      </c>
      <c r="O621" s="14">
        <v>177</v>
      </c>
      <c r="P621" s="14">
        <v>159</v>
      </c>
      <c r="Q621" s="14">
        <v>100</v>
      </c>
      <c r="S621" s="14">
        <v>194</v>
      </c>
      <c r="T621" s="14">
        <v>276</v>
      </c>
      <c r="U621" s="14">
        <v>143</v>
      </c>
      <c r="V621" s="14">
        <v>197</v>
      </c>
      <c r="X621" s="14">
        <v>359</v>
      </c>
      <c r="Y621" s="14">
        <v>280</v>
      </c>
      <c r="Z621" s="14">
        <v>171</v>
      </c>
      <c r="AB621" s="14">
        <v>584</v>
      </c>
      <c r="AC621" s="14">
        <v>599</v>
      </c>
      <c r="AD621" s="14">
        <v>379</v>
      </c>
    </row>
    <row r="622" spans="2:30" x14ac:dyDescent="0.35">
      <c r="B622" s="15" t="s">
        <v>307</v>
      </c>
      <c r="C622" s="16">
        <v>0.24567901234567899</v>
      </c>
      <c r="D622" s="16">
        <v>0.21004566210045661</v>
      </c>
      <c r="E622" s="16">
        <v>0.2593220338983051</v>
      </c>
      <c r="G622" s="16">
        <v>0.25490196078431371</v>
      </c>
      <c r="H622" s="16">
        <v>0.24621212121212119</v>
      </c>
      <c r="I622" s="16">
        <v>0.25806451612903231</v>
      </c>
      <c r="J622" s="16">
        <v>0.2</v>
      </c>
      <c r="L622" s="16">
        <v>0.2470978441127695</v>
      </c>
      <c r="M622" s="16">
        <v>0.21367521367521369</v>
      </c>
      <c r="O622" s="16">
        <v>0.30508474576271188</v>
      </c>
      <c r="P622" s="16">
        <v>0.19496855345911951</v>
      </c>
      <c r="Q622" s="16">
        <v>0.23</v>
      </c>
      <c r="S622" s="16">
        <v>0.24742268041237109</v>
      </c>
      <c r="T622" s="16">
        <v>0.27536231884057971</v>
      </c>
      <c r="U622" s="16">
        <v>0.23776223776223779</v>
      </c>
      <c r="V622" s="16">
        <v>0.2081218274111675</v>
      </c>
      <c r="X622" s="16">
        <v>0.23955431754874651</v>
      </c>
      <c r="Y622" s="16">
        <v>0.25357142857142861</v>
      </c>
      <c r="Z622" s="16">
        <v>0.24561403508771931</v>
      </c>
      <c r="AB622" s="16">
        <v>0.23287671232876711</v>
      </c>
      <c r="AC622" s="16">
        <v>0.22370617696160269</v>
      </c>
      <c r="AD622" s="16">
        <v>0.23746701846965701</v>
      </c>
    </row>
    <row r="623" spans="2:30" x14ac:dyDescent="0.35">
      <c r="B623" s="15" t="s">
        <v>308</v>
      </c>
      <c r="C623" s="16">
        <v>0.49629629629629629</v>
      </c>
      <c r="D623" s="16">
        <v>0.48401826484018262</v>
      </c>
      <c r="E623" s="16">
        <v>0.5</v>
      </c>
      <c r="G623" s="16">
        <v>0.50980392156862742</v>
      </c>
      <c r="H623" s="16">
        <v>0.51515151515151514</v>
      </c>
      <c r="I623" s="16">
        <v>0.510752688172043</v>
      </c>
      <c r="J623" s="16">
        <v>0.39047619047619048</v>
      </c>
      <c r="L623" s="16">
        <v>0.48756218905472642</v>
      </c>
      <c r="M623" s="16">
        <v>0.55555555555555558</v>
      </c>
      <c r="O623" s="16">
        <v>0.4576271186440678</v>
      </c>
      <c r="P623" s="16">
        <v>0.47169811320754718</v>
      </c>
      <c r="Q623" s="16">
        <v>0.53</v>
      </c>
      <c r="S623" s="16">
        <v>0.47938144329896909</v>
      </c>
      <c r="T623" s="16">
        <v>0.49275362318840582</v>
      </c>
      <c r="U623" s="16">
        <v>0.54545454545454541</v>
      </c>
      <c r="V623" s="16">
        <v>0.48223350253807112</v>
      </c>
      <c r="X623" s="16">
        <v>0.50417827298050144</v>
      </c>
      <c r="Y623" s="16">
        <v>0.48571428571428571</v>
      </c>
      <c r="Z623" s="16">
        <v>0.49707602339181278</v>
      </c>
      <c r="AB623" s="16">
        <v>0.51027397260273977</v>
      </c>
      <c r="AC623" s="16">
        <v>0.5158597662771286</v>
      </c>
      <c r="AD623" s="16">
        <v>0.51187335092348285</v>
      </c>
    </row>
    <row r="624" spans="2:30" x14ac:dyDescent="0.35">
      <c r="B624" s="15" t="s">
        <v>309</v>
      </c>
      <c r="C624" s="16">
        <v>0.17160493827160489</v>
      </c>
      <c r="D624" s="16">
        <v>0.20091324200913241</v>
      </c>
      <c r="E624" s="16">
        <v>0.16101694915254239</v>
      </c>
      <c r="G624" s="16">
        <v>0.15294117647058819</v>
      </c>
      <c r="H624" s="16">
        <v>0.17803030303030301</v>
      </c>
      <c r="I624" s="16">
        <v>0.1397849462365591</v>
      </c>
      <c r="J624" s="16">
        <v>0.25714285714285712</v>
      </c>
      <c r="L624" s="16">
        <v>0.17412935323383091</v>
      </c>
      <c r="M624" s="16">
        <v>0.1623931623931624</v>
      </c>
      <c r="O624" s="16">
        <v>0.15254237288135589</v>
      </c>
      <c r="P624" s="16">
        <v>0.22012578616352199</v>
      </c>
      <c r="Q624" s="16">
        <v>0.13</v>
      </c>
      <c r="S624" s="16">
        <v>0.16494845360824739</v>
      </c>
      <c r="T624" s="16">
        <v>0.1702898550724638</v>
      </c>
      <c r="U624" s="16">
        <v>0.11888111888111889</v>
      </c>
      <c r="V624" s="16">
        <v>0.21827411167512689</v>
      </c>
      <c r="X624" s="16">
        <v>0.15598885793871869</v>
      </c>
      <c r="Y624" s="16">
        <v>0.19285714285714289</v>
      </c>
      <c r="Z624" s="16">
        <v>0.16959064327485379</v>
      </c>
      <c r="AB624" s="16">
        <v>0.16438356164383561</v>
      </c>
      <c r="AC624" s="16">
        <v>0.1702838063439065</v>
      </c>
      <c r="AD624" s="16">
        <v>0.17941952506596309</v>
      </c>
    </row>
    <row r="625" spans="2:30" x14ac:dyDescent="0.35">
      <c r="B625" s="15" t="s">
        <v>310</v>
      </c>
      <c r="C625" s="16">
        <v>6.5432098765432101E-2</v>
      </c>
      <c r="D625" s="16">
        <v>8.2191780821917804E-2</v>
      </c>
      <c r="E625" s="16">
        <v>5.9322033898305093E-2</v>
      </c>
      <c r="G625" s="16">
        <v>5.4901960784313718E-2</v>
      </c>
      <c r="H625" s="16">
        <v>4.5454545454545463E-2</v>
      </c>
      <c r="I625" s="16">
        <v>7.5268817204301078E-2</v>
      </c>
      <c r="J625" s="16">
        <v>0.1238095238095238</v>
      </c>
      <c r="L625" s="16">
        <v>7.2968490878938641E-2</v>
      </c>
      <c r="M625" s="16">
        <v>5.9829059829059832E-2</v>
      </c>
      <c r="O625" s="16">
        <v>7.909604519774012E-2</v>
      </c>
      <c r="P625" s="16">
        <v>8.1761006289308172E-2</v>
      </c>
      <c r="Q625" s="16">
        <v>0.09</v>
      </c>
      <c r="S625" s="16">
        <v>6.7010309278350513E-2</v>
      </c>
      <c r="T625" s="16">
        <v>5.434782608695652E-2</v>
      </c>
      <c r="U625" s="16">
        <v>7.6923076923076927E-2</v>
      </c>
      <c r="V625" s="16">
        <v>7.1065989847715741E-2</v>
      </c>
      <c r="X625" s="16">
        <v>7.7994428969359333E-2</v>
      </c>
      <c r="Y625" s="16">
        <v>5.3571428571428568E-2</v>
      </c>
      <c r="Z625" s="16">
        <v>5.8479532163742687E-2</v>
      </c>
      <c r="AB625" s="16">
        <v>7.1917808219178078E-2</v>
      </c>
      <c r="AC625" s="16">
        <v>7.178631051752922E-2</v>
      </c>
      <c r="AD625" s="16">
        <v>5.2770448548812673E-2</v>
      </c>
    </row>
    <row r="626" spans="2:30" x14ac:dyDescent="0.35">
      <c r="B626" s="15" t="s">
        <v>311</v>
      </c>
      <c r="C626" s="16">
        <v>8.6419753086419745E-3</v>
      </c>
      <c r="D626" s="16">
        <v>2.2831050228310501E-2</v>
      </c>
      <c r="E626" s="16">
        <v>3.3898305084745762E-3</v>
      </c>
      <c r="G626" s="16">
        <v>1.5686274509803921E-2</v>
      </c>
      <c r="H626" s="16">
        <v>7.575757575757576E-3</v>
      </c>
      <c r="I626" s="16">
        <v>0</v>
      </c>
      <c r="J626" s="16">
        <v>9.5238095238095247E-3</v>
      </c>
      <c r="L626" s="16">
        <v>9.9502487562189053E-3</v>
      </c>
      <c r="M626" s="16">
        <v>0</v>
      </c>
      <c r="O626" s="16">
        <v>5.6497175141242938E-3</v>
      </c>
      <c r="P626" s="16">
        <v>2.5157232704402521E-2</v>
      </c>
      <c r="Q626" s="16">
        <v>0.01</v>
      </c>
      <c r="S626" s="16">
        <v>1.030927835051546E-2</v>
      </c>
      <c r="T626" s="16">
        <v>3.6231884057971011E-3</v>
      </c>
      <c r="U626" s="16">
        <v>1.3986013986013989E-2</v>
      </c>
      <c r="V626" s="16">
        <v>1.015228426395939E-2</v>
      </c>
      <c r="X626" s="16">
        <v>8.356545961002786E-3</v>
      </c>
      <c r="Y626" s="16">
        <v>3.5714285714285709E-3</v>
      </c>
      <c r="Z626" s="16">
        <v>1.754385964912281E-2</v>
      </c>
      <c r="AB626" s="16">
        <v>6.8493150684931503E-3</v>
      </c>
      <c r="AC626" s="16">
        <v>1.001669449081803E-2</v>
      </c>
      <c r="AD626" s="16">
        <v>7.9155672823219003E-3</v>
      </c>
    </row>
    <row r="627" spans="2:30" x14ac:dyDescent="0.35">
      <c r="B627" s="15" t="s">
        <v>98</v>
      </c>
      <c r="C627" s="16">
        <v>1.234567901234568E-2</v>
      </c>
      <c r="D627" s="16">
        <v>0</v>
      </c>
      <c r="E627" s="16">
        <v>1.6949152542372881E-2</v>
      </c>
      <c r="G627" s="16">
        <v>1.1764705882352939E-2</v>
      </c>
      <c r="H627" s="16">
        <v>7.575757575757576E-3</v>
      </c>
      <c r="I627" s="16">
        <v>1.6129032258064519E-2</v>
      </c>
      <c r="J627" s="16">
        <v>1.9047619047619049E-2</v>
      </c>
      <c r="L627" s="16">
        <v>8.291873963515755E-3</v>
      </c>
      <c r="M627" s="16">
        <v>8.5470085470085479E-3</v>
      </c>
      <c r="O627" s="16">
        <v>0</v>
      </c>
      <c r="P627" s="16">
        <v>6.2893081761006293E-3</v>
      </c>
      <c r="Q627" s="16">
        <v>0.01</v>
      </c>
      <c r="S627" s="16">
        <v>3.0927835051546389E-2</v>
      </c>
      <c r="T627" s="16">
        <v>3.6231884057971011E-3</v>
      </c>
      <c r="U627" s="16">
        <v>6.993006993006993E-3</v>
      </c>
      <c r="V627" s="16">
        <v>1.015228426395939E-2</v>
      </c>
      <c r="X627" s="16">
        <v>1.3927576601671311E-2</v>
      </c>
      <c r="Y627" s="16">
        <v>1.0714285714285709E-2</v>
      </c>
      <c r="Z627" s="16">
        <v>1.1695906432748541E-2</v>
      </c>
      <c r="AB627" s="16">
        <v>1.3698630136986301E-2</v>
      </c>
      <c r="AC627" s="16">
        <v>8.3472454090150246E-3</v>
      </c>
      <c r="AD627" s="16">
        <v>1.0554089709762529E-2</v>
      </c>
    </row>
    <row r="629" spans="2:30" ht="174" x14ac:dyDescent="0.35">
      <c r="B629" s="12" t="s">
        <v>312</v>
      </c>
    </row>
    <row r="630" spans="2:30" x14ac:dyDescent="0.35">
      <c r="B630" s="13" t="s">
        <v>17</v>
      </c>
    </row>
    <row r="631" spans="2:30" x14ac:dyDescent="0.35">
      <c r="B631" s="11" t="s">
        <v>53</v>
      </c>
      <c r="C631" s="14">
        <v>810</v>
      </c>
      <c r="D631" s="14">
        <v>219</v>
      </c>
      <c r="E631" s="14">
        <v>590</v>
      </c>
      <c r="G631" s="14">
        <v>255</v>
      </c>
      <c r="H631" s="14">
        <v>264</v>
      </c>
      <c r="I631" s="14">
        <v>186</v>
      </c>
      <c r="J631" s="14">
        <v>105</v>
      </c>
      <c r="L631" s="14">
        <v>603</v>
      </c>
      <c r="M631" s="14">
        <v>117</v>
      </c>
      <c r="O631" s="14">
        <v>177</v>
      </c>
      <c r="P631" s="14">
        <v>159</v>
      </c>
      <c r="Q631" s="14">
        <v>100</v>
      </c>
      <c r="S631" s="14">
        <v>194</v>
      </c>
      <c r="T631" s="14">
        <v>276</v>
      </c>
      <c r="U631" s="14">
        <v>143</v>
      </c>
      <c r="V631" s="14">
        <v>197</v>
      </c>
      <c r="X631" s="14">
        <v>359</v>
      </c>
      <c r="Y631" s="14">
        <v>280</v>
      </c>
      <c r="Z631" s="14">
        <v>171</v>
      </c>
      <c r="AB631" s="14">
        <v>584</v>
      </c>
      <c r="AC631" s="14">
        <v>599</v>
      </c>
      <c r="AD631" s="14">
        <v>379</v>
      </c>
    </row>
    <row r="632" spans="2:30" x14ac:dyDescent="0.35">
      <c r="B632" s="15" t="s">
        <v>307</v>
      </c>
      <c r="C632" s="16">
        <v>0.21234567901234569</v>
      </c>
      <c r="D632" s="16">
        <v>0.16438356164383561</v>
      </c>
      <c r="E632" s="16">
        <v>0.23050847457627119</v>
      </c>
      <c r="G632" s="16">
        <v>0.18431372549019609</v>
      </c>
      <c r="H632" s="16">
        <v>0.20833333333333329</v>
      </c>
      <c r="I632" s="16">
        <v>0.24731182795698919</v>
      </c>
      <c r="J632" s="16">
        <v>0.22857142857142859</v>
      </c>
      <c r="L632" s="16">
        <v>0.2189054726368159</v>
      </c>
      <c r="M632" s="16">
        <v>0.21367521367521369</v>
      </c>
      <c r="O632" s="16">
        <v>0.28813559322033899</v>
      </c>
      <c r="P632" s="16">
        <v>0.16352201257861629</v>
      </c>
      <c r="Q632" s="16">
        <v>0.26</v>
      </c>
      <c r="S632" s="16">
        <v>0.18556701030927841</v>
      </c>
      <c r="T632" s="16">
        <v>0.26811594202898548</v>
      </c>
      <c r="U632" s="16">
        <v>0.20979020979020979</v>
      </c>
      <c r="V632" s="16">
        <v>0.16243654822335021</v>
      </c>
      <c r="X632" s="16">
        <v>0.22841225626740949</v>
      </c>
      <c r="Y632" s="16">
        <v>0.18571428571428569</v>
      </c>
      <c r="Z632" s="16">
        <v>0.22222222222222221</v>
      </c>
      <c r="AB632" s="16">
        <v>0.20034246575342471</v>
      </c>
      <c r="AC632" s="16">
        <v>0.19699499165275461</v>
      </c>
      <c r="AD632" s="16">
        <v>0.20844327176781</v>
      </c>
    </row>
    <row r="633" spans="2:30" x14ac:dyDescent="0.35">
      <c r="B633" s="15" t="s">
        <v>308</v>
      </c>
      <c r="C633" s="16">
        <v>0.56913580246913575</v>
      </c>
      <c r="D633" s="16">
        <v>0.56164383561643838</v>
      </c>
      <c r="E633" s="16">
        <v>0.57288135593220335</v>
      </c>
      <c r="G633" s="16">
        <v>0.59215686274509804</v>
      </c>
      <c r="H633" s="16">
        <v>0.59090909090909094</v>
      </c>
      <c r="I633" s="16">
        <v>0.5161290322580645</v>
      </c>
      <c r="J633" s="16">
        <v>0.55238095238095242</v>
      </c>
      <c r="L633" s="16">
        <v>0.56053067993366501</v>
      </c>
      <c r="M633" s="16">
        <v>0.60683760683760679</v>
      </c>
      <c r="O633" s="16">
        <v>0.5423728813559322</v>
      </c>
      <c r="P633" s="16">
        <v>0.59748427672955973</v>
      </c>
      <c r="Q633" s="16">
        <v>0.55000000000000004</v>
      </c>
      <c r="S633" s="16">
        <v>0.57216494845360821</v>
      </c>
      <c r="T633" s="16">
        <v>0.53623188405797106</v>
      </c>
      <c r="U633" s="16">
        <v>0.57342657342657344</v>
      </c>
      <c r="V633" s="16">
        <v>0.6091370558375635</v>
      </c>
      <c r="X633" s="16">
        <v>0.55988857938718661</v>
      </c>
      <c r="Y633" s="16">
        <v>0.5892857142857143</v>
      </c>
      <c r="Z633" s="16">
        <v>0.55555555555555558</v>
      </c>
      <c r="AB633" s="16">
        <v>0.57705479452054798</v>
      </c>
      <c r="AC633" s="16">
        <v>0.58931552587646074</v>
      </c>
      <c r="AD633" s="16">
        <v>0.56728232189973615</v>
      </c>
    </row>
    <row r="634" spans="2:30" x14ac:dyDescent="0.35">
      <c r="B634" s="15" t="s">
        <v>309</v>
      </c>
      <c r="C634" s="16">
        <v>0.1641975308641975</v>
      </c>
      <c r="D634" s="16">
        <v>0.20547945205479451</v>
      </c>
      <c r="E634" s="16">
        <v>0.14915254237288139</v>
      </c>
      <c r="G634" s="16">
        <v>0.16078431372549021</v>
      </c>
      <c r="H634" s="16">
        <v>0.15909090909090909</v>
      </c>
      <c r="I634" s="16">
        <v>0.16666666666666671</v>
      </c>
      <c r="J634" s="16">
        <v>0.18095238095238089</v>
      </c>
      <c r="L634" s="16">
        <v>0.1674958540630182</v>
      </c>
      <c r="M634" s="16">
        <v>0.14529914529914531</v>
      </c>
      <c r="O634" s="16">
        <v>0.13559322033898311</v>
      </c>
      <c r="P634" s="16">
        <v>0.169811320754717</v>
      </c>
      <c r="Q634" s="16">
        <v>0.14000000000000001</v>
      </c>
      <c r="S634" s="16">
        <v>0.1752577319587629</v>
      </c>
      <c r="T634" s="16">
        <v>0.14130434782608689</v>
      </c>
      <c r="U634" s="16">
        <v>0.16783216783216781</v>
      </c>
      <c r="V634" s="16">
        <v>0.182741116751269</v>
      </c>
      <c r="X634" s="16">
        <v>0.15041782729805009</v>
      </c>
      <c r="Y634" s="16">
        <v>0.18928571428571431</v>
      </c>
      <c r="Z634" s="16">
        <v>0.15204678362573101</v>
      </c>
      <c r="AB634" s="16">
        <v>0.1660958904109589</v>
      </c>
      <c r="AC634" s="16">
        <v>0.16026711185308851</v>
      </c>
      <c r="AD634" s="16">
        <v>0.17150395778364119</v>
      </c>
    </row>
    <row r="635" spans="2:30" x14ac:dyDescent="0.35">
      <c r="B635" s="15" t="s">
        <v>310</v>
      </c>
      <c r="C635" s="16">
        <v>3.4567901234567898E-2</v>
      </c>
      <c r="D635" s="16">
        <v>5.9360730593607303E-2</v>
      </c>
      <c r="E635" s="16">
        <v>2.3728813559322031E-2</v>
      </c>
      <c r="G635" s="16">
        <v>4.7058823529411757E-2</v>
      </c>
      <c r="H635" s="16">
        <v>3.4090909090909088E-2</v>
      </c>
      <c r="I635" s="16">
        <v>2.6881720430107531E-2</v>
      </c>
      <c r="J635" s="16">
        <v>1.9047619047619049E-2</v>
      </c>
      <c r="L635" s="16">
        <v>3.482587064676617E-2</v>
      </c>
      <c r="M635" s="16">
        <v>1.7094017094017099E-2</v>
      </c>
      <c r="O635" s="16">
        <v>2.8248587570621469E-2</v>
      </c>
      <c r="P635" s="16">
        <v>4.40251572327044E-2</v>
      </c>
      <c r="Q635" s="16">
        <v>0.02</v>
      </c>
      <c r="S635" s="16">
        <v>3.0927835051546389E-2</v>
      </c>
      <c r="T635" s="16">
        <v>3.9855072463768113E-2</v>
      </c>
      <c r="U635" s="16">
        <v>3.4965034965034968E-2</v>
      </c>
      <c r="V635" s="16">
        <v>3.045685279187817E-2</v>
      </c>
      <c r="X635" s="16">
        <v>3.6211699164345412E-2</v>
      </c>
      <c r="Y635" s="16">
        <v>2.5000000000000001E-2</v>
      </c>
      <c r="Z635" s="16">
        <v>4.6783625730994149E-2</v>
      </c>
      <c r="AB635" s="16">
        <v>3.2534246575342457E-2</v>
      </c>
      <c r="AC635" s="16">
        <v>3.6727879799666109E-2</v>
      </c>
      <c r="AD635" s="16">
        <v>3.6939313984168873E-2</v>
      </c>
    </row>
    <row r="636" spans="2:30" x14ac:dyDescent="0.35">
      <c r="B636" s="15" t="s">
        <v>311</v>
      </c>
      <c r="C636" s="16">
        <v>4.9382716049382724E-3</v>
      </c>
      <c r="D636" s="16">
        <v>4.5662100456621002E-3</v>
      </c>
      <c r="E636" s="16">
        <v>5.084745762711864E-3</v>
      </c>
      <c r="G636" s="16">
        <v>7.8431372549019607E-3</v>
      </c>
      <c r="H636" s="16">
        <v>0</v>
      </c>
      <c r="I636" s="16">
        <v>1.075268817204301E-2</v>
      </c>
      <c r="J636" s="16">
        <v>0</v>
      </c>
      <c r="L636" s="16">
        <v>6.6334991708126038E-3</v>
      </c>
      <c r="M636" s="16">
        <v>0</v>
      </c>
      <c r="O636" s="16">
        <v>0</v>
      </c>
      <c r="P636" s="16">
        <v>6.2893081761006293E-3</v>
      </c>
      <c r="Q636" s="16">
        <v>0.02</v>
      </c>
      <c r="S636" s="16">
        <v>5.1546391752577319E-3</v>
      </c>
      <c r="T636" s="16">
        <v>3.6231884057971011E-3</v>
      </c>
      <c r="U636" s="16">
        <v>0</v>
      </c>
      <c r="V636" s="16">
        <v>1.015228426395939E-2</v>
      </c>
      <c r="X636" s="16">
        <v>2.7855153203342618E-3</v>
      </c>
      <c r="Y636" s="16">
        <v>3.5714285714285709E-3</v>
      </c>
      <c r="Z636" s="16">
        <v>1.1695906432748541E-2</v>
      </c>
      <c r="AB636" s="16">
        <v>5.1369863013698627E-3</v>
      </c>
      <c r="AC636" s="16">
        <v>5.008347245409015E-3</v>
      </c>
      <c r="AD636" s="16">
        <v>5.2770448548812663E-3</v>
      </c>
    </row>
    <row r="637" spans="2:30" x14ac:dyDescent="0.35">
      <c r="B637" s="15" t="s">
        <v>98</v>
      </c>
      <c r="C637" s="16">
        <v>1.4814814814814821E-2</v>
      </c>
      <c r="D637" s="16">
        <v>4.5662100456621002E-3</v>
      </c>
      <c r="E637" s="16">
        <v>1.864406779661017E-2</v>
      </c>
      <c r="G637" s="16">
        <v>7.8431372549019607E-3</v>
      </c>
      <c r="H637" s="16">
        <v>7.575757575757576E-3</v>
      </c>
      <c r="I637" s="16">
        <v>3.2258064516129031E-2</v>
      </c>
      <c r="J637" s="16">
        <v>1.9047619047619049E-2</v>
      </c>
      <c r="L637" s="16">
        <v>1.1608623548922061E-2</v>
      </c>
      <c r="M637" s="16">
        <v>1.7094017094017099E-2</v>
      </c>
      <c r="O637" s="16">
        <v>5.6497175141242938E-3</v>
      </c>
      <c r="P637" s="16">
        <v>1.886792452830189E-2</v>
      </c>
      <c r="Q637" s="16">
        <v>0.01</v>
      </c>
      <c r="S637" s="16">
        <v>3.0927835051546389E-2</v>
      </c>
      <c r="T637" s="16">
        <v>1.0869565217391301E-2</v>
      </c>
      <c r="U637" s="16">
        <v>1.3986013986013989E-2</v>
      </c>
      <c r="V637" s="16">
        <v>5.076142131979695E-3</v>
      </c>
      <c r="X637" s="16">
        <v>2.2284122562674091E-2</v>
      </c>
      <c r="Y637" s="16">
        <v>7.1428571428571426E-3</v>
      </c>
      <c r="Z637" s="16">
        <v>1.1695906432748541E-2</v>
      </c>
      <c r="AB637" s="16">
        <v>1.883561643835616E-2</v>
      </c>
      <c r="AC637" s="16">
        <v>1.168614357262104E-2</v>
      </c>
      <c r="AD637" s="16">
        <v>1.0554089709762529E-2</v>
      </c>
    </row>
    <row r="639" spans="2:30" ht="87" x14ac:dyDescent="0.35">
      <c r="B639" s="12" t="s">
        <v>313</v>
      </c>
    </row>
    <row r="640" spans="2:30" x14ac:dyDescent="0.35">
      <c r="B640" s="13" t="s">
        <v>17</v>
      </c>
    </row>
    <row r="641" spans="2:30" x14ac:dyDescent="0.35">
      <c r="B641" s="11" t="s">
        <v>53</v>
      </c>
      <c r="C641" s="14">
        <v>810</v>
      </c>
      <c r="D641" s="14">
        <v>219</v>
      </c>
      <c r="E641" s="14">
        <v>590</v>
      </c>
      <c r="G641" s="14">
        <v>255</v>
      </c>
      <c r="H641" s="14">
        <v>264</v>
      </c>
      <c r="I641" s="14">
        <v>186</v>
      </c>
      <c r="J641" s="14">
        <v>105</v>
      </c>
      <c r="L641" s="14">
        <v>603</v>
      </c>
      <c r="M641" s="14">
        <v>117</v>
      </c>
      <c r="O641" s="14">
        <v>177</v>
      </c>
      <c r="P641" s="14">
        <v>159</v>
      </c>
      <c r="Q641" s="14">
        <v>100</v>
      </c>
      <c r="S641" s="14">
        <v>194</v>
      </c>
      <c r="T641" s="14">
        <v>276</v>
      </c>
      <c r="U641" s="14">
        <v>143</v>
      </c>
      <c r="V641" s="14">
        <v>197</v>
      </c>
      <c r="X641" s="14">
        <v>359</v>
      </c>
      <c r="Y641" s="14">
        <v>280</v>
      </c>
      <c r="Z641" s="14">
        <v>171</v>
      </c>
      <c r="AB641" s="14">
        <v>584</v>
      </c>
      <c r="AC641" s="14">
        <v>599</v>
      </c>
      <c r="AD641" s="14">
        <v>379</v>
      </c>
    </row>
    <row r="642" spans="2:30" x14ac:dyDescent="0.35">
      <c r="B642" s="15" t="s">
        <v>307</v>
      </c>
      <c r="C642" s="16">
        <v>0.20617283950617291</v>
      </c>
      <c r="D642" s="16">
        <v>0.15981735159817351</v>
      </c>
      <c r="E642" s="16">
        <v>0.223728813559322</v>
      </c>
      <c r="G642" s="16">
        <v>0.25882352941176467</v>
      </c>
      <c r="H642" s="16">
        <v>0.16666666666666671</v>
      </c>
      <c r="I642" s="16">
        <v>0.19354838709677419</v>
      </c>
      <c r="J642" s="16">
        <v>0.2</v>
      </c>
      <c r="L642" s="16">
        <v>0.20232172470978441</v>
      </c>
      <c r="M642" s="16">
        <v>0.2478632478632479</v>
      </c>
      <c r="O642" s="16">
        <v>0.28813559322033899</v>
      </c>
      <c r="P642" s="16">
        <v>0.13836477987421381</v>
      </c>
      <c r="Q642" s="16">
        <v>0.16</v>
      </c>
      <c r="S642" s="16">
        <v>0.25257731958762891</v>
      </c>
      <c r="T642" s="16">
        <v>0.22826086956521741</v>
      </c>
      <c r="U642" s="16">
        <v>0.20979020979020979</v>
      </c>
      <c r="V642" s="16">
        <v>0.12690355329949241</v>
      </c>
      <c r="X642" s="16">
        <v>0.2033426183844011</v>
      </c>
      <c r="Y642" s="16">
        <v>0.17499999999999999</v>
      </c>
      <c r="Z642" s="16">
        <v>0.26315789473684209</v>
      </c>
      <c r="AB642" s="16">
        <v>0.17465753424657529</v>
      </c>
      <c r="AC642" s="16">
        <v>0.1636060100166945</v>
      </c>
      <c r="AD642" s="16">
        <v>0.20844327176781</v>
      </c>
    </row>
    <row r="643" spans="2:30" x14ac:dyDescent="0.35">
      <c r="B643" s="15" t="s">
        <v>308</v>
      </c>
      <c r="C643" s="16">
        <v>0.32222222222222219</v>
      </c>
      <c r="D643" s="16">
        <v>0.32876712328767121</v>
      </c>
      <c r="E643" s="16">
        <v>0.32033898305084751</v>
      </c>
      <c r="G643" s="16">
        <v>0.32156862745098042</v>
      </c>
      <c r="H643" s="16">
        <v>0.29166666666666669</v>
      </c>
      <c r="I643" s="16">
        <v>0.37096774193548387</v>
      </c>
      <c r="J643" s="16">
        <v>0.31428571428571428</v>
      </c>
      <c r="L643" s="16">
        <v>0.3250414593698176</v>
      </c>
      <c r="M643" s="16">
        <v>0.29914529914529908</v>
      </c>
      <c r="O643" s="16">
        <v>0.32203389830508472</v>
      </c>
      <c r="P643" s="16">
        <v>0.31446540880503138</v>
      </c>
      <c r="Q643" s="16">
        <v>0.34</v>
      </c>
      <c r="S643" s="16">
        <v>0.29381443298969068</v>
      </c>
      <c r="T643" s="16">
        <v>0.34057971014492749</v>
      </c>
      <c r="U643" s="16">
        <v>0.30769230769230771</v>
      </c>
      <c r="V643" s="16">
        <v>0.3350253807106599</v>
      </c>
      <c r="X643" s="16">
        <v>0.29526462395543168</v>
      </c>
      <c r="Y643" s="16">
        <v>0.32500000000000001</v>
      </c>
      <c r="Z643" s="16">
        <v>0.3742690058479532</v>
      </c>
      <c r="AB643" s="16">
        <v>0.30308219178082191</v>
      </c>
      <c r="AC643" s="16">
        <v>0.30383973288814692</v>
      </c>
      <c r="AD643" s="16">
        <v>0.34300791556728227</v>
      </c>
    </row>
    <row r="644" spans="2:30" x14ac:dyDescent="0.35">
      <c r="B644" s="15" t="s">
        <v>309</v>
      </c>
      <c r="C644" s="16">
        <v>0.22592592592592589</v>
      </c>
      <c r="D644" s="16">
        <v>0.26027397260273971</v>
      </c>
      <c r="E644" s="16">
        <v>0.21186440677966101</v>
      </c>
      <c r="G644" s="16">
        <v>0.19607843137254899</v>
      </c>
      <c r="H644" s="16">
        <v>0.26136363636363641</v>
      </c>
      <c r="I644" s="16">
        <v>0.20430107526881719</v>
      </c>
      <c r="J644" s="16">
        <v>0.2476190476190476</v>
      </c>
      <c r="L644" s="16">
        <v>0.21061359867330021</v>
      </c>
      <c r="M644" s="16">
        <v>0.27350427350427348</v>
      </c>
      <c r="O644" s="16">
        <v>0.19774011299435029</v>
      </c>
      <c r="P644" s="16">
        <v>0.26415094339622641</v>
      </c>
      <c r="Q644" s="16">
        <v>0.23</v>
      </c>
      <c r="S644" s="16">
        <v>0.22164948453608249</v>
      </c>
      <c r="T644" s="16">
        <v>0.23550724637681161</v>
      </c>
      <c r="U644" s="16">
        <v>0.2167832167832168</v>
      </c>
      <c r="V644" s="16">
        <v>0.2233502538071066</v>
      </c>
      <c r="X644" s="16">
        <v>0.22005571030640669</v>
      </c>
      <c r="Y644" s="16">
        <v>0.26071428571428568</v>
      </c>
      <c r="Z644" s="16">
        <v>0.1812865497076023</v>
      </c>
      <c r="AB644" s="16">
        <v>0.22945205479452049</v>
      </c>
      <c r="AC644" s="16">
        <v>0.2420701168614357</v>
      </c>
      <c r="AD644" s="16">
        <v>0.20316622691292879</v>
      </c>
    </row>
    <row r="645" spans="2:30" x14ac:dyDescent="0.35">
      <c r="B645" s="15" t="s">
        <v>310</v>
      </c>
      <c r="C645" s="16">
        <v>0.15555555555555561</v>
      </c>
      <c r="D645" s="16">
        <v>0.17351598173515981</v>
      </c>
      <c r="E645" s="16">
        <v>0.14915254237288139</v>
      </c>
      <c r="G645" s="16">
        <v>0.12941176470588239</v>
      </c>
      <c r="H645" s="16">
        <v>0.1818181818181818</v>
      </c>
      <c r="I645" s="16">
        <v>0.14516129032258071</v>
      </c>
      <c r="J645" s="16">
        <v>0.1714285714285714</v>
      </c>
      <c r="L645" s="16">
        <v>0.1674958540630182</v>
      </c>
      <c r="M645" s="16">
        <v>0.1196581196581197</v>
      </c>
      <c r="O645" s="16">
        <v>0.10734463276836161</v>
      </c>
      <c r="P645" s="16">
        <v>0.1761006289308176</v>
      </c>
      <c r="Q645" s="16">
        <v>0.13</v>
      </c>
      <c r="S645" s="16">
        <v>0.14432989690721651</v>
      </c>
      <c r="T645" s="16">
        <v>0.1231884057971015</v>
      </c>
      <c r="U645" s="16">
        <v>0.1398601398601399</v>
      </c>
      <c r="V645" s="16">
        <v>0.2233502538071066</v>
      </c>
      <c r="X645" s="16">
        <v>0.16991643454038999</v>
      </c>
      <c r="Y645" s="16">
        <v>0.16428571428571431</v>
      </c>
      <c r="Z645" s="16">
        <v>0.1111111111111111</v>
      </c>
      <c r="AB645" s="16">
        <v>0.17808219178082191</v>
      </c>
      <c r="AC645" s="16">
        <v>0.17696160267111849</v>
      </c>
      <c r="AD645" s="16">
        <v>0.15567282321899739</v>
      </c>
    </row>
    <row r="646" spans="2:30" x14ac:dyDescent="0.35">
      <c r="B646" s="15" t="s">
        <v>311</v>
      </c>
      <c r="C646" s="16">
        <v>8.1481481481481488E-2</v>
      </c>
      <c r="D646" s="16">
        <v>6.8493150684931503E-2</v>
      </c>
      <c r="E646" s="16">
        <v>8.6440677966101692E-2</v>
      </c>
      <c r="G646" s="16">
        <v>9.0196078431372548E-2</v>
      </c>
      <c r="H646" s="16">
        <v>8.3333333333333329E-2</v>
      </c>
      <c r="I646" s="16">
        <v>8.6021505376344093E-2</v>
      </c>
      <c r="J646" s="16">
        <v>4.7619047619047623E-2</v>
      </c>
      <c r="L646" s="16">
        <v>8.7893864013267001E-2</v>
      </c>
      <c r="M646" s="16">
        <v>4.2735042735042743E-2</v>
      </c>
      <c r="O646" s="16">
        <v>7.909604519774012E-2</v>
      </c>
      <c r="P646" s="16">
        <v>9.4339622641509441E-2</v>
      </c>
      <c r="Q646" s="16">
        <v>0.13</v>
      </c>
      <c r="S646" s="16">
        <v>7.2164948453608241E-2</v>
      </c>
      <c r="T646" s="16">
        <v>6.5217391304347824E-2</v>
      </c>
      <c r="U646" s="16">
        <v>0.1118881118881119</v>
      </c>
      <c r="V646" s="16">
        <v>9.1370558375634514E-2</v>
      </c>
      <c r="X646" s="16">
        <v>9.7493036211699163E-2</v>
      </c>
      <c r="Y646" s="16">
        <v>7.1428571428571425E-2</v>
      </c>
      <c r="Z646" s="16">
        <v>6.4327485380116955E-2</v>
      </c>
      <c r="AB646" s="16">
        <v>0.10445205479452049</v>
      </c>
      <c r="AC646" s="16">
        <v>0.1051752921535893</v>
      </c>
      <c r="AD646" s="16">
        <v>7.9155672823219003E-2</v>
      </c>
    </row>
    <row r="647" spans="2:30" x14ac:dyDescent="0.35">
      <c r="B647" s="15" t="s">
        <v>98</v>
      </c>
      <c r="C647" s="16">
        <v>8.6419753086419745E-3</v>
      </c>
      <c r="D647" s="16">
        <v>9.1324200913242004E-3</v>
      </c>
      <c r="E647" s="16">
        <v>8.4745762711864406E-3</v>
      </c>
      <c r="G647" s="16">
        <v>3.9215686274509803E-3</v>
      </c>
      <c r="H647" s="16">
        <v>1.515151515151515E-2</v>
      </c>
      <c r="I647" s="16">
        <v>0</v>
      </c>
      <c r="J647" s="16">
        <v>1.9047619047619049E-2</v>
      </c>
      <c r="L647" s="16">
        <v>6.6334991708126038E-3</v>
      </c>
      <c r="M647" s="16">
        <v>1.7094017094017099E-2</v>
      </c>
      <c r="O647" s="16">
        <v>5.6497175141242938E-3</v>
      </c>
      <c r="P647" s="16">
        <v>1.257861635220126E-2</v>
      </c>
      <c r="Q647" s="16">
        <v>0.01</v>
      </c>
      <c r="S647" s="16">
        <v>1.54639175257732E-2</v>
      </c>
      <c r="T647" s="16">
        <v>7.246376811594203E-3</v>
      </c>
      <c r="U647" s="16">
        <v>1.3986013986013989E-2</v>
      </c>
      <c r="V647" s="16">
        <v>0</v>
      </c>
      <c r="X647" s="16">
        <v>1.3927576601671311E-2</v>
      </c>
      <c r="Y647" s="16">
        <v>3.5714285714285709E-3</v>
      </c>
      <c r="Z647" s="16">
        <v>5.8479532163742687E-3</v>
      </c>
      <c r="AB647" s="16">
        <v>1.0273972602739731E-2</v>
      </c>
      <c r="AC647" s="16">
        <v>8.3472454090150246E-3</v>
      </c>
      <c r="AD647" s="16">
        <v>1.0554089709762529E-2</v>
      </c>
    </row>
    <row r="649" spans="2:30" ht="43.5" x14ac:dyDescent="0.35">
      <c r="B649" s="12" t="s">
        <v>314</v>
      </c>
    </row>
    <row r="650" spans="2:30" x14ac:dyDescent="0.35">
      <c r="B650" s="13" t="s">
        <v>17</v>
      </c>
    </row>
    <row r="651" spans="2:30" x14ac:dyDescent="0.35">
      <c r="B651" s="11" t="s">
        <v>53</v>
      </c>
      <c r="C651" s="14">
        <v>810</v>
      </c>
      <c r="D651" s="14">
        <v>219</v>
      </c>
      <c r="E651" s="14">
        <v>590</v>
      </c>
      <c r="G651" s="14">
        <v>255</v>
      </c>
      <c r="H651" s="14">
        <v>264</v>
      </c>
      <c r="I651" s="14">
        <v>186</v>
      </c>
      <c r="J651" s="14">
        <v>105</v>
      </c>
      <c r="L651" s="14">
        <v>603</v>
      </c>
      <c r="M651" s="14">
        <v>117</v>
      </c>
      <c r="O651" s="14">
        <v>177</v>
      </c>
      <c r="P651" s="14">
        <v>159</v>
      </c>
      <c r="Q651" s="14">
        <v>100</v>
      </c>
      <c r="S651" s="14">
        <v>194</v>
      </c>
      <c r="T651" s="14">
        <v>276</v>
      </c>
      <c r="U651" s="14">
        <v>143</v>
      </c>
      <c r="V651" s="14">
        <v>197</v>
      </c>
      <c r="X651" s="14">
        <v>359</v>
      </c>
      <c r="Y651" s="14">
        <v>280</v>
      </c>
      <c r="Z651" s="14">
        <v>171</v>
      </c>
      <c r="AB651" s="14">
        <v>584</v>
      </c>
      <c r="AC651" s="14">
        <v>599</v>
      </c>
      <c r="AD651" s="14">
        <v>379</v>
      </c>
    </row>
    <row r="652" spans="2:30" ht="58" x14ac:dyDescent="0.35">
      <c r="B652" s="15" t="s">
        <v>315</v>
      </c>
      <c r="C652" s="16">
        <v>0.1395061728395062</v>
      </c>
      <c r="D652" s="16">
        <v>0.15525114155251141</v>
      </c>
      <c r="E652" s="16">
        <v>0.13389830508474579</v>
      </c>
      <c r="G652" s="16">
        <v>0.15686274509803921</v>
      </c>
      <c r="H652" s="16">
        <v>0.125</v>
      </c>
      <c r="I652" s="16">
        <v>0.16129032258064521</v>
      </c>
      <c r="J652" s="16">
        <v>9.5238095238095233E-2</v>
      </c>
      <c r="L652" s="16">
        <v>0.12437810945273629</v>
      </c>
      <c r="M652" s="16">
        <v>0.17948717948717949</v>
      </c>
      <c r="O652" s="16">
        <v>0.13559322033898311</v>
      </c>
      <c r="P652" s="16">
        <v>0.15723270440251569</v>
      </c>
      <c r="Q652" s="16">
        <v>0.11</v>
      </c>
      <c r="S652" s="16">
        <v>0.17010309278350519</v>
      </c>
      <c r="T652" s="16">
        <v>0.12681159420289859</v>
      </c>
      <c r="U652" s="16">
        <v>0.15384615384615391</v>
      </c>
      <c r="V652" s="16">
        <v>0.116751269035533</v>
      </c>
      <c r="X652" s="16">
        <v>0.14206128133704729</v>
      </c>
      <c r="Y652" s="16">
        <v>0.125</v>
      </c>
      <c r="Z652" s="16">
        <v>0.15789473684210531</v>
      </c>
      <c r="AB652" s="16">
        <v>0.13527397260273971</v>
      </c>
      <c r="AC652" s="16">
        <v>0.13355592654424039</v>
      </c>
      <c r="AD652" s="16">
        <v>0.1187335092348285</v>
      </c>
    </row>
    <row r="653" spans="2:30" ht="43.5" x14ac:dyDescent="0.35">
      <c r="B653" s="15" t="s">
        <v>316</v>
      </c>
      <c r="C653" s="16">
        <v>0.55925925925925923</v>
      </c>
      <c r="D653" s="16">
        <v>0.54337899543378998</v>
      </c>
      <c r="E653" s="16">
        <v>0.56440677966101693</v>
      </c>
      <c r="G653" s="16">
        <v>0.58431372549019611</v>
      </c>
      <c r="H653" s="16">
        <v>0.55681818181818177</v>
      </c>
      <c r="I653" s="16">
        <v>0.5</v>
      </c>
      <c r="J653" s="16">
        <v>0.60952380952380958</v>
      </c>
      <c r="L653" s="16">
        <v>0.5903814262023217</v>
      </c>
      <c r="M653" s="16">
        <v>0.5213675213675214</v>
      </c>
      <c r="O653" s="16">
        <v>0.59322033898305082</v>
      </c>
      <c r="P653" s="16">
        <v>0.58490566037735847</v>
      </c>
      <c r="Q653" s="16">
        <v>0.6</v>
      </c>
      <c r="S653" s="16">
        <v>0.57731958762886593</v>
      </c>
      <c r="T653" s="16">
        <v>0.55797101449275366</v>
      </c>
      <c r="U653" s="16">
        <v>0.53146853146853146</v>
      </c>
      <c r="V653" s="16">
        <v>0.56345177664974622</v>
      </c>
      <c r="X653" s="16">
        <v>0.5348189415041783</v>
      </c>
      <c r="Y653" s="16">
        <v>0.57857142857142863</v>
      </c>
      <c r="Z653" s="16">
        <v>0.57894736842105265</v>
      </c>
      <c r="AB653" s="16">
        <v>0.56164383561643838</v>
      </c>
      <c r="AC653" s="16">
        <v>0.57595993322203676</v>
      </c>
      <c r="AD653" s="16">
        <v>0.57255936675461738</v>
      </c>
    </row>
    <row r="654" spans="2:30" ht="58" x14ac:dyDescent="0.35">
      <c r="B654" s="15" t="s">
        <v>317</v>
      </c>
      <c r="C654" s="16">
        <v>0.25802469135802469</v>
      </c>
      <c r="D654" s="16">
        <v>0.26484018264840181</v>
      </c>
      <c r="E654" s="16">
        <v>0.25593220338983053</v>
      </c>
      <c r="G654" s="16">
        <v>0.23137254901960791</v>
      </c>
      <c r="H654" s="16">
        <v>0.26515151515151508</v>
      </c>
      <c r="I654" s="16">
        <v>0.30107526881720431</v>
      </c>
      <c r="J654" s="16">
        <v>0.22857142857142859</v>
      </c>
      <c r="L654" s="16">
        <v>0.24875621890547259</v>
      </c>
      <c r="M654" s="16">
        <v>0.2393162393162393</v>
      </c>
      <c r="O654" s="16">
        <v>0.24293785310734459</v>
      </c>
      <c r="P654" s="16">
        <v>0.22641509433962259</v>
      </c>
      <c r="Q654" s="16">
        <v>0.22</v>
      </c>
      <c r="S654" s="16">
        <v>0.20103092783505161</v>
      </c>
      <c r="T654" s="16">
        <v>0.28985507246376813</v>
      </c>
      <c r="U654" s="16">
        <v>0.25874125874125881</v>
      </c>
      <c r="V654" s="16">
        <v>0.26903553299492378</v>
      </c>
      <c r="X654" s="16">
        <v>0.2785515320334262</v>
      </c>
      <c r="Y654" s="16">
        <v>0.25714285714285712</v>
      </c>
      <c r="Z654" s="16">
        <v>0.21637426900584791</v>
      </c>
      <c r="AB654" s="16">
        <v>0.26027397260273971</v>
      </c>
      <c r="AC654" s="16">
        <v>0.25375626043405669</v>
      </c>
      <c r="AD654" s="16">
        <v>0.25329815303430081</v>
      </c>
    </row>
    <row r="655" spans="2:30" ht="29" x14ac:dyDescent="0.35">
      <c r="B655" s="15" t="s">
        <v>318</v>
      </c>
      <c r="C655" s="16">
        <v>2.222222222222222E-2</v>
      </c>
      <c r="D655" s="16">
        <v>2.7397260273972601E-2</v>
      </c>
      <c r="E655" s="16">
        <v>2.033898305084746E-2</v>
      </c>
      <c r="G655" s="16">
        <v>1.5686274509803921E-2</v>
      </c>
      <c r="H655" s="16">
        <v>3.4090909090909088E-2</v>
      </c>
      <c r="I655" s="16">
        <v>1.075268817204301E-2</v>
      </c>
      <c r="J655" s="16">
        <v>2.8571428571428571E-2</v>
      </c>
      <c r="L655" s="16">
        <v>1.658374792703151E-2</v>
      </c>
      <c r="M655" s="16">
        <v>3.4188034188034191E-2</v>
      </c>
      <c r="O655" s="16">
        <v>2.8248587570621469E-2</v>
      </c>
      <c r="P655" s="16">
        <v>1.886792452830189E-2</v>
      </c>
      <c r="Q655" s="16">
        <v>0.02</v>
      </c>
      <c r="S655" s="16">
        <v>2.5773195876288658E-2</v>
      </c>
      <c r="T655" s="16">
        <v>1.0869565217391301E-2</v>
      </c>
      <c r="U655" s="16">
        <v>2.097902097902098E-2</v>
      </c>
      <c r="V655" s="16">
        <v>3.553299492385787E-2</v>
      </c>
      <c r="X655" s="16">
        <v>1.6713091922005568E-2</v>
      </c>
      <c r="Y655" s="16">
        <v>3.214285714285714E-2</v>
      </c>
      <c r="Z655" s="16">
        <v>1.754385964912281E-2</v>
      </c>
      <c r="AB655" s="16">
        <v>2.2260273972602738E-2</v>
      </c>
      <c r="AC655" s="16">
        <v>2.1702838063439069E-2</v>
      </c>
      <c r="AD655" s="16">
        <v>2.638522427440633E-2</v>
      </c>
    </row>
    <row r="656" spans="2:30" x14ac:dyDescent="0.35">
      <c r="B656" s="15" t="s">
        <v>98</v>
      </c>
      <c r="C656" s="16">
        <v>2.0987654320987651E-2</v>
      </c>
      <c r="D656" s="16">
        <v>9.1324200913242004E-3</v>
      </c>
      <c r="E656" s="16">
        <v>2.542372881355932E-2</v>
      </c>
      <c r="G656" s="16">
        <v>1.1764705882352939E-2</v>
      </c>
      <c r="H656" s="16">
        <v>1.893939393939394E-2</v>
      </c>
      <c r="I656" s="16">
        <v>2.6881720430107531E-2</v>
      </c>
      <c r="J656" s="16">
        <v>3.8095238095238099E-2</v>
      </c>
      <c r="L656" s="16">
        <v>1.9900497512437811E-2</v>
      </c>
      <c r="M656" s="16">
        <v>2.564102564102564E-2</v>
      </c>
      <c r="O656" s="16">
        <v>0</v>
      </c>
      <c r="P656" s="16">
        <v>1.257861635220126E-2</v>
      </c>
      <c r="Q656" s="16">
        <v>0.05</v>
      </c>
      <c r="S656" s="16">
        <v>2.5773195876288658E-2</v>
      </c>
      <c r="T656" s="16">
        <v>1.4492753623188409E-2</v>
      </c>
      <c r="U656" s="16">
        <v>3.4965034965034968E-2</v>
      </c>
      <c r="V656" s="16">
        <v>1.522842639593909E-2</v>
      </c>
      <c r="X656" s="16">
        <v>2.7855153203342621E-2</v>
      </c>
      <c r="Y656" s="16">
        <v>7.1428571428571426E-3</v>
      </c>
      <c r="Z656" s="16">
        <v>2.923976608187134E-2</v>
      </c>
      <c r="AB656" s="16">
        <v>2.0547945205479451E-2</v>
      </c>
      <c r="AC656" s="16">
        <v>1.5025041736227049E-2</v>
      </c>
      <c r="AD656" s="16">
        <v>2.9023746701846969E-2</v>
      </c>
    </row>
    <row r="658" spans="2:30" ht="43.5" x14ac:dyDescent="0.35">
      <c r="B658" s="12" t="s">
        <v>319</v>
      </c>
    </row>
    <row r="659" spans="2:30" x14ac:dyDescent="0.35">
      <c r="B659" s="13" t="s">
        <v>17</v>
      </c>
    </row>
    <row r="660" spans="2:30" x14ac:dyDescent="0.35">
      <c r="B660" s="11" t="s">
        <v>53</v>
      </c>
      <c r="C660" s="14">
        <v>810</v>
      </c>
      <c r="D660" s="14">
        <v>219</v>
      </c>
      <c r="E660" s="14">
        <v>590</v>
      </c>
      <c r="G660" s="14">
        <v>255</v>
      </c>
      <c r="H660" s="14">
        <v>264</v>
      </c>
      <c r="I660" s="14">
        <v>186</v>
      </c>
      <c r="J660" s="14">
        <v>105</v>
      </c>
      <c r="L660" s="14">
        <v>603</v>
      </c>
      <c r="M660" s="14">
        <v>117</v>
      </c>
      <c r="O660" s="14">
        <v>177</v>
      </c>
      <c r="P660" s="14">
        <v>159</v>
      </c>
      <c r="Q660" s="14">
        <v>100</v>
      </c>
      <c r="S660" s="14">
        <v>194</v>
      </c>
      <c r="T660" s="14">
        <v>276</v>
      </c>
      <c r="U660" s="14">
        <v>143</v>
      </c>
      <c r="V660" s="14">
        <v>197</v>
      </c>
      <c r="X660" s="14">
        <v>359</v>
      </c>
      <c r="Y660" s="14">
        <v>280</v>
      </c>
      <c r="Z660" s="14">
        <v>171</v>
      </c>
      <c r="AB660" s="14">
        <v>584</v>
      </c>
      <c r="AC660" s="14">
        <v>599</v>
      </c>
      <c r="AD660" s="14">
        <v>379</v>
      </c>
    </row>
    <row r="661" spans="2:30" ht="58" x14ac:dyDescent="0.35">
      <c r="B661" s="15" t="s">
        <v>320</v>
      </c>
      <c r="C661" s="16">
        <v>0.27777777777777779</v>
      </c>
      <c r="D661" s="16">
        <v>0.28310502283105021</v>
      </c>
      <c r="E661" s="16">
        <v>0.27627118644067788</v>
      </c>
      <c r="G661" s="16">
        <v>0.29411764705882348</v>
      </c>
      <c r="H661" s="16">
        <v>0.22348484848484851</v>
      </c>
      <c r="I661" s="16">
        <v>0.24731182795698919</v>
      </c>
      <c r="J661" s="16">
        <v>0.42857142857142849</v>
      </c>
      <c r="L661" s="16">
        <v>0.28026533996683251</v>
      </c>
      <c r="M661" s="16">
        <v>0.25641025641025639</v>
      </c>
      <c r="O661" s="16">
        <v>0.25988700564971751</v>
      </c>
      <c r="P661" s="16">
        <v>0.33333333333333331</v>
      </c>
      <c r="Q661" s="16">
        <v>0.44</v>
      </c>
      <c r="S661" s="16">
        <v>0.26288659793814428</v>
      </c>
      <c r="T661" s="16">
        <v>0.30072463768115942</v>
      </c>
      <c r="U661" s="16">
        <v>0.27272727272727271</v>
      </c>
      <c r="V661" s="16">
        <v>0.26395939086294418</v>
      </c>
      <c r="X661" s="16">
        <v>0.24791086350974931</v>
      </c>
      <c r="Y661" s="16">
        <v>0.28928571428571431</v>
      </c>
      <c r="Z661" s="16">
        <v>0.32163742690058478</v>
      </c>
      <c r="AB661" s="16">
        <v>0.27226027397260272</v>
      </c>
      <c r="AC661" s="16">
        <v>0.28213689482470777</v>
      </c>
      <c r="AD661" s="16">
        <v>0.29815303430079149</v>
      </c>
    </row>
    <row r="662" spans="2:30" ht="72.5" x14ac:dyDescent="0.35">
      <c r="B662" s="15" t="s">
        <v>321</v>
      </c>
      <c r="C662" s="16">
        <v>0.48271604938271612</v>
      </c>
      <c r="D662" s="16">
        <v>0.45205479452054792</v>
      </c>
      <c r="E662" s="16">
        <v>0.49322033898305079</v>
      </c>
      <c r="G662" s="16">
        <v>0.49019607843137247</v>
      </c>
      <c r="H662" s="16">
        <v>0.48863636363636359</v>
      </c>
      <c r="I662" s="16">
        <v>0.55376344086021501</v>
      </c>
      <c r="J662" s="16">
        <v>0.32380952380952382</v>
      </c>
      <c r="L662" s="16">
        <v>0.49585406301824209</v>
      </c>
      <c r="M662" s="16">
        <v>0.46153846153846162</v>
      </c>
      <c r="O662" s="16">
        <v>0.47457627118644069</v>
      </c>
      <c r="P662" s="16">
        <v>0.44025157232704398</v>
      </c>
      <c r="Q662" s="16">
        <v>0.36</v>
      </c>
      <c r="S662" s="16">
        <v>0.47938144329896909</v>
      </c>
      <c r="T662" s="16">
        <v>0.49275362318840582</v>
      </c>
      <c r="U662" s="16">
        <v>0.48951048951048948</v>
      </c>
      <c r="V662" s="16">
        <v>0.46700507614213199</v>
      </c>
      <c r="X662" s="16">
        <v>0.50974930362116988</v>
      </c>
      <c r="Y662" s="16">
        <v>0.46071428571428569</v>
      </c>
      <c r="Z662" s="16">
        <v>0.46198830409356723</v>
      </c>
      <c r="AB662" s="16">
        <v>0.47431506849315069</v>
      </c>
      <c r="AC662" s="16">
        <v>0.47245409015025042</v>
      </c>
      <c r="AD662" s="16">
        <v>0.45910290237467022</v>
      </c>
    </row>
    <row r="663" spans="2:30" ht="58" x14ac:dyDescent="0.35">
      <c r="B663" s="15" t="s">
        <v>322</v>
      </c>
      <c r="C663" s="16">
        <v>0.21728395061728389</v>
      </c>
      <c r="D663" s="16">
        <v>0.26027397260273971</v>
      </c>
      <c r="E663" s="16">
        <v>0.2016949152542373</v>
      </c>
      <c r="G663" s="16">
        <v>0.19215686274509811</v>
      </c>
      <c r="H663" s="16">
        <v>0.26893939393939392</v>
      </c>
      <c r="I663" s="16">
        <v>0.17204301075268821</v>
      </c>
      <c r="J663" s="16">
        <v>0.22857142857142859</v>
      </c>
      <c r="L663" s="16">
        <v>0.20895522388059701</v>
      </c>
      <c r="M663" s="16">
        <v>0.2478632478632479</v>
      </c>
      <c r="O663" s="16">
        <v>0.25423728813559321</v>
      </c>
      <c r="P663" s="16">
        <v>0.22012578616352199</v>
      </c>
      <c r="Q663" s="16">
        <v>0.15</v>
      </c>
      <c r="S663" s="16">
        <v>0.22164948453608249</v>
      </c>
      <c r="T663" s="16">
        <v>0.18478260869565219</v>
      </c>
      <c r="U663" s="16">
        <v>0.2167832167832168</v>
      </c>
      <c r="V663" s="16">
        <v>0.25888324873096452</v>
      </c>
      <c r="X663" s="16">
        <v>0.2061281337047354</v>
      </c>
      <c r="Y663" s="16">
        <v>0.24285714285714291</v>
      </c>
      <c r="Z663" s="16">
        <v>0.19883040935672511</v>
      </c>
      <c r="AB663" s="16">
        <v>0.22945205479452049</v>
      </c>
      <c r="AC663" s="16">
        <v>0.22871452420701169</v>
      </c>
      <c r="AD663" s="16">
        <v>0.21899736147757259</v>
      </c>
    </row>
    <row r="664" spans="2:30" x14ac:dyDescent="0.35">
      <c r="B664" s="15" t="s">
        <v>98</v>
      </c>
      <c r="C664" s="16">
        <v>2.222222222222222E-2</v>
      </c>
      <c r="D664" s="16">
        <v>4.5662100456621002E-3</v>
      </c>
      <c r="E664" s="16">
        <v>2.8813559322033899E-2</v>
      </c>
      <c r="G664" s="16">
        <v>2.3529411764705879E-2</v>
      </c>
      <c r="H664" s="16">
        <v>1.893939393939394E-2</v>
      </c>
      <c r="I664" s="16">
        <v>2.6881720430107531E-2</v>
      </c>
      <c r="J664" s="16">
        <v>1.9047619047619049E-2</v>
      </c>
      <c r="L664" s="16">
        <v>1.492537313432836E-2</v>
      </c>
      <c r="M664" s="16">
        <v>3.4188034188034191E-2</v>
      </c>
      <c r="O664" s="16">
        <v>1.1299435028248589E-2</v>
      </c>
      <c r="P664" s="16">
        <v>6.2893081761006293E-3</v>
      </c>
      <c r="Q664" s="16">
        <v>0.05</v>
      </c>
      <c r="S664" s="16">
        <v>3.608247422680412E-2</v>
      </c>
      <c r="T664" s="16">
        <v>2.1739130434782612E-2</v>
      </c>
      <c r="U664" s="16">
        <v>2.097902097902098E-2</v>
      </c>
      <c r="V664" s="16">
        <v>1.015228426395939E-2</v>
      </c>
      <c r="X664" s="16">
        <v>3.6211699164345412E-2</v>
      </c>
      <c r="Y664" s="16">
        <v>7.1428571428571426E-3</v>
      </c>
      <c r="Z664" s="16">
        <v>1.754385964912281E-2</v>
      </c>
      <c r="AB664" s="16">
        <v>2.397260273972603E-2</v>
      </c>
      <c r="AC664" s="16">
        <v>1.6694490818030049E-2</v>
      </c>
      <c r="AD664" s="16">
        <v>2.3746701846965701E-2</v>
      </c>
    </row>
  </sheetData>
  <mergeCells count="7">
    <mergeCell ref="O5:Q5"/>
    <mergeCell ref="AB5:AD5"/>
    <mergeCell ref="X5:Z5"/>
    <mergeCell ref="D5:E5"/>
    <mergeCell ref="L5:M5"/>
    <mergeCell ref="S5:V5"/>
    <mergeCell ref="G5:J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F14"/>
  <sheetViews>
    <sheetView showGridLines="0" workbookViewId="0">
      <pane xSplit="2" topLeftCell="C1" activePane="topRight" state="frozen"/>
      <selection pane="topRight" activeCell="L18" sqref="L18"/>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52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46" customHeight="1" x14ac:dyDescent="0.35">
      <c r="B8" s="18" t="s">
        <v>54</v>
      </c>
      <c r="C8" s="16">
        <v>0.83456790123456792</v>
      </c>
      <c r="D8" s="16">
        <v>0.93150684931506844</v>
      </c>
      <c r="E8" s="16">
        <v>0.79830508474576267</v>
      </c>
      <c r="G8" s="16">
        <v>0.86274509803921573</v>
      </c>
      <c r="H8" s="16">
        <v>0.83712121212121215</v>
      </c>
      <c r="I8" s="16">
        <v>0.80645161290322576</v>
      </c>
      <c r="J8" s="16">
        <v>0.80952380952380953</v>
      </c>
      <c r="L8" s="16">
        <v>0.81094527363184077</v>
      </c>
      <c r="M8" s="16">
        <v>0.9145299145299145</v>
      </c>
      <c r="O8" s="16">
        <v>0.80225988700564976</v>
      </c>
      <c r="P8" s="16">
        <v>0.88050314465408808</v>
      </c>
      <c r="Q8" s="16">
        <v>0.84</v>
      </c>
      <c r="S8" s="16">
        <v>0.76804123711340211</v>
      </c>
      <c r="T8" s="16">
        <v>0.85869565217391308</v>
      </c>
      <c r="U8" s="16">
        <v>0.87412587412587417</v>
      </c>
      <c r="V8" s="16">
        <v>0.8375634517766497</v>
      </c>
      <c r="X8" s="16">
        <v>0.81615598885793872</v>
      </c>
      <c r="Y8" s="16">
        <v>0.875</v>
      </c>
      <c r="Z8" s="16">
        <v>0.80701754385964908</v>
      </c>
      <c r="AB8" s="16">
        <v>0.84075342465753422</v>
      </c>
      <c r="AC8" s="16">
        <v>0.84307178631051749</v>
      </c>
      <c r="AD8" s="16">
        <v>0.84960422163588389</v>
      </c>
    </row>
    <row r="9" spans="2:32" ht="46" customHeight="1" x14ac:dyDescent="0.35">
      <c r="B9" s="18" t="s">
        <v>55</v>
      </c>
      <c r="C9" s="16">
        <v>0.16543209876543211</v>
      </c>
      <c r="D9" s="16">
        <v>6.8493150684931503E-2</v>
      </c>
      <c r="E9" s="16">
        <v>0.2016949152542373</v>
      </c>
      <c r="G9" s="16">
        <v>0.1372549019607843</v>
      </c>
      <c r="H9" s="16">
        <v>0.1628787878787879</v>
      </c>
      <c r="I9" s="16">
        <v>0.19354838709677419</v>
      </c>
      <c r="J9" s="16">
        <v>0.19047619047619049</v>
      </c>
      <c r="L9" s="16">
        <v>0.1890547263681592</v>
      </c>
      <c r="M9" s="16">
        <v>8.5470085470085472E-2</v>
      </c>
      <c r="O9" s="16">
        <v>0.19774011299435029</v>
      </c>
      <c r="P9" s="16">
        <v>0.11949685534591201</v>
      </c>
      <c r="Q9" s="16">
        <v>0.16</v>
      </c>
      <c r="S9" s="16">
        <v>0.23195876288659789</v>
      </c>
      <c r="T9" s="16">
        <v>0.14130434782608689</v>
      </c>
      <c r="U9" s="16">
        <v>0.12587412587412589</v>
      </c>
      <c r="V9" s="16">
        <v>0.16243654822335021</v>
      </c>
      <c r="X9" s="16">
        <v>0.18384401114206131</v>
      </c>
      <c r="Y9" s="16">
        <v>0.125</v>
      </c>
      <c r="Z9" s="16">
        <v>0.19298245614035089</v>
      </c>
      <c r="AB9" s="16">
        <v>0.15924657534246581</v>
      </c>
      <c r="AC9" s="16">
        <v>0.15692821368948251</v>
      </c>
      <c r="AD9" s="16">
        <v>0.15039577836411611</v>
      </c>
    </row>
    <row r="11" spans="2:32" x14ac:dyDescent="0.35">
      <c r="B11" t="s">
        <v>323</v>
      </c>
    </row>
    <row r="12" spans="2:32" x14ac:dyDescent="0.35">
      <c r="B12" t="s">
        <v>10</v>
      </c>
    </row>
    <row r="14" spans="2:32" x14ac:dyDescent="0.35">
      <c r="B14"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F1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56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57</v>
      </c>
      <c r="C8" s="16">
        <v>0.99259259259259258</v>
      </c>
      <c r="D8" s="16">
        <v>0.9908675799086758</v>
      </c>
      <c r="E8" s="16">
        <v>0.99322033898305084</v>
      </c>
      <c r="G8" s="16">
        <v>0.99607843137254903</v>
      </c>
      <c r="H8" s="16">
        <v>0.99242424242424243</v>
      </c>
      <c r="I8" s="16">
        <v>0.9838709677419355</v>
      </c>
      <c r="J8" s="16">
        <v>1</v>
      </c>
      <c r="L8" s="16">
        <v>0.99502487562189057</v>
      </c>
      <c r="M8" s="16">
        <v>0.99145299145299148</v>
      </c>
      <c r="O8" s="16">
        <v>0.99435028248587576</v>
      </c>
      <c r="P8" s="16">
        <v>0.98742138364779874</v>
      </c>
      <c r="Q8" s="16">
        <v>1</v>
      </c>
      <c r="S8" s="16">
        <v>0.99484536082474229</v>
      </c>
      <c r="T8" s="16">
        <v>1</v>
      </c>
      <c r="U8" s="16">
        <v>0.97902097902097907</v>
      </c>
      <c r="V8" s="16">
        <v>0.98984771573604058</v>
      </c>
      <c r="X8" s="16">
        <v>0.99164345403899723</v>
      </c>
      <c r="Y8" s="16">
        <v>0.98928571428571432</v>
      </c>
      <c r="Z8" s="16">
        <v>1</v>
      </c>
      <c r="AB8" s="16">
        <v>0.99143835616438358</v>
      </c>
      <c r="AC8" s="16">
        <v>0.99165275459098501</v>
      </c>
      <c r="AD8" s="16">
        <v>0.99472295514511877</v>
      </c>
    </row>
    <row r="9" spans="2:32" ht="19" customHeight="1" x14ac:dyDescent="0.35">
      <c r="B9" s="18" t="s">
        <v>58</v>
      </c>
      <c r="C9" s="16">
        <v>7.4074074074074077E-3</v>
      </c>
      <c r="D9" s="16">
        <v>9.1324200913242004E-3</v>
      </c>
      <c r="E9" s="16">
        <v>6.7796610169491523E-3</v>
      </c>
      <c r="G9" s="16">
        <v>3.9215686274509803E-3</v>
      </c>
      <c r="H9" s="16">
        <v>7.575757575757576E-3</v>
      </c>
      <c r="I9" s="16">
        <v>1.6129032258064519E-2</v>
      </c>
      <c r="J9" s="16">
        <v>0</v>
      </c>
      <c r="L9" s="16">
        <v>4.9751243781094526E-3</v>
      </c>
      <c r="M9" s="16">
        <v>8.5470085470085479E-3</v>
      </c>
      <c r="O9" s="16">
        <v>5.6497175141242938E-3</v>
      </c>
      <c r="P9" s="16">
        <v>1.257861635220126E-2</v>
      </c>
      <c r="Q9" s="16">
        <v>0</v>
      </c>
      <c r="S9" s="16">
        <v>5.1546391752577319E-3</v>
      </c>
      <c r="T9" s="16">
        <v>0</v>
      </c>
      <c r="U9" s="16">
        <v>2.097902097902098E-2</v>
      </c>
      <c r="V9" s="16">
        <v>1.015228426395939E-2</v>
      </c>
      <c r="X9" s="16">
        <v>8.356545961002786E-3</v>
      </c>
      <c r="Y9" s="16">
        <v>1.0714285714285709E-2</v>
      </c>
      <c r="Z9" s="16">
        <v>0</v>
      </c>
      <c r="AB9" s="16">
        <v>8.5616438356164379E-3</v>
      </c>
      <c r="AC9" s="16">
        <v>8.3472454090150246E-3</v>
      </c>
      <c r="AD9" s="16">
        <v>5.2770448548812663E-3</v>
      </c>
    </row>
    <row r="11" spans="2:32" x14ac:dyDescent="0.35">
      <c r="B11" t="s">
        <v>323</v>
      </c>
    </row>
    <row r="12" spans="2:32" x14ac:dyDescent="0.35">
      <c r="B12" t="s">
        <v>10</v>
      </c>
    </row>
    <row r="14" spans="2:32" x14ac:dyDescent="0.35">
      <c r="B14"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F1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59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60</v>
      </c>
      <c r="C8" s="16">
        <v>0.89753086419753081</v>
      </c>
      <c r="D8" s="16">
        <v>0.85388127853881279</v>
      </c>
      <c r="E8" s="16">
        <v>0.91355932203389834</v>
      </c>
      <c r="G8" s="16">
        <v>0.88235294117647056</v>
      </c>
      <c r="H8" s="16">
        <v>0.91287878787878785</v>
      </c>
      <c r="I8" s="16">
        <v>0.89784946236559138</v>
      </c>
      <c r="J8" s="16">
        <v>0.89523809523809528</v>
      </c>
      <c r="L8" s="16">
        <v>0.91210613598673296</v>
      </c>
      <c r="M8" s="16">
        <v>0.89743589743589747</v>
      </c>
      <c r="O8" s="16">
        <v>0.92655367231638419</v>
      </c>
      <c r="P8" s="16">
        <v>0.9308176100628931</v>
      </c>
      <c r="Q8" s="16">
        <v>0.92</v>
      </c>
      <c r="S8" s="16">
        <v>0.91237113402061853</v>
      </c>
      <c r="T8" s="16">
        <v>0.89130434782608692</v>
      </c>
      <c r="U8" s="16">
        <v>0.90209790209790208</v>
      </c>
      <c r="V8" s="16">
        <v>0.8883248730964467</v>
      </c>
      <c r="X8" s="16">
        <v>0.9888579387186629</v>
      </c>
      <c r="Y8" s="16">
        <v>0.9821428571428571</v>
      </c>
      <c r="Z8" s="16">
        <v>0.56725146198830412</v>
      </c>
      <c r="AB8" s="16">
        <v>0.98630136986301364</v>
      </c>
      <c r="AC8" s="16">
        <v>0.97161936560934892</v>
      </c>
      <c r="AD8" s="16">
        <v>0.79419525065963059</v>
      </c>
    </row>
    <row r="9" spans="2:32" ht="19" customHeight="1" x14ac:dyDescent="0.35">
      <c r="B9" s="18" t="s">
        <v>61</v>
      </c>
      <c r="C9" s="16">
        <v>0.10246913580246909</v>
      </c>
      <c r="D9" s="16">
        <v>0.14611872146118721</v>
      </c>
      <c r="E9" s="16">
        <v>8.6440677966101692E-2</v>
      </c>
      <c r="G9" s="16">
        <v>0.1176470588235294</v>
      </c>
      <c r="H9" s="16">
        <v>8.7121212121212127E-2</v>
      </c>
      <c r="I9" s="16">
        <v>0.10215053763440859</v>
      </c>
      <c r="J9" s="16">
        <v>0.10476190476190481</v>
      </c>
      <c r="L9" s="16">
        <v>8.7893864013267001E-2</v>
      </c>
      <c r="M9" s="16">
        <v>0.1025641025641026</v>
      </c>
      <c r="O9" s="16">
        <v>7.3446327683615822E-2</v>
      </c>
      <c r="P9" s="16">
        <v>6.9182389937106917E-2</v>
      </c>
      <c r="Q9" s="16">
        <v>0.08</v>
      </c>
      <c r="S9" s="16">
        <v>8.7628865979381437E-2</v>
      </c>
      <c r="T9" s="16">
        <v>0.108695652173913</v>
      </c>
      <c r="U9" s="16">
        <v>9.7902097902097904E-2</v>
      </c>
      <c r="V9" s="16">
        <v>0.1116751269035533</v>
      </c>
      <c r="X9" s="16">
        <v>1.1142061281337051E-2</v>
      </c>
      <c r="Y9" s="16">
        <v>1.785714285714286E-2</v>
      </c>
      <c r="Z9" s="16">
        <v>0.43274853801169588</v>
      </c>
      <c r="AB9" s="16">
        <v>1.3698630136986301E-2</v>
      </c>
      <c r="AC9" s="16">
        <v>2.838063439065109E-2</v>
      </c>
      <c r="AD9" s="16">
        <v>0.20580474934036941</v>
      </c>
    </row>
    <row r="11" spans="2:32" x14ac:dyDescent="0.35">
      <c r="B11" t="s">
        <v>323</v>
      </c>
    </row>
    <row r="12" spans="2:32" x14ac:dyDescent="0.35">
      <c r="B12" t="s">
        <v>10</v>
      </c>
    </row>
    <row r="14" spans="2:32" x14ac:dyDescent="0.35">
      <c r="B14"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62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46" customHeight="1" x14ac:dyDescent="0.35">
      <c r="B8" s="18" t="s">
        <v>39</v>
      </c>
      <c r="C8" s="16">
        <v>0.74444444444444446</v>
      </c>
      <c r="D8" s="16">
        <v>0.73515981735159819</v>
      </c>
      <c r="E8" s="16">
        <v>0.74745762711864405</v>
      </c>
      <c r="G8" s="16">
        <v>0.7686274509803922</v>
      </c>
      <c r="H8" s="16">
        <v>0.76515151515151514</v>
      </c>
      <c r="I8" s="16">
        <v>0.70967741935483875</v>
      </c>
      <c r="J8" s="16">
        <v>0.69523809523809521</v>
      </c>
      <c r="L8" s="16">
        <v>1</v>
      </c>
      <c r="M8" s="16">
        <v>0</v>
      </c>
      <c r="O8" s="16">
        <v>0.77966101694915257</v>
      </c>
      <c r="P8" s="16">
        <v>0.71698113207547165</v>
      </c>
      <c r="Q8" s="16">
        <v>0.79</v>
      </c>
      <c r="S8" s="16">
        <v>0.72164948453608246</v>
      </c>
      <c r="T8" s="16">
        <v>0.71376811594202894</v>
      </c>
      <c r="U8" s="16">
        <v>0.80419580419580416</v>
      </c>
      <c r="V8" s="16">
        <v>0.76649746192893398</v>
      </c>
      <c r="X8" s="16">
        <v>0.81894150417827294</v>
      </c>
      <c r="Y8" s="16">
        <v>0.73928571428571432</v>
      </c>
      <c r="Z8" s="16">
        <v>0.59649122807017541</v>
      </c>
      <c r="AB8" s="16">
        <v>0.79452054794520544</v>
      </c>
      <c r="AC8" s="16">
        <v>0.76794657762938234</v>
      </c>
      <c r="AD8" s="16">
        <v>0.67282321899736153</v>
      </c>
    </row>
    <row r="9" spans="2:32" ht="32.15" customHeight="1" x14ac:dyDescent="0.35">
      <c r="B9" s="18" t="s">
        <v>63</v>
      </c>
      <c r="C9" s="16">
        <v>4.5679012345679011E-2</v>
      </c>
      <c r="D9" s="16">
        <v>6.3926940639269403E-2</v>
      </c>
      <c r="E9" s="16">
        <v>3.898305084745763E-2</v>
      </c>
      <c r="G9" s="16">
        <v>5.8823529411764712E-2</v>
      </c>
      <c r="H9" s="16">
        <v>3.03030303030303E-2</v>
      </c>
      <c r="I9" s="16">
        <v>3.7634408602150539E-2</v>
      </c>
      <c r="J9" s="16">
        <v>6.6666666666666666E-2</v>
      </c>
      <c r="L9" s="16">
        <v>0</v>
      </c>
      <c r="M9" s="16">
        <v>0</v>
      </c>
      <c r="O9" s="16">
        <v>3.954802259887006E-2</v>
      </c>
      <c r="P9" s="16">
        <v>4.40251572327044E-2</v>
      </c>
      <c r="Q9" s="16">
        <v>0.09</v>
      </c>
      <c r="S9" s="16">
        <v>4.6391752577319589E-2</v>
      </c>
      <c r="T9" s="16">
        <v>4.710144927536232E-2</v>
      </c>
      <c r="U9" s="16">
        <v>4.8951048951048952E-2</v>
      </c>
      <c r="V9" s="16">
        <v>4.060913705583756E-2</v>
      </c>
      <c r="X9" s="16">
        <v>3.0640668523676879E-2</v>
      </c>
      <c r="Y9" s="16">
        <v>5.3571428571428568E-2</v>
      </c>
      <c r="Z9" s="16">
        <v>6.4327485380116955E-2</v>
      </c>
      <c r="AB9" s="16">
        <v>3.5958904109589039E-2</v>
      </c>
      <c r="AC9" s="16">
        <v>4.006677796327212E-2</v>
      </c>
      <c r="AD9" s="16">
        <v>5.8047493403693931E-2</v>
      </c>
    </row>
    <row r="10" spans="2:32" ht="32.15" customHeight="1" x14ac:dyDescent="0.35">
      <c r="B10" s="18" t="s">
        <v>40</v>
      </c>
      <c r="C10" s="16">
        <v>0.1444444444444444</v>
      </c>
      <c r="D10" s="16">
        <v>0.15068493150684931</v>
      </c>
      <c r="E10" s="16">
        <v>0.14237288135593221</v>
      </c>
      <c r="G10" s="16">
        <v>0.10980392156862739</v>
      </c>
      <c r="H10" s="16">
        <v>0.1553030303030303</v>
      </c>
      <c r="I10" s="16">
        <v>0.15591397849462371</v>
      </c>
      <c r="J10" s="16">
        <v>0.18095238095238089</v>
      </c>
      <c r="L10" s="16">
        <v>0</v>
      </c>
      <c r="M10" s="16">
        <v>1</v>
      </c>
      <c r="O10" s="16">
        <v>0.1242937853107345</v>
      </c>
      <c r="P10" s="16">
        <v>0.16352201257861629</v>
      </c>
      <c r="Q10" s="16">
        <v>0.11</v>
      </c>
      <c r="S10" s="16">
        <v>0.12886597938144331</v>
      </c>
      <c r="T10" s="16">
        <v>0.17753623188405801</v>
      </c>
      <c r="U10" s="16">
        <v>0.1118881118881119</v>
      </c>
      <c r="V10" s="16">
        <v>0.1370558375634518</v>
      </c>
      <c r="X10" s="16">
        <v>9.1922005571030641E-2</v>
      </c>
      <c r="Y10" s="16">
        <v>0.15357142857142861</v>
      </c>
      <c r="Z10" s="16">
        <v>0.23976608187134499</v>
      </c>
      <c r="AB10" s="16">
        <v>0.1113013698630137</v>
      </c>
      <c r="AC10" s="16">
        <v>0.13689482470784639</v>
      </c>
      <c r="AD10" s="16">
        <v>0.20316622691292879</v>
      </c>
    </row>
    <row r="11" spans="2:32" ht="19" customHeight="1" x14ac:dyDescent="0.35">
      <c r="B11" s="18" t="s">
        <v>64</v>
      </c>
      <c r="C11" s="16">
        <v>6.1728395061728392E-2</v>
      </c>
      <c r="D11" s="16">
        <v>4.5662100456621002E-2</v>
      </c>
      <c r="E11" s="16">
        <v>6.7796610169491525E-2</v>
      </c>
      <c r="G11" s="16">
        <v>5.8823529411764712E-2</v>
      </c>
      <c r="H11" s="16">
        <v>4.924242424242424E-2</v>
      </c>
      <c r="I11" s="16">
        <v>9.1397849462365593E-2</v>
      </c>
      <c r="J11" s="16">
        <v>4.7619047619047623E-2</v>
      </c>
      <c r="L11" s="16">
        <v>0</v>
      </c>
      <c r="M11" s="16">
        <v>0</v>
      </c>
      <c r="O11" s="16">
        <v>5.6497175141242938E-2</v>
      </c>
      <c r="P11" s="16">
        <v>6.9182389937106917E-2</v>
      </c>
      <c r="Q11" s="16">
        <v>0.01</v>
      </c>
      <c r="S11" s="16">
        <v>9.7938144329896906E-2</v>
      </c>
      <c r="T11" s="16">
        <v>5.7971014492753617E-2</v>
      </c>
      <c r="U11" s="16">
        <v>3.4965034965034968E-2</v>
      </c>
      <c r="V11" s="16">
        <v>5.0761421319796947E-2</v>
      </c>
      <c r="X11" s="16">
        <v>5.2924791086350967E-2</v>
      </c>
      <c r="Y11" s="16">
        <v>5.3571428571428568E-2</v>
      </c>
      <c r="Z11" s="16">
        <v>9.3567251461988299E-2</v>
      </c>
      <c r="AB11" s="16">
        <v>5.4794520547945202E-2</v>
      </c>
      <c r="AC11" s="16">
        <v>5.3422370617696162E-2</v>
      </c>
      <c r="AD11" s="16">
        <v>6.3324538258575203E-2</v>
      </c>
    </row>
    <row r="12" spans="2:32" ht="19" customHeight="1" x14ac:dyDescent="0.35">
      <c r="B12" s="18" t="s">
        <v>65</v>
      </c>
      <c r="C12" s="16">
        <v>3.7037037037037038E-3</v>
      </c>
      <c r="D12" s="16">
        <v>4.5662100456621002E-3</v>
      </c>
      <c r="E12" s="16">
        <v>3.3898305084745762E-3</v>
      </c>
      <c r="G12" s="16">
        <v>3.9215686274509803E-3</v>
      </c>
      <c r="H12" s="16">
        <v>0</v>
      </c>
      <c r="I12" s="16">
        <v>5.3763440860215058E-3</v>
      </c>
      <c r="J12" s="16">
        <v>9.5238095238095247E-3</v>
      </c>
      <c r="L12" s="16">
        <v>0</v>
      </c>
      <c r="M12" s="16">
        <v>0</v>
      </c>
      <c r="O12" s="16">
        <v>0</v>
      </c>
      <c r="P12" s="16">
        <v>6.2893081761006293E-3</v>
      </c>
      <c r="Q12" s="16">
        <v>0</v>
      </c>
      <c r="S12" s="16">
        <v>5.1546391752577319E-3</v>
      </c>
      <c r="T12" s="16">
        <v>3.6231884057971011E-3</v>
      </c>
      <c r="U12" s="16">
        <v>0</v>
      </c>
      <c r="V12" s="16">
        <v>5.076142131979695E-3</v>
      </c>
      <c r="X12" s="16">
        <v>5.5710306406685237E-3</v>
      </c>
      <c r="Y12" s="16">
        <v>0</v>
      </c>
      <c r="Z12" s="16">
        <v>5.8479532163742687E-3</v>
      </c>
      <c r="AB12" s="16">
        <v>3.4246575342465752E-3</v>
      </c>
      <c r="AC12" s="16">
        <v>1.6694490818030051E-3</v>
      </c>
      <c r="AD12" s="16">
        <v>2.6385224274406332E-3</v>
      </c>
    </row>
    <row r="14" spans="2:32" x14ac:dyDescent="0.35">
      <c r="B14" t="s">
        <v>323</v>
      </c>
    </row>
    <row r="15" spans="2:32" x14ac:dyDescent="0.35">
      <c r="B15" t="s">
        <v>10</v>
      </c>
    </row>
    <row r="17" spans="2:2" x14ac:dyDescent="0.35">
      <c r="B17"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F1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66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67</v>
      </c>
      <c r="C8" s="16">
        <v>0.80987654320987656</v>
      </c>
      <c r="D8" s="16">
        <v>0.8995433789954338</v>
      </c>
      <c r="E8" s="16">
        <v>0.77627118644067794</v>
      </c>
      <c r="G8" s="16">
        <v>0.77647058823529413</v>
      </c>
      <c r="H8" s="16">
        <v>0.83333333333333337</v>
      </c>
      <c r="I8" s="16">
        <v>0.79569892473118276</v>
      </c>
      <c r="J8" s="16">
        <v>0.8571428571428571</v>
      </c>
      <c r="L8" s="16">
        <v>0.83747927031509117</v>
      </c>
      <c r="M8" s="16">
        <v>0.78632478632478631</v>
      </c>
      <c r="O8" s="16">
        <v>0.78531073446327682</v>
      </c>
      <c r="P8" s="16">
        <v>0.78616352201257866</v>
      </c>
      <c r="Q8" s="16">
        <v>0.91</v>
      </c>
      <c r="S8" s="16">
        <v>0.67010309278350511</v>
      </c>
      <c r="T8" s="16">
        <v>0.78985507246376807</v>
      </c>
      <c r="U8" s="16">
        <v>0.90209790209790208</v>
      </c>
      <c r="V8" s="16">
        <v>0.90862944162436543</v>
      </c>
      <c r="X8" s="16">
        <v>0.76880222841225632</v>
      </c>
      <c r="Y8" s="16">
        <v>0.85357142857142854</v>
      </c>
      <c r="Z8" s="16">
        <v>0.82456140350877194</v>
      </c>
      <c r="AB8" s="16">
        <v>0.82534246575342463</v>
      </c>
      <c r="AC8" s="16">
        <v>0.85976627712854758</v>
      </c>
      <c r="AD8" s="16">
        <v>0.8812664907651715</v>
      </c>
    </row>
    <row r="9" spans="2:32" ht="19" customHeight="1" x14ac:dyDescent="0.35">
      <c r="B9" s="18" t="s">
        <v>68</v>
      </c>
      <c r="C9" s="16">
        <v>0.19012345679012349</v>
      </c>
      <c r="D9" s="16">
        <v>0.1004566210045662</v>
      </c>
      <c r="E9" s="16">
        <v>0.223728813559322</v>
      </c>
      <c r="G9" s="16">
        <v>0.22352941176470589</v>
      </c>
      <c r="H9" s="16">
        <v>0.16666666666666671</v>
      </c>
      <c r="I9" s="16">
        <v>0.20430107526881719</v>
      </c>
      <c r="J9" s="16">
        <v>0.14285714285714279</v>
      </c>
      <c r="L9" s="16">
        <v>0.1625207296849088</v>
      </c>
      <c r="M9" s="16">
        <v>0.21367521367521369</v>
      </c>
      <c r="O9" s="16">
        <v>0.21468926553672321</v>
      </c>
      <c r="P9" s="16">
        <v>0.21383647798742139</v>
      </c>
      <c r="Q9" s="16">
        <v>0.09</v>
      </c>
      <c r="S9" s="16">
        <v>0.32989690721649478</v>
      </c>
      <c r="T9" s="16">
        <v>0.2101449275362319</v>
      </c>
      <c r="U9" s="16">
        <v>9.7902097902097904E-2</v>
      </c>
      <c r="V9" s="16">
        <v>9.1370558375634514E-2</v>
      </c>
      <c r="X9" s="16">
        <v>0.23119777158774371</v>
      </c>
      <c r="Y9" s="16">
        <v>0.14642857142857141</v>
      </c>
      <c r="Z9" s="16">
        <v>0.17543859649122809</v>
      </c>
      <c r="AB9" s="16">
        <v>0.17465753424657529</v>
      </c>
      <c r="AC9" s="16">
        <v>0.14023372287145239</v>
      </c>
      <c r="AD9" s="16">
        <v>0.1187335092348285</v>
      </c>
    </row>
    <row r="11" spans="2:32" x14ac:dyDescent="0.35">
      <c r="B11" t="s">
        <v>323</v>
      </c>
    </row>
    <row r="12" spans="2:32" x14ac:dyDescent="0.35">
      <c r="B12" t="s">
        <v>10</v>
      </c>
    </row>
    <row r="14" spans="2:32" x14ac:dyDescent="0.35">
      <c r="B14"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F2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69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42</v>
      </c>
      <c r="C8" s="16">
        <v>0.1962962962962963</v>
      </c>
      <c r="D8" s="16">
        <v>0.24657534246575341</v>
      </c>
      <c r="E8" s="16">
        <v>0.17627118644067799</v>
      </c>
      <c r="G8" s="16">
        <v>0.17254901960784311</v>
      </c>
      <c r="H8" s="16">
        <v>0.1628787878787879</v>
      </c>
      <c r="I8" s="16">
        <v>0.22580645161290319</v>
      </c>
      <c r="J8" s="16">
        <v>0.2857142857142857</v>
      </c>
      <c r="L8" s="16">
        <v>0.1890547263681592</v>
      </c>
      <c r="M8" s="16">
        <v>0.22222222222222221</v>
      </c>
      <c r="O8" s="16">
        <v>0</v>
      </c>
      <c r="P8" s="16">
        <v>1</v>
      </c>
      <c r="Q8" s="16">
        <v>0</v>
      </c>
      <c r="S8" s="16">
        <v>0.24742268041237109</v>
      </c>
      <c r="T8" s="16">
        <v>0.15942028985507251</v>
      </c>
      <c r="U8" s="16">
        <v>0.2237762237762238</v>
      </c>
      <c r="V8" s="16">
        <v>0.17766497461928929</v>
      </c>
      <c r="X8" s="16">
        <v>0.2061281337047354</v>
      </c>
      <c r="Y8" s="16">
        <v>0.2142857142857143</v>
      </c>
      <c r="Z8" s="16">
        <v>0.14619883040935669</v>
      </c>
      <c r="AB8" s="16">
        <v>0.19863013698630139</v>
      </c>
      <c r="AC8" s="16">
        <v>0.2053422370617696</v>
      </c>
      <c r="AD8" s="16">
        <v>0.16622691292875991</v>
      </c>
    </row>
    <row r="9" spans="2:32" ht="19" customHeight="1" x14ac:dyDescent="0.35">
      <c r="B9" s="18" t="s">
        <v>41</v>
      </c>
      <c r="C9" s="16">
        <v>0.2185185185185185</v>
      </c>
      <c r="D9" s="16">
        <v>0.16894977168949771</v>
      </c>
      <c r="E9" s="16">
        <v>0.23728813559322029</v>
      </c>
      <c r="G9" s="16">
        <v>0.23921568627450979</v>
      </c>
      <c r="H9" s="16">
        <v>0.20833333333333329</v>
      </c>
      <c r="I9" s="16">
        <v>0.21505376344086019</v>
      </c>
      <c r="J9" s="16">
        <v>0.2</v>
      </c>
      <c r="L9" s="16">
        <v>0.22885572139303481</v>
      </c>
      <c r="M9" s="16">
        <v>0.188034188034188</v>
      </c>
      <c r="O9" s="16">
        <v>1</v>
      </c>
      <c r="P9" s="16">
        <v>0</v>
      </c>
      <c r="Q9" s="16">
        <v>0</v>
      </c>
      <c r="S9" s="16">
        <v>0.15463917525773199</v>
      </c>
      <c r="T9" s="16">
        <v>0.25</v>
      </c>
      <c r="U9" s="16">
        <v>0.26573426573426567</v>
      </c>
      <c r="V9" s="16">
        <v>0.20304568527918779</v>
      </c>
      <c r="X9" s="16">
        <v>0.2033426183844011</v>
      </c>
      <c r="Y9" s="16">
        <v>0.25714285714285712</v>
      </c>
      <c r="Z9" s="16">
        <v>0.1871345029239766</v>
      </c>
      <c r="AB9" s="16">
        <v>0.20376712328767119</v>
      </c>
      <c r="AC9" s="16">
        <v>0.21202003338898159</v>
      </c>
      <c r="AD9" s="16">
        <v>0.20844327176781</v>
      </c>
    </row>
    <row r="10" spans="2:32" ht="19" customHeight="1" x14ac:dyDescent="0.35">
      <c r="B10" s="18" t="s">
        <v>70</v>
      </c>
      <c r="C10" s="16">
        <v>5.6790123456790118E-2</v>
      </c>
      <c r="D10" s="16">
        <v>6.8493150684931503E-2</v>
      </c>
      <c r="E10" s="16">
        <v>5.254237288135593E-2</v>
      </c>
      <c r="G10" s="16">
        <v>0.1058823529411765</v>
      </c>
      <c r="H10" s="16">
        <v>3.787878787878788E-2</v>
      </c>
      <c r="I10" s="16">
        <v>2.6881720430107531E-2</v>
      </c>
      <c r="J10" s="16">
        <v>3.8095238095238099E-2</v>
      </c>
      <c r="L10" s="16">
        <v>6.3018242122719739E-2</v>
      </c>
      <c r="M10" s="16">
        <v>4.2735042735042743E-2</v>
      </c>
      <c r="O10" s="16">
        <v>0</v>
      </c>
      <c r="P10" s="16">
        <v>0</v>
      </c>
      <c r="Q10" s="16">
        <v>0</v>
      </c>
      <c r="S10" s="16">
        <v>6.1855670103092793E-2</v>
      </c>
      <c r="T10" s="16">
        <v>3.2608695652173912E-2</v>
      </c>
      <c r="U10" s="16">
        <v>6.9930069930069935E-2</v>
      </c>
      <c r="V10" s="16">
        <v>7.6142131979695438E-2</v>
      </c>
      <c r="X10" s="16">
        <v>7.2423398328690811E-2</v>
      </c>
      <c r="Y10" s="16">
        <v>4.2857142857142858E-2</v>
      </c>
      <c r="Z10" s="16">
        <v>4.6783625730994149E-2</v>
      </c>
      <c r="AB10" s="16">
        <v>6.1643835616438353E-2</v>
      </c>
      <c r="AC10" s="16">
        <v>5.5091819699499167E-2</v>
      </c>
      <c r="AD10" s="16">
        <v>5.5408970976253302E-2</v>
      </c>
    </row>
    <row r="11" spans="2:32" ht="19" customHeight="1" x14ac:dyDescent="0.35">
      <c r="B11" s="18" t="s">
        <v>71</v>
      </c>
      <c r="C11" s="16">
        <v>2.5925925925925929E-2</v>
      </c>
      <c r="D11" s="16">
        <v>2.7397260273972601E-2</v>
      </c>
      <c r="E11" s="16">
        <v>2.542372881355932E-2</v>
      </c>
      <c r="G11" s="16">
        <v>2.3529411764705879E-2</v>
      </c>
      <c r="H11" s="16">
        <v>3.787878787878788E-2</v>
      </c>
      <c r="I11" s="16">
        <v>1.6129032258064519E-2</v>
      </c>
      <c r="J11" s="16">
        <v>1.9047619047619049E-2</v>
      </c>
      <c r="L11" s="16">
        <v>2.8192371475953569E-2</v>
      </c>
      <c r="M11" s="16">
        <v>1.7094017094017099E-2</v>
      </c>
      <c r="O11" s="16">
        <v>0</v>
      </c>
      <c r="P11" s="16">
        <v>0</v>
      </c>
      <c r="Q11" s="16">
        <v>0</v>
      </c>
      <c r="S11" s="16">
        <v>2.0618556701030931E-2</v>
      </c>
      <c r="T11" s="16">
        <v>2.8985507246376808E-2</v>
      </c>
      <c r="U11" s="16">
        <v>1.3986013986013989E-2</v>
      </c>
      <c r="V11" s="16">
        <v>3.553299492385787E-2</v>
      </c>
      <c r="X11" s="16">
        <v>2.2284122562674091E-2</v>
      </c>
      <c r="Y11" s="16">
        <v>2.8571428571428571E-2</v>
      </c>
      <c r="Z11" s="16">
        <v>2.923976608187134E-2</v>
      </c>
      <c r="AB11" s="16">
        <v>2.568493150684931E-2</v>
      </c>
      <c r="AC11" s="16">
        <v>2.838063439065109E-2</v>
      </c>
      <c r="AD11" s="16">
        <v>3.1662269129287601E-2</v>
      </c>
    </row>
    <row r="12" spans="2:32" ht="32.15" customHeight="1" x14ac:dyDescent="0.35">
      <c r="B12" s="18" t="s">
        <v>72</v>
      </c>
      <c r="C12" s="16">
        <v>4.9382716049382713E-2</v>
      </c>
      <c r="D12" s="16">
        <v>3.1963470319634701E-2</v>
      </c>
      <c r="E12" s="16">
        <v>5.5932203389830508E-2</v>
      </c>
      <c r="G12" s="16">
        <v>6.2745098039215685E-2</v>
      </c>
      <c r="H12" s="16">
        <v>4.5454545454545463E-2</v>
      </c>
      <c r="I12" s="16">
        <v>4.3010752688172053E-2</v>
      </c>
      <c r="J12" s="16">
        <v>3.8095238095238099E-2</v>
      </c>
      <c r="L12" s="16">
        <v>5.6384742951907131E-2</v>
      </c>
      <c r="M12" s="16">
        <v>4.2735042735042743E-2</v>
      </c>
      <c r="O12" s="16">
        <v>0</v>
      </c>
      <c r="P12" s="16">
        <v>0</v>
      </c>
      <c r="Q12" s="16">
        <v>0</v>
      </c>
      <c r="S12" s="16">
        <v>4.6391752577319589E-2</v>
      </c>
      <c r="T12" s="16">
        <v>3.2608695652173912E-2</v>
      </c>
      <c r="U12" s="16">
        <v>4.8951048951048952E-2</v>
      </c>
      <c r="V12" s="16">
        <v>7.6142131979695438E-2</v>
      </c>
      <c r="X12" s="16">
        <v>4.7353760445682451E-2</v>
      </c>
      <c r="Y12" s="16">
        <v>6.7857142857142852E-2</v>
      </c>
      <c r="Z12" s="16">
        <v>2.3391812865497071E-2</v>
      </c>
      <c r="AB12" s="16">
        <v>5.9931506849315072E-2</v>
      </c>
      <c r="AC12" s="16">
        <v>6.0100166944908183E-2</v>
      </c>
      <c r="AD12" s="16">
        <v>3.9577836411609502E-2</v>
      </c>
    </row>
    <row r="13" spans="2:32" ht="32.15" customHeight="1" x14ac:dyDescent="0.35">
      <c r="B13" s="18" t="s">
        <v>73</v>
      </c>
      <c r="C13" s="16">
        <v>5.3086419753086422E-2</v>
      </c>
      <c r="D13" s="16">
        <v>0.1004566210045662</v>
      </c>
      <c r="E13" s="16">
        <v>3.5593220338983052E-2</v>
      </c>
      <c r="G13" s="16">
        <v>5.0980392156862737E-2</v>
      </c>
      <c r="H13" s="16">
        <v>6.8181818181818177E-2</v>
      </c>
      <c r="I13" s="16">
        <v>3.2258064516129031E-2</v>
      </c>
      <c r="J13" s="16">
        <v>5.7142857142857141E-2</v>
      </c>
      <c r="L13" s="16">
        <v>5.4726368159203981E-2</v>
      </c>
      <c r="M13" s="16">
        <v>5.128205128205128E-2</v>
      </c>
      <c r="O13" s="16">
        <v>0</v>
      </c>
      <c r="P13" s="16">
        <v>0</v>
      </c>
      <c r="Q13" s="16">
        <v>0</v>
      </c>
      <c r="S13" s="16">
        <v>4.1237113402061848E-2</v>
      </c>
      <c r="T13" s="16">
        <v>5.434782608695652E-2</v>
      </c>
      <c r="U13" s="16">
        <v>3.4965034965034968E-2</v>
      </c>
      <c r="V13" s="16">
        <v>7.6142131979695438E-2</v>
      </c>
      <c r="X13" s="16">
        <v>5.5710306406685242E-2</v>
      </c>
      <c r="Y13" s="16">
        <v>3.5714285714285712E-2</v>
      </c>
      <c r="Z13" s="16">
        <v>7.6023391812865493E-2</v>
      </c>
      <c r="AB13" s="16">
        <v>5.4794520547945202E-2</v>
      </c>
      <c r="AC13" s="16">
        <v>5.0083472454090151E-2</v>
      </c>
      <c r="AD13" s="16">
        <v>7.3878627968337732E-2</v>
      </c>
    </row>
    <row r="14" spans="2:32" ht="32.15" customHeight="1" x14ac:dyDescent="0.35">
      <c r="B14" s="18" t="s">
        <v>74</v>
      </c>
      <c r="C14" s="16">
        <v>5.802469135802469E-2</v>
      </c>
      <c r="D14" s="16">
        <v>3.1963470319634701E-2</v>
      </c>
      <c r="E14" s="16">
        <v>6.7796610169491525E-2</v>
      </c>
      <c r="G14" s="16">
        <v>3.1372549019607843E-2</v>
      </c>
      <c r="H14" s="16">
        <v>6.8181818181818177E-2</v>
      </c>
      <c r="I14" s="16">
        <v>8.0645161290322578E-2</v>
      </c>
      <c r="J14" s="16">
        <v>5.7142857142857141E-2</v>
      </c>
      <c r="L14" s="16">
        <v>4.3117744610281922E-2</v>
      </c>
      <c r="M14" s="16">
        <v>0.14529914529914531</v>
      </c>
      <c r="O14" s="16">
        <v>0</v>
      </c>
      <c r="P14" s="16">
        <v>0</v>
      </c>
      <c r="Q14" s="16">
        <v>0</v>
      </c>
      <c r="S14" s="16">
        <v>4.1237113402061848E-2</v>
      </c>
      <c r="T14" s="16">
        <v>5.7971014492753617E-2</v>
      </c>
      <c r="U14" s="16">
        <v>4.8951048951048952E-2</v>
      </c>
      <c r="V14" s="16">
        <v>8.1218274111675121E-2</v>
      </c>
      <c r="X14" s="16">
        <v>7.7994428969359333E-2</v>
      </c>
      <c r="Y14" s="16">
        <v>3.5714285714285712E-2</v>
      </c>
      <c r="Z14" s="16">
        <v>5.2631578947368418E-2</v>
      </c>
      <c r="AB14" s="16">
        <v>6.6780821917808222E-2</v>
      </c>
      <c r="AC14" s="16">
        <v>6.0100166944908183E-2</v>
      </c>
      <c r="AD14" s="16">
        <v>7.6517150395778361E-2</v>
      </c>
    </row>
    <row r="15" spans="2:32" ht="32.15" customHeight="1" x14ac:dyDescent="0.35">
      <c r="B15" s="18" t="s">
        <v>75</v>
      </c>
      <c r="C15" s="16">
        <v>0.1234567901234568</v>
      </c>
      <c r="D15" s="16">
        <v>0.16438356164383561</v>
      </c>
      <c r="E15" s="16">
        <v>0.1084745762711864</v>
      </c>
      <c r="G15" s="16">
        <v>0.1019607843137255</v>
      </c>
      <c r="H15" s="16">
        <v>0.125</v>
      </c>
      <c r="I15" s="16">
        <v>0.1397849462365591</v>
      </c>
      <c r="J15" s="16">
        <v>0.14285714285714279</v>
      </c>
      <c r="L15" s="16">
        <v>0.13101160862354891</v>
      </c>
      <c r="M15" s="16">
        <v>9.4017094017094016E-2</v>
      </c>
      <c r="O15" s="16">
        <v>0</v>
      </c>
      <c r="P15" s="16">
        <v>0</v>
      </c>
      <c r="Q15" s="16">
        <v>1</v>
      </c>
      <c r="S15" s="16">
        <v>9.7938144329896906E-2</v>
      </c>
      <c r="T15" s="16">
        <v>0.12681159420289859</v>
      </c>
      <c r="U15" s="16">
        <v>0.13286713286713289</v>
      </c>
      <c r="V15" s="16">
        <v>0.1370558375634518</v>
      </c>
      <c r="X15" s="16">
        <v>8.9136490250696379E-2</v>
      </c>
      <c r="Y15" s="16">
        <v>0.14642857142857141</v>
      </c>
      <c r="Z15" s="16">
        <v>0.15789473684210531</v>
      </c>
      <c r="AB15" s="16">
        <v>0.13698630136986301</v>
      </c>
      <c r="AC15" s="16">
        <v>0.13689482470784639</v>
      </c>
      <c r="AD15" s="16">
        <v>0.12928759894459099</v>
      </c>
    </row>
    <row r="16" spans="2:32" ht="46" customHeight="1" x14ac:dyDescent="0.35">
      <c r="B16" s="18" t="s">
        <v>76</v>
      </c>
      <c r="C16" s="16">
        <v>3.8271604938271607E-2</v>
      </c>
      <c r="D16" s="16">
        <v>1.8264840182648401E-2</v>
      </c>
      <c r="E16" s="16">
        <v>4.576271186440678E-2</v>
      </c>
      <c r="G16" s="16">
        <v>2.3529411764705879E-2</v>
      </c>
      <c r="H16" s="16">
        <v>6.0606060606060608E-2</v>
      </c>
      <c r="I16" s="16">
        <v>2.6881720430107531E-2</v>
      </c>
      <c r="J16" s="16">
        <v>3.8095238095238099E-2</v>
      </c>
      <c r="L16" s="16">
        <v>4.3117744610281922E-2</v>
      </c>
      <c r="M16" s="16">
        <v>2.564102564102564E-2</v>
      </c>
      <c r="O16" s="16">
        <v>0</v>
      </c>
      <c r="P16" s="16">
        <v>0</v>
      </c>
      <c r="Q16" s="16">
        <v>0</v>
      </c>
      <c r="S16" s="16">
        <v>5.6701030927835051E-2</v>
      </c>
      <c r="T16" s="16">
        <v>3.9855072463768113E-2</v>
      </c>
      <c r="U16" s="16">
        <v>2.097902097902098E-2</v>
      </c>
      <c r="V16" s="16">
        <v>3.045685279187817E-2</v>
      </c>
      <c r="X16" s="16">
        <v>1.6713091922005568E-2</v>
      </c>
      <c r="Y16" s="16">
        <v>2.8571428571428571E-2</v>
      </c>
      <c r="Z16" s="16">
        <v>9.9415204678362568E-2</v>
      </c>
      <c r="AB16" s="16">
        <v>1.7123287671232879E-2</v>
      </c>
      <c r="AC16" s="16">
        <v>3.1719532554257093E-2</v>
      </c>
      <c r="AD16" s="16">
        <v>5.8047493403693931E-2</v>
      </c>
    </row>
    <row r="17" spans="2:30" ht="46" customHeight="1" x14ac:dyDescent="0.35">
      <c r="B17" s="18" t="s">
        <v>77</v>
      </c>
      <c r="C17" s="16">
        <v>4.1975308641975309E-2</v>
      </c>
      <c r="D17" s="16">
        <v>1.8264840182648401E-2</v>
      </c>
      <c r="E17" s="16">
        <v>5.0847457627118647E-2</v>
      </c>
      <c r="G17" s="16">
        <v>4.3137254901960777E-2</v>
      </c>
      <c r="H17" s="16">
        <v>4.1666666666666657E-2</v>
      </c>
      <c r="I17" s="16">
        <v>5.9139784946236562E-2</v>
      </c>
      <c r="J17" s="16">
        <v>9.5238095238095247E-3</v>
      </c>
      <c r="L17" s="16">
        <v>3.9800995024875621E-2</v>
      </c>
      <c r="M17" s="16">
        <v>5.9829059829059832E-2</v>
      </c>
      <c r="O17" s="16">
        <v>0</v>
      </c>
      <c r="P17" s="16">
        <v>0</v>
      </c>
      <c r="Q17" s="16">
        <v>0</v>
      </c>
      <c r="S17" s="16">
        <v>2.5773195876288658E-2</v>
      </c>
      <c r="T17" s="16">
        <v>5.434782608695652E-2</v>
      </c>
      <c r="U17" s="16">
        <v>4.195804195804196E-2</v>
      </c>
      <c r="V17" s="16">
        <v>4.060913705583756E-2</v>
      </c>
      <c r="X17" s="16">
        <v>5.2924791086350967E-2</v>
      </c>
      <c r="Y17" s="16">
        <v>4.2857142857142858E-2</v>
      </c>
      <c r="Z17" s="16">
        <v>1.754385964912281E-2</v>
      </c>
      <c r="AB17" s="16">
        <v>4.7945205479452052E-2</v>
      </c>
      <c r="AC17" s="16">
        <v>4.8414023372287153E-2</v>
      </c>
      <c r="AD17" s="16">
        <v>2.638522427440633E-2</v>
      </c>
    </row>
    <row r="18" spans="2:30" ht="19" customHeight="1" x14ac:dyDescent="0.35">
      <c r="B18" s="18" t="s">
        <v>78</v>
      </c>
      <c r="C18" s="16">
        <v>3.4567901234567898E-2</v>
      </c>
      <c r="D18" s="16">
        <v>7.3059360730593603E-2</v>
      </c>
      <c r="E18" s="16">
        <v>2.033898305084746E-2</v>
      </c>
      <c r="G18" s="16">
        <v>3.5294117647058823E-2</v>
      </c>
      <c r="H18" s="16">
        <v>4.1666666666666657E-2</v>
      </c>
      <c r="I18" s="16">
        <v>2.150537634408602E-2</v>
      </c>
      <c r="J18" s="16">
        <v>3.8095238095238099E-2</v>
      </c>
      <c r="L18" s="16">
        <v>4.1459369817578771E-2</v>
      </c>
      <c r="M18" s="16">
        <v>1.7094017094017099E-2</v>
      </c>
      <c r="O18" s="16">
        <v>0</v>
      </c>
      <c r="P18" s="16">
        <v>0</v>
      </c>
      <c r="Q18" s="16">
        <v>0</v>
      </c>
      <c r="S18" s="16">
        <v>3.608247422680412E-2</v>
      </c>
      <c r="T18" s="16">
        <v>5.0724637681159417E-2</v>
      </c>
      <c r="U18" s="16">
        <v>1.3986013986013989E-2</v>
      </c>
      <c r="V18" s="16">
        <v>2.538071065989848E-2</v>
      </c>
      <c r="X18" s="16">
        <v>3.6211699164345412E-2</v>
      </c>
      <c r="Y18" s="16">
        <v>3.5714285714285712E-2</v>
      </c>
      <c r="Z18" s="16">
        <v>2.923976608187134E-2</v>
      </c>
      <c r="AB18" s="16">
        <v>3.5958904109589039E-2</v>
      </c>
      <c r="AC18" s="16">
        <v>4.006677796327212E-2</v>
      </c>
      <c r="AD18" s="16">
        <v>4.221635883905013E-2</v>
      </c>
    </row>
    <row r="19" spans="2:30" ht="32.15" customHeight="1" x14ac:dyDescent="0.35">
      <c r="B19" s="18" t="s">
        <v>79</v>
      </c>
      <c r="C19" s="16">
        <v>1.234567901234568E-2</v>
      </c>
      <c r="D19" s="16">
        <v>4.5662100456621002E-3</v>
      </c>
      <c r="E19" s="16">
        <v>1.525423728813559E-2</v>
      </c>
      <c r="G19" s="16">
        <v>1.1764705882352939E-2</v>
      </c>
      <c r="H19" s="16">
        <v>1.515151515151515E-2</v>
      </c>
      <c r="I19" s="16">
        <v>1.075268817204301E-2</v>
      </c>
      <c r="J19" s="16">
        <v>9.5238095238095247E-3</v>
      </c>
      <c r="L19" s="16">
        <v>1.3266998341625209E-2</v>
      </c>
      <c r="M19" s="16">
        <v>8.5470085470085479E-3</v>
      </c>
      <c r="O19" s="16">
        <v>0</v>
      </c>
      <c r="P19" s="16">
        <v>0</v>
      </c>
      <c r="Q19" s="16">
        <v>0</v>
      </c>
      <c r="S19" s="16">
        <v>5.1546391752577319E-3</v>
      </c>
      <c r="T19" s="16">
        <v>2.5362318840579708E-2</v>
      </c>
      <c r="U19" s="16">
        <v>6.993006993006993E-3</v>
      </c>
      <c r="V19" s="16">
        <v>5.076142131979695E-3</v>
      </c>
      <c r="X19" s="16">
        <v>1.6713091922005568E-2</v>
      </c>
      <c r="Y19" s="16">
        <v>3.5714285714285709E-3</v>
      </c>
      <c r="Z19" s="16">
        <v>1.754385964912281E-2</v>
      </c>
      <c r="AB19" s="16">
        <v>1.0273972602739731E-2</v>
      </c>
      <c r="AC19" s="16">
        <v>1.001669449081803E-2</v>
      </c>
      <c r="AD19" s="16">
        <v>7.9155672823219003E-3</v>
      </c>
    </row>
    <row r="20" spans="2:30" ht="19" customHeight="1" x14ac:dyDescent="0.35">
      <c r="B20" s="18" t="s">
        <v>80</v>
      </c>
      <c r="C20" s="16">
        <v>2.716049382716049E-2</v>
      </c>
      <c r="D20" s="16">
        <v>3.1963470319634701E-2</v>
      </c>
      <c r="E20" s="16">
        <v>2.542372881355932E-2</v>
      </c>
      <c r="G20" s="16">
        <v>2.3529411764705879E-2</v>
      </c>
      <c r="H20" s="16">
        <v>2.6515151515151519E-2</v>
      </c>
      <c r="I20" s="16">
        <v>3.7634408602150539E-2</v>
      </c>
      <c r="J20" s="16">
        <v>1.9047619047619049E-2</v>
      </c>
      <c r="L20" s="16">
        <v>2.3217247097844111E-2</v>
      </c>
      <c r="M20" s="16">
        <v>3.4188034188034191E-2</v>
      </c>
      <c r="O20" s="16">
        <v>0</v>
      </c>
      <c r="P20" s="16">
        <v>0</v>
      </c>
      <c r="Q20" s="16">
        <v>0</v>
      </c>
      <c r="S20" s="16">
        <v>2.5773195876288658E-2</v>
      </c>
      <c r="T20" s="16">
        <v>2.8985507246376808E-2</v>
      </c>
      <c r="U20" s="16">
        <v>4.8951048951048952E-2</v>
      </c>
      <c r="V20" s="16">
        <v>1.015228426395939E-2</v>
      </c>
      <c r="X20" s="16">
        <v>3.0640668523676879E-2</v>
      </c>
      <c r="Y20" s="16">
        <v>2.5000000000000001E-2</v>
      </c>
      <c r="Z20" s="16">
        <v>2.3391812865497071E-2</v>
      </c>
      <c r="AB20" s="16">
        <v>2.568493150684931E-2</v>
      </c>
      <c r="AC20" s="16">
        <v>2.1702838063439069E-2</v>
      </c>
      <c r="AD20" s="16">
        <v>1.8469656992084429E-2</v>
      </c>
    </row>
    <row r="21" spans="2:30" ht="19" customHeight="1" x14ac:dyDescent="0.35">
      <c r="B21" s="18" t="s">
        <v>81</v>
      </c>
      <c r="C21" s="16">
        <v>6.4197530864197536E-2</v>
      </c>
      <c r="D21" s="16">
        <v>1.3698630136986301E-2</v>
      </c>
      <c r="E21" s="16">
        <v>8.3050847457627114E-2</v>
      </c>
      <c r="G21" s="16">
        <v>7.4509803921568626E-2</v>
      </c>
      <c r="H21" s="16">
        <v>6.0606060606060608E-2</v>
      </c>
      <c r="I21" s="16">
        <v>6.4516129032258063E-2</v>
      </c>
      <c r="J21" s="16">
        <v>4.7619047619047623E-2</v>
      </c>
      <c r="L21" s="16">
        <v>4.4776119402985072E-2</v>
      </c>
      <c r="M21" s="16">
        <v>5.128205128205128E-2</v>
      </c>
      <c r="O21" s="16">
        <v>0</v>
      </c>
      <c r="P21" s="16">
        <v>0</v>
      </c>
      <c r="Q21" s="16">
        <v>0</v>
      </c>
      <c r="S21" s="16">
        <v>0.1391752577319588</v>
      </c>
      <c r="T21" s="16">
        <v>5.7971014492753617E-2</v>
      </c>
      <c r="U21" s="16">
        <v>2.7972027972027969E-2</v>
      </c>
      <c r="V21" s="16">
        <v>2.538071065989848E-2</v>
      </c>
      <c r="X21" s="16">
        <v>7.2423398328690811E-2</v>
      </c>
      <c r="Y21" s="16">
        <v>3.5714285714285712E-2</v>
      </c>
      <c r="Z21" s="16">
        <v>9.3567251461988299E-2</v>
      </c>
      <c r="AB21" s="16">
        <v>5.4794520547945202E-2</v>
      </c>
      <c r="AC21" s="16">
        <v>4.006677796327212E-2</v>
      </c>
      <c r="AD21" s="16">
        <v>6.5963060686015831E-2</v>
      </c>
    </row>
    <row r="23" spans="2:30" x14ac:dyDescent="0.35">
      <c r="B23" t="s">
        <v>323</v>
      </c>
    </row>
    <row r="24" spans="2:30" x14ac:dyDescent="0.35">
      <c r="B24" t="s">
        <v>10</v>
      </c>
    </row>
    <row r="26" spans="2:30" x14ac:dyDescent="0.35">
      <c r="B2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82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83</v>
      </c>
      <c r="C8" s="16">
        <v>7.407407407407407E-2</v>
      </c>
      <c r="D8" s="16">
        <v>5.9360730593607303E-2</v>
      </c>
      <c r="E8" s="16">
        <v>7.9661016949152536E-2</v>
      </c>
      <c r="G8" s="16">
        <v>7.8431372549019607E-2</v>
      </c>
      <c r="H8" s="16">
        <v>5.3030303030303032E-2</v>
      </c>
      <c r="I8" s="16">
        <v>8.0645161290322578E-2</v>
      </c>
      <c r="J8" s="16">
        <v>0.10476190476190481</v>
      </c>
      <c r="L8" s="16">
        <v>6.965174129353234E-2</v>
      </c>
      <c r="M8" s="16">
        <v>5.9829059829059832E-2</v>
      </c>
      <c r="O8" s="16">
        <v>5.6497175141242938E-2</v>
      </c>
      <c r="P8" s="16">
        <v>8.8050314465408799E-2</v>
      </c>
      <c r="Q8" s="16">
        <v>0.04</v>
      </c>
      <c r="S8" s="16">
        <v>0.30927835051546387</v>
      </c>
      <c r="T8" s="16">
        <v>0</v>
      </c>
      <c r="U8" s="16">
        <v>0</v>
      </c>
      <c r="V8" s="16">
        <v>0</v>
      </c>
      <c r="X8" s="16">
        <v>0.1086350974930362</v>
      </c>
      <c r="Y8" s="16">
        <v>4.2857142857142858E-2</v>
      </c>
      <c r="Z8" s="16">
        <v>5.2631578947368418E-2</v>
      </c>
      <c r="AB8" s="16">
        <v>8.2191780821917804E-2</v>
      </c>
      <c r="AC8" s="16">
        <v>6.5108514190317199E-2</v>
      </c>
      <c r="AD8" s="16">
        <v>4.7493403693931388E-2</v>
      </c>
    </row>
    <row r="9" spans="2:32" ht="19" customHeight="1" x14ac:dyDescent="0.35">
      <c r="B9" s="18" t="s">
        <v>84</v>
      </c>
      <c r="C9" s="16">
        <v>0.16543209876543211</v>
      </c>
      <c r="D9" s="16">
        <v>0.15981735159817351</v>
      </c>
      <c r="E9" s="16">
        <v>0.1661016949152542</v>
      </c>
      <c r="G9" s="16">
        <v>0.17254901960784311</v>
      </c>
      <c r="H9" s="16">
        <v>0.13636363636363641</v>
      </c>
      <c r="I9" s="16">
        <v>0.15053763440860221</v>
      </c>
      <c r="J9" s="16">
        <v>0.2476190476190476</v>
      </c>
      <c r="L9" s="16">
        <v>0.1625207296849088</v>
      </c>
      <c r="M9" s="16">
        <v>0.15384615384615391</v>
      </c>
      <c r="O9" s="16">
        <v>0.1129943502824859</v>
      </c>
      <c r="P9" s="16">
        <v>0.21383647798742139</v>
      </c>
      <c r="Q9" s="16">
        <v>0.15</v>
      </c>
      <c r="S9" s="16">
        <v>0.69072164948453607</v>
      </c>
      <c r="T9" s="16">
        <v>0</v>
      </c>
      <c r="U9" s="16">
        <v>0</v>
      </c>
      <c r="V9" s="16">
        <v>0</v>
      </c>
      <c r="X9" s="16">
        <v>0.2033426183844011</v>
      </c>
      <c r="Y9" s="16">
        <v>0.1142857142857143</v>
      </c>
      <c r="Z9" s="16">
        <v>0.16959064327485379</v>
      </c>
      <c r="AB9" s="16">
        <v>0.16438356164383561</v>
      </c>
      <c r="AC9" s="16">
        <v>0.14023372287145239</v>
      </c>
      <c r="AD9" s="16">
        <v>0.1240105540897098</v>
      </c>
    </row>
    <row r="10" spans="2:32" ht="19" customHeight="1" x14ac:dyDescent="0.35">
      <c r="B10" s="18" t="s">
        <v>45</v>
      </c>
      <c r="C10" s="16">
        <v>0.34074074074074068</v>
      </c>
      <c r="D10" s="16">
        <v>0.30593607305936071</v>
      </c>
      <c r="E10" s="16">
        <v>0.35423728813559319</v>
      </c>
      <c r="G10" s="16">
        <v>0.31372549019607843</v>
      </c>
      <c r="H10" s="16">
        <v>0.36742424242424238</v>
      </c>
      <c r="I10" s="16">
        <v>0.34408602150537643</v>
      </c>
      <c r="J10" s="16">
        <v>0.33333333333333331</v>
      </c>
      <c r="L10" s="16">
        <v>0.32669983416252069</v>
      </c>
      <c r="M10" s="16">
        <v>0.41880341880341881</v>
      </c>
      <c r="O10" s="16">
        <v>0.38983050847457629</v>
      </c>
      <c r="P10" s="16">
        <v>0.27672955974842772</v>
      </c>
      <c r="Q10" s="16">
        <v>0.35</v>
      </c>
      <c r="S10" s="16">
        <v>0</v>
      </c>
      <c r="T10" s="16">
        <v>1</v>
      </c>
      <c r="U10" s="16">
        <v>0</v>
      </c>
      <c r="V10" s="16">
        <v>0</v>
      </c>
      <c r="X10" s="16">
        <v>0.3426183844011142</v>
      </c>
      <c r="Y10" s="16">
        <v>0.36428571428571432</v>
      </c>
      <c r="Z10" s="16">
        <v>0.2982456140350877</v>
      </c>
      <c r="AB10" s="16">
        <v>0.3202054794520548</v>
      </c>
      <c r="AC10" s="16">
        <v>0.35225375626043398</v>
      </c>
      <c r="AD10" s="16">
        <v>0.31398416886543529</v>
      </c>
    </row>
    <row r="11" spans="2:32" ht="19" customHeight="1" x14ac:dyDescent="0.35">
      <c r="B11" s="18" t="s">
        <v>46</v>
      </c>
      <c r="C11" s="16">
        <v>0.17654320987654321</v>
      </c>
      <c r="D11" s="16">
        <v>0.19178082191780821</v>
      </c>
      <c r="E11" s="16">
        <v>0.1711864406779661</v>
      </c>
      <c r="G11" s="16">
        <v>0.16078431372549021</v>
      </c>
      <c r="H11" s="16">
        <v>0.1931818181818182</v>
      </c>
      <c r="I11" s="16">
        <v>0.18279569892473119</v>
      </c>
      <c r="J11" s="16">
        <v>0.16190476190476191</v>
      </c>
      <c r="L11" s="16">
        <v>0.19071310116086229</v>
      </c>
      <c r="M11" s="16">
        <v>0.13675213675213679</v>
      </c>
      <c r="O11" s="16">
        <v>0.21468926553672321</v>
      </c>
      <c r="P11" s="16">
        <v>0.20125786163522011</v>
      </c>
      <c r="Q11" s="16">
        <v>0.19</v>
      </c>
      <c r="S11" s="16">
        <v>0</v>
      </c>
      <c r="T11" s="16">
        <v>0</v>
      </c>
      <c r="U11" s="16">
        <v>1</v>
      </c>
      <c r="V11" s="16">
        <v>0</v>
      </c>
      <c r="X11" s="16">
        <v>0.16991643454038999</v>
      </c>
      <c r="Y11" s="16">
        <v>0.1785714285714286</v>
      </c>
      <c r="Z11" s="16">
        <v>0.1871345029239766</v>
      </c>
      <c r="AB11" s="16">
        <v>0.1797945205479452</v>
      </c>
      <c r="AC11" s="16">
        <v>0.17696160267111849</v>
      </c>
      <c r="AD11" s="16">
        <v>0.19261213720316619</v>
      </c>
    </row>
    <row r="12" spans="2:32" ht="19" customHeight="1" x14ac:dyDescent="0.35">
      <c r="B12" s="18" t="s">
        <v>47</v>
      </c>
      <c r="C12" s="16">
        <v>0.24320987654320991</v>
      </c>
      <c r="D12" s="16">
        <v>0.28310502283105021</v>
      </c>
      <c r="E12" s="16">
        <v>0.2288135593220339</v>
      </c>
      <c r="G12" s="16">
        <v>0.27450980392156871</v>
      </c>
      <c r="H12" s="16">
        <v>0.25</v>
      </c>
      <c r="I12" s="16">
        <v>0.24193548387096769</v>
      </c>
      <c r="J12" s="16">
        <v>0.15238095238095239</v>
      </c>
      <c r="L12" s="16">
        <v>0.25041459369817581</v>
      </c>
      <c r="M12" s="16">
        <v>0.23076923076923081</v>
      </c>
      <c r="O12" s="16">
        <v>0.22598870056497181</v>
      </c>
      <c r="P12" s="16">
        <v>0.22012578616352199</v>
      </c>
      <c r="Q12" s="16">
        <v>0.27</v>
      </c>
      <c r="S12" s="16">
        <v>0</v>
      </c>
      <c r="T12" s="16">
        <v>0</v>
      </c>
      <c r="U12" s="16">
        <v>0</v>
      </c>
      <c r="V12" s="16">
        <v>1</v>
      </c>
      <c r="X12" s="16">
        <v>0.17548746518105851</v>
      </c>
      <c r="Y12" s="16">
        <v>0.3</v>
      </c>
      <c r="Z12" s="16">
        <v>0.29239766081871338</v>
      </c>
      <c r="AB12" s="16">
        <v>0.25342465753424659</v>
      </c>
      <c r="AC12" s="16">
        <v>0.26544240400667779</v>
      </c>
      <c r="AD12" s="16">
        <v>0.32189973614775719</v>
      </c>
    </row>
    <row r="14" spans="2:32" x14ac:dyDescent="0.35">
      <c r="B14" t="s">
        <v>323</v>
      </c>
    </row>
    <row r="15" spans="2:32" x14ac:dyDescent="0.35">
      <c r="B15" t="s">
        <v>10</v>
      </c>
    </row>
    <row r="17" spans="2:2" x14ac:dyDescent="0.35">
      <c r="B17"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85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49</v>
      </c>
      <c r="C8" s="16">
        <v>0.73950617283950615</v>
      </c>
      <c r="D8" s="16">
        <v>0.77168949771689499</v>
      </c>
      <c r="E8" s="16">
        <v>0.72711864406779658</v>
      </c>
      <c r="G8" s="16">
        <v>0.72941176470588232</v>
      </c>
      <c r="H8" s="16">
        <v>0.81439393939393945</v>
      </c>
      <c r="I8" s="16">
        <v>0.71505376344086025</v>
      </c>
      <c r="J8" s="16">
        <v>0.61904761904761907</v>
      </c>
      <c r="L8" s="16">
        <v>0.76285240464344939</v>
      </c>
      <c r="M8" s="16">
        <v>0.70085470085470081</v>
      </c>
      <c r="O8" s="16">
        <v>0.71751412429378536</v>
      </c>
      <c r="P8" s="16">
        <v>0.77358490566037741</v>
      </c>
      <c r="Q8" s="16">
        <v>0.82</v>
      </c>
      <c r="S8" s="16">
        <v>0.634020618556701</v>
      </c>
      <c r="T8" s="16">
        <v>0.76449275362318836</v>
      </c>
      <c r="U8" s="16">
        <v>0.74125874125874125</v>
      </c>
      <c r="V8" s="16">
        <v>0.80710659898477155</v>
      </c>
      <c r="X8" s="16">
        <v>0.73537604456824512</v>
      </c>
      <c r="Y8" s="16">
        <v>0.96071428571428574</v>
      </c>
      <c r="Z8" s="16">
        <v>0.38596491228070168</v>
      </c>
      <c r="AB8" s="16">
        <v>0.83390410958904104</v>
      </c>
      <c r="AC8" s="16">
        <v>1</v>
      </c>
      <c r="AD8" s="16">
        <v>0.69129287598944589</v>
      </c>
    </row>
    <row r="9" spans="2:32" ht="19" customHeight="1" x14ac:dyDescent="0.35">
      <c r="B9" s="18" t="s">
        <v>48</v>
      </c>
      <c r="C9" s="16">
        <v>0.72098765432098766</v>
      </c>
      <c r="D9" s="16">
        <v>0.69406392694063923</v>
      </c>
      <c r="E9" s="16">
        <v>0.73050847457627122</v>
      </c>
      <c r="G9" s="16">
        <v>0.72941176470588232</v>
      </c>
      <c r="H9" s="16">
        <v>0.73863636363636365</v>
      </c>
      <c r="I9" s="16">
        <v>0.72043010752688175</v>
      </c>
      <c r="J9" s="16">
        <v>0.65714285714285714</v>
      </c>
      <c r="L9" s="16">
        <v>0.76948590381426207</v>
      </c>
      <c r="M9" s="16">
        <v>0.55555555555555558</v>
      </c>
      <c r="O9" s="16">
        <v>0.67231638418079098</v>
      </c>
      <c r="P9" s="16">
        <v>0.72955974842767291</v>
      </c>
      <c r="Q9" s="16">
        <v>0.8</v>
      </c>
      <c r="S9" s="16">
        <v>0.74226804123711343</v>
      </c>
      <c r="T9" s="16">
        <v>0.67753623188405798</v>
      </c>
      <c r="U9" s="16">
        <v>0.73426573426573427</v>
      </c>
      <c r="V9" s="16">
        <v>0.75126903553299496</v>
      </c>
      <c r="X9" s="16">
        <v>0.98050139275766013</v>
      </c>
      <c r="Y9" s="16">
        <v>0.68214285714285716</v>
      </c>
      <c r="Z9" s="16">
        <v>0.23976608187134499</v>
      </c>
      <c r="AB9" s="16">
        <v>1</v>
      </c>
      <c r="AC9" s="16">
        <v>0.81302170283806341</v>
      </c>
      <c r="AD9" s="16">
        <v>0.54089709762532978</v>
      </c>
    </row>
    <row r="10" spans="2:32" ht="19" customHeight="1" x14ac:dyDescent="0.35">
      <c r="B10" s="18" t="s">
        <v>50</v>
      </c>
      <c r="C10" s="16">
        <v>0.46790123456790123</v>
      </c>
      <c r="D10" s="16">
        <v>0.53881278538812782</v>
      </c>
      <c r="E10" s="16">
        <v>0.44237288135593222</v>
      </c>
      <c r="G10" s="16">
        <v>0.39215686274509798</v>
      </c>
      <c r="H10" s="16">
        <v>0.49621212121212122</v>
      </c>
      <c r="I10" s="16">
        <v>0.510752688172043</v>
      </c>
      <c r="J10" s="16">
        <v>0.50476190476190474</v>
      </c>
      <c r="L10" s="16">
        <v>0.4228855721393035</v>
      </c>
      <c r="M10" s="16">
        <v>0.65811965811965811</v>
      </c>
      <c r="O10" s="16">
        <v>0.4463276836158192</v>
      </c>
      <c r="P10" s="16">
        <v>0.39622641509433959</v>
      </c>
      <c r="Q10" s="16">
        <v>0.49</v>
      </c>
      <c r="S10" s="16">
        <v>0.33505154639175261</v>
      </c>
      <c r="T10" s="16">
        <v>0.4311594202898551</v>
      </c>
      <c r="U10" s="16">
        <v>0.51048951048951052</v>
      </c>
      <c r="V10" s="16">
        <v>0.61928934010152281</v>
      </c>
      <c r="X10" s="16">
        <v>0.21727019498607239</v>
      </c>
      <c r="Y10" s="16">
        <v>0.4642857142857143</v>
      </c>
      <c r="Z10" s="16">
        <v>1</v>
      </c>
      <c r="AB10" s="16">
        <v>0.35102739726027399</v>
      </c>
      <c r="AC10" s="16">
        <v>0.43739565943238728</v>
      </c>
      <c r="AD10" s="16">
        <v>1</v>
      </c>
    </row>
    <row r="11" spans="2:32" ht="19" customHeight="1" x14ac:dyDescent="0.35">
      <c r="B11" s="18" t="s">
        <v>81</v>
      </c>
      <c r="C11" s="16">
        <v>0</v>
      </c>
      <c r="D11" s="16">
        <v>0</v>
      </c>
      <c r="E11" s="16">
        <v>0</v>
      </c>
      <c r="G11" s="16">
        <v>0</v>
      </c>
      <c r="H11" s="16">
        <v>0</v>
      </c>
      <c r="I11" s="16">
        <v>0</v>
      </c>
      <c r="J11" s="16">
        <v>0</v>
      </c>
      <c r="L11" s="16">
        <v>0</v>
      </c>
      <c r="M11" s="16">
        <v>0</v>
      </c>
      <c r="O11" s="16">
        <v>0</v>
      </c>
      <c r="P11" s="16">
        <v>0</v>
      </c>
      <c r="Q11" s="16">
        <v>0</v>
      </c>
      <c r="S11" s="16">
        <v>0</v>
      </c>
      <c r="T11" s="16">
        <v>0</v>
      </c>
      <c r="U11" s="16">
        <v>0</v>
      </c>
      <c r="V11" s="16">
        <v>0</v>
      </c>
      <c r="X11" s="16">
        <v>0</v>
      </c>
      <c r="Y11" s="16">
        <v>0</v>
      </c>
      <c r="Z11" s="16">
        <v>0</v>
      </c>
      <c r="AB11" s="16">
        <v>0</v>
      </c>
      <c r="AC11" s="16">
        <v>0</v>
      </c>
      <c r="AD11" s="16">
        <v>0</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F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86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48</v>
      </c>
      <c r="C8" s="16">
        <v>0.44320987654320992</v>
      </c>
      <c r="D8" s="16">
        <v>0.37899543378995432</v>
      </c>
      <c r="E8" s="16">
        <v>0.46610169491525422</v>
      </c>
      <c r="G8" s="16">
        <v>0.46666666666666667</v>
      </c>
      <c r="H8" s="16">
        <v>0.38636363636363641</v>
      </c>
      <c r="I8" s="16">
        <v>0.4946236559139785</v>
      </c>
      <c r="J8" s="16">
        <v>0.43809523809523809</v>
      </c>
      <c r="L8" s="16">
        <v>0.48756218905472642</v>
      </c>
      <c r="M8" s="16">
        <v>0.28205128205128199</v>
      </c>
      <c r="O8" s="16">
        <v>0.41242937853107342</v>
      </c>
      <c r="P8" s="16">
        <v>0.46540880503144649</v>
      </c>
      <c r="Q8" s="16">
        <v>0.32</v>
      </c>
      <c r="S8" s="16">
        <v>0.57731958762886593</v>
      </c>
      <c r="T8" s="16">
        <v>0.44565217391304351</v>
      </c>
      <c r="U8" s="16">
        <v>0.42657342657342662</v>
      </c>
      <c r="V8" s="16">
        <v>0.31979695431472083</v>
      </c>
      <c r="X8" s="16">
        <v>1</v>
      </c>
      <c r="Y8" s="16">
        <v>0</v>
      </c>
      <c r="Z8" s="16">
        <v>0</v>
      </c>
      <c r="AB8" s="16">
        <v>0.60273972602739723</v>
      </c>
      <c r="AC8" s="16">
        <v>0.44073455759599328</v>
      </c>
      <c r="AD8" s="16">
        <v>0.20580474934036941</v>
      </c>
    </row>
    <row r="9" spans="2:32" ht="19" customHeight="1" x14ac:dyDescent="0.35">
      <c r="B9" s="18" t="s">
        <v>49</v>
      </c>
      <c r="C9" s="16">
        <v>0.34567901234567899</v>
      </c>
      <c r="D9" s="16">
        <v>0.34703196347031962</v>
      </c>
      <c r="E9" s="16">
        <v>0.34576271186440682</v>
      </c>
      <c r="G9" s="16">
        <v>0.3411764705882353</v>
      </c>
      <c r="H9" s="16">
        <v>0.42045454545454553</v>
      </c>
      <c r="I9" s="16">
        <v>0.27956989247311831</v>
      </c>
      <c r="J9" s="16">
        <v>0.2857142857142857</v>
      </c>
      <c r="L9" s="16">
        <v>0.34328358208955218</v>
      </c>
      <c r="M9" s="16">
        <v>0.36752136752136749</v>
      </c>
      <c r="O9" s="16">
        <v>0.40677966101694918</v>
      </c>
      <c r="P9" s="16">
        <v>0.37735849056603782</v>
      </c>
      <c r="Q9" s="16">
        <v>0.41</v>
      </c>
      <c r="S9" s="16">
        <v>0.22680412371134021</v>
      </c>
      <c r="T9" s="16">
        <v>0.36956521739130432</v>
      </c>
      <c r="U9" s="16">
        <v>0.34965034965034958</v>
      </c>
      <c r="V9" s="16">
        <v>0.42639593908629442</v>
      </c>
      <c r="X9" s="16">
        <v>0</v>
      </c>
      <c r="Y9" s="16">
        <v>1</v>
      </c>
      <c r="Z9" s="16">
        <v>0</v>
      </c>
      <c r="AB9" s="16">
        <v>0.32705479452054792</v>
      </c>
      <c r="AC9" s="16">
        <v>0.44908180300500827</v>
      </c>
      <c r="AD9" s="16">
        <v>0.34300791556728227</v>
      </c>
    </row>
    <row r="10" spans="2:32" ht="19" customHeight="1" x14ac:dyDescent="0.35">
      <c r="B10" s="18" t="s">
        <v>50</v>
      </c>
      <c r="C10" s="16">
        <v>0.21111111111111111</v>
      </c>
      <c r="D10" s="16">
        <v>0.27397260273972601</v>
      </c>
      <c r="E10" s="16">
        <v>0.18813559322033899</v>
      </c>
      <c r="G10" s="16">
        <v>0.19215686274509811</v>
      </c>
      <c r="H10" s="16">
        <v>0.1931818181818182</v>
      </c>
      <c r="I10" s="16">
        <v>0.22580645161290319</v>
      </c>
      <c r="J10" s="16">
        <v>0.27619047619047621</v>
      </c>
      <c r="L10" s="16">
        <v>0.1691542288557214</v>
      </c>
      <c r="M10" s="16">
        <v>0.3504273504273504</v>
      </c>
      <c r="O10" s="16">
        <v>0.1807909604519774</v>
      </c>
      <c r="P10" s="16">
        <v>0.15723270440251569</v>
      </c>
      <c r="Q10" s="16">
        <v>0.27</v>
      </c>
      <c r="S10" s="16">
        <v>0.19587628865979381</v>
      </c>
      <c r="T10" s="16">
        <v>0.18478260869565219</v>
      </c>
      <c r="U10" s="16">
        <v>0.2237762237762238</v>
      </c>
      <c r="V10" s="16">
        <v>0.25380710659898481</v>
      </c>
      <c r="X10" s="16">
        <v>0</v>
      </c>
      <c r="Y10" s="16">
        <v>0</v>
      </c>
      <c r="Z10" s="16">
        <v>1</v>
      </c>
      <c r="AB10" s="16">
        <v>7.0205479452054798E-2</v>
      </c>
      <c r="AC10" s="16">
        <v>0.11018363939899831</v>
      </c>
      <c r="AD10" s="16">
        <v>0.45118733509234832</v>
      </c>
    </row>
    <row r="12" spans="2:32" x14ac:dyDescent="0.35">
      <c r="B12" t="s">
        <v>323</v>
      </c>
    </row>
    <row r="13" spans="2:32" x14ac:dyDescent="0.35">
      <c r="B13" t="s">
        <v>10</v>
      </c>
    </row>
    <row r="15" spans="2:32" x14ac:dyDescent="0.35">
      <c r="B15"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87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32.15" customHeight="1" x14ac:dyDescent="0.35">
      <c r="B8" s="18" t="s">
        <v>88</v>
      </c>
      <c r="C8" s="16">
        <v>7.0370370370370375E-2</v>
      </c>
      <c r="D8" s="16">
        <v>6.8493150684931503E-2</v>
      </c>
      <c r="E8" s="16">
        <v>7.1186440677966104E-2</v>
      </c>
      <c r="G8" s="16">
        <v>8.2352941176470587E-2</v>
      </c>
      <c r="H8" s="16">
        <v>5.3030303030303032E-2</v>
      </c>
      <c r="I8" s="16">
        <v>5.3763440860215048E-2</v>
      </c>
      <c r="J8" s="16">
        <v>0.1142857142857143</v>
      </c>
      <c r="L8" s="16">
        <v>5.9701492537313432E-2</v>
      </c>
      <c r="M8" s="16">
        <v>0.1025641025641026</v>
      </c>
      <c r="O8" s="16">
        <v>7.3446327683615822E-2</v>
      </c>
      <c r="P8" s="16">
        <v>8.1761006289308172E-2</v>
      </c>
      <c r="Q8" s="16">
        <v>0.05</v>
      </c>
      <c r="S8" s="16">
        <v>8.7628865979381437E-2</v>
      </c>
      <c r="T8" s="16">
        <v>8.3333333333333329E-2</v>
      </c>
      <c r="U8" s="16">
        <v>4.8951048951048952E-2</v>
      </c>
      <c r="V8" s="16">
        <v>5.0761421319796947E-2</v>
      </c>
      <c r="X8" s="16">
        <v>6.6852367688022288E-2</v>
      </c>
      <c r="Y8" s="16">
        <v>8.5714285714285715E-2</v>
      </c>
      <c r="Z8" s="16">
        <v>5.2631578947368418E-2</v>
      </c>
      <c r="AB8" s="16">
        <v>7.5342465753424653E-2</v>
      </c>
      <c r="AC8" s="16">
        <v>6.1769616026711188E-2</v>
      </c>
      <c r="AD8" s="16">
        <v>6.5963060686015831E-2</v>
      </c>
    </row>
    <row r="9" spans="2:32" ht="32.15" customHeight="1" x14ac:dyDescent="0.35">
      <c r="B9" s="18" t="s">
        <v>89</v>
      </c>
      <c r="C9" s="16">
        <v>0.39506172839506171</v>
      </c>
      <c r="D9" s="16">
        <v>0.46118721461187212</v>
      </c>
      <c r="E9" s="16">
        <v>0.37118644067796608</v>
      </c>
      <c r="G9" s="16">
        <v>0.38823529411764712</v>
      </c>
      <c r="H9" s="16">
        <v>0.42424242424242431</v>
      </c>
      <c r="I9" s="16">
        <v>0.30645161290322581</v>
      </c>
      <c r="J9" s="16">
        <v>0.49523809523809531</v>
      </c>
      <c r="L9" s="16">
        <v>0.41956882255389721</v>
      </c>
      <c r="M9" s="16">
        <v>0.33333333333333331</v>
      </c>
      <c r="O9" s="16">
        <v>0.43502824858757061</v>
      </c>
      <c r="P9" s="16">
        <v>0.36477987421383651</v>
      </c>
      <c r="Q9" s="16">
        <v>0.4</v>
      </c>
      <c r="S9" s="16">
        <v>0.36597938144329889</v>
      </c>
      <c r="T9" s="16">
        <v>0.34420289855072461</v>
      </c>
      <c r="U9" s="16">
        <v>0.44055944055944057</v>
      </c>
      <c r="V9" s="16">
        <v>0.46192893401015228</v>
      </c>
      <c r="X9" s="16">
        <v>0.38997214484679671</v>
      </c>
      <c r="Y9" s="16">
        <v>0.4107142857142857</v>
      </c>
      <c r="Z9" s="16">
        <v>0.38011695906432752</v>
      </c>
      <c r="AB9" s="16">
        <v>0.41095890410958902</v>
      </c>
      <c r="AC9" s="16">
        <v>0.40066777963272121</v>
      </c>
      <c r="AD9" s="16">
        <v>0.42216358839050128</v>
      </c>
    </row>
    <row r="10" spans="2:32" ht="46" customHeight="1" x14ac:dyDescent="0.35">
      <c r="B10" s="18" t="s">
        <v>90</v>
      </c>
      <c r="C10" s="16">
        <v>0.391358024691358</v>
      </c>
      <c r="D10" s="16">
        <v>0.37442922374429222</v>
      </c>
      <c r="E10" s="16">
        <v>0.39661016949152539</v>
      </c>
      <c r="G10" s="16">
        <v>0.41176470588235292</v>
      </c>
      <c r="H10" s="16">
        <v>0.35227272727272729</v>
      </c>
      <c r="I10" s="16">
        <v>0.45698924731182788</v>
      </c>
      <c r="J10" s="16">
        <v>0.32380952380952382</v>
      </c>
      <c r="L10" s="16">
        <v>0.3946932006633499</v>
      </c>
      <c r="M10" s="16">
        <v>0.3504273504273504</v>
      </c>
      <c r="O10" s="16">
        <v>0.3728813559322034</v>
      </c>
      <c r="P10" s="16">
        <v>0.43396226415094341</v>
      </c>
      <c r="Q10" s="16">
        <v>0.41</v>
      </c>
      <c r="S10" s="16">
        <v>0.4175257731958763</v>
      </c>
      <c r="T10" s="16">
        <v>0.41666666666666669</v>
      </c>
      <c r="U10" s="16">
        <v>0.35664335664335672</v>
      </c>
      <c r="V10" s="16">
        <v>0.35532994923857869</v>
      </c>
      <c r="X10" s="16">
        <v>0.3955431754874652</v>
      </c>
      <c r="Y10" s="16">
        <v>0.36428571428571432</v>
      </c>
      <c r="Z10" s="16">
        <v>0.42690058479532161</v>
      </c>
      <c r="AB10" s="16">
        <v>0.375</v>
      </c>
      <c r="AC10" s="16">
        <v>0.40233722871452421</v>
      </c>
      <c r="AD10" s="16">
        <v>0.39313984168865429</v>
      </c>
    </row>
    <row r="11" spans="2:32" ht="46" customHeight="1" x14ac:dyDescent="0.35">
      <c r="B11" s="18" t="s">
        <v>91</v>
      </c>
      <c r="C11" s="16">
        <v>0.12592592592592591</v>
      </c>
      <c r="D11" s="16">
        <v>6.3926940639269403E-2</v>
      </c>
      <c r="E11" s="16">
        <v>0.14915254237288139</v>
      </c>
      <c r="G11" s="16">
        <v>0.1058823529411765</v>
      </c>
      <c r="H11" s="16">
        <v>0.15151515151515149</v>
      </c>
      <c r="I11" s="16">
        <v>0.15053763440860221</v>
      </c>
      <c r="J11" s="16">
        <v>6.6666666666666666E-2</v>
      </c>
      <c r="L11" s="16">
        <v>0.1127694859038143</v>
      </c>
      <c r="M11" s="16">
        <v>0.17948717948717949</v>
      </c>
      <c r="O11" s="16">
        <v>0.10169491525423729</v>
      </c>
      <c r="P11" s="16">
        <v>9.4339622641509441E-2</v>
      </c>
      <c r="Q11" s="16">
        <v>0.13</v>
      </c>
      <c r="S11" s="16">
        <v>0.1134020618556701</v>
      </c>
      <c r="T11" s="16">
        <v>0.13405797101449279</v>
      </c>
      <c r="U11" s="16">
        <v>0.1398601398601399</v>
      </c>
      <c r="V11" s="16">
        <v>0.116751269035533</v>
      </c>
      <c r="X11" s="16">
        <v>0.1364902506963788</v>
      </c>
      <c r="Y11" s="16">
        <v>0.1178571428571429</v>
      </c>
      <c r="Z11" s="16">
        <v>0.1169590643274854</v>
      </c>
      <c r="AB11" s="16">
        <v>0.12671232876712329</v>
      </c>
      <c r="AC11" s="16">
        <v>0.1185308848080134</v>
      </c>
      <c r="AD11" s="16">
        <v>0.1002638522427441</v>
      </c>
    </row>
    <row r="12" spans="2:32" ht="60" customHeight="1" x14ac:dyDescent="0.35">
      <c r="B12" s="18" t="s">
        <v>92</v>
      </c>
      <c r="C12" s="16">
        <v>1.7283950617283949E-2</v>
      </c>
      <c r="D12" s="16">
        <v>3.1963470319634701E-2</v>
      </c>
      <c r="E12" s="16">
        <v>1.1864406779661021E-2</v>
      </c>
      <c r="G12" s="16">
        <v>1.1764705882352939E-2</v>
      </c>
      <c r="H12" s="16">
        <v>1.893939393939394E-2</v>
      </c>
      <c r="I12" s="16">
        <v>3.2258064516129031E-2</v>
      </c>
      <c r="J12" s="16">
        <v>0</v>
      </c>
      <c r="L12" s="16">
        <v>1.3266998341625209E-2</v>
      </c>
      <c r="M12" s="16">
        <v>3.4188034188034191E-2</v>
      </c>
      <c r="O12" s="16">
        <v>1.6949152542372881E-2</v>
      </c>
      <c r="P12" s="16">
        <v>2.5157232704402521E-2</v>
      </c>
      <c r="Q12" s="16">
        <v>0.01</v>
      </c>
      <c r="S12" s="16">
        <v>1.54639175257732E-2</v>
      </c>
      <c r="T12" s="16">
        <v>2.1739130434782612E-2</v>
      </c>
      <c r="U12" s="16">
        <v>1.3986013986013989E-2</v>
      </c>
      <c r="V12" s="16">
        <v>1.522842639593909E-2</v>
      </c>
      <c r="X12" s="16">
        <v>1.1142061281337051E-2</v>
      </c>
      <c r="Y12" s="16">
        <v>2.1428571428571429E-2</v>
      </c>
      <c r="Z12" s="16">
        <v>2.3391812865497071E-2</v>
      </c>
      <c r="AB12" s="16">
        <v>1.198630136986301E-2</v>
      </c>
      <c r="AC12" s="16">
        <v>1.6694490818030049E-2</v>
      </c>
      <c r="AD12" s="16">
        <v>1.8469656992084429E-2</v>
      </c>
    </row>
    <row r="14" spans="2:32" x14ac:dyDescent="0.35">
      <c r="B14" t="s">
        <v>323</v>
      </c>
    </row>
    <row r="15" spans="2:32" x14ac:dyDescent="0.35">
      <c r="B15" t="s">
        <v>10</v>
      </c>
    </row>
    <row r="17" spans="2:2" x14ac:dyDescent="0.35">
      <c r="B17"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93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94</v>
      </c>
      <c r="C8" s="16">
        <v>0.25432098765432098</v>
      </c>
      <c r="D8" s="16">
        <v>0.30593607305936071</v>
      </c>
      <c r="E8" s="16">
        <v>0.23389830508474579</v>
      </c>
      <c r="G8" s="16">
        <v>0.26666666666666672</v>
      </c>
      <c r="H8" s="16">
        <v>0.22727272727272729</v>
      </c>
      <c r="I8" s="16">
        <v>0.25806451612903231</v>
      </c>
      <c r="J8" s="16">
        <v>0.2857142857142857</v>
      </c>
      <c r="L8" s="16">
        <v>0.2388059701492537</v>
      </c>
      <c r="M8" s="16">
        <v>0.27350427350427348</v>
      </c>
      <c r="O8" s="16">
        <v>0.1864406779661017</v>
      </c>
      <c r="P8" s="16">
        <v>0.26415094339622641</v>
      </c>
      <c r="Q8" s="16">
        <v>0.3</v>
      </c>
      <c r="S8" s="16">
        <v>0.25257731958762891</v>
      </c>
      <c r="T8" s="16">
        <v>0.25362318840579712</v>
      </c>
      <c r="U8" s="16">
        <v>0.24475524475524479</v>
      </c>
      <c r="V8" s="16">
        <v>0.26395939086294418</v>
      </c>
      <c r="X8" s="16">
        <v>0.27576601671309192</v>
      </c>
      <c r="Y8" s="16">
        <v>0.20714285714285721</v>
      </c>
      <c r="Z8" s="16">
        <v>0.28654970760233922</v>
      </c>
      <c r="AB8" s="16">
        <v>0.25171232876712329</v>
      </c>
      <c r="AC8" s="16">
        <v>0.23372287145242071</v>
      </c>
      <c r="AD8" s="16">
        <v>0.26385224274406333</v>
      </c>
    </row>
    <row r="9" spans="2:32" ht="19" customHeight="1" x14ac:dyDescent="0.35">
      <c r="B9" s="18" t="s">
        <v>95</v>
      </c>
      <c r="C9" s="16">
        <v>0.63456790123456785</v>
      </c>
      <c r="D9" s="16">
        <v>0.62557077625570778</v>
      </c>
      <c r="E9" s="16">
        <v>0.63898305084745766</v>
      </c>
      <c r="G9" s="16">
        <v>0.61960784313725492</v>
      </c>
      <c r="H9" s="16">
        <v>0.63257575757575757</v>
      </c>
      <c r="I9" s="16">
        <v>0.63440860215053763</v>
      </c>
      <c r="J9" s="16">
        <v>0.67619047619047623</v>
      </c>
      <c r="L9" s="16">
        <v>0.66003316749585406</v>
      </c>
      <c r="M9" s="16">
        <v>0.61538461538461542</v>
      </c>
      <c r="O9" s="16">
        <v>0.70056497175141241</v>
      </c>
      <c r="P9" s="16">
        <v>0.65408805031446537</v>
      </c>
      <c r="Q9" s="16">
        <v>0.56999999999999995</v>
      </c>
      <c r="S9" s="16">
        <v>0.65979381443298968</v>
      </c>
      <c r="T9" s="16">
        <v>0.62318840579710144</v>
      </c>
      <c r="U9" s="16">
        <v>0.67832167832167833</v>
      </c>
      <c r="V9" s="16">
        <v>0.59390862944162437</v>
      </c>
      <c r="X9" s="16">
        <v>0.65738161559888575</v>
      </c>
      <c r="Y9" s="16">
        <v>0.62857142857142856</v>
      </c>
      <c r="Z9" s="16">
        <v>0.59649122807017541</v>
      </c>
      <c r="AB9" s="16">
        <v>0.6404109589041096</v>
      </c>
      <c r="AC9" s="16">
        <v>0.64607679465776291</v>
      </c>
      <c r="AD9" s="16">
        <v>0.60158311345646442</v>
      </c>
    </row>
    <row r="10" spans="2:32" ht="19" customHeight="1" x14ac:dyDescent="0.35">
      <c r="B10" s="18" t="s">
        <v>96</v>
      </c>
      <c r="C10" s="16">
        <v>8.7654320987654327E-2</v>
      </c>
      <c r="D10" s="16">
        <v>4.5662100456621002E-2</v>
      </c>
      <c r="E10" s="16">
        <v>0.1033898305084746</v>
      </c>
      <c r="G10" s="16">
        <v>8.6274509803921567E-2</v>
      </c>
      <c r="H10" s="16">
        <v>0.1174242424242424</v>
      </c>
      <c r="I10" s="16">
        <v>7.5268817204301078E-2</v>
      </c>
      <c r="J10" s="16">
        <v>3.8095238095238099E-2</v>
      </c>
      <c r="L10" s="16">
        <v>8.12603648424544E-2</v>
      </c>
      <c r="M10" s="16">
        <v>0.1025641025641026</v>
      </c>
      <c r="O10" s="16">
        <v>9.03954802259887E-2</v>
      </c>
      <c r="P10" s="16">
        <v>7.5471698113207544E-2</v>
      </c>
      <c r="Q10" s="16">
        <v>0.11</v>
      </c>
      <c r="S10" s="16">
        <v>5.6701030927835051E-2</v>
      </c>
      <c r="T10" s="16">
        <v>0.10144927536231881</v>
      </c>
      <c r="U10" s="16">
        <v>6.9930069930069935E-2</v>
      </c>
      <c r="V10" s="16">
        <v>0.1116751269035533</v>
      </c>
      <c r="X10" s="16">
        <v>5.5710306406685242E-2</v>
      </c>
      <c r="Y10" s="16">
        <v>0.1357142857142857</v>
      </c>
      <c r="Z10" s="16">
        <v>7.6023391812865493E-2</v>
      </c>
      <c r="AB10" s="16">
        <v>9.2465753424657529E-2</v>
      </c>
      <c r="AC10" s="16">
        <v>0.1001669449081803</v>
      </c>
      <c r="AD10" s="16">
        <v>0.10554089709762531</v>
      </c>
    </row>
    <row r="11" spans="2:32" ht="19" customHeight="1" x14ac:dyDescent="0.35">
      <c r="B11" s="18" t="s">
        <v>97</v>
      </c>
      <c r="C11" s="16">
        <v>7.4074074074074077E-3</v>
      </c>
      <c r="D11" s="16">
        <v>4.5662100456621002E-3</v>
      </c>
      <c r="E11" s="16">
        <v>8.4745762711864406E-3</v>
      </c>
      <c r="G11" s="16">
        <v>7.8431372549019607E-3</v>
      </c>
      <c r="H11" s="16">
        <v>7.575757575757576E-3</v>
      </c>
      <c r="I11" s="16">
        <v>1.075268817204301E-2</v>
      </c>
      <c r="J11" s="16">
        <v>0</v>
      </c>
      <c r="L11" s="16">
        <v>6.6334991708126038E-3</v>
      </c>
      <c r="M11" s="16">
        <v>0</v>
      </c>
      <c r="O11" s="16">
        <v>1.1299435028248589E-2</v>
      </c>
      <c r="P11" s="16">
        <v>6.2893081761006293E-3</v>
      </c>
      <c r="Q11" s="16">
        <v>0</v>
      </c>
      <c r="S11" s="16">
        <v>1.030927835051546E-2</v>
      </c>
      <c r="T11" s="16">
        <v>3.6231884057971011E-3</v>
      </c>
      <c r="U11" s="16">
        <v>0</v>
      </c>
      <c r="V11" s="16">
        <v>1.522842639593909E-2</v>
      </c>
      <c r="X11" s="16">
        <v>8.356545961002786E-3</v>
      </c>
      <c r="Y11" s="16">
        <v>1.0714285714285709E-2</v>
      </c>
      <c r="Z11" s="16">
        <v>0</v>
      </c>
      <c r="AB11" s="16">
        <v>8.5616438356164379E-3</v>
      </c>
      <c r="AC11" s="16">
        <v>8.3472454090150246E-3</v>
      </c>
      <c r="AD11" s="16">
        <v>7.9155672823219003E-3</v>
      </c>
    </row>
    <row r="12" spans="2:32" ht="19" customHeight="1" x14ac:dyDescent="0.35">
      <c r="B12" s="18" t="s">
        <v>98</v>
      </c>
      <c r="C12" s="16">
        <v>1.604938271604938E-2</v>
      </c>
      <c r="D12" s="16">
        <v>1.8264840182648401E-2</v>
      </c>
      <c r="E12" s="16">
        <v>1.525423728813559E-2</v>
      </c>
      <c r="G12" s="16">
        <v>1.9607843137254902E-2</v>
      </c>
      <c r="H12" s="16">
        <v>1.515151515151515E-2</v>
      </c>
      <c r="I12" s="16">
        <v>2.150537634408602E-2</v>
      </c>
      <c r="J12" s="16">
        <v>0</v>
      </c>
      <c r="L12" s="16">
        <v>1.3266998341625209E-2</v>
      </c>
      <c r="M12" s="16">
        <v>8.5470085470085479E-3</v>
      </c>
      <c r="O12" s="16">
        <v>1.1299435028248589E-2</v>
      </c>
      <c r="P12" s="16">
        <v>0</v>
      </c>
      <c r="Q12" s="16">
        <v>0.02</v>
      </c>
      <c r="S12" s="16">
        <v>2.0618556701030931E-2</v>
      </c>
      <c r="T12" s="16">
        <v>1.8115942028985511E-2</v>
      </c>
      <c r="U12" s="16">
        <v>6.993006993006993E-3</v>
      </c>
      <c r="V12" s="16">
        <v>1.522842639593909E-2</v>
      </c>
      <c r="X12" s="16">
        <v>2.7855153203342618E-3</v>
      </c>
      <c r="Y12" s="16">
        <v>1.785714285714286E-2</v>
      </c>
      <c r="Z12" s="16">
        <v>4.0935672514619881E-2</v>
      </c>
      <c r="AB12" s="16">
        <v>6.8493150684931503E-3</v>
      </c>
      <c r="AC12" s="16">
        <v>1.168614357262104E-2</v>
      </c>
      <c r="AD12" s="16">
        <v>2.1108179419525069E-2</v>
      </c>
    </row>
    <row r="14" spans="2:32" x14ac:dyDescent="0.35">
      <c r="B14" t="s">
        <v>323</v>
      </c>
    </row>
    <row r="15" spans="2:32" x14ac:dyDescent="0.35">
      <c r="B15" t="s">
        <v>10</v>
      </c>
    </row>
    <row r="17" spans="2:2" x14ac:dyDescent="0.35">
      <c r="B17"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F16"/>
  <sheetViews>
    <sheetView showGridLines="0" workbookViewId="0">
      <pane xSplit="2" topLeftCell="C1" activePane="topRight" state="frozen"/>
      <selection pane="topRight" activeCell="Z9" sqref="Z9"/>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99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35.25" customHeight="1"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46" customHeight="1" x14ac:dyDescent="0.35">
      <c r="B8" s="18" t="s">
        <v>100</v>
      </c>
      <c r="C8" s="16">
        <v>0.26543209876543211</v>
      </c>
      <c r="D8" s="16">
        <v>0.30593607305936071</v>
      </c>
      <c r="E8" s="16">
        <v>0.25084745762711858</v>
      </c>
      <c r="G8" s="16">
        <v>0.27450980392156871</v>
      </c>
      <c r="H8" s="16">
        <v>0.31439393939393939</v>
      </c>
      <c r="I8" s="16">
        <v>0.19892473118279569</v>
      </c>
      <c r="J8" s="16">
        <v>0.23809523809523811</v>
      </c>
      <c r="L8" s="16">
        <v>0.28524046434494188</v>
      </c>
      <c r="M8" s="16">
        <v>0.2393162393162393</v>
      </c>
      <c r="O8" s="16">
        <v>0.31073446327683618</v>
      </c>
      <c r="P8" s="16">
        <v>0.25157232704402521</v>
      </c>
      <c r="Q8" s="16">
        <v>0.33</v>
      </c>
      <c r="S8" s="16">
        <v>0.22680412371134021</v>
      </c>
      <c r="T8" s="16">
        <v>0.23550724637681161</v>
      </c>
      <c r="U8" s="16">
        <v>0.32167832167832172</v>
      </c>
      <c r="V8" s="16">
        <v>0.30456852791878181</v>
      </c>
      <c r="X8" s="16">
        <v>0.1977715877437326</v>
      </c>
      <c r="Y8" s="16">
        <v>0.32857142857142863</v>
      </c>
      <c r="Z8" s="16">
        <v>0.30409356725146203</v>
      </c>
      <c r="AB8" s="16">
        <v>0.26198630136986301</v>
      </c>
      <c r="AC8" s="16">
        <v>0.28881469115191988</v>
      </c>
      <c r="AD8" s="16">
        <v>0.32189973614775719</v>
      </c>
    </row>
    <row r="9" spans="2:32" ht="46" customHeight="1" x14ac:dyDescent="0.35">
      <c r="B9" s="18" t="s">
        <v>101</v>
      </c>
      <c r="C9" s="16">
        <v>0.53827160493827164</v>
      </c>
      <c r="D9" s="16">
        <v>0.52054794520547942</v>
      </c>
      <c r="E9" s="16">
        <v>0.54406779661016946</v>
      </c>
      <c r="G9" s="16">
        <v>0.52549019607843139</v>
      </c>
      <c r="H9" s="16">
        <v>0.50757575757575757</v>
      </c>
      <c r="I9" s="16">
        <v>0.60752688172043012</v>
      </c>
      <c r="J9" s="16">
        <v>0.52380952380952384</v>
      </c>
      <c r="L9" s="16">
        <v>0.51409618573797677</v>
      </c>
      <c r="M9" s="16">
        <v>0.59829059829059827</v>
      </c>
      <c r="O9" s="16">
        <v>0.51412429378531077</v>
      </c>
      <c r="P9" s="16">
        <v>0.53459119496855345</v>
      </c>
      <c r="Q9" s="16">
        <v>0.47</v>
      </c>
      <c r="S9" s="16">
        <v>0.58247422680412375</v>
      </c>
      <c r="T9" s="16">
        <v>0.51811594202898548</v>
      </c>
      <c r="U9" s="16">
        <v>0.48951048951048948</v>
      </c>
      <c r="V9" s="16">
        <v>0.55837563451776651</v>
      </c>
      <c r="X9" s="16">
        <v>0.55431754874651806</v>
      </c>
      <c r="Y9" s="16">
        <v>0.50714285714285712</v>
      </c>
      <c r="Z9" s="16">
        <v>0.55555555555555558</v>
      </c>
      <c r="AB9" s="16">
        <v>0.53082191780821919</v>
      </c>
      <c r="AC9" s="16">
        <v>0.52587646076794659</v>
      </c>
      <c r="AD9" s="16">
        <v>0.53298153034300788</v>
      </c>
    </row>
    <row r="10" spans="2:32" ht="46" customHeight="1" x14ac:dyDescent="0.35">
      <c r="B10" s="18" t="s">
        <v>102</v>
      </c>
      <c r="C10" s="16">
        <v>0.14814814814814811</v>
      </c>
      <c r="D10" s="16">
        <v>0.14611872146118721</v>
      </c>
      <c r="E10" s="16">
        <v>0.14915254237288139</v>
      </c>
      <c r="G10" s="16">
        <v>0.14509803921568629</v>
      </c>
      <c r="H10" s="16">
        <v>0.1325757575757576</v>
      </c>
      <c r="I10" s="16">
        <v>0.14516129032258071</v>
      </c>
      <c r="J10" s="16">
        <v>0.2</v>
      </c>
      <c r="L10" s="16">
        <v>0.15754560530679931</v>
      </c>
      <c r="M10" s="16">
        <v>0.1196581196581197</v>
      </c>
      <c r="O10" s="16">
        <v>0.12994350282485881</v>
      </c>
      <c r="P10" s="16">
        <v>0.18867924528301891</v>
      </c>
      <c r="Q10" s="16">
        <v>0.16</v>
      </c>
      <c r="S10" s="16">
        <v>0.15979381443298971</v>
      </c>
      <c r="T10" s="16">
        <v>0.17391304347826089</v>
      </c>
      <c r="U10" s="16">
        <v>0.1398601398601399</v>
      </c>
      <c r="V10" s="16">
        <v>0.1065989847715736</v>
      </c>
      <c r="X10" s="16">
        <v>0.1949860724233983</v>
      </c>
      <c r="Y10" s="16">
        <v>0.1178571428571429</v>
      </c>
      <c r="Z10" s="16">
        <v>9.9415204678362568E-2</v>
      </c>
      <c r="AB10" s="16">
        <v>0.16095890410958899</v>
      </c>
      <c r="AC10" s="16">
        <v>0.13689482470784639</v>
      </c>
      <c r="AD10" s="16">
        <v>0.1002638522427441</v>
      </c>
    </row>
    <row r="11" spans="2:32" ht="19" customHeight="1" x14ac:dyDescent="0.35">
      <c r="B11" s="18" t="s">
        <v>103</v>
      </c>
      <c r="C11" s="16">
        <v>4.8148148148148148E-2</v>
      </c>
      <c r="D11" s="16">
        <v>2.7397260273972601E-2</v>
      </c>
      <c r="E11" s="16">
        <v>5.5932203389830508E-2</v>
      </c>
      <c r="G11" s="16">
        <v>5.4901960784313718E-2</v>
      </c>
      <c r="H11" s="16">
        <v>4.5454545454545463E-2</v>
      </c>
      <c r="I11" s="16">
        <v>4.8387096774193547E-2</v>
      </c>
      <c r="J11" s="16">
        <v>3.8095238095238099E-2</v>
      </c>
      <c r="L11" s="16">
        <v>4.3117744610281922E-2</v>
      </c>
      <c r="M11" s="16">
        <v>4.2735042735042743E-2</v>
      </c>
      <c r="O11" s="16">
        <v>4.519774011299435E-2</v>
      </c>
      <c r="P11" s="16">
        <v>2.5157232704402521E-2</v>
      </c>
      <c r="Q11" s="16">
        <v>0.04</v>
      </c>
      <c r="S11" s="16">
        <v>3.0927835051546389E-2</v>
      </c>
      <c r="T11" s="16">
        <v>7.2463768115942032E-2</v>
      </c>
      <c r="U11" s="16">
        <v>4.8951048951048952E-2</v>
      </c>
      <c r="V11" s="16">
        <v>3.045685279187817E-2</v>
      </c>
      <c r="X11" s="16">
        <v>5.2924791086350967E-2</v>
      </c>
      <c r="Y11" s="16">
        <v>4.642857142857143E-2</v>
      </c>
      <c r="Z11" s="16">
        <v>4.0935672514619881E-2</v>
      </c>
      <c r="AB11" s="16">
        <v>4.6232876712328758E-2</v>
      </c>
      <c r="AC11" s="16">
        <v>4.8414023372287153E-2</v>
      </c>
      <c r="AD11" s="16">
        <v>4.4854881266490773E-2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F18"/>
  <sheetViews>
    <sheetView showGridLines="0" workbookViewId="0">
      <pane xSplit="2" topLeftCell="C1" activePane="topRight" state="frozen"/>
      <selection pane="topRight" activeCell="S9" sqref="S9"/>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104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105</v>
      </c>
      <c r="C8" s="16">
        <v>9.3827160493827166E-2</v>
      </c>
      <c r="D8" s="16">
        <v>0.11415525114155251</v>
      </c>
      <c r="E8" s="16">
        <v>8.6440677966101692E-2</v>
      </c>
      <c r="G8" s="16">
        <v>8.6274509803921567E-2</v>
      </c>
      <c r="H8" s="16">
        <v>9.0909090909090912E-2</v>
      </c>
      <c r="I8" s="16">
        <v>8.0645161290322578E-2</v>
      </c>
      <c r="J8" s="16">
        <v>0.14285714285714279</v>
      </c>
      <c r="L8" s="16">
        <v>7.7943615257048099E-2</v>
      </c>
      <c r="M8" s="16">
        <v>0.188034188034188</v>
      </c>
      <c r="O8" s="16">
        <v>9.03954802259887E-2</v>
      </c>
      <c r="P8" s="16">
        <v>8.8050314465408799E-2</v>
      </c>
      <c r="Q8" s="16">
        <v>0.05</v>
      </c>
      <c r="S8" s="16">
        <v>9.7938144329896906E-2</v>
      </c>
      <c r="T8" s="16">
        <v>0.10144927536231881</v>
      </c>
      <c r="U8" s="16">
        <v>6.2937062937062943E-2</v>
      </c>
      <c r="V8" s="16">
        <v>0.10152284263959389</v>
      </c>
      <c r="X8" s="16">
        <v>6.1281337047353758E-2</v>
      </c>
      <c r="Y8" s="16">
        <v>8.2142857142857142E-2</v>
      </c>
      <c r="Z8" s="16">
        <v>0.1812865497076023</v>
      </c>
      <c r="AB8" s="16">
        <v>4.965753424657534E-2</v>
      </c>
      <c r="AC8" s="16">
        <v>6.0100166944908183E-2</v>
      </c>
      <c r="AD8" s="16">
        <v>0.12928759894459099</v>
      </c>
    </row>
    <row r="9" spans="2:32" ht="46" customHeight="1" x14ac:dyDescent="0.35">
      <c r="B9" s="18" t="s">
        <v>106</v>
      </c>
      <c r="C9" s="16">
        <v>0.21481481481481479</v>
      </c>
      <c r="D9" s="16">
        <v>0.23287671232876711</v>
      </c>
      <c r="E9" s="16">
        <v>0.2084745762711864</v>
      </c>
      <c r="G9" s="16">
        <v>0.24313725490196081</v>
      </c>
      <c r="H9" s="16">
        <v>0.21590909090909091</v>
      </c>
      <c r="I9" s="16">
        <v>0.15591397849462371</v>
      </c>
      <c r="J9" s="16">
        <v>0.2476190476190476</v>
      </c>
      <c r="L9" s="16">
        <v>0.20232172470978441</v>
      </c>
      <c r="M9" s="16">
        <v>0.29059829059829062</v>
      </c>
      <c r="O9" s="16">
        <v>0.22033898305084751</v>
      </c>
      <c r="P9" s="16">
        <v>0.25786163522012578</v>
      </c>
      <c r="Q9" s="16">
        <v>0.18</v>
      </c>
      <c r="S9" s="16">
        <v>0.26288659793814428</v>
      </c>
      <c r="T9" s="16">
        <v>0.24275362318840579</v>
      </c>
      <c r="U9" s="16">
        <v>0.2167832167832168</v>
      </c>
      <c r="V9" s="16">
        <v>0.12690355329949241</v>
      </c>
      <c r="X9" s="16">
        <v>0.1949860724233983</v>
      </c>
      <c r="Y9" s="16">
        <v>0.2142857142857143</v>
      </c>
      <c r="Z9" s="16">
        <v>0.25730994152046782</v>
      </c>
      <c r="AB9" s="16">
        <v>0.1797945205479452</v>
      </c>
      <c r="AC9" s="16">
        <v>0.18697829716193659</v>
      </c>
      <c r="AD9" s="16">
        <v>0.18997361477572561</v>
      </c>
    </row>
    <row r="10" spans="2:32" ht="19" customHeight="1" x14ac:dyDescent="0.35">
      <c r="B10" s="18" t="s">
        <v>107</v>
      </c>
      <c r="C10" s="16">
        <v>0.37407407407407411</v>
      </c>
      <c r="D10" s="16">
        <v>0.36529680365296802</v>
      </c>
      <c r="E10" s="16">
        <v>0.37627118644067797</v>
      </c>
      <c r="G10" s="16">
        <v>0.3411764705882353</v>
      </c>
      <c r="H10" s="16">
        <v>0.34848484848484851</v>
      </c>
      <c r="I10" s="16">
        <v>0.4731182795698925</v>
      </c>
      <c r="J10" s="16">
        <v>0.34285714285714292</v>
      </c>
      <c r="L10" s="16">
        <v>0.35655058043117738</v>
      </c>
      <c r="M10" s="16">
        <v>0.35897435897435898</v>
      </c>
      <c r="O10" s="16">
        <v>0.39548022598870058</v>
      </c>
      <c r="P10" s="16">
        <v>0.34591194968553463</v>
      </c>
      <c r="Q10" s="16">
        <v>0.37</v>
      </c>
      <c r="S10" s="16">
        <v>0.32989690721649478</v>
      </c>
      <c r="T10" s="16">
        <v>0.37318840579710139</v>
      </c>
      <c r="U10" s="16">
        <v>0.34265734265734271</v>
      </c>
      <c r="V10" s="16">
        <v>0.44162436548223349</v>
      </c>
      <c r="X10" s="16">
        <v>0.4011142061281337</v>
      </c>
      <c r="Y10" s="16">
        <v>0.34642857142857142</v>
      </c>
      <c r="Z10" s="16">
        <v>0.36257309941520471</v>
      </c>
      <c r="AB10" s="16">
        <v>0.38184931506849318</v>
      </c>
      <c r="AC10" s="16">
        <v>0.37729549248747912</v>
      </c>
      <c r="AD10" s="16">
        <v>0.35356200527704479</v>
      </c>
    </row>
    <row r="11" spans="2:32" ht="46" customHeight="1" x14ac:dyDescent="0.35">
      <c r="B11" s="18" t="s">
        <v>108</v>
      </c>
      <c r="C11" s="16">
        <v>0.26049382716049391</v>
      </c>
      <c r="D11" s="16">
        <v>0.24657534246575341</v>
      </c>
      <c r="E11" s="16">
        <v>0.26610169491525432</v>
      </c>
      <c r="G11" s="16">
        <v>0.25490196078431371</v>
      </c>
      <c r="H11" s="16">
        <v>0.28030303030303028</v>
      </c>
      <c r="I11" s="16">
        <v>0.25806451612903231</v>
      </c>
      <c r="J11" s="16">
        <v>0.22857142857142859</v>
      </c>
      <c r="L11" s="16">
        <v>0.30679933665008291</v>
      </c>
      <c r="M11" s="16">
        <v>0.13675213675213679</v>
      </c>
      <c r="O11" s="16">
        <v>0.23728813559322029</v>
      </c>
      <c r="P11" s="16">
        <v>0.26415094339622641</v>
      </c>
      <c r="Q11" s="16">
        <v>0.31</v>
      </c>
      <c r="S11" s="16">
        <v>0.27835051546391748</v>
      </c>
      <c r="T11" s="16">
        <v>0.20652173913043481</v>
      </c>
      <c r="U11" s="16">
        <v>0.33566433566433568</v>
      </c>
      <c r="V11" s="16">
        <v>0.26395939086294418</v>
      </c>
      <c r="X11" s="16">
        <v>0.28412256267409469</v>
      </c>
      <c r="Y11" s="16">
        <v>0.30357142857142849</v>
      </c>
      <c r="Z11" s="16">
        <v>0.14035087719298239</v>
      </c>
      <c r="AB11" s="16">
        <v>0.32876712328767121</v>
      </c>
      <c r="AC11" s="16">
        <v>0.31385642737896502</v>
      </c>
      <c r="AD11" s="16">
        <v>0.26385224274406333</v>
      </c>
    </row>
    <row r="12" spans="2:32" ht="32.15" customHeight="1" x14ac:dyDescent="0.35">
      <c r="B12" s="18" t="s">
        <v>109</v>
      </c>
      <c r="C12" s="16">
        <v>4.1975308641975309E-2</v>
      </c>
      <c r="D12" s="16">
        <v>4.1095890410958902E-2</v>
      </c>
      <c r="E12" s="16">
        <v>4.2372881355932202E-2</v>
      </c>
      <c r="G12" s="16">
        <v>5.4901960784313718E-2</v>
      </c>
      <c r="H12" s="16">
        <v>4.924242424242424E-2</v>
      </c>
      <c r="I12" s="16">
        <v>1.6129032258064519E-2</v>
      </c>
      <c r="J12" s="16">
        <v>3.8095238095238099E-2</v>
      </c>
      <c r="L12" s="16">
        <v>4.809286898839138E-2</v>
      </c>
      <c r="M12" s="16">
        <v>8.5470085470085479E-3</v>
      </c>
      <c r="O12" s="16">
        <v>3.954802259887006E-2</v>
      </c>
      <c r="P12" s="16">
        <v>3.1446540880503138E-2</v>
      </c>
      <c r="Q12" s="16">
        <v>0.09</v>
      </c>
      <c r="S12" s="16">
        <v>1.54639175257732E-2</v>
      </c>
      <c r="T12" s="16">
        <v>5.434782608695652E-2</v>
      </c>
      <c r="U12" s="16">
        <v>2.7972027972027969E-2</v>
      </c>
      <c r="V12" s="16">
        <v>6.0913705583756347E-2</v>
      </c>
      <c r="X12" s="16">
        <v>4.1782729805013928E-2</v>
      </c>
      <c r="Y12" s="16">
        <v>4.642857142857143E-2</v>
      </c>
      <c r="Z12" s="16">
        <v>3.5087719298245612E-2</v>
      </c>
      <c r="AB12" s="16">
        <v>4.965753424657534E-2</v>
      </c>
      <c r="AC12" s="16">
        <v>5.0083472454090151E-2</v>
      </c>
      <c r="AD12" s="16">
        <v>5.0131926121372031E-2</v>
      </c>
    </row>
    <row r="13" spans="2:32" ht="19" customHeight="1" x14ac:dyDescent="0.35">
      <c r="B13" s="18" t="s">
        <v>98</v>
      </c>
      <c r="C13" s="16">
        <v>1.4814814814814821E-2</v>
      </c>
      <c r="D13" s="16">
        <v>0</v>
      </c>
      <c r="E13" s="16">
        <v>2.033898305084746E-2</v>
      </c>
      <c r="G13" s="16">
        <v>1.9607843137254902E-2</v>
      </c>
      <c r="H13" s="16">
        <v>1.515151515151515E-2</v>
      </c>
      <c r="I13" s="16">
        <v>1.6129032258064519E-2</v>
      </c>
      <c r="J13" s="16">
        <v>0</v>
      </c>
      <c r="L13" s="16">
        <v>8.291873963515755E-3</v>
      </c>
      <c r="M13" s="16">
        <v>1.7094017094017099E-2</v>
      </c>
      <c r="O13" s="16">
        <v>1.6949152542372881E-2</v>
      </c>
      <c r="P13" s="16">
        <v>1.257861635220126E-2</v>
      </c>
      <c r="Q13" s="16">
        <v>0</v>
      </c>
      <c r="S13" s="16">
        <v>1.54639175257732E-2</v>
      </c>
      <c r="T13" s="16">
        <v>2.1739130434782612E-2</v>
      </c>
      <c r="U13" s="16">
        <v>1.3986013986013989E-2</v>
      </c>
      <c r="V13" s="16">
        <v>5.076142131979695E-3</v>
      </c>
      <c r="X13" s="16">
        <v>1.6713091922005568E-2</v>
      </c>
      <c r="Y13" s="16">
        <v>7.1428571428571426E-3</v>
      </c>
      <c r="Z13" s="16">
        <v>2.3391812865497071E-2</v>
      </c>
      <c r="AB13" s="16">
        <v>1.0273972602739731E-2</v>
      </c>
      <c r="AC13" s="16">
        <v>1.168614357262104E-2</v>
      </c>
      <c r="AD13" s="16">
        <v>1.319261213720317E-2</v>
      </c>
    </row>
    <row r="15" spans="2:32" x14ac:dyDescent="0.35">
      <c r="B15" t="s">
        <v>323</v>
      </c>
    </row>
    <row r="16" spans="2:32" x14ac:dyDescent="0.35">
      <c r="B16" t="s">
        <v>10</v>
      </c>
    </row>
    <row r="18" spans="2:2" x14ac:dyDescent="0.35">
      <c r="B18"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F17"/>
  <sheetViews>
    <sheetView showGridLines="0" workbookViewId="0">
      <pane xSplit="2" topLeftCell="C1" activePane="topRight" state="frozen"/>
      <selection pane="topRight" activeCell="X9" sqref="X9"/>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110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94</v>
      </c>
      <c r="C8" s="16">
        <v>0.22345679012345679</v>
      </c>
      <c r="D8" s="16">
        <v>0.25570776255707761</v>
      </c>
      <c r="E8" s="16">
        <v>0.21186440677966101</v>
      </c>
      <c r="G8" s="16">
        <v>0.20392156862745101</v>
      </c>
      <c r="H8" s="16">
        <v>0.20075757575757569</v>
      </c>
      <c r="I8" s="16">
        <v>0.22043010752688169</v>
      </c>
      <c r="J8" s="16">
        <v>0.33333333333333331</v>
      </c>
      <c r="L8" s="16">
        <v>0.20066334991708129</v>
      </c>
      <c r="M8" s="16">
        <v>0.33333333333333331</v>
      </c>
      <c r="O8" s="16">
        <v>0.20338983050847459</v>
      </c>
      <c r="P8" s="16">
        <v>0.22641509433962259</v>
      </c>
      <c r="Q8" s="16">
        <v>0.25</v>
      </c>
      <c r="S8" s="16">
        <v>0.2061855670103093</v>
      </c>
      <c r="T8" s="16">
        <v>0.1992753623188406</v>
      </c>
      <c r="U8" s="16">
        <v>0.23776223776223779</v>
      </c>
      <c r="V8" s="16">
        <v>0.26395939086294418</v>
      </c>
      <c r="X8" s="16">
        <v>0.23398328690807799</v>
      </c>
      <c r="Y8" s="16">
        <v>0.18928571428571431</v>
      </c>
      <c r="Z8" s="16">
        <v>0.25730994152046782</v>
      </c>
      <c r="AB8" s="16">
        <v>0.21746575342465749</v>
      </c>
      <c r="AC8" s="16">
        <v>0.21368948247078459</v>
      </c>
      <c r="AD8" s="16">
        <v>0.25593667546174143</v>
      </c>
    </row>
    <row r="9" spans="2:32" ht="19" customHeight="1" x14ac:dyDescent="0.35">
      <c r="B9" s="18" t="s">
        <v>111</v>
      </c>
      <c r="C9" s="16">
        <v>0.60370370370370374</v>
      </c>
      <c r="D9" s="16">
        <v>0.62557077625570778</v>
      </c>
      <c r="E9" s="16">
        <v>0.59491525423728808</v>
      </c>
      <c r="G9" s="16">
        <v>0.60784313725490191</v>
      </c>
      <c r="H9" s="16">
        <v>0.625</v>
      </c>
      <c r="I9" s="16">
        <v>0.60215053763440862</v>
      </c>
      <c r="J9" s="16">
        <v>0.54285714285714282</v>
      </c>
      <c r="L9" s="16">
        <v>0.63349917081260365</v>
      </c>
      <c r="M9" s="16">
        <v>0.55555555555555558</v>
      </c>
      <c r="O9" s="16">
        <v>0.6271186440677966</v>
      </c>
      <c r="P9" s="16">
        <v>0.64779874213836475</v>
      </c>
      <c r="Q9" s="16">
        <v>0.56999999999999995</v>
      </c>
      <c r="S9" s="16">
        <v>0.64432989690721654</v>
      </c>
      <c r="T9" s="16">
        <v>0.60144927536231885</v>
      </c>
      <c r="U9" s="16">
        <v>0.59440559440559437</v>
      </c>
      <c r="V9" s="16">
        <v>0.57360406091370564</v>
      </c>
      <c r="X9" s="16">
        <v>0.6044568245125348</v>
      </c>
      <c r="Y9" s="16">
        <v>0.63928571428571423</v>
      </c>
      <c r="Z9" s="16">
        <v>0.54385964912280704</v>
      </c>
      <c r="AB9" s="16">
        <v>0.61643835616438358</v>
      </c>
      <c r="AC9" s="16">
        <v>0.60601001669449084</v>
      </c>
      <c r="AD9" s="16">
        <v>0.55672823218997358</v>
      </c>
    </row>
    <row r="10" spans="2:32" ht="19" customHeight="1" x14ac:dyDescent="0.35">
      <c r="B10" s="18" t="s">
        <v>96</v>
      </c>
      <c r="C10" s="16">
        <v>0.12592592592592591</v>
      </c>
      <c r="D10" s="16">
        <v>8.6757990867579904E-2</v>
      </c>
      <c r="E10" s="16">
        <v>0.14067796610169489</v>
      </c>
      <c r="G10" s="16">
        <v>0.1372549019607843</v>
      </c>
      <c r="H10" s="16">
        <v>0.12878787878787881</v>
      </c>
      <c r="I10" s="16">
        <v>0.1182795698924731</v>
      </c>
      <c r="J10" s="16">
        <v>0.10476190476190481</v>
      </c>
      <c r="L10" s="16">
        <v>0.12769485903814259</v>
      </c>
      <c r="M10" s="16">
        <v>8.5470085470085472E-2</v>
      </c>
      <c r="O10" s="16">
        <v>0.1186440677966102</v>
      </c>
      <c r="P10" s="16">
        <v>8.1761006289308172E-2</v>
      </c>
      <c r="Q10" s="16">
        <v>0.16</v>
      </c>
      <c r="S10" s="16">
        <v>8.247422680412371E-2</v>
      </c>
      <c r="T10" s="16">
        <v>0.15579710144927539</v>
      </c>
      <c r="U10" s="16">
        <v>0.11888111888111889</v>
      </c>
      <c r="V10" s="16">
        <v>0.13197969543147209</v>
      </c>
      <c r="X10" s="16">
        <v>0.1225626740947075</v>
      </c>
      <c r="Y10" s="16">
        <v>0.1214285714285714</v>
      </c>
      <c r="Z10" s="16">
        <v>0.14035087719298239</v>
      </c>
      <c r="AB10" s="16">
        <v>0.125</v>
      </c>
      <c r="AC10" s="16">
        <v>0.13856427378964939</v>
      </c>
      <c r="AD10" s="16">
        <v>0.12928759894459099</v>
      </c>
    </row>
    <row r="11" spans="2:32" ht="19" customHeight="1" x14ac:dyDescent="0.35">
      <c r="B11" s="18" t="s">
        <v>97</v>
      </c>
      <c r="C11" s="16">
        <v>2.8395061728395059E-2</v>
      </c>
      <c r="D11" s="16">
        <v>2.7397260273972601E-2</v>
      </c>
      <c r="E11" s="16">
        <v>2.8813559322033899E-2</v>
      </c>
      <c r="G11" s="16">
        <v>3.9215686274509803E-2</v>
      </c>
      <c r="H11" s="16">
        <v>3.03030303030303E-2</v>
      </c>
      <c r="I11" s="16">
        <v>2.6881720430107531E-2</v>
      </c>
      <c r="J11" s="16">
        <v>0</v>
      </c>
      <c r="L11" s="16">
        <v>2.6533996683250419E-2</v>
      </c>
      <c r="M11" s="16">
        <v>8.5470085470085479E-3</v>
      </c>
      <c r="O11" s="16">
        <v>3.954802259887006E-2</v>
      </c>
      <c r="P11" s="16">
        <v>3.1446540880503138E-2</v>
      </c>
      <c r="Q11" s="16">
        <v>0.01</v>
      </c>
      <c r="S11" s="16">
        <v>3.0927835051546389E-2</v>
      </c>
      <c r="T11" s="16">
        <v>2.5362318840579708E-2</v>
      </c>
      <c r="U11" s="16">
        <v>2.7972027972027969E-2</v>
      </c>
      <c r="V11" s="16">
        <v>3.045685279187817E-2</v>
      </c>
      <c r="X11" s="16">
        <v>2.2284122562674091E-2</v>
      </c>
      <c r="Y11" s="16">
        <v>4.2857142857142858E-2</v>
      </c>
      <c r="Z11" s="16">
        <v>1.754385964912281E-2</v>
      </c>
      <c r="AB11" s="16">
        <v>2.9109589041095889E-2</v>
      </c>
      <c r="AC11" s="16">
        <v>3.0050083472454091E-2</v>
      </c>
      <c r="AD11" s="16">
        <v>3.430079155672823E-2</v>
      </c>
    </row>
    <row r="12" spans="2:32" ht="19" customHeight="1" x14ac:dyDescent="0.35">
      <c r="B12" s="18" t="s">
        <v>98</v>
      </c>
      <c r="C12" s="16">
        <v>1.8518518518518521E-2</v>
      </c>
      <c r="D12" s="16">
        <v>4.5662100456621002E-3</v>
      </c>
      <c r="E12" s="16">
        <v>2.3728813559322031E-2</v>
      </c>
      <c r="G12" s="16">
        <v>1.1764705882352939E-2</v>
      </c>
      <c r="H12" s="16">
        <v>1.515151515151515E-2</v>
      </c>
      <c r="I12" s="16">
        <v>3.2258064516129031E-2</v>
      </c>
      <c r="J12" s="16">
        <v>1.9047619047619049E-2</v>
      </c>
      <c r="L12" s="16">
        <v>1.1608623548922061E-2</v>
      </c>
      <c r="M12" s="16">
        <v>1.7094017094017099E-2</v>
      </c>
      <c r="O12" s="16">
        <v>1.1299435028248589E-2</v>
      </c>
      <c r="P12" s="16">
        <v>1.257861635220126E-2</v>
      </c>
      <c r="Q12" s="16">
        <v>0.01</v>
      </c>
      <c r="S12" s="16">
        <v>3.608247422680412E-2</v>
      </c>
      <c r="T12" s="16">
        <v>1.8115942028985511E-2</v>
      </c>
      <c r="U12" s="16">
        <v>2.097902097902098E-2</v>
      </c>
      <c r="V12" s="16">
        <v>0</v>
      </c>
      <c r="X12" s="16">
        <v>1.6713091922005568E-2</v>
      </c>
      <c r="Y12" s="16">
        <v>7.1428571428571426E-3</v>
      </c>
      <c r="Z12" s="16">
        <v>4.0935672514619881E-2</v>
      </c>
      <c r="AB12" s="16">
        <v>1.198630136986301E-2</v>
      </c>
      <c r="AC12" s="16">
        <v>1.168614357262104E-2</v>
      </c>
      <c r="AD12" s="16">
        <v>2.3746701846965701E-2</v>
      </c>
    </row>
    <row r="14" spans="2:32" x14ac:dyDescent="0.35">
      <c r="B14" t="s">
        <v>323</v>
      </c>
    </row>
    <row r="15" spans="2:32" x14ac:dyDescent="0.35">
      <c r="B15" t="s">
        <v>10</v>
      </c>
    </row>
    <row r="17" spans="2:2" x14ac:dyDescent="0.35">
      <c r="B17"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112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46" customHeight="1" x14ac:dyDescent="0.35">
      <c r="B8" s="18" t="s">
        <v>113</v>
      </c>
      <c r="C8" s="16">
        <v>0.36790123456790119</v>
      </c>
      <c r="D8" s="16">
        <v>0.34703196347031962</v>
      </c>
      <c r="E8" s="16">
        <v>0.37627118644067797</v>
      </c>
      <c r="G8" s="16">
        <v>0.35686274509803922</v>
      </c>
      <c r="H8" s="16">
        <v>0.38636363636363641</v>
      </c>
      <c r="I8" s="16">
        <v>0.34946236559139793</v>
      </c>
      <c r="J8" s="16">
        <v>0.38095238095238088</v>
      </c>
      <c r="L8" s="16">
        <v>0.39966832504145938</v>
      </c>
      <c r="M8" s="16">
        <v>0.27350427350427348</v>
      </c>
      <c r="O8" s="16">
        <v>0.39548022598870058</v>
      </c>
      <c r="P8" s="16">
        <v>0.37106918238993708</v>
      </c>
      <c r="Q8" s="16">
        <v>0.51</v>
      </c>
      <c r="S8" s="16">
        <v>0.28350515463917519</v>
      </c>
      <c r="T8" s="16">
        <v>0.35869565217391303</v>
      </c>
      <c r="U8" s="16">
        <v>0.40559440559440563</v>
      </c>
      <c r="V8" s="16">
        <v>0.43654822335025378</v>
      </c>
      <c r="X8" s="16">
        <v>0.36211699164345401</v>
      </c>
      <c r="Y8" s="16">
        <v>0.39642857142857141</v>
      </c>
      <c r="Z8" s="16">
        <v>0.33333333333333331</v>
      </c>
      <c r="AB8" s="16">
        <v>0.40582191780821919</v>
      </c>
      <c r="AC8" s="16">
        <v>0.39065108514190322</v>
      </c>
      <c r="AD8" s="16">
        <v>0.39050131926121368</v>
      </c>
    </row>
    <row r="9" spans="2:32" ht="46" customHeight="1" x14ac:dyDescent="0.35">
      <c r="B9" s="18" t="s">
        <v>114</v>
      </c>
      <c r="C9" s="16">
        <v>0.39876543209876542</v>
      </c>
      <c r="D9" s="16">
        <v>0.45662100456621002</v>
      </c>
      <c r="E9" s="16">
        <v>0.37627118644067797</v>
      </c>
      <c r="G9" s="16">
        <v>0.4</v>
      </c>
      <c r="H9" s="16">
        <v>0.39393939393939392</v>
      </c>
      <c r="I9" s="16">
        <v>0.40860215053763438</v>
      </c>
      <c r="J9" s="16">
        <v>0.39047619047619048</v>
      </c>
      <c r="L9" s="16">
        <v>0.38971807628524052</v>
      </c>
      <c r="M9" s="16">
        <v>0.46153846153846162</v>
      </c>
      <c r="O9" s="16">
        <v>0.40112994350282488</v>
      </c>
      <c r="P9" s="16">
        <v>0.4088050314465409</v>
      </c>
      <c r="Q9" s="16">
        <v>0.36</v>
      </c>
      <c r="S9" s="16">
        <v>0.38144329896907209</v>
      </c>
      <c r="T9" s="16">
        <v>0.43478260869565222</v>
      </c>
      <c r="U9" s="16">
        <v>0.36363636363636359</v>
      </c>
      <c r="V9" s="16">
        <v>0.39086294416243661</v>
      </c>
      <c r="X9" s="16">
        <v>0.37325905292479111</v>
      </c>
      <c r="Y9" s="16">
        <v>0.4107142857142857</v>
      </c>
      <c r="Z9" s="16">
        <v>0.43274853801169588</v>
      </c>
      <c r="AB9" s="16">
        <v>0.36986301369863012</v>
      </c>
      <c r="AC9" s="16">
        <v>0.39398998330550922</v>
      </c>
      <c r="AD9" s="16">
        <v>0.39577836411609502</v>
      </c>
    </row>
    <row r="10" spans="2:32" ht="60" customHeight="1" x14ac:dyDescent="0.35">
      <c r="B10" s="18" t="s">
        <v>115</v>
      </c>
      <c r="C10" s="16">
        <v>0.1728395061728395</v>
      </c>
      <c r="D10" s="16">
        <v>0.17808219178082191</v>
      </c>
      <c r="E10" s="16">
        <v>0.1711864406779661</v>
      </c>
      <c r="G10" s="16">
        <v>0.1803921568627451</v>
      </c>
      <c r="H10" s="16">
        <v>0.14393939393939401</v>
      </c>
      <c r="I10" s="16">
        <v>0.18817204301075269</v>
      </c>
      <c r="J10" s="16">
        <v>0.2</v>
      </c>
      <c r="L10" s="16">
        <v>0.15754560530679931</v>
      </c>
      <c r="M10" s="16">
        <v>0.23076923076923081</v>
      </c>
      <c r="O10" s="16">
        <v>0.15254237288135589</v>
      </c>
      <c r="P10" s="16">
        <v>0.1761006289308176</v>
      </c>
      <c r="Q10" s="16">
        <v>0.1</v>
      </c>
      <c r="S10" s="16">
        <v>0.2422680412371134</v>
      </c>
      <c r="T10" s="16">
        <v>0.14855072463768121</v>
      </c>
      <c r="U10" s="16">
        <v>0.19580419580419581</v>
      </c>
      <c r="V10" s="16">
        <v>0.12182741116751269</v>
      </c>
      <c r="X10" s="16">
        <v>0.18662952646239561</v>
      </c>
      <c r="Y10" s="16">
        <v>0.14642857142857141</v>
      </c>
      <c r="Z10" s="16">
        <v>0.1871345029239766</v>
      </c>
      <c r="AB10" s="16">
        <v>0.15924657534246581</v>
      </c>
      <c r="AC10" s="16">
        <v>0.15191986644407349</v>
      </c>
      <c r="AD10" s="16">
        <v>0.16886543535620049</v>
      </c>
    </row>
    <row r="11" spans="2:32" ht="19" customHeight="1" x14ac:dyDescent="0.35">
      <c r="B11" s="18" t="s">
        <v>98</v>
      </c>
      <c r="C11" s="16">
        <v>6.0493827160493827E-2</v>
      </c>
      <c r="D11" s="16">
        <v>1.8264840182648401E-2</v>
      </c>
      <c r="E11" s="16">
        <v>7.6271186440677971E-2</v>
      </c>
      <c r="G11" s="16">
        <v>6.2745098039215685E-2</v>
      </c>
      <c r="H11" s="16">
        <v>7.575757575757576E-2</v>
      </c>
      <c r="I11" s="16">
        <v>5.3763440860215048E-2</v>
      </c>
      <c r="J11" s="16">
        <v>2.8571428571428571E-2</v>
      </c>
      <c r="L11" s="16">
        <v>5.306799336650083E-2</v>
      </c>
      <c r="M11" s="16">
        <v>3.4188034188034191E-2</v>
      </c>
      <c r="O11" s="16">
        <v>5.0847457627118647E-2</v>
      </c>
      <c r="P11" s="16">
        <v>4.40251572327044E-2</v>
      </c>
      <c r="Q11" s="16">
        <v>0.03</v>
      </c>
      <c r="S11" s="16">
        <v>9.2783505154639179E-2</v>
      </c>
      <c r="T11" s="16">
        <v>5.7971014492753617E-2</v>
      </c>
      <c r="U11" s="16">
        <v>3.4965034965034968E-2</v>
      </c>
      <c r="V11" s="16">
        <v>5.0761421319796947E-2</v>
      </c>
      <c r="X11" s="16">
        <v>7.7994428969359333E-2</v>
      </c>
      <c r="Y11" s="16">
        <v>4.642857142857143E-2</v>
      </c>
      <c r="Z11" s="16">
        <v>4.6783625730994149E-2</v>
      </c>
      <c r="AB11" s="16">
        <v>6.5068493150684928E-2</v>
      </c>
      <c r="AC11" s="16">
        <v>6.3439065108514187E-2</v>
      </c>
      <c r="AD11" s="16">
        <v>4.4854881266490773E-2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E20"/>
  <sheetViews>
    <sheetView showGridLines="0" workbookViewId="0">
      <selection activeCell="I14" sqref="I14"/>
    </sheetView>
  </sheetViews>
  <sheetFormatPr defaultRowHeight="14.5" x14ac:dyDescent="0.35"/>
  <cols>
    <col min="1" max="1" width="5" customWidth="1"/>
    <col min="2" max="2" width="25" customWidth="1"/>
    <col min="3" max="5" width="20" customWidth="1"/>
  </cols>
  <sheetData>
    <row r="2" spans="2:5" ht="40" customHeight="1" x14ac:dyDescent="0.35">
      <c r="D2" s="17" t="s">
        <v>324</v>
      </c>
    </row>
    <row r="6" spans="2:5" ht="50.15" customHeight="1" x14ac:dyDescent="0.35">
      <c r="C6" s="19" t="s">
        <v>325</v>
      </c>
      <c r="D6" s="19" t="s">
        <v>326</v>
      </c>
      <c r="E6" s="19" t="s">
        <v>327</v>
      </c>
    </row>
    <row r="7" spans="2:5" x14ac:dyDescent="0.35">
      <c r="B7" s="18" t="s">
        <v>117</v>
      </c>
      <c r="C7" s="16">
        <v>5.3086419753086422E-2</v>
      </c>
      <c r="D7" s="16">
        <v>6.6666666666666666E-2</v>
      </c>
      <c r="E7" s="16">
        <v>4.6913580246913583E-2</v>
      </c>
    </row>
    <row r="8" spans="2:5" x14ac:dyDescent="0.35">
      <c r="B8" s="18" t="s">
        <v>118</v>
      </c>
      <c r="C8" s="16">
        <v>0.2</v>
      </c>
      <c r="D8" s="16">
        <v>0.12716049382716049</v>
      </c>
      <c r="E8" s="16">
        <v>0.1197530864197531</v>
      </c>
    </row>
    <row r="9" spans="2:5" x14ac:dyDescent="0.35">
      <c r="B9" s="18" t="s">
        <v>119</v>
      </c>
      <c r="C9" s="16">
        <v>0.48765432098765432</v>
      </c>
      <c r="D9" s="16">
        <v>0.38148148148148148</v>
      </c>
      <c r="E9" s="16">
        <v>0.47530864197530859</v>
      </c>
    </row>
    <row r="10" spans="2:5" x14ac:dyDescent="0.35">
      <c r="B10" s="18" t="s">
        <v>120</v>
      </c>
      <c r="C10" s="16">
        <v>0.1950617283950617</v>
      </c>
      <c r="D10" s="16">
        <v>0.32345679012345679</v>
      </c>
      <c r="E10" s="16">
        <v>0.26666666666666672</v>
      </c>
    </row>
    <row r="11" spans="2:5" x14ac:dyDescent="0.35">
      <c r="B11" s="18" t="s">
        <v>121</v>
      </c>
      <c r="C11" s="16">
        <v>3.4567901234567898E-2</v>
      </c>
      <c r="D11" s="16">
        <v>7.407407407407407E-2</v>
      </c>
      <c r="E11" s="16">
        <v>3.4567901234567898E-2</v>
      </c>
    </row>
    <row r="12" spans="2:5" x14ac:dyDescent="0.35">
      <c r="B12" s="18" t="s">
        <v>122</v>
      </c>
      <c r="C12" s="16">
        <v>1.7283950617283949E-2</v>
      </c>
      <c r="D12" s="16">
        <v>1.234567901234568E-2</v>
      </c>
      <c r="E12" s="16">
        <v>4.3209876543209867E-2</v>
      </c>
    </row>
    <row r="13" spans="2:5" x14ac:dyDescent="0.35">
      <c r="B13" s="18" t="s">
        <v>123</v>
      </c>
      <c r="C13" s="16">
        <v>1.234567901234568E-2</v>
      </c>
      <c r="D13" s="16">
        <v>1.4814814814814821E-2</v>
      </c>
      <c r="E13" s="16">
        <v>1.358024691358025E-2</v>
      </c>
    </row>
    <row r="16" spans="2:5" x14ac:dyDescent="0.35">
      <c r="B16" t="s">
        <v>323</v>
      </c>
    </row>
    <row r="17" spans="2:2" x14ac:dyDescent="0.35">
      <c r="B17" t="s">
        <v>10</v>
      </c>
    </row>
    <row r="20" spans="2:2" x14ac:dyDescent="0.35">
      <c r="B20" t="str">
        <f>HYPERLINK("#Contents!A1", "Return to Contents")</f>
        <v>Return to Contents</v>
      </c>
    </row>
  </sheetData>
  <pageMargins left="0.75" right="0.75" top="1" bottom="1"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F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116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117</v>
      </c>
      <c r="C8" s="16">
        <v>6.6666666666666666E-2</v>
      </c>
      <c r="D8" s="16">
        <v>7.7625570776255703E-2</v>
      </c>
      <c r="E8" s="16">
        <v>6.2711864406779658E-2</v>
      </c>
      <c r="G8" s="16">
        <v>9.0196078431372548E-2</v>
      </c>
      <c r="H8" s="16">
        <v>5.3030303030303032E-2</v>
      </c>
      <c r="I8" s="16">
        <v>4.3010752688172053E-2</v>
      </c>
      <c r="J8" s="16">
        <v>8.5714285714285715E-2</v>
      </c>
      <c r="L8" s="16">
        <v>6.3018242122719739E-2</v>
      </c>
      <c r="M8" s="16">
        <v>8.5470085470085472E-2</v>
      </c>
      <c r="O8" s="16">
        <v>6.2146892655367228E-2</v>
      </c>
      <c r="P8" s="16">
        <v>5.6603773584905662E-2</v>
      </c>
      <c r="Q8" s="16">
        <v>0.06</v>
      </c>
      <c r="S8" s="16">
        <v>7.7319587628865982E-2</v>
      </c>
      <c r="T8" s="16">
        <v>6.8840579710144928E-2</v>
      </c>
      <c r="U8" s="16">
        <v>6.9930069930069935E-2</v>
      </c>
      <c r="V8" s="16">
        <v>5.0761421319796947E-2</v>
      </c>
      <c r="X8" s="16">
        <v>5.2924791086350967E-2</v>
      </c>
      <c r="Y8" s="16">
        <v>5.7142857142857141E-2</v>
      </c>
      <c r="Z8" s="16">
        <v>0.1111111111111111</v>
      </c>
      <c r="AB8" s="16">
        <v>4.6232876712328758E-2</v>
      </c>
      <c r="AC8" s="16">
        <v>5.1752921535893157E-2</v>
      </c>
      <c r="AD8" s="16">
        <v>8.4432717678100261E-2</v>
      </c>
    </row>
    <row r="9" spans="2:32" ht="19" customHeight="1" x14ac:dyDescent="0.35">
      <c r="B9" s="18" t="s">
        <v>118</v>
      </c>
      <c r="C9" s="16">
        <v>0.12716049382716049</v>
      </c>
      <c r="D9" s="16">
        <v>0.15981735159817351</v>
      </c>
      <c r="E9" s="16">
        <v>0.11525423728813559</v>
      </c>
      <c r="G9" s="16">
        <v>0.12941176470588239</v>
      </c>
      <c r="H9" s="16">
        <v>0.14393939393939401</v>
      </c>
      <c r="I9" s="16">
        <v>0.10215053763440859</v>
      </c>
      <c r="J9" s="16">
        <v>0.1238095238095238</v>
      </c>
      <c r="L9" s="16">
        <v>0.11940298507462691</v>
      </c>
      <c r="M9" s="16">
        <v>0.1025641025641026</v>
      </c>
      <c r="O9" s="16">
        <v>0.14689265536723159</v>
      </c>
      <c r="P9" s="16">
        <v>0.1761006289308176</v>
      </c>
      <c r="Q9" s="16">
        <v>0.08</v>
      </c>
      <c r="S9" s="16">
        <v>0.1185567010309278</v>
      </c>
      <c r="T9" s="16">
        <v>0.16666666666666671</v>
      </c>
      <c r="U9" s="16">
        <v>0.16083916083916081</v>
      </c>
      <c r="V9" s="16">
        <v>5.5837563451776651E-2</v>
      </c>
      <c r="X9" s="16">
        <v>0.1309192200557103</v>
      </c>
      <c r="Y9" s="16">
        <v>0.13214285714285709</v>
      </c>
      <c r="Z9" s="16">
        <v>0.1111111111111111</v>
      </c>
      <c r="AB9" s="16">
        <v>0.1147260273972603</v>
      </c>
      <c r="AC9" s="16">
        <v>0.1118530884808013</v>
      </c>
      <c r="AD9" s="16">
        <v>0.108179419525066</v>
      </c>
    </row>
    <row r="10" spans="2:32" ht="19" customHeight="1" x14ac:dyDescent="0.35">
      <c r="B10" s="18" t="s">
        <v>119</v>
      </c>
      <c r="C10" s="16">
        <v>0.38148148148148148</v>
      </c>
      <c r="D10" s="16">
        <v>0.37442922374429222</v>
      </c>
      <c r="E10" s="16">
        <v>0.38474576271186439</v>
      </c>
      <c r="G10" s="16">
        <v>0.35686274509803922</v>
      </c>
      <c r="H10" s="16">
        <v>0.34469696969696972</v>
      </c>
      <c r="I10" s="16">
        <v>0.43548387096774188</v>
      </c>
      <c r="J10" s="16">
        <v>0.43809523809523809</v>
      </c>
      <c r="L10" s="16">
        <v>0.35820895522388058</v>
      </c>
      <c r="M10" s="16">
        <v>0.46153846153846162</v>
      </c>
      <c r="O10" s="16">
        <v>0.42937853107344631</v>
      </c>
      <c r="P10" s="16">
        <v>0.38993710691823902</v>
      </c>
      <c r="Q10" s="16">
        <v>0.35</v>
      </c>
      <c r="S10" s="16">
        <v>0.39175257731958762</v>
      </c>
      <c r="T10" s="16">
        <v>0.36956521739130432</v>
      </c>
      <c r="U10" s="16">
        <v>0.34965034965034958</v>
      </c>
      <c r="V10" s="16">
        <v>0.41116751269035529</v>
      </c>
      <c r="X10" s="16">
        <v>0.38997214484679671</v>
      </c>
      <c r="Y10" s="16">
        <v>0.36785714285714288</v>
      </c>
      <c r="Z10" s="16">
        <v>0.38596491228070168</v>
      </c>
      <c r="AB10" s="16">
        <v>0.36815068493150682</v>
      </c>
      <c r="AC10" s="16">
        <v>0.37395659432387313</v>
      </c>
      <c r="AD10" s="16">
        <v>0.36411609498680741</v>
      </c>
    </row>
    <row r="11" spans="2:32" ht="19" customHeight="1" x14ac:dyDescent="0.35">
      <c r="B11" s="18" t="s">
        <v>120</v>
      </c>
      <c r="C11" s="16">
        <v>0.32345679012345679</v>
      </c>
      <c r="D11" s="16">
        <v>0.29223744292237441</v>
      </c>
      <c r="E11" s="16">
        <v>0.33389830508474577</v>
      </c>
      <c r="G11" s="16">
        <v>0.30588235294117649</v>
      </c>
      <c r="H11" s="16">
        <v>0.34469696969696972</v>
      </c>
      <c r="I11" s="16">
        <v>0.33333333333333331</v>
      </c>
      <c r="J11" s="16">
        <v>0.29523809523809519</v>
      </c>
      <c r="L11" s="16">
        <v>0.34991708126036491</v>
      </c>
      <c r="M11" s="16">
        <v>0.28205128205128199</v>
      </c>
      <c r="O11" s="16">
        <v>0.2655367231638418</v>
      </c>
      <c r="P11" s="16">
        <v>0.33333333333333331</v>
      </c>
      <c r="Q11" s="16">
        <v>0.4</v>
      </c>
      <c r="S11" s="16">
        <v>0.32474226804123713</v>
      </c>
      <c r="T11" s="16">
        <v>0.29347826086956519</v>
      </c>
      <c r="U11" s="16">
        <v>0.28671328671328672</v>
      </c>
      <c r="V11" s="16">
        <v>0.39086294416243661</v>
      </c>
      <c r="X11" s="16">
        <v>0.32590529247910871</v>
      </c>
      <c r="Y11" s="16">
        <v>0.3392857142857143</v>
      </c>
      <c r="Z11" s="16">
        <v>0.29239766081871338</v>
      </c>
      <c r="AB11" s="16">
        <v>0.36472602739726029</v>
      </c>
      <c r="AC11" s="16">
        <v>0.35559265442404009</v>
      </c>
      <c r="AD11" s="16">
        <v>0.32981530343007909</v>
      </c>
    </row>
    <row r="12" spans="2:32" ht="19" customHeight="1" x14ac:dyDescent="0.35">
      <c r="B12" s="18" t="s">
        <v>121</v>
      </c>
      <c r="C12" s="16">
        <v>7.407407407407407E-2</v>
      </c>
      <c r="D12" s="16">
        <v>7.7625570776255703E-2</v>
      </c>
      <c r="E12" s="16">
        <v>7.2881355932203393E-2</v>
      </c>
      <c r="G12" s="16">
        <v>9.4117647058823528E-2</v>
      </c>
      <c r="H12" s="16">
        <v>8.7121212121212127E-2</v>
      </c>
      <c r="I12" s="16">
        <v>5.3763440860215048E-2</v>
      </c>
      <c r="J12" s="16">
        <v>2.8571428571428571E-2</v>
      </c>
      <c r="L12" s="16">
        <v>8.6235489220563843E-2</v>
      </c>
      <c r="M12" s="16">
        <v>4.2735042735042743E-2</v>
      </c>
      <c r="O12" s="16">
        <v>7.909604519774012E-2</v>
      </c>
      <c r="P12" s="16">
        <v>4.40251572327044E-2</v>
      </c>
      <c r="Q12" s="16">
        <v>0.09</v>
      </c>
      <c r="S12" s="16">
        <v>5.1546391752577317E-2</v>
      </c>
      <c r="T12" s="16">
        <v>6.8840579710144928E-2</v>
      </c>
      <c r="U12" s="16">
        <v>0.1118881118881119</v>
      </c>
      <c r="V12" s="16">
        <v>7.6142131979695438E-2</v>
      </c>
      <c r="X12" s="16">
        <v>7.7994428969359333E-2</v>
      </c>
      <c r="Y12" s="16">
        <v>8.5714285714285715E-2</v>
      </c>
      <c r="Z12" s="16">
        <v>4.6783625730994149E-2</v>
      </c>
      <c r="AB12" s="16">
        <v>8.9041095890410954E-2</v>
      </c>
      <c r="AC12" s="16">
        <v>9.0150250417362271E-2</v>
      </c>
      <c r="AD12" s="16">
        <v>8.1794195250659632E-2</v>
      </c>
    </row>
    <row r="13" spans="2:32" ht="19" customHeight="1" x14ac:dyDescent="0.35">
      <c r="B13" s="18" t="s">
        <v>122</v>
      </c>
      <c r="C13" s="16">
        <v>1.234567901234568E-2</v>
      </c>
      <c r="D13" s="16">
        <v>4.5662100456621002E-3</v>
      </c>
      <c r="E13" s="16">
        <v>1.525423728813559E-2</v>
      </c>
      <c r="G13" s="16">
        <v>3.9215686274509803E-3</v>
      </c>
      <c r="H13" s="16">
        <v>1.893939393939394E-2</v>
      </c>
      <c r="I13" s="16">
        <v>5.3763440860215058E-3</v>
      </c>
      <c r="J13" s="16">
        <v>2.8571428571428571E-2</v>
      </c>
      <c r="L13" s="16">
        <v>1.1608623548922061E-2</v>
      </c>
      <c r="M13" s="16">
        <v>2.564102564102564E-2</v>
      </c>
      <c r="O13" s="16">
        <v>1.1299435028248589E-2</v>
      </c>
      <c r="P13" s="16">
        <v>0</v>
      </c>
      <c r="Q13" s="16">
        <v>0</v>
      </c>
      <c r="S13" s="16">
        <v>1.54639175257732E-2</v>
      </c>
      <c r="T13" s="16">
        <v>1.4492753623188409E-2</v>
      </c>
      <c r="U13" s="16">
        <v>1.3986013986013989E-2</v>
      </c>
      <c r="V13" s="16">
        <v>5.076142131979695E-3</v>
      </c>
      <c r="X13" s="16">
        <v>1.3927576601671311E-2</v>
      </c>
      <c r="Y13" s="16">
        <v>7.1428571428571426E-3</v>
      </c>
      <c r="Z13" s="16">
        <v>1.754385964912281E-2</v>
      </c>
      <c r="AB13" s="16">
        <v>1.0273972602739731E-2</v>
      </c>
      <c r="AC13" s="16">
        <v>8.3472454090150246E-3</v>
      </c>
      <c r="AD13" s="16">
        <v>1.0554089709762529E-2</v>
      </c>
    </row>
    <row r="14" spans="2:32" ht="19" customHeight="1" x14ac:dyDescent="0.35">
      <c r="B14" s="18" t="s">
        <v>123</v>
      </c>
      <c r="C14" s="16">
        <v>1.4814814814814821E-2</v>
      </c>
      <c r="D14" s="16">
        <v>1.3698630136986301E-2</v>
      </c>
      <c r="E14" s="16">
        <v>1.525423728813559E-2</v>
      </c>
      <c r="G14" s="16">
        <v>1.9607843137254902E-2</v>
      </c>
      <c r="H14" s="16">
        <v>7.575757575757576E-3</v>
      </c>
      <c r="I14" s="16">
        <v>2.6881720430107531E-2</v>
      </c>
      <c r="J14" s="16">
        <v>0</v>
      </c>
      <c r="L14" s="16">
        <v>1.1608623548922061E-2</v>
      </c>
      <c r="M14" s="16">
        <v>0</v>
      </c>
      <c r="O14" s="16">
        <v>5.6497175141242938E-3</v>
      </c>
      <c r="P14" s="16">
        <v>0</v>
      </c>
      <c r="Q14" s="16">
        <v>0.02</v>
      </c>
      <c r="S14" s="16">
        <v>2.0618556701030931E-2</v>
      </c>
      <c r="T14" s="16">
        <v>1.8115942028985511E-2</v>
      </c>
      <c r="U14" s="16">
        <v>6.993006993006993E-3</v>
      </c>
      <c r="V14" s="16">
        <v>1.015228426395939E-2</v>
      </c>
      <c r="X14" s="16">
        <v>8.356545961002786E-3</v>
      </c>
      <c r="Y14" s="16">
        <v>1.0714285714285709E-2</v>
      </c>
      <c r="Z14" s="16">
        <v>3.5087719298245612E-2</v>
      </c>
      <c r="AB14" s="16">
        <v>6.8493150684931503E-3</v>
      </c>
      <c r="AC14" s="16">
        <v>8.3472454090150246E-3</v>
      </c>
      <c r="AD14" s="16">
        <v>2.1108179419525069E-2</v>
      </c>
    </row>
    <row r="16" spans="2:32" x14ac:dyDescent="0.35">
      <c r="B16" t="s">
        <v>323</v>
      </c>
    </row>
    <row r="17" spans="2:2" x14ac:dyDescent="0.35">
      <c r="B17" t="s">
        <v>10</v>
      </c>
    </row>
    <row r="19" spans="2:2" x14ac:dyDescent="0.35">
      <c r="B19"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F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124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117</v>
      </c>
      <c r="C8" s="16">
        <v>4.6913580246913583E-2</v>
      </c>
      <c r="D8" s="16">
        <v>5.0228310502283102E-2</v>
      </c>
      <c r="E8" s="16">
        <v>4.576271186440678E-2</v>
      </c>
      <c r="G8" s="16">
        <v>6.2745098039215685E-2</v>
      </c>
      <c r="H8" s="16">
        <v>3.787878787878788E-2</v>
      </c>
      <c r="I8" s="16">
        <v>2.6881720430107531E-2</v>
      </c>
      <c r="J8" s="16">
        <v>6.6666666666666666E-2</v>
      </c>
      <c r="L8" s="16">
        <v>3.8142620232172471E-2</v>
      </c>
      <c r="M8" s="16">
        <v>7.6923076923076927E-2</v>
      </c>
      <c r="O8" s="16">
        <v>2.2598870056497179E-2</v>
      </c>
      <c r="P8" s="16">
        <v>5.6603773584905662E-2</v>
      </c>
      <c r="Q8" s="16">
        <v>0.04</v>
      </c>
      <c r="S8" s="16">
        <v>5.6701030927835051E-2</v>
      </c>
      <c r="T8" s="16">
        <v>4.710144927536232E-2</v>
      </c>
      <c r="U8" s="16">
        <v>6.2937062937062943E-2</v>
      </c>
      <c r="V8" s="16">
        <v>2.538071065989848E-2</v>
      </c>
      <c r="X8" s="16">
        <v>4.7353760445682451E-2</v>
      </c>
      <c r="Y8" s="16">
        <v>3.214285714285714E-2</v>
      </c>
      <c r="Z8" s="16">
        <v>7.0175438596491224E-2</v>
      </c>
      <c r="AB8" s="16">
        <v>3.7671232876712327E-2</v>
      </c>
      <c r="AC8" s="16">
        <v>3.5058430717863097E-2</v>
      </c>
      <c r="AD8" s="16">
        <v>5.2770448548812673E-2</v>
      </c>
    </row>
    <row r="9" spans="2:32" ht="19" customHeight="1" x14ac:dyDescent="0.35">
      <c r="B9" s="18" t="s">
        <v>118</v>
      </c>
      <c r="C9" s="16">
        <v>0.1197530864197531</v>
      </c>
      <c r="D9" s="16">
        <v>0.14611872146118721</v>
      </c>
      <c r="E9" s="16">
        <v>0.1101694915254237</v>
      </c>
      <c r="G9" s="16">
        <v>0.14117647058823529</v>
      </c>
      <c r="H9" s="16">
        <v>6.0606060606060608E-2</v>
      </c>
      <c r="I9" s="16">
        <v>0.1182795698924731</v>
      </c>
      <c r="J9" s="16">
        <v>0.21904761904761899</v>
      </c>
      <c r="L9" s="16">
        <v>0.1127694859038143</v>
      </c>
      <c r="M9" s="16">
        <v>0.14529914529914531</v>
      </c>
      <c r="O9" s="16">
        <v>0.13559322033898311</v>
      </c>
      <c r="P9" s="16">
        <v>0.13836477987421381</v>
      </c>
      <c r="Q9" s="16">
        <v>0.09</v>
      </c>
      <c r="S9" s="16">
        <v>0.134020618556701</v>
      </c>
      <c r="T9" s="16">
        <v>0.16666666666666671</v>
      </c>
      <c r="U9" s="16">
        <v>8.3916083916083919E-2</v>
      </c>
      <c r="V9" s="16">
        <v>6.5989847715736044E-2</v>
      </c>
      <c r="X9" s="16">
        <v>0.11699164345403899</v>
      </c>
      <c r="Y9" s="16">
        <v>0.1071428571428571</v>
      </c>
      <c r="Z9" s="16">
        <v>0.14619883040935669</v>
      </c>
      <c r="AB9" s="16">
        <v>9.4178082191780824E-2</v>
      </c>
      <c r="AC9" s="16">
        <v>9.6828046744574292E-2</v>
      </c>
      <c r="AD9" s="16">
        <v>0.11345646437994721</v>
      </c>
    </row>
    <row r="10" spans="2:32" ht="19" customHeight="1" x14ac:dyDescent="0.35">
      <c r="B10" s="18" t="s">
        <v>119</v>
      </c>
      <c r="C10" s="16">
        <v>0.47530864197530859</v>
      </c>
      <c r="D10" s="16">
        <v>0.52054794520547942</v>
      </c>
      <c r="E10" s="16">
        <v>0.45932203389830512</v>
      </c>
      <c r="G10" s="16">
        <v>0.47843137254901957</v>
      </c>
      <c r="H10" s="16">
        <v>0.46969696969696972</v>
      </c>
      <c r="I10" s="16">
        <v>0.5</v>
      </c>
      <c r="J10" s="16">
        <v>0.43809523809523809</v>
      </c>
      <c r="L10" s="16">
        <v>0.43946932006633499</v>
      </c>
      <c r="M10" s="16">
        <v>0.58974358974358976</v>
      </c>
      <c r="O10" s="16">
        <v>0.51412429378531077</v>
      </c>
      <c r="P10" s="16">
        <v>0.54088050314465408</v>
      </c>
      <c r="Q10" s="16">
        <v>0.43</v>
      </c>
      <c r="S10" s="16">
        <v>0.46907216494845361</v>
      </c>
      <c r="T10" s="16">
        <v>0.42028985507246369</v>
      </c>
      <c r="U10" s="16">
        <v>0.49650349650349651</v>
      </c>
      <c r="V10" s="16">
        <v>0.54314720812182737</v>
      </c>
      <c r="X10" s="16">
        <v>0.4763231197771588</v>
      </c>
      <c r="Y10" s="16">
        <v>0.5</v>
      </c>
      <c r="Z10" s="16">
        <v>0.43274853801169588</v>
      </c>
      <c r="AB10" s="16">
        <v>0.48287671232876711</v>
      </c>
      <c r="AC10" s="16">
        <v>0.48080133555926552</v>
      </c>
      <c r="AD10" s="16">
        <v>0.46965699208443268</v>
      </c>
    </row>
    <row r="11" spans="2:32" ht="19" customHeight="1" x14ac:dyDescent="0.35">
      <c r="B11" s="18" t="s">
        <v>120</v>
      </c>
      <c r="C11" s="16">
        <v>0.26666666666666672</v>
      </c>
      <c r="D11" s="16">
        <v>0.22831050228310501</v>
      </c>
      <c r="E11" s="16">
        <v>0.27966101694915252</v>
      </c>
      <c r="G11" s="16">
        <v>0.23137254901960791</v>
      </c>
      <c r="H11" s="16">
        <v>0.32954545454545447</v>
      </c>
      <c r="I11" s="16">
        <v>0.26344086021505381</v>
      </c>
      <c r="J11" s="16">
        <v>0.2</v>
      </c>
      <c r="L11" s="16">
        <v>0.30514096185737982</v>
      </c>
      <c r="M11" s="16">
        <v>0.14529914529914531</v>
      </c>
      <c r="O11" s="16">
        <v>0.28813559322033899</v>
      </c>
      <c r="P11" s="16">
        <v>0.21383647798742139</v>
      </c>
      <c r="Q11" s="16">
        <v>0.34</v>
      </c>
      <c r="S11" s="16">
        <v>0.25773195876288663</v>
      </c>
      <c r="T11" s="16">
        <v>0.26449275362318841</v>
      </c>
      <c r="U11" s="16">
        <v>0.30069930069930068</v>
      </c>
      <c r="V11" s="16">
        <v>0.25380710659898481</v>
      </c>
      <c r="X11" s="16">
        <v>0.26462395543175488</v>
      </c>
      <c r="Y11" s="16">
        <v>0.2857142857142857</v>
      </c>
      <c r="Z11" s="16">
        <v>0.23976608187134499</v>
      </c>
      <c r="AB11" s="16">
        <v>0.29452054794520549</v>
      </c>
      <c r="AC11" s="16">
        <v>0.29549248747913193</v>
      </c>
      <c r="AD11" s="16">
        <v>0.26385224274406333</v>
      </c>
    </row>
    <row r="12" spans="2:32" ht="19" customHeight="1" x14ac:dyDescent="0.35">
      <c r="B12" s="18" t="s">
        <v>121</v>
      </c>
      <c r="C12" s="16">
        <v>3.4567901234567898E-2</v>
      </c>
      <c r="D12" s="16">
        <v>2.7397260273972601E-2</v>
      </c>
      <c r="E12" s="16">
        <v>3.7288135593220341E-2</v>
      </c>
      <c r="G12" s="16">
        <v>3.9215686274509803E-2</v>
      </c>
      <c r="H12" s="16">
        <v>3.787878787878788E-2</v>
      </c>
      <c r="I12" s="16">
        <v>1.6129032258064519E-2</v>
      </c>
      <c r="J12" s="16">
        <v>4.7619047619047623E-2</v>
      </c>
      <c r="L12" s="16">
        <v>4.3117744610281922E-2</v>
      </c>
      <c r="M12" s="16">
        <v>1.7094017094017099E-2</v>
      </c>
      <c r="O12" s="16">
        <v>1.6949152542372881E-2</v>
      </c>
      <c r="P12" s="16">
        <v>3.1446540880503138E-2</v>
      </c>
      <c r="Q12" s="16">
        <v>0.04</v>
      </c>
      <c r="S12" s="16">
        <v>3.608247422680412E-2</v>
      </c>
      <c r="T12" s="16">
        <v>3.6231884057971023E-2</v>
      </c>
      <c r="U12" s="16">
        <v>1.3986013986013989E-2</v>
      </c>
      <c r="V12" s="16">
        <v>4.5685279187817257E-2</v>
      </c>
      <c r="X12" s="16">
        <v>4.1782729805013928E-2</v>
      </c>
      <c r="Y12" s="16">
        <v>2.5000000000000001E-2</v>
      </c>
      <c r="Z12" s="16">
        <v>3.5087719298245612E-2</v>
      </c>
      <c r="AB12" s="16">
        <v>3.9383561643835607E-2</v>
      </c>
      <c r="AC12" s="16">
        <v>3.8397328881469107E-2</v>
      </c>
      <c r="AD12" s="16">
        <v>3.9577836411609502E-2</v>
      </c>
    </row>
    <row r="13" spans="2:32" ht="19" customHeight="1" x14ac:dyDescent="0.35">
      <c r="B13" s="18" t="s">
        <v>122</v>
      </c>
      <c r="C13" s="16">
        <v>4.3209876543209867E-2</v>
      </c>
      <c r="D13" s="16">
        <v>1.3698630136986301E-2</v>
      </c>
      <c r="E13" s="16">
        <v>5.4237288135593219E-2</v>
      </c>
      <c r="G13" s="16">
        <v>2.7450980392156859E-2</v>
      </c>
      <c r="H13" s="16">
        <v>6.0606060606060608E-2</v>
      </c>
      <c r="I13" s="16">
        <v>4.8387096774193547E-2</v>
      </c>
      <c r="J13" s="16">
        <v>2.8571428571428571E-2</v>
      </c>
      <c r="L13" s="16">
        <v>4.975124378109453E-2</v>
      </c>
      <c r="M13" s="16">
        <v>1.7094017094017099E-2</v>
      </c>
      <c r="O13" s="16">
        <v>1.6949152542372881E-2</v>
      </c>
      <c r="P13" s="16">
        <v>1.886792452830189E-2</v>
      </c>
      <c r="Q13" s="16">
        <v>0.04</v>
      </c>
      <c r="S13" s="16">
        <v>3.0927835051546389E-2</v>
      </c>
      <c r="T13" s="16">
        <v>4.3478260869565223E-2</v>
      </c>
      <c r="U13" s="16">
        <v>4.195804195804196E-2</v>
      </c>
      <c r="V13" s="16">
        <v>5.5837563451776651E-2</v>
      </c>
      <c r="X13" s="16">
        <v>5.0139275766016712E-2</v>
      </c>
      <c r="Y13" s="16">
        <v>3.9285714285714278E-2</v>
      </c>
      <c r="Z13" s="16">
        <v>3.5087719298245612E-2</v>
      </c>
      <c r="AB13" s="16">
        <v>4.7945205479452052E-2</v>
      </c>
      <c r="AC13" s="16">
        <v>4.8414023372287153E-2</v>
      </c>
      <c r="AD13" s="16">
        <v>3.9577836411609502E-2</v>
      </c>
    </row>
    <row r="14" spans="2:32" ht="19" customHeight="1" x14ac:dyDescent="0.35">
      <c r="B14" s="18" t="s">
        <v>123</v>
      </c>
      <c r="C14" s="16">
        <v>1.358024691358025E-2</v>
      </c>
      <c r="D14" s="16">
        <v>1.3698630136986301E-2</v>
      </c>
      <c r="E14" s="16">
        <v>1.3559322033898299E-2</v>
      </c>
      <c r="G14" s="16">
        <v>1.9607843137254902E-2</v>
      </c>
      <c r="H14" s="16">
        <v>3.787878787878788E-3</v>
      </c>
      <c r="I14" s="16">
        <v>2.6881720430107531E-2</v>
      </c>
      <c r="J14" s="16">
        <v>0</v>
      </c>
      <c r="L14" s="16">
        <v>1.1608623548922061E-2</v>
      </c>
      <c r="M14" s="16">
        <v>8.5470085470085479E-3</v>
      </c>
      <c r="O14" s="16">
        <v>5.6497175141242938E-3</v>
      </c>
      <c r="P14" s="16">
        <v>0</v>
      </c>
      <c r="Q14" s="16">
        <v>0.02</v>
      </c>
      <c r="S14" s="16">
        <v>1.54639175257732E-2</v>
      </c>
      <c r="T14" s="16">
        <v>2.1739130434782612E-2</v>
      </c>
      <c r="U14" s="16">
        <v>0</v>
      </c>
      <c r="V14" s="16">
        <v>1.015228426395939E-2</v>
      </c>
      <c r="X14" s="16">
        <v>2.7855153203342618E-3</v>
      </c>
      <c r="Y14" s="16">
        <v>1.0714285714285709E-2</v>
      </c>
      <c r="Z14" s="16">
        <v>4.0935672514619881E-2</v>
      </c>
      <c r="AB14" s="16">
        <v>3.4246575342465752E-3</v>
      </c>
      <c r="AC14" s="16">
        <v>5.008347245409015E-3</v>
      </c>
      <c r="AD14" s="16">
        <v>2.1108179419525069E-2</v>
      </c>
    </row>
    <row r="16" spans="2:32" x14ac:dyDescent="0.35">
      <c r="B16" t="s">
        <v>323</v>
      </c>
    </row>
    <row r="17" spans="2:2" x14ac:dyDescent="0.35">
      <c r="B17" t="s">
        <v>10</v>
      </c>
    </row>
    <row r="19" spans="2:2" x14ac:dyDescent="0.35">
      <c r="B19"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F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125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117</v>
      </c>
      <c r="C8" s="16">
        <v>5.3086419753086422E-2</v>
      </c>
      <c r="D8" s="16">
        <v>6.3926940639269403E-2</v>
      </c>
      <c r="E8" s="16">
        <v>4.9152542372881358E-2</v>
      </c>
      <c r="G8" s="16">
        <v>6.2745098039215685E-2</v>
      </c>
      <c r="H8" s="16">
        <v>4.5454545454545463E-2</v>
      </c>
      <c r="I8" s="16">
        <v>2.150537634408602E-2</v>
      </c>
      <c r="J8" s="16">
        <v>0.10476190476190481</v>
      </c>
      <c r="L8" s="16">
        <v>4.975124378109453E-2</v>
      </c>
      <c r="M8" s="16">
        <v>5.128205128205128E-2</v>
      </c>
      <c r="O8" s="16">
        <v>5.6497175141242938E-2</v>
      </c>
      <c r="P8" s="16">
        <v>4.40251572327044E-2</v>
      </c>
      <c r="Q8" s="16">
        <v>7.0000000000000007E-2</v>
      </c>
      <c r="S8" s="16">
        <v>6.7010309278350513E-2</v>
      </c>
      <c r="T8" s="16">
        <v>7.6086956521739135E-2</v>
      </c>
      <c r="U8" s="16">
        <v>1.3986013986013989E-2</v>
      </c>
      <c r="V8" s="16">
        <v>3.553299492385787E-2</v>
      </c>
      <c r="X8" s="16">
        <v>3.3426183844011137E-2</v>
      </c>
      <c r="Y8" s="16">
        <v>4.642857142857143E-2</v>
      </c>
      <c r="Z8" s="16">
        <v>0.10526315789473679</v>
      </c>
      <c r="AB8" s="16">
        <v>3.2534246575342457E-2</v>
      </c>
      <c r="AC8" s="16">
        <v>4.006677796327212E-2</v>
      </c>
      <c r="AD8" s="16">
        <v>7.3878627968337732E-2</v>
      </c>
    </row>
    <row r="9" spans="2:32" ht="19" customHeight="1" x14ac:dyDescent="0.35">
      <c r="B9" s="18" t="s">
        <v>118</v>
      </c>
      <c r="C9" s="16">
        <v>0.2</v>
      </c>
      <c r="D9" s="16">
        <v>0.23744292237442921</v>
      </c>
      <c r="E9" s="16">
        <v>0.1864406779661017</v>
      </c>
      <c r="G9" s="16">
        <v>0.2</v>
      </c>
      <c r="H9" s="16">
        <v>0.15909090909090909</v>
      </c>
      <c r="I9" s="16">
        <v>0.25268817204301081</v>
      </c>
      <c r="J9" s="16">
        <v>0.2095238095238095</v>
      </c>
      <c r="L9" s="16">
        <v>0.18573797678275289</v>
      </c>
      <c r="M9" s="16">
        <v>0.20512820512820509</v>
      </c>
      <c r="O9" s="16">
        <v>0.19774011299435029</v>
      </c>
      <c r="P9" s="16">
        <v>0.21383647798742139</v>
      </c>
      <c r="Q9" s="16">
        <v>0.21</v>
      </c>
      <c r="S9" s="16">
        <v>0.22164948453608249</v>
      </c>
      <c r="T9" s="16">
        <v>0.2318840579710145</v>
      </c>
      <c r="U9" s="16">
        <v>0.23076923076923081</v>
      </c>
      <c r="V9" s="16">
        <v>0.1116751269035533</v>
      </c>
      <c r="X9" s="16">
        <v>0.2033426183844011</v>
      </c>
      <c r="Y9" s="16">
        <v>0.18928571428571431</v>
      </c>
      <c r="Z9" s="16">
        <v>0.2105263157894737</v>
      </c>
      <c r="AB9" s="16">
        <v>0.18835616438356159</v>
      </c>
      <c r="AC9" s="16">
        <v>0.19031719532554259</v>
      </c>
      <c r="AD9" s="16">
        <v>0.19788918205804751</v>
      </c>
    </row>
    <row r="10" spans="2:32" ht="19" customHeight="1" x14ac:dyDescent="0.35">
      <c r="B10" s="18" t="s">
        <v>119</v>
      </c>
      <c r="C10" s="16">
        <v>0.48765432098765432</v>
      </c>
      <c r="D10" s="16">
        <v>0.44748858447488582</v>
      </c>
      <c r="E10" s="16">
        <v>0.50169491525423726</v>
      </c>
      <c r="G10" s="16">
        <v>0.47843137254901957</v>
      </c>
      <c r="H10" s="16">
        <v>0.47348484848484851</v>
      </c>
      <c r="I10" s="16">
        <v>0.5053763440860215</v>
      </c>
      <c r="J10" s="16">
        <v>0.51428571428571423</v>
      </c>
      <c r="L10" s="16">
        <v>0.47263681592039802</v>
      </c>
      <c r="M10" s="16">
        <v>0.55555555555555558</v>
      </c>
      <c r="O10" s="16">
        <v>0.51977401129943501</v>
      </c>
      <c r="P10" s="16">
        <v>0.47169811320754718</v>
      </c>
      <c r="Q10" s="16">
        <v>0.45</v>
      </c>
      <c r="S10" s="16">
        <v>0.45876288659793812</v>
      </c>
      <c r="T10" s="16">
        <v>0.43840579710144928</v>
      </c>
      <c r="U10" s="16">
        <v>0.51048951048951052</v>
      </c>
      <c r="V10" s="16">
        <v>0.56852791878172593</v>
      </c>
      <c r="X10" s="16">
        <v>0.49303621169916428</v>
      </c>
      <c r="Y10" s="16">
        <v>0.51428571428571423</v>
      </c>
      <c r="Z10" s="16">
        <v>0.43274853801169588</v>
      </c>
      <c r="AB10" s="16">
        <v>0.5</v>
      </c>
      <c r="AC10" s="16">
        <v>0.4991652754590985</v>
      </c>
      <c r="AD10" s="16">
        <v>0.48284960422163592</v>
      </c>
    </row>
    <row r="11" spans="2:32" ht="19" customHeight="1" x14ac:dyDescent="0.35">
      <c r="B11" s="18" t="s">
        <v>120</v>
      </c>
      <c r="C11" s="16">
        <v>0.1950617283950617</v>
      </c>
      <c r="D11" s="16">
        <v>0.20547945205479451</v>
      </c>
      <c r="E11" s="16">
        <v>0.19152542372881359</v>
      </c>
      <c r="G11" s="16">
        <v>0.19215686274509811</v>
      </c>
      <c r="H11" s="16">
        <v>0.24621212121212119</v>
      </c>
      <c r="I11" s="16">
        <v>0.17204301075268821</v>
      </c>
      <c r="J11" s="16">
        <v>0.1142857142857143</v>
      </c>
      <c r="L11" s="16">
        <v>0.22056384742951909</v>
      </c>
      <c r="M11" s="16">
        <v>0.13675213675213679</v>
      </c>
      <c r="O11" s="16">
        <v>0.19209039548022599</v>
      </c>
      <c r="P11" s="16">
        <v>0.22012578616352199</v>
      </c>
      <c r="Q11" s="16">
        <v>0.2</v>
      </c>
      <c r="S11" s="16">
        <v>0.19587628865979381</v>
      </c>
      <c r="T11" s="16">
        <v>0.1702898550724638</v>
      </c>
      <c r="U11" s="16">
        <v>0.2167832167832168</v>
      </c>
      <c r="V11" s="16">
        <v>0.21319796954314721</v>
      </c>
      <c r="X11" s="16">
        <v>0.2116991643454039</v>
      </c>
      <c r="Y11" s="16">
        <v>0.18571428571428569</v>
      </c>
      <c r="Z11" s="16">
        <v>0.17543859649122809</v>
      </c>
      <c r="AB11" s="16">
        <v>0.21746575342465749</v>
      </c>
      <c r="AC11" s="16">
        <v>0.2086811352253756</v>
      </c>
      <c r="AD11" s="16">
        <v>0.17414248021108181</v>
      </c>
    </row>
    <row r="12" spans="2:32" ht="19" customHeight="1" x14ac:dyDescent="0.35">
      <c r="B12" s="18" t="s">
        <v>121</v>
      </c>
      <c r="C12" s="16">
        <v>3.4567901234567898E-2</v>
      </c>
      <c r="D12" s="16">
        <v>2.7397260273972601E-2</v>
      </c>
      <c r="E12" s="16">
        <v>3.7288135593220341E-2</v>
      </c>
      <c r="G12" s="16">
        <v>4.3137254901960777E-2</v>
      </c>
      <c r="H12" s="16">
        <v>3.787878787878788E-2</v>
      </c>
      <c r="I12" s="16">
        <v>2.150537634408602E-2</v>
      </c>
      <c r="J12" s="16">
        <v>2.8571428571428571E-2</v>
      </c>
      <c r="L12" s="16">
        <v>3.9800995024875621E-2</v>
      </c>
      <c r="M12" s="16">
        <v>3.4188034188034191E-2</v>
      </c>
      <c r="O12" s="16">
        <v>2.2598870056497179E-2</v>
      </c>
      <c r="P12" s="16">
        <v>4.40251572327044E-2</v>
      </c>
      <c r="Q12" s="16">
        <v>0.04</v>
      </c>
      <c r="S12" s="16">
        <v>3.0927835051546389E-2</v>
      </c>
      <c r="T12" s="16">
        <v>3.6231884057971023E-2</v>
      </c>
      <c r="U12" s="16">
        <v>2.097902097902098E-2</v>
      </c>
      <c r="V12" s="16">
        <v>4.5685279187817257E-2</v>
      </c>
      <c r="X12" s="16">
        <v>3.0640668523676879E-2</v>
      </c>
      <c r="Y12" s="16">
        <v>4.642857142857143E-2</v>
      </c>
      <c r="Z12" s="16">
        <v>2.3391812865497071E-2</v>
      </c>
      <c r="AB12" s="16">
        <v>3.9383561643835607E-2</v>
      </c>
      <c r="AC12" s="16">
        <v>4.1736227045075118E-2</v>
      </c>
      <c r="AD12" s="16">
        <v>3.430079155672823E-2</v>
      </c>
    </row>
    <row r="13" spans="2:32" ht="19" customHeight="1" x14ac:dyDescent="0.35">
      <c r="B13" s="18" t="s">
        <v>122</v>
      </c>
      <c r="C13" s="16">
        <v>1.7283950617283949E-2</v>
      </c>
      <c r="D13" s="16">
        <v>9.1324200913242004E-3</v>
      </c>
      <c r="E13" s="16">
        <v>2.033898305084746E-2</v>
      </c>
      <c r="G13" s="16">
        <v>7.8431372549019607E-3</v>
      </c>
      <c r="H13" s="16">
        <v>2.6515151515151519E-2</v>
      </c>
      <c r="I13" s="16">
        <v>1.075268817204301E-2</v>
      </c>
      <c r="J13" s="16">
        <v>2.8571428571428571E-2</v>
      </c>
      <c r="L13" s="16">
        <v>1.9900497512437811E-2</v>
      </c>
      <c r="M13" s="16">
        <v>8.5470085470085479E-3</v>
      </c>
      <c r="O13" s="16">
        <v>5.6497175141242938E-3</v>
      </c>
      <c r="P13" s="16">
        <v>6.2893081761006293E-3</v>
      </c>
      <c r="Q13" s="16">
        <v>0.02</v>
      </c>
      <c r="S13" s="16">
        <v>1.54639175257732E-2</v>
      </c>
      <c r="T13" s="16">
        <v>2.5362318840579708E-2</v>
      </c>
      <c r="U13" s="16">
        <v>6.993006993006993E-3</v>
      </c>
      <c r="V13" s="16">
        <v>1.522842639593909E-2</v>
      </c>
      <c r="X13" s="16">
        <v>2.7855153203342621E-2</v>
      </c>
      <c r="Y13" s="16">
        <v>7.1428571428571426E-3</v>
      </c>
      <c r="Z13" s="16">
        <v>1.1695906432748541E-2</v>
      </c>
      <c r="AB13" s="16">
        <v>2.0547945205479451E-2</v>
      </c>
      <c r="AC13" s="16">
        <v>1.5025041736227049E-2</v>
      </c>
      <c r="AD13" s="16">
        <v>1.319261213720317E-2</v>
      </c>
    </row>
    <row r="14" spans="2:32" ht="19" customHeight="1" x14ac:dyDescent="0.35">
      <c r="B14" s="18" t="s">
        <v>123</v>
      </c>
      <c r="C14" s="16">
        <v>1.234567901234568E-2</v>
      </c>
      <c r="D14" s="16">
        <v>9.1324200913242004E-3</v>
      </c>
      <c r="E14" s="16">
        <v>1.3559322033898299E-2</v>
      </c>
      <c r="G14" s="16">
        <v>1.5686274509803921E-2</v>
      </c>
      <c r="H14" s="16">
        <v>1.136363636363636E-2</v>
      </c>
      <c r="I14" s="16">
        <v>1.6129032258064519E-2</v>
      </c>
      <c r="J14" s="16">
        <v>0</v>
      </c>
      <c r="L14" s="16">
        <v>1.1608623548922061E-2</v>
      </c>
      <c r="M14" s="16">
        <v>8.5470085470085479E-3</v>
      </c>
      <c r="O14" s="16">
        <v>5.6497175141242938E-3</v>
      </c>
      <c r="P14" s="16">
        <v>0</v>
      </c>
      <c r="Q14" s="16">
        <v>0.01</v>
      </c>
      <c r="S14" s="16">
        <v>1.030927835051546E-2</v>
      </c>
      <c r="T14" s="16">
        <v>2.1739130434782612E-2</v>
      </c>
      <c r="U14" s="16">
        <v>0</v>
      </c>
      <c r="V14" s="16">
        <v>1.015228426395939E-2</v>
      </c>
      <c r="X14" s="16">
        <v>0</v>
      </c>
      <c r="Y14" s="16">
        <v>1.0714285714285709E-2</v>
      </c>
      <c r="Z14" s="16">
        <v>4.0935672514619881E-2</v>
      </c>
      <c r="AB14" s="16">
        <v>1.712328767123288E-3</v>
      </c>
      <c r="AC14" s="16">
        <v>5.008347245409015E-3</v>
      </c>
      <c r="AD14" s="16">
        <v>2.3746701846965701E-2</v>
      </c>
    </row>
    <row r="16" spans="2:32" x14ac:dyDescent="0.35">
      <c r="B16" t="s">
        <v>323</v>
      </c>
    </row>
    <row r="17" spans="2:2" x14ac:dyDescent="0.35">
      <c r="B17" t="s">
        <v>10</v>
      </c>
    </row>
    <row r="19" spans="2:2" x14ac:dyDescent="0.35">
      <c r="B19"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126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32.15" customHeight="1" x14ac:dyDescent="0.35">
      <c r="B8" s="18" t="s">
        <v>127</v>
      </c>
      <c r="C8" s="16">
        <v>0.35679012345679012</v>
      </c>
      <c r="D8" s="16">
        <v>0.39269406392694062</v>
      </c>
      <c r="E8" s="16">
        <v>0.34237288135593219</v>
      </c>
      <c r="G8" s="16">
        <v>0.34901960784313718</v>
      </c>
      <c r="H8" s="16">
        <v>0.32575757575757569</v>
      </c>
      <c r="I8" s="16">
        <v>0.37634408602150538</v>
      </c>
      <c r="J8" s="16">
        <v>0.41904761904761911</v>
      </c>
      <c r="L8" s="16">
        <v>0.34991708126036491</v>
      </c>
      <c r="M8" s="16">
        <v>0.39316239316239321</v>
      </c>
      <c r="O8" s="16">
        <v>0.31638418079096048</v>
      </c>
      <c r="P8" s="16">
        <v>0.38993710691823902</v>
      </c>
      <c r="Q8" s="16">
        <v>0.28999999999999998</v>
      </c>
      <c r="S8" s="16">
        <v>0.38144329896907209</v>
      </c>
      <c r="T8" s="16">
        <v>0.35144927536231879</v>
      </c>
      <c r="U8" s="16">
        <v>0.32867132867132859</v>
      </c>
      <c r="V8" s="16">
        <v>0.3604060913705584</v>
      </c>
      <c r="X8" s="16">
        <v>0.38718662952646238</v>
      </c>
      <c r="Y8" s="16">
        <v>0.3392857142857143</v>
      </c>
      <c r="Z8" s="16">
        <v>0.32163742690058478</v>
      </c>
      <c r="AB8" s="16">
        <v>0.34931506849315069</v>
      </c>
      <c r="AC8" s="16">
        <v>0.34056761268781299</v>
      </c>
      <c r="AD8" s="16">
        <v>0.33509234828496037</v>
      </c>
    </row>
    <row r="9" spans="2:32" ht="32.15" customHeight="1" x14ac:dyDescent="0.35">
      <c r="B9" s="18" t="s">
        <v>128</v>
      </c>
      <c r="C9" s="16">
        <v>0.38518518518518519</v>
      </c>
      <c r="D9" s="16">
        <v>0.36529680365296802</v>
      </c>
      <c r="E9" s="16">
        <v>0.39322033898305092</v>
      </c>
      <c r="G9" s="16">
        <v>0.34901960784313718</v>
      </c>
      <c r="H9" s="16">
        <v>0.42803030303030298</v>
      </c>
      <c r="I9" s="16">
        <v>0.39247311827956988</v>
      </c>
      <c r="J9" s="16">
        <v>0.35238095238095241</v>
      </c>
      <c r="L9" s="16">
        <v>0.38805970149253732</v>
      </c>
      <c r="M9" s="16">
        <v>0.4358974358974359</v>
      </c>
      <c r="O9" s="16">
        <v>0.44067796610169491</v>
      </c>
      <c r="P9" s="16">
        <v>0.35849056603773582</v>
      </c>
      <c r="Q9" s="16">
        <v>0.41</v>
      </c>
      <c r="S9" s="16">
        <v>0.39175257731958762</v>
      </c>
      <c r="T9" s="16">
        <v>0.36594202898550732</v>
      </c>
      <c r="U9" s="16">
        <v>0.41258741258741261</v>
      </c>
      <c r="V9" s="16">
        <v>0.38578680203045679</v>
      </c>
      <c r="X9" s="16">
        <v>0.35933147632311979</v>
      </c>
      <c r="Y9" s="16">
        <v>0.42499999999999999</v>
      </c>
      <c r="Z9" s="16">
        <v>0.3742690058479532</v>
      </c>
      <c r="AB9" s="16">
        <v>0.4023972602739726</v>
      </c>
      <c r="AC9" s="16">
        <v>0.4240400667779633</v>
      </c>
      <c r="AD9" s="16">
        <v>0.39050131926121368</v>
      </c>
    </row>
    <row r="10" spans="2:32" ht="32.15" customHeight="1" x14ac:dyDescent="0.35">
      <c r="B10" s="18" t="s">
        <v>129</v>
      </c>
      <c r="C10" s="16">
        <v>0.14074074074074069</v>
      </c>
      <c r="D10" s="16">
        <v>0.13242009132420091</v>
      </c>
      <c r="E10" s="16">
        <v>0.1440677966101695</v>
      </c>
      <c r="G10" s="16">
        <v>0.1372549019607843</v>
      </c>
      <c r="H10" s="16">
        <v>0.16666666666666671</v>
      </c>
      <c r="I10" s="16">
        <v>0.10215053763440859</v>
      </c>
      <c r="J10" s="16">
        <v>0.15238095238095239</v>
      </c>
      <c r="L10" s="16">
        <v>0.15257048092868991</v>
      </c>
      <c r="M10" s="16">
        <v>7.6923076923076927E-2</v>
      </c>
      <c r="O10" s="16">
        <v>0.12994350282485881</v>
      </c>
      <c r="P10" s="16">
        <v>0.1069182389937107</v>
      </c>
      <c r="Q10" s="16">
        <v>0.17</v>
      </c>
      <c r="S10" s="16">
        <v>0.1082474226804124</v>
      </c>
      <c r="T10" s="16">
        <v>0.14492753623188409</v>
      </c>
      <c r="U10" s="16">
        <v>0.16083916083916081</v>
      </c>
      <c r="V10" s="16">
        <v>0.1522842639593909</v>
      </c>
      <c r="X10" s="16">
        <v>0.14206128133704729</v>
      </c>
      <c r="Y10" s="16">
        <v>0.125</v>
      </c>
      <c r="Z10" s="16">
        <v>0.1637426900584795</v>
      </c>
      <c r="AB10" s="16">
        <v>0.14383561643835621</v>
      </c>
      <c r="AC10" s="16">
        <v>0.13355592654424039</v>
      </c>
      <c r="AD10" s="16">
        <v>0.16886543535620049</v>
      </c>
    </row>
    <row r="11" spans="2:32" ht="32.15" customHeight="1" x14ac:dyDescent="0.35">
      <c r="B11" s="18" t="s">
        <v>130</v>
      </c>
      <c r="C11" s="16">
        <v>7.9012345679012344E-2</v>
      </c>
      <c r="D11" s="16">
        <v>9.5890410958904104E-2</v>
      </c>
      <c r="E11" s="16">
        <v>7.2881355932203393E-2</v>
      </c>
      <c r="G11" s="16">
        <v>0.1137254901960784</v>
      </c>
      <c r="H11" s="16">
        <v>4.924242424242424E-2</v>
      </c>
      <c r="I11" s="16">
        <v>8.6021505376344093E-2</v>
      </c>
      <c r="J11" s="16">
        <v>5.7142857142857141E-2</v>
      </c>
      <c r="L11" s="16">
        <v>7.9601990049751242E-2</v>
      </c>
      <c r="M11" s="16">
        <v>5.9829059829059832E-2</v>
      </c>
      <c r="O11" s="16">
        <v>9.03954802259887E-2</v>
      </c>
      <c r="P11" s="16">
        <v>0.1069182389937107</v>
      </c>
      <c r="Q11" s="16">
        <v>0.08</v>
      </c>
      <c r="S11" s="16">
        <v>7.7319587628865982E-2</v>
      </c>
      <c r="T11" s="16">
        <v>9.0579710144927536E-2</v>
      </c>
      <c r="U11" s="16">
        <v>6.9930069930069935E-2</v>
      </c>
      <c r="V11" s="16">
        <v>7.1065989847715741E-2</v>
      </c>
      <c r="X11" s="16">
        <v>6.9637883008356549E-2</v>
      </c>
      <c r="Y11" s="16">
        <v>8.5714285714285715E-2</v>
      </c>
      <c r="Z11" s="16">
        <v>8.771929824561403E-2</v>
      </c>
      <c r="AB11" s="16">
        <v>7.3630136986301373E-2</v>
      </c>
      <c r="AC11" s="16">
        <v>7.0116861435726208E-2</v>
      </c>
      <c r="AD11" s="16">
        <v>7.1240105540897103E-2</v>
      </c>
    </row>
    <row r="12" spans="2:32" ht="19" customHeight="1" x14ac:dyDescent="0.35">
      <c r="B12" s="18" t="s">
        <v>98</v>
      </c>
      <c r="C12" s="16">
        <v>3.8271604938271607E-2</v>
      </c>
      <c r="D12" s="16">
        <v>1.3698630136986301E-2</v>
      </c>
      <c r="E12" s="16">
        <v>4.7457627118644069E-2</v>
      </c>
      <c r="G12" s="16">
        <v>5.0980392156862737E-2</v>
      </c>
      <c r="H12" s="16">
        <v>3.03030303030303E-2</v>
      </c>
      <c r="I12" s="16">
        <v>4.3010752688172053E-2</v>
      </c>
      <c r="J12" s="16">
        <v>1.9047619047619049E-2</v>
      </c>
      <c r="L12" s="16">
        <v>2.9850746268656719E-2</v>
      </c>
      <c r="M12" s="16">
        <v>3.4188034188034191E-2</v>
      </c>
      <c r="O12" s="16">
        <v>2.2598870056497179E-2</v>
      </c>
      <c r="P12" s="16">
        <v>3.7735849056603772E-2</v>
      </c>
      <c r="Q12" s="16">
        <v>0.05</v>
      </c>
      <c r="S12" s="16">
        <v>4.1237113402061848E-2</v>
      </c>
      <c r="T12" s="16">
        <v>4.710144927536232E-2</v>
      </c>
      <c r="U12" s="16">
        <v>2.7972027972027969E-2</v>
      </c>
      <c r="V12" s="16">
        <v>3.045685279187817E-2</v>
      </c>
      <c r="X12" s="16">
        <v>4.1782729805013928E-2</v>
      </c>
      <c r="Y12" s="16">
        <v>2.5000000000000001E-2</v>
      </c>
      <c r="Z12" s="16">
        <v>5.2631578947368418E-2</v>
      </c>
      <c r="AB12" s="16">
        <v>3.082191780821918E-2</v>
      </c>
      <c r="AC12" s="16">
        <v>3.1719532554257093E-2</v>
      </c>
      <c r="AD12" s="16">
        <v>3.430079155672823E-2</v>
      </c>
    </row>
    <row r="14" spans="2:32" x14ac:dyDescent="0.35">
      <c r="B14" t="s">
        <v>323</v>
      </c>
    </row>
    <row r="15" spans="2:32" x14ac:dyDescent="0.35">
      <c r="B15" t="s">
        <v>10</v>
      </c>
    </row>
    <row r="17" spans="2:2" x14ac:dyDescent="0.35">
      <c r="B17"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F20"/>
  <sheetViews>
    <sheetView showGridLines="0" workbookViewId="0">
      <pane xSplit="2" topLeftCell="C1" activePane="topRight" state="frozen"/>
      <selection pane="topRight" activeCell="L8" sqref="L8"/>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131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37.5" customHeight="1"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132</v>
      </c>
      <c r="C8" s="16">
        <v>0.63827160493827162</v>
      </c>
      <c r="D8" s="16">
        <v>0.63013698630136983</v>
      </c>
      <c r="E8" s="16">
        <v>0.64067796610169492</v>
      </c>
      <c r="G8" s="16">
        <v>0.63529411764705879</v>
      </c>
      <c r="H8" s="16">
        <v>0.65909090909090906</v>
      </c>
      <c r="I8" s="16">
        <v>0.63978494623655913</v>
      </c>
      <c r="J8" s="16">
        <v>0.59047619047619049</v>
      </c>
      <c r="L8" s="16">
        <v>0.69154228855721389</v>
      </c>
      <c r="M8" s="16">
        <v>0.51282051282051277</v>
      </c>
      <c r="O8" s="16">
        <v>0.61016949152542377</v>
      </c>
      <c r="P8" s="16">
        <v>0.660377358490566</v>
      </c>
      <c r="Q8" s="16">
        <v>0.74</v>
      </c>
      <c r="S8" s="16">
        <v>0.57731958762886593</v>
      </c>
      <c r="T8" s="16">
        <v>0.6123188405797102</v>
      </c>
      <c r="U8" s="16">
        <v>0.68531468531468531</v>
      </c>
      <c r="V8" s="16">
        <v>0.70050761421319796</v>
      </c>
      <c r="X8" s="16">
        <v>0.64345403899721454</v>
      </c>
      <c r="Y8" s="16">
        <v>0.68214285714285716</v>
      </c>
      <c r="Z8" s="16">
        <v>0.55555555555555558</v>
      </c>
      <c r="AB8" s="16">
        <v>0.68321917808219179</v>
      </c>
      <c r="AC8" s="16">
        <v>0.68781302170283809</v>
      </c>
      <c r="AD8" s="16">
        <v>0.63324538258575203</v>
      </c>
    </row>
    <row r="9" spans="2:32" ht="32.15" customHeight="1" x14ac:dyDescent="0.35">
      <c r="B9" s="18" t="s">
        <v>133</v>
      </c>
      <c r="C9" s="16">
        <v>0.5654320987654321</v>
      </c>
      <c r="D9" s="16">
        <v>0.58904109589041098</v>
      </c>
      <c r="E9" s="16">
        <v>0.55762711864406778</v>
      </c>
      <c r="G9" s="16">
        <v>0.56862745098039214</v>
      </c>
      <c r="H9" s="16">
        <v>0.56439393939393945</v>
      </c>
      <c r="I9" s="16">
        <v>0.521505376344086</v>
      </c>
      <c r="J9" s="16">
        <v>0.63809523809523805</v>
      </c>
      <c r="L9" s="16">
        <v>0.58208955223880599</v>
      </c>
      <c r="M9" s="16">
        <v>0.62393162393162394</v>
      </c>
      <c r="O9" s="16">
        <v>0.63276836158192096</v>
      </c>
      <c r="P9" s="16">
        <v>0.56603773584905659</v>
      </c>
      <c r="Q9" s="16">
        <v>0.56999999999999995</v>
      </c>
      <c r="S9" s="16">
        <v>0.52061855670103097</v>
      </c>
      <c r="T9" s="16">
        <v>0.53985507246376807</v>
      </c>
      <c r="U9" s="16">
        <v>0.57342657342657344</v>
      </c>
      <c r="V9" s="16">
        <v>0.63959390862944165</v>
      </c>
      <c r="X9" s="16">
        <v>0.54874651810584962</v>
      </c>
      <c r="Y9" s="16">
        <v>0.58571428571428574</v>
      </c>
      <c r="Z9" s="16">
        <v>0.56725146198830412</v>
      </c>
      <c r="AB9" s="16">
        <v>0.57705479452054798</v>
      </c>
      <c r="AC9" s="16">
        <v>0.58597662771285475</v>
      </c>
      <c r="AD9" s="16">
        <v>0.58575197889182062</v>
      </c>
    </row>
    <row r="10" spans="2:32" ht="32.15" customHeight="1" x14ac:dyDescent="0.35">
      <c r="B10" s="18" t="s">
        <v>134</v>
      </c>
      <c r="C10" s="16">
        <v>0.4123456790123457</v>
      </c>
      <c r="D10" s="16">
        <v>0.46118721461187212</v>
      </c>
      <c r="E10" s="16">
        <v>0.39491525423728813</v>
      </c>
      <c r="G10" s="16">
        <v>0.396078431372549</v>
      </c>
      <c r="H10" s="16">
        <v>0.43560606060606061</v>
      </c>
      <c r="I10" s="16">
        <v>0.39784946236559138</v>
      </c>
      <c r="J10" s="16">
        <v>0.41904761904761911</v>
      </c>
      <c r="L10" s="16">
        <v>0.39137645107794361</v>
      </c>
      <c r="M10" s="16">
        <v>0.49572649572649569</v>
      </c>
      <c r="O10" s="16">
        <v>0.41242937853107342</v>
      </c>
      <c r="P10" s="16">
        <v>0.36477987421383651</v>
      </c>
      <c r="Q10" s="16">
        <v>0.4</v>
      </c>
      <c r="S10" s="16">
        <v>0.39175257731958762</v>
      </c>
      <c r="T10" s="16">
        <v>0.4420289855072464</v>
      </c>
      <c r="U10" s="16">
        <v>0.44055944055944057</v>
      </c>
      <c r="V10" s="16">
        <v>0.37055837563451782</v>
      </c>
      <c r="X10" s="16">
        <v>0.42061281337047352</v>
      </c>
      <c r="Y10" s="16">
        <v>0.44642857142857151</v>
      </c>
      <c r="Z10" s="16">
        <v>0.33918128654970758</v>
      </c>
      <c r="AB10" s="16">
        <v>0.42636986301369861</v>
      </c>
      <c r="AC10" s="16">
        <v>0.43739565943238728</v>
      </c>
      <c r="AD10" s="16">
        <v>0.39841688654353558</v>
      </c>
    </row>
    <row r="11" spans="2:32" ht="32.15" customHeight="1" x14ac:dyDescent="0.35">
      <c r="B11" s="18" t="s">
        <v>135</v>
      </c>
      <c r="C11" s="16">
        <v>0.34567901234567899</v>
      </c>
      <c r="D11" s="16">
        <v>0.34246575342465752</v>
      </c>
      <c r="E11" s="16">
        <v>0.34576271186440682</v>
      </c>
      <c r="G11" s="16">
        <v>0.34509803921568633</v>
      </c>
      <c r="H11" s="16">
        <v>0.32954545454545447</v>
      </c>
      <c r="I11" s="16">
        <v>0.36559139784946237</v>
      </c>
      <c r="J11" s="16">
        <v>0.35238095238095241</v>
      </c>
      <c r="L11" s="16">
        <v>0.38142620232172469</v>
      </c>
      <c r="M11" s="16">
        <v>0.2393162393162393</v>
      </c>
      <c r="O11" s="16">
        <v>0.3672316384180791</v>
      </c>
      <c r="P11" s="16">
        <v>0.38364779874213839</v>
      </c>
      <c r="Q11" s="16">
        <v>0.33</v>
      </c>
      <c r="S11" s="16">
        <v>0.34020618556701032</v>
      </c>
      <c r="T11" s="16">
        <v>0.36594202898550732</v>
      </c>
      <c r="U11" s="16">
        <v>0.36363636363636359</v>
      </c>
      <c r="V11" s="16">
        <v>0.30964467005076141</v>
      </c>
      <c r="X11" s="16">
        <v>0.33983286908077992</v>
      </c>
      <c r="Y11" s="16">
        <v>0.34642857142857142</v>
      </c>
      <c r="Z11" s="16">
        <v>0.35672514619883039</v>
      </c>
      <c r="AB11" s="16">
        <v>0.3595890410958904</v>
      </c>
      <c r="AC11" s="16">
        <v>0.35392320534223698</v>
      </c>
      <c r="AD11" s="16">
        <v>0.35356200527704479</v>
      </c>
    </row>
    <row r="12" spans="2:32" ht="46" customHeight="1" x14ac:dyDescent="0.35">
      <c r="B12" s="18" t="s">
        <v>136</v>
      </c>
      <c r="C12" s="16">
        <v>0.27407407407407408</v>
      </c>
      <c r="D12" s="16">
        <v>0.24657534246575341</v>
      </c>
      <c r="E12" s="16">
        <v>0.28474576271186441</v>
      </c>
      <c r="G12" s="16">
        <v>0.26666666666666672</v>
      </c>
      <c r="H12" s="16">
        <v>0.28030303030303028</v>
      </c>
      <c r="I12" s="16">
        <v>0.29032258064516131</v>
      </c>
      <c r="J12" s="16">
        <v>0.2476190476190476</v>
      </c>
      <c r="L12" s="16">
        <v>0.23714759535655061</v>
      </c>
      <c r="M12" s="16">
        <v>0.37606837606837612</v>
      </c>
      <c r="O12" s="16">
        <v>0.25988700564971751</v>
      </c>
      <c r="P12" s="16">
        <v>0.27044025157232698</v>
      </c>
      <c r="Q12" s="16">
        <v>0.22</v>
      </c>
      <c r="S12" s="16">
        <v>0.28350515463917519</v>
      </c>
      <c r="T12" s="16">
        <v>0.28985507246376813</v>
      </c>
      <c r="U12" s="16">
        <v>0.28671328671328672</v>
      </c>
      <c r="V12" s="16">
        <v>0.233502538071066</v>
      </c>
      <c r="X12" s="16">
        <v>0.2785515320334262</v>
      </c>
      <c r="Y12" s="16">
        <v>0.26071428571428568</v>
      </c>
      <c r="Z12" s="16">
        <v>0.28654970760233922</v>
      </c>
      <c r="AB12" s="16">
        <v>0.25684931506849318</v>
      </c>
      <c r="AC12" s="16">
        <v>0.25542570951585969</v>
      </c>
      <c r="AD12" s="16">
        <v>0.27704485488126651</v>
      </c>
    </row>
    <row r="13" spans="2:32" ht="32.15" customHeight="1" x14ac:dyDescent="0.35">
      <c r="B13" s="18" t="s">
        <v>137</v>
      </c>
      <c r="C13" s="16">
        <v>0.24814814814814809</v>
      </c>
      <c r="D13" s="16">
        <v>0.21917808219178081</v>
      </c>
      <c r="E13" s="16">
        <v>0.2593220338983051</v>
      </c>
      <c r="G13" s="16">
        <v>0.27450980392156871</v>
      </c>
      <c r="H13" s="16">
        <v>0.19696969696969699</v>
      </c>
      <c r="I13" s="16">
        <v>0.27419354838709681</v>
      </c>
      <c r="J13" s="16">
        <v>0.26666666666666672</v>
      </c>
      <c r="L13" s="16">
        <v>0.21393034825870649</v>
      </c>
      <c r="M13" s="16">
        <v>0.31623931623931623</v>
      </c>
      <c r="O13" s="16">
        <v>0.23728813559322029</v>
      </c>
      <c r="P13" s="16">
        <v>0.27044025157232698</v>
      </c>
      <c r="Q13" s="16">
        <v>0.17</v>
      </c>
      <c r="S13" s="16">
        <v>0.29896907216494839</v>
      </c>
      <c r="T13" s="16">
        <v>0.24275362318840579</v>
      </c>
      <c r="U13" s="16">
        <v>0.25174825174825177</v>
      </c>
      <c r="V13" s="16">
        <v>0.20304568527918779</v>
      </c>
      <c r="X13" s="16">
        <v>0.27019498607242343</v>
      </c>
      <c r="Y13" s="16">
        <v>0.2142857142857143</v>
      </c>
      <c r="Z13" s="16">
        <v>0.25730994152046782</v>
      </c>
      <c r="AB13" s="16">
        <v>0.24143835616438361</v>
      </c>
      <c r="AC13" s="16">
        <v>0.21702838063439059</v>
      </c>
      <c r="AD13" s="16">
        <v>0.22955145118733511</v>
      </c>
    </row>
    <row r="14" spans="2:32" ht="32.15" customHeight="1" x14ac:dyDescent="0.35">
      <c r="B14" s="18" t="s">
        <v>138</v>
      </c>
      <c r="C14" s="16">
        <v>0.1123456790123457</v>
      </c>
      <c r="D14" s="16">
        <v>0.11415525114155251</v>
      </c>
      <c r="E14" s="16">
        <v>0.111864406779661</v>
      </c>
      <c r="G14" s="16">
        <v>9.4117647058823528E-2</v>
      </c>
      <c r="H14" s="16">
        <v>0.1553030303030303</v>
      </c>
      <c r="I14" s="16">
        <v>9.1397849462365593E-2</v>
      </c>
      <c r="J14" s="16">
        <v>8.5714285714285715E-2</v>
      </c>
      <c r="L14" s="16">
        <v>0.1127694859038143</v>
      </c>
      <c r="M14" s="16">
        <v>8.5470085470085472E-2</v>
      </c>
      <c r="O14" s="16">
        <v>0.1186440677966102</v>
      </c>
      <c r="P14" s="16">
        <v>6.2893081761006289E-2</v>
      </c>
      <c r="Q14" s="16">
        <v>0.13</v>
      </c>
      <c r="S14" s="16">
        <v>0.10309278350515461</v>
      </c>
      <c r="T14" s="16">
        <v>0.13768115942028991</v>
      </c>
      <c r="U14" s="16">
        <v>8.3916083916083919E-2</v>
      </c>
      <c r="V14" s="16">
        <v>0.1065989847715736</v>
      </c>
      <c r="X14" s="16">
        <v>0.1086350974930362</v>
      </c>
      <c r="Y14" s="16">
        <v>0.1142857142857143</v>
      </c>
      <c r="Z14" s="16">
        <v>0.1169590643274854</v>
      </c>
      <c r="AB14" s="16">
        <v>0.11815068493150679</v>
      </c>
      <c r="AC14" s="16">
        <v>0.1168614357262104</v>
      </c>
      <c r="AD14" s="16">
        <v>0.10554089709762531</v>
      </c>
    </row>
    <row r="15" spans="2:32" ht="19" customHeight="1" x14ac:dyDescent="0.35">
      <c r="B15" s="18" t="s">
        <v>139</v>
      </c>
      <c r="C15" s="16">
        <v>1.7283950617283949E-2</v>
      </c>
      <c r="D15" s="16">
        <v>0</v>
      </c>
      <c r="E15" s="16">
        <v>2.3728813559322031E-2</v>
      </c>
      <c r="G15" s="16">
        <v>7.8431372549019607E-3</v>
      </c>
      <c r="H15" s="16">
        <v>1.893939393939394E-2</v>
      </c>
      <c r="I15" s="16">
        <v>3.2258064516129031E-2</v>
      </c>
      <c r="J15" s="16">
        <v>9.5238095238095247E-3</v>
      </c>
      <c r="L15" s="16">
        <v>9.9502487562189053E-3</v>
      </c>
      <c r="M15" s="16">
        <v>8.5470085470085479E-3</v>
      </c>
      <c r="O15" s="16">
        <v>1.1299435028248589E-2</v>
      </c>
      <c r="P15" s="16">
        <v>6.2893081761006293E-3</v>
      </c>
      <c r="Q15" s="16">
        <v>0.02</v>
      </c>
      <c r="S15" s="16">
        <v>1.54639175257732E-2</v>
      </c>
      <c r="T15" s="16">
        <v>2.8985507246376808E-2</v>
      </c>
      <c r="U15" s="16">
        <v>0</v>
      </c>
      <c r="V15" s="16">
        <v>1.522842639593909E-2</v>
      </c>
      <c r="X15" s="16">
        <v>1.3927576601671311E-2</v>
      </c>
      <c r="Y15" s="16">
        <v>7.1428571428571426E-3</v>
      </c>
      <c r="Z15" s="16">
        <v>4.0935672514619881E-2</v>
      </c>
      <c r="AB15" s="16">
        <v>8.5616438356164379E-3</v>
      </c>
      <c r="AC15" s="16">
        <v>1.335559265442404E-2</v>
      </c>
      <c r="AD15" s="16">
        <v>2.1108179419525069E-2</v>
      </c>
    </row>
    <row r="17" spans="2:2" x14ac:dyDescent="0.35">
      <c r="B17" t="s">
        <v>323</v>
      </c>
    </row>
    <row r="18" spans="2:2" x14ac:dyDescent="0.35">
      <c r="B18" t="s">
        <v>10</v>
      </c>
    </row>
    <row r="20" spans="2:2" x14ac:dyDescent="0.35">
      <c r="B20"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F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140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584</v>
      </c>
      <c r="D7" s="23">
        <v>152</v>
      </c>
      <c r="E7" s="23">
        <v>431</v>
      </c>
      <c r="G7" s="23">
        <v>186</v>
      </c>
      <c r="H7" s="23">
        <v>195</v>
      </c>
      <c r="I7" s="23">
        <v>134</v>
      </c>
      <c r="J7" s="23">
        <v>69</v>
      </c>
      <c r="L7" s="23">
        <v>464</v>
      </c>
      <c r="M7" s="23">
        <v>65</v>
      </c>
      <c r="O7" s="23">
        <v>119</v>
      </c>
      <c r="P7" s="23">
        <v>116</v>
      </c>
      <c r="Q7" s="23">
        <v>80</v>
      </c>
      <c r="S7" s="23">
        <v>144</v>
      </c>
      <c r="T7" s="23">
        <v>187</v>
      </c>
      <c r="U7" s="23">
        <v>105</v>
      </c>
      <c r="V7" s="23">
        <v>148</v>
      </c>
      <c r="X7" s="23">
        <v>352</v>
      </c>
      <c r="Y7" s="23">
        <v>191</v>
      </c>
      <c r="Z7" s="23">
        <v>41</v>
      </c>
      <c r="AB7" s="23">
        <v>584</v>
      </c>
      <c r="AC7" s="23">
        <v>487</v>
      </c>
      <c r="AD7" s="23">
        <v>205</v>
      </c>
    </row>
    <row r="8" spans="2:32" ht="19" customHeight="1" x14ac:dyDescent="0.35">
      <c r="B8" s="18" t="s">
        <v>142</v>
      </c>
      <c r="C8" s="16">
        <v>0.20034246575342471</v>
      </c>
      <c r="D8" s="16">
        <v>0.22368421052631579</v>
      </c>
      <c r="E8" s="16">
        <v>0.1902552204176334</v>
      </c>
      <c r="G8" s="16">
        <v>0.22580645161290319</v>
      </c>
      <c r="H8" s="16">
        <v>0.17435897435897441</v>
      </c>
      <c r="I8" s="16">
        <v>0.20895522388059701</v>
      </c>
      <c r="J8" s="16">
        <v>0.18840579710144931</v>
      </c>
      <c r="L8" s="16">
        <v>0.1961206896551724</v>
      </c>
      <c r="M8" s="16">
        <v>0.2153846153846154</v>
      </c>
      <c r="O8" s="16">
        <v>0.14285714285714279</v>
      </c>
      <c r="P8" s="16">
        <v>0.2413793103448276</v>
      </c>
      <c r="Q8" s="16">
        <v>0.22500000000000001</v>
      </c>
      <c r="S8" s="16">
        <v>0.20833333333333329</v>
      </c>
      <c r="T8" s="16">
        <v>0.19251336898395721</v>
      </c>
      <c r="U8" s="16">
        <v>0.18095238095238089</v>
      </c>
      <c r="V8" s="16">
        <v>0.2162162162162162</v>
      </c>
      <c r="X8" s="16">
        <v>0.24147727272727271</v>
      </c>
      <c r="Y8" s="16">
        <v>0.1413612565445026</v>
      </c>
      <c r="Z8" s="16">
        <v>0.12195121951219511</v>
      </c>
      <c r="AB8" s="16">
        <v>0.20034246575342471</v>
      </c>
      <c r="AC8" s="16">
        <v>0.18891170431211499</v>
      </c>
      <c r="AD8" s="16">
        <v>0.20487804878048779</v>
      </c>
    </row>
    <row r="9" spans="2:32" ht="19" customHeight="1" x14ac:dyDescent="0.35">
      <c r="B9" s="18" t="s">
        <v>143</v>
      </c>
      <c r="C9" s="16">
        <v>0.67294520547945202</v>
      </c>
      <c r="D9" s="16">
        <v>0.66447368421052633</v>
      </c>
      <c r="E9" s="16">
        <v>0.6774941995359629</v>
      </c>
      <c r="G9" s="16">
        <v>0.65053763440860213</v>
      </c>
      <c r="H9" s="16">
        <v>0.67692307692307696</v>
      </c>
      <c r="I9" s="16">
        <v>0.69402985074626866</v>
      </c>
      <c r="J9" s="16">
        <v>0.6811594202898551</v>
      </c>
      <c r="L9" s="16">
        <v>0.67241379310344829</v>
      </c>
      <c r="M9" s="16">
        <v>0.67692307692307696</v>
      </c>
      <c r="O9" s="16">
        <v>0.72268907563025209</v>
      </c>
      <c r="P9" s="16">
        <v>0.64655172413793105</v>
      </c>
      <c r="Q9" s="16">
        <v>0.57499999999999996</v>
      </c>
      <c r="S9" s="16">
        <v>0.68055555555555558</v>
      </c>
      <c r="T9" s="16">
        <v>0.6737967914438503</v>
      </c>
      <c r="U9" s="16">
        <v>0.72380952380952379</v>
      </c>
      <c r="V9" s="16">
        <v>0.6283783783783784</v>
      </c>
      <c r="X9" s="16">
        <v>0.63920454545454541</v>
      </c>
      <c r="Y9" s="16">
        <v>0.7120418848167539</v>
      </c>
      <c r="Z9" s="16">
        <v>0.78048780487804881</v>
      </c>
      <c r="AB9" s="16">
        <v>0.67294520547945202</v>
      </c>
      <c r="AC9" s="16">
        <v>0.67556468172484596</v>
      </c>
      <c r="AD9" s="16">
        <v>0.6634146341463415</v>
      </c>
    </row>
    <row r="10" spans="2:32" ht="19" customHeight="1" x14ac:dyDescent="0.35">
      <c r="B10" s="18" t="s">
        <v>144</v>
      </c>
      <c r="C10" s="16">
        <v>0.12671232876712329</v>
      </c>
      <c r="D10" s="16">
        <v>0.1118421052631579</v>
      </c>
      <c r="E10" s="16">
        <v>0.13225058004640369</v>
      </c>
      <c r="G10" s="16">
        <v>0.1236559139784946</v>
      </c>
      <c r="H10" s="16">
        <v>0.14871794871794869</v>
      </c>
      <c r="I10" s="16">
        <v>9.7014925373134331E-2</v>
      </c>
      <c r="J10" s="16">
        <v>0.13043478260869559</v>
      </c>
      <c r="L10" s="16">
        <v>0.13146551724137931</v>
      </c>
      <c r="M10" s="16">
        <v>0.1076923076923077</v>
      </c>
      <c r="O10" s="16">
        <v>0.13445378151260501</v>
      </c>
      <c r="P10" s="16">
        <v>0.1120689655172414</v>
      </c>
      <c r="Q10" s="16">
        <v>0.2</v>
      </c>
      <c r="S10" s="16">
        <v>0.1111111111111111</v>
      </c>
      <c r="T10" s="16">
        <v>0.13368983957219249</v>
      </c>
      <c r="U10" s="16">
        <v>9.5238095238095233E-2</v>
      </c>
      <c r="V10" s="16">
        <v>0.1554054054054054</v>
      </c>
      <c r="X10" s="16">
        <v>0.1193181818181818</v>
      </c>
      <c r="Y10" s="16">
        <v>0.14659685863874339</v>
      </c>
      <c r="Z10" s="16">
        <v>9.7560975609756101E-2</v>
      </c>
      <c r="AB10" s="16">
        <v>0.12671232876712329</v>
      </c>
      <c r="AC10" s="16">
        <v>0.135523613963039</v>
      </c>
      <c r="AD10" s="16">
        <v>0.13170731707317071</v>
      </c>
    </row>
    <row r="12" spans="2:32" x14ac:dyDescent="0.35">
      <c r="B12" s="20" t="s">
        <v>18</v>
      </c>
    </row>
    <row r="13" spans="2:32" x14ac:dyDescent="0.35">
      <c r="B13" t="s">
        <v>323</v>
      </c>
    </row>
    <row r="14" spans="2:32" x14ac:dyDescent="0.35">
      <c r="B14" t="s">
        <v>10</v>
      </c>
    </row>
    <row r="15" spans="2:32" x14ac:dyDescent="0.35">
      <c r="B15"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145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584</v>
      </c>
      <c r="D7" s="23">
        <v>152</v>
      </c>
      <c r="E7" s="23">
        <v>431</v>
      </c>
      <c r="G7" s="23">
        <v>186</v>
      </c>
      <c r="H7" s="23">
        <v>195</v>
      </c>
      <c r="I7" s="23">
        <v>134</v>
      </c>
      <c r="J7" s="23">
        <v>69</v>
      </c>
      <c r="L7" s="23">
        <v>464</v>
      </c>
      <c r="M7" s="23">
        <v>65</v>
      </c>
      <c r="O7" s="23">
        <v>119</v>
      </c>
      <c r="P7" s="23">
        <v>116</v>
      </c>
      <c r="Q7" s="23">
        <v>80</v>
      </c>
      <c r="S7" s="23">
        <v>144</v>
      </c>
      <c r="T7" s="23">
        <v>187</v>
      </c>
      <c r="U7" s="23">
        <v>105</v>
      </c>
      <c r="V7" s="23">
        <v>148</v>
      </c>
      <c r="X7" s="23">
        <v>352</v>
      </c>
      <c r="Y7" s="23">
        <v>191</v>
      </c>
      <c r="Z7" s="23">
        <v>41</v>
      </c>
      <c r="AB7" s="23">
        <v>584</v>
      </c>
      <c r="AC7" s="23">
        <v>487</v>
      </c>
      <c r="AD7" s="23">
        <v>205</v>
      </c>
    </row>
    <row r="8" spans="2:32" ht="19" customHeight="1" x14ac:dyDescent="0.35">
      <c r="B8" s="18" t="s">
        <v>146</v>
      </c>
      <c r="C8" s="16">
        <v>0.18835616438356159</v>
      </c>
      <c r="D8" s="16">
        <v>0.21710526315789469</v>
      </c>
      <c r="E8" s="16">
        <v>0.1763341067285383</v>
      </c>
      <c r="G8" s="16">
        <v>0.17741935483870969</v>
      </c>
      <c r="H8" s="16">
        <v>0.20512820512820509</v>
      </c>
      <c r="I8" s="16">
        <v>0.18656716417910449</v>
      </c>
      <c r="J8" s="16">
        <v>0.17391304347826089</v>
      </c>
      <c r="L8" s="16">
        <v>0.17025862068965519</v>
      </c>
      <c r="M8" s="16">
        <v>0.27692307692307688</v>
      </c>
      <c r="O8" s="16">
        <v>0.2016806722689076</v>
      </c>
      <c r="P8" s="16">
        <v>0.15517241379310351</v>
      </c>
      <c r="Q8" s="16">
        <v>0.15</v>
      </c>
      <c r="S8" s="16">
        <v>0.1875</v>
      </c>
      <c r="T8" s="16">
        <v>0.19786096256684491</v>
      </c>
      <c r="U8" s="16">
        <v>0.18095238095238089</v>
      </c>
      <c r="V8" s="16">
        <v>0.1824324324324324</v>
      </c>
      <c r="X8" s="16">
        <v>0.19886363636363641</v>
      </c>
      <c r="Y8" s="16">
        <v>0.1780104712041885</v>
      </c>
      <c r="Z8" s="16">
        <v>0.14634146341463411</v>
      </c>
      <c r="AB8" s="16">
        <v>0.18835616438356159</v>
      </c>
      <c r="AC8" s="16">
        <v>0.18685831622176591</v>
      </c>
      <c r="AD8" s="16">
        <v>0.21463414634146341</v>
      </c>
    </row>
    <row r="9" spans="2:32" ht="19" customHeight="1" x14ac:dyDescent="0.35">
      <c r="B9" s="18" t="s">
        <v>147</v>
      </c>
      <c r="C9" s="16">
        <v>0.48287671232876711</v>
      </c>
      <c r="D9" s="16">
        <v>0.52631578947368418</v>
      </c>
      <c r="E9" s="16">
        <v>0.46867749419953603</v>
      </c>
      <c r="G9" s="16">
        <v>0.42473118279569888</v>
      </c>
      <c r="H9" s="16">
        <v>0.46153846153846162</v>
      </c>
      <c r="I9" s="16">
        <v>0.52238805970149249</v>
      </c>
      <c r="J9" s="16">
        <v>0.62318840579710144</v>
      </c>
      <c r="L9" s="16">
        <v>0.47629310344827591</v>
      </c>
      <c r="M9" s="16">
        <v>0.56923076923076921</v>
      </c>
      <c r="O9" s="16">
        <v>0.40336134453781508</v>
      </c>
      <c r="P9" s="16">
        <v>0.52586206896551724</v>
      </c>
      <c r="Q9" s="16">
        <v>0.48749999999999999</v>
      </c>
      <c r="S9" s="16">
        <v>0.5625</v>
      </c>
      <c r="T9" s="16">
        <v>0.49197860962566847</v>
      </c>
      <c r="U9" s="16">
        <v>0.47619047619047622</v>
      </c>
      <c r="V9" s="16">
        <v>0.39864864864864857</v>
      </c>
      <c r="X9" s="16">
        <v>0.47727272727272729</v>
      </c>
      <c r="Y9" s="16">
        <v>0.48167539267015708</v>
      </c>
      <c r="Z9" s="16">
        <v>0.53658536585365857</v>
      </c>
      <c r="AB9" s="16">
        <v>0.48287671232876711</v>
      </c>
      <c r="AC9" s="16">
        <v>0.46611909650924033</v>
      </c>
      <c r="AD9" s="16">
        <v>0.43902439024390238</v>
      </c>
    </row>
    <row r="10" spans="2:32" ht="19" customHeight="1" x14ac:dyDescent="0.35">
      <c r="B10" s="18" t="s">
        <v>148</v>
      </c>
      <c r="C10" s="16">
        <v>0.28595890410958902</v>
      </c>
      <c r="D10" s="16">
        <v>0.23026315789473681</v>
      </c>
      <c r="E10" s="16">
        <v>0.30626450116009279</v>
      </c>
      <c r="G10" s="16">
        <v>0.32258064516129031</v>
      </c>
      <c r="H10" s="16">
        <v>0.29230769230769232</v>
      </c>
      <c r="I10" s="16">
        <v>0.27611940298507459</v>
      </c>
      <c r="J10" s="16">
        <v>0.18840579710144931</v>
      </c>
      <c r="L10" s="16">
        <v>0.31465517241379309</v>
      </c>
      <c r="M10" s="16">
        <v>0.15384615384615391</v>
      </c>
      <c r="O10" s="16">
        <v>0.33613445378151258</v>
      </c>
      <c r="P10" s="16">
        <v>0.27586206896551718</v>
      </c>
      <c r="Q10" s="16">
        <v>0.3125</v>
      </c>
      <c r="S10" s="16">
        <v>0.20833333333333329</v>
      </c>
      <c r="T10" s="16">
        <v>0.27272727272727271</v>
      </c>
      <c r="U10" s="16">
        <v>0.2857142857142857</v>
      </c>
      <c r="V10" s="16">
        <v>0.3783783783783784</v>
      </c>
      <c r="X10" s="16">
        <v>0.27272727272727271</v>
      </c>
      <c r="Y10" s="16">
        <v>0.30366492146596857</v>
      </c>
      <c r="Z10" s="16">
        <v>0.31707317073170732</v>
      </c>
      <c r="AB10" s="16">
        <v>0.28595890410958902</v>
      </c>
      <c r="AC10" s="16">
        <v>0.29979466119096509</v>
      </c>
      <c r="AD10" s="16">
        <v>0.3073170731707317</v>
      </c>
    </row>
    <row r="11" spans="2:32" ht="19" customHeight="1" x14ac:dyDescent="0.35">
      <c r="B11" s="18" t="s">
        <v>149</v>
      </c>
      <c r="C11" s="16">
        <v>3.082191780821918E-2</v>
      </c>
      <c r="D11" s="16">
        <v>1.973684210526316E-2</v>
      </c>
      <c r="E11" s="16">
        <v>3.4802784222737818E-2</v>
      </c>
      <c r="G11" s="16">
        <v>6.4516129032258063E-2</v>
      </c>
      <c r="H11" s="16">
        <v>3.0769230769230771E-2</v>
      </c>
      <c r="I11" s="16">
        <v>0</v>
      </c>
      <c r="J11" s="16">
        <v>0</v>
      </c>
      <c r="L11" s="16">
        <v>3.4482758620689648E-2</v>
      </c>
      <c r="M11" s="16">
        <v>0</v>
      </c>
      <c r="O11" s="16">
        <v>5.0420168067226892E-2</v>
      </c>
      <c r="P11" s="16">
        <v>2.5862068965517241E-2</v>
      </c>
      <c r="Q11" s="16">
        <v>0.05</v>
      </c>
      <c r="S11" s="16">
        <v>1.388888888888889E-2</v>
      </c>
      <c r="T11" s="16">
        <v>2.6737967914438499E-2</v>
      </c>
      <c r="U11" s="16">
        <v>4.7619047619047623E-2</v>
      </c>
      <c r="V11" s="16">
        <v>4.0540540540540543E-2</v>
      </c>
      <c r="X11" s="16">
        <v>3.125E-2</v>
      </c>
      <c r="Y11" s="16">
        <v>3.6649214659685861E-2</v>
      </c>
      <c r="Z11" s="16">
        <v>0</v>
      </c>
      <c r="AB11" s="16">
        <v>3.082191780821918E-2</v>
      </c>
      <c r="AC11" s="16">
        <v>3.4907597535934289E-2</v>
      </c>
      <c r="AD11" s="16">
        <v>2.9268292682926831E-2</v>
      </c>
    </row>
    <row r="12" spans="2:32" ht="19" customHeight="1" x14ac:dyDescent="0.35">
      <c r="B12" s="18" t="s">
        <v>98</v>
      </c>
      <c r="C12" s="16">
        <v>1.198630136986301E-2</v>
      </c>
      <c r="D12" s="16">
        <v>6.5789473684210523E-3</v>
      </c>
      <c r="E12" s="16">
        <v>1.3921113689095131E-2</v>
      </c>
      <c r="G12" s="16">
        <v>1.075268817204301E-2</v>
      </c>
      <c r="H12" s="16">
        <v>1.025641025641026E-2</v>
      </c>
      <c r="I12" s="16">
        <v>1.492537313432836E-2</v>
      </c>
      <c r="J12" s="16">
        <v>1.4492753623188409E-2</v>
      </c>
      <c r="L12" s="16">
        <v>4.3103448275862068E-3</v>
      </c>
      <c r="M12" s="16">
        <v>0</v>
      </c>
      <c r="O12" s="16">
        <v>8.4033613445378148E-3</v>
      </c>
      <c r="P12" s="16">
        <v>1.7241379310344831E-2</v>
      </c>
      <c r="Q12" s="16">
        <v>0</v>
      </c>
      <c r="S12" s="16">
        <v>2.777777777777778E-2</v>
      </c>
      <c r="T12" s="16">
        <v>1.06951871657754E-2</v>
      </c>
      <c r="U12" s="16">
        <v>9.5238095238095247E-3</v>
      </c>
      <c r="V12" s="16">
        <v>0</v>
      </c>
      <c r="X12" s="16">
        <v>1.988636363636364E-2</v>
      </c>
      <c r="Y12" s="16">
        <v>0</v>
      </c>
      <c r="Z12" s="16">
        <v>0</v>
      </c>
      <c r="AB12" s="16">
        <v>1.198630136986301E-2</v>
      </c>
      <c r="AC12" s="16">
        <v>1.232032854209446E-2</v>
      </c>
      <c r="AD12" s="16">
        <v>9.7560975609756097E-3</v>
      </c>
    </row>
    <row r="14" spans="2:32" x14ac:dyDescent="0.35">
      <c r="B14" s="20" t="s">
        <v>18</v>
      </c>
    </row>
    <row r="15" spans="2:32" x14ac:dyDescent="0.35">
      <c r="B15" t="s">
        <v>323</v>
      </c>
    </row>
    <row r="16" spans="2:32" x14ac:dyDescent="0.35">
      <c r="B16" t="s">
        <v>10</v>
      </c>
    </row>
    <row r="17" spans="2:2" x14ac:dyDescent="0.35">
      <c r="B17"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150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288</v>
      </c>
      <c r="D7" s="23">
        <v>73</v>
      </c>
      <c r="E7" s="23">
        <v>214</v>
      </c>
      <c r="G7" s="23">
        <v>106</v>
      </c>
      <c r="H7" s="23">
        <v>99</v>
      </c>
      <c r="I7" s="23">
        <v>57</v>
      </c>
      <c r="J7" s="23">
        <v>26</v>
      </c>
      <c r="L7" s="23">
        <v>245</v>
      </c>
      <c r="M7" s="23">
        <v>20</v>
      </c>
      <c r="O7" s="23">
        <v>58</v>
      </c>
      <c r="P7" s="23">
        <v>61</v>
      </c>
      <c r="Q7" s="23">
        <v>41</v>
      </c>
      <c r="S7" s="23">
        <v>76</v>
      </c>
      <c r="T7" s="23">
        <v>101</v>
      </c>
      <c r="U7" s="23">
        <v>50</v>
      </c>
      <c r="V7" s="23">
        <v>61</v>
      </c>
      <c r="X7" s="23">
        <v>187</v>
      </c>
      <c r="Y7" s="23">
        <v>99</v>
      </c>
      <c r="Z7" s="23">
        <v>2</v>
      </c>
      <c r="AB7" s="23">
        <v>288</v>
      </c>
      <c r="AC7" s="23">
        <v>285</v>
      </c>
      <c r="AD7" s="23">
        <v>3</v>
      </c>
    </row>
    <row r="8" spans="2:32" ht="32.15" customHeight="1" x14ac:dyDescent="0.35">
      <c r="B8" s="18" t="s">
        <v>152</v>
      </c>
      <c r="C8" s="16">
        <v>0.31597222222222221</v>
      </c>
      <c r="D8" s="16">
        <v>0.35616438356164382</v>
      </c>
      <c r="E8" s="16">
        <v>0.29906542056074759</v>
      </c>
      <c r="G8" s="16">
        <v>0.30188679245283018</v>
      </c>
      <c r="H8" s="16">
        <v>0.27272727272727271</v>
      </c>
      <c r="I8" s="16">
        <v>0.33333333333333331</v>
      </c>
      <c r="J8" s="16">
        <v>0.5</v>
      </c>
      <c r="L8" s="16">
        <v>0.32244897959183672</v>
      </c>
      <c r="M8" s="16">
        <v>0.3</v>
      </c>
      <c r="O8" s="16">
        <v>0.25862068965517238</v>
      </c>
      <c r="P8" s="16">
        <v>0.37704918032786883</v>
      </c>
      <c r="Q8" s="16">
        <v>0.31707317073170732</v>
      </c>
      <c r="S8" s="16">
        <v>0.32894736842105271</v>
      </c>
      <c r="T8" s="16">
        <v>0.37623762376237618</v>
      </c>
      <c r="U8" s="16">
        <v>0.24</v>
      </c>
      <c r="V8" s="16">
        <v>0.26229508196721307</v>
      </c>
      <c r="X8" s="16">
        <v>0.34759358288770048</v>
      </c>
      <c r="Y8" s="16">
        <v>0.26262626262626271</v>
      </c>
      <c r="Z8" s="16">
        <v>0</v>
      </c>
      <c r="AB8" s="16">
        <v>0.31597222222222221</v>
      </c>
      <c r="AC8" s="16">
        <v>0.31929824561403508</v>
      </c>
      <c r="AD8" s="16">
        <v>0</v>
      </c>
    </row>
    <row r="9" spans="2:32" ht="19" customHeight="1" x14ac:dyDescent="0.35">
      <c r="B9" s="18" t="s">
        <v>119</v>
      </c>
      <c r="C9" s="16">
        <v>0.44791666666666669</v>
      </c>
      <c r="D9" s="16">
        <v>0.46575342465753422</v>
      </c>
      <c r="E9" s="16">
        <v>0.44392523364485981</v>
      </c>
      <c r="G9" s="16">
        <v>0.44339622641509441</v>
      </c>
      <c r="H9" s="16">
        <v>0.46464646464646459</v>
      </c>
      <c r="I9" s="16">
        <v>0.45614035087719301</v>
      </c>
      <c r="J9" s="16">
        <v>0.38461538461538458</v>
      </c>
      <c r="L9" s="16">
        <v>0.42857142857142849</v>
      </c>
      <c r="M9" s="16">
        <v>0.55000000000000004</v>
      </c>
      <c r="O9" s="16">
        <v>0.43103448275862072</v>
      </c>
      <c r="P9" s="16">
        <v>0.50819672131147542</v>
      </c>
      <c r="Q9" s="16">
        <v>0.46341463414634149</v>
      </c>
      <c r="S9" s="16">
        <v>0.43421052631578949</v>
      </c>
      <c r="T9" s="16">
        <v>0.40594059405940602</v>
      </c>
      <c r="U9" s="16">
        <v>0.52</v>
      </c>
      <c r="V9" s="16">
        <v>0.47540983606557369</v>
      </c>
      <c r="X9" s="16">
        <v>0.45454545454545447</v>
      </c>
      <c r="Y9" s="16">
        <v>0.42424242424242431</v>
      </c>
      <c r="Z9" s="16">
        <v>1</v>
      </c>
      <c r="AB9" s="16">
        <v>0.44791666666666669</v>
      </c>
      <c r="AC9" s="16">
        <v>0.44210526315789472</v>
      </c>
      <c r="AD9" s="16">
        <v>1</v>
      </c>
    </row>
    <row r="10" spans="2:32" ht="32.15" customHeight="1" x14ac:dyDescent="0.35">
      <c r="B10" s="18" t="s">
        <v>153</v>
      </c>
      <c r="C10" s="16">
        <v>0.22569444444444439</v>
      </c>
      <c r="D10" s="16">
        <v>0.17808219178082191</v>
      </c>
      <c r="E10" s="16">
        <v>0.2429906542056075</v>
      </c>
      <c r="G10" s="16">
        <v>0.23584905660377359</v>
      </c>
      <c r="H10" s="16">
        <v>0.26262626262626271</v>
      </c>
      <c r="I10" s="16">
        <v>0.19298245614035089</v>
      </c>
      <c r="J10" s="16">
        <v>0.1153846153846154</v>
      </c>
      <c r="L10" s="16">
        <v>0.24081632653061219</v>
      </c>
      <c r="M10" s="16">
        <v>0.15</v>
      </c>
      <c r="O10" s="16">
        <v>0.29310344827586199</v>
      </c>
      <c r="P10" s="16">
        <v>0.1147540983606557</v>
      </c>
      <c r="Q10" s="16">
        <v>0.21951219512195119</v>
      </c>
      <c r="S10" s="16">
        <v>0.2105263157894737</v>
      </c>
      <c r="T10" s="16">
        <v>0.20792079207920791</v>
      </c>
      <c r="U10" s="16">
        <v>0.24</v>
      </c>
      <c r="V10" s="16">
        <v>0.26229508196721307</v>
      </c>
      <c r="X10" s="16">
        <v>0.1818181818181818</v>
      </c>
      <c r="Y10" s="16">
        <v>0.31313131313131309</v>
      </c>
      <c r="Z10" s="16">
        <v>0</v>
      </c>
      <c r="AB10" s="16">
        <v>0.22569444444444439</v>
      </c>
      <c r="AC10" s="16">
        <v>0.22807017543859651</v>
      </c>
      <c r="AD10" s="16">
        <v>0</v>
      </c>
    </row>
    <row r="11" spans="2:32" ht="19" customHeight="1" x14ac:dyDescent="0.35">
      <c r="B11" s="18" t="s">
        <v>98</v>
      </c>
      <c r="C11" s="16">
        <v>1.041666666666667E-2</v>
      </c>
      <c r="D11" s="16">
        <v>0</v>
      </c>
      <c r="E11" s="16">
        <v>1.401869158878505E-2</v>
      </c>
      <c r="G11" s="16">
        <v>1.886792452830189E-2</v>
      </c>
      <c r="H11" s="16">
        <v>0</v>
      </c>
      <c r="I11" s="16">
        <v>1.754385964912281E-2</v>
      </c>
      <c r="J11" s="16">
        <v>0</v>
      </c>
      <c r="L11" s="16">
        <v>8.1632653061224497E-3</v>
      </c>
      <c r="M11" s="16">
        <v>0</v>
      </c>
      <c r="O11" s="16">
        <v>1.7241379310344831E-2</v>
      </c>
      <c r="P11" s="16">
        <v>0</v>
      </c>
      <c r="Q11" s="16">
        <v>0</v>
      </c>
      <c r="S11" s="16">
        <v>2.6315789473684209E-2</v>
      </c>
      <c r="T11" s="16">
        <v>9.9009900990099011E-3</v>
      </c>
      <c r="U11" s="16">
        <v>0</v>
      </c>
      <c r="V11" s="16">
        <v>0</v>
      </c>
      <c r="X11" s="16">
        <v>1.60427807486631E-2</v>
      </c>
      <c r="Y11" s="16">
        <v>0</v>
      </c>
      <c r="Z11" s="16">
        <v>0</v>
      </c>
      <c r="AB11" s="16">
        <v>1.041666666666667E-2</v>
      </c>
      <c r="AC11" s="16">
        <v>1.0526315789473681E-2</v>
      </c>
      <c r="AD11" s="16">
        <v>0</v>
      </c>
    </row>
    <row r="13" spans="2:32" x14ac:dyDescent="0.35">
      <c r="B13" s="20" t="s">
        <v>19</v>
      </c>
    </row>
    <row r="14" spans="2:32" x14ac:dyDescent="0.35">
      <c r="B14" t="s">
        <v>323</v>
      </c>
    </row>
    <row r="15" spans="2:32" x14ac:dyDescent="0.35">
      <c r="B15"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F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154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155</v>
      </c>
      <c r="C8" s="16">
        <v>0.59259259259259256</v>
      </c>
      <c r="D8" s="16">
        <v>0.57990867579908678</v>
      </c>
      <c r="E8" s="16">
        <v>0.59661016949152545</v>
      </c>
      <c r="G8" s="16">
        <v>0.60392156862745094</v>
      </c>
      <c r="H8" s="16">
        <v>0.60984848484848486</v>
      </c>
      <c r="I8" s="16">
        <v>0.60215053763440862</v>
      </c>
      <c r="J8" s="16">
        <v>0.50476190476190474</v>
      </c>
      <c r="L8" s="16">
        <v>0.6500829187396352</v>
      </c>
      <c r="M8" s="16">
        <v>0.42735042735042728</v>
      </c>
      <c r="O8" s="16">
        <v>0.58192090395480223</v>
      </c>
      <c r="P8" s="16">
        <v>0.59748427672955973</v>
      </c>
      <c r="Q8" s="16">
        <v>0.59</v>
      </c>
      <c r="S8" s="16">
        <v>0.54123711340206182</v>
      </c>
      <c r="T8" s="16">
        <v>0.58333333333333337</v>
      </c>
      <c r="U8" s="16">
        <v>0.66433566433566438</v>
      </c>
      <c r="V8" s="16">
        <v>0.60406091370558379</v>
      </c>
      <c r="X8" s="16">
        <v>0.63788300835654599</v>
      </c>
      <c r="Y8" s="16">
        <v>0.56428571428571428</v>
      </c>
      <c r="Z8" s="16">
        <v>0.54385964912280704</v>
      </c>
      <c r="AB8" s="16">
        <v>0.62842465753424659</v>
      </c>
      <c r="AC8" s="16">
        <v>0.62103505843071782</v>
      </c>
      <c r="AD8" s="16">
        <v>0.56992084432717682</v>
      </c>
    </row>
    <row r="9" spans="2:32" ht="19" customHeight="1" x14ac:dyDescent="0.35">
      <c r="B9" s="18" t="s">
        <v>156</v>
      </c>
      <c r="C9" s="16">
        <v>0.52962962962962967</v>
      </c>
      <c r="D9" s="16">
        <v>0.52511415525114158</v>
      </c>
      <c r="E9" s="16">
        <v>0.53050847457627115</v>
      </c>
      <c r="G9" s="16">
        <v>0.52941176470588236</v>
      </c>
      <c r="H9" s="16">
        <v>0.53787878787878785</v>
      </c>
      <c r="I9" s="16">
        <v>0.532258064516129</v>
      </c>
      <c r="J9" s="16">
        <v>0.50476190476190474</v>
      </c>
      <c r="L9" s="16">
        <v>0.53399668325041461</v>
      </c>
      <c r="M9" s="16">
        <v>0.5213675213675214</v>
      </c>
      <c r="O9" s="16">
        <v>0.57062146892655363</v>
      </c>
      <c r="P9" s="16">
        <v>0.51572327044025157</v>
      </c>
      <c r="Q9" s="16">
        <v>0.62</v>
      </c>
      <c r="S9" s="16">
        <v>0.42268041237113402</v>
      </c>
      <c r="T9" s="16">
        <v>0.53623188405797106</v>
      </c>
      <c r="U9" s="16">
        <v>0.56643356643356646</v>
      </c>
      <c r="V9" s="16">
        <v>0.59898477157360408</v>
      </c>
      <c r="X9" s="16">
        <v>0.52924791086350975</v>
      </c>
      <c r="Y9" s="16">
        <v>0.53214285714285714</v>
      </c>
      <c r="Z9" s="16">
        <v>0.52631578947368418</v>
      </c>
      <c r="AB9" s="16">
        <v>0.54965753424657537</v>
      </c>
      <c r="AC9" s="16">
        <v>0.56427378964941566</v>
      </c>
      <c r="AD9" s="16">
        <v>0.55145118733509235</v>
      </c>
    </row>
    <row r="10" spans="2:32" ht="32.15" customHeight="1" x14ac:dyDescent="0.35">
      <c r="B10" s="18" t="s">
        <v>157</v>
      </c>
      <c r="C10" s="16">
        <v>0.41851851851851851</v>
      </c>
      <c r="D10" s="16">
        <v>0.40639269406392692</v>
      </c>
      <c r="E10" s="16">
        <v>0.42372881355932202</v>
      </c>
      <c r="G10" s="16">
        <v>0.46666666666666667</v>
      </c>
      <c r="H10" s="16">
        <v>0.4128787878787879</v>
      </c>
      <c r="I10" s="16">
        <v>0.37634408602150538</v>
      </c>
      <c r="J10" s="16">
        <v>0.39047619047619048</v>
      </c>
      <c r="L10" s="16">
        <v>0.42620232172470979</v>
      </c>
      <c r="M10" s="16">
        <v>0.4358974358974359</v>
      </c>
      <c r="O10" s="16">
        <v>0.38418079096045199</v>
      </c>
      <c r="P10" s="16">
        <v>0.4779874213836478</v>
      </c>
      <c r="Q10" s="16">
        <v>0.55000000000000004</v>
      </c>
      <c r="S10" s="16">
        <v>0.4175257731958763</v>
      </c>
      <c r="T10" s="16">
        <v>0.4311594202898551</v>
      </c>
      <c r="U10" s="16">
        <v>0.40559440559440563</v>
      </c>
      <c r="V10" s="16">
        <v>0.41116751269035529</v>
      </c>
      <c r="X10" s="16">
        <v>0.40947075208913652</v>
      </c>
      <c r="Y10" s="16">
        <v>0.42499999999999999</v>
      </c>
      <c r="Z10" s="16">
        <v>0.42690058479532161</v>
      </c>
      <c r="AB10" s="16">
        <v>0.43835616438356162</v>
      </c>
      <c r="AC10" s="16">
        <v>0.4257095158597663</v>
      </c>
      <c r="AD10" s="16">
        <v>0.41424802110817938</v>
      </c>
    </row>
    <row r="11" spans="2:32" ht="32.15" customHeight="1" x14ac:dyDescent="0.35">
      <c r="B11" s="18" t="s">
        <v>158</v>
      </c>
      <c r="C11" s="16">
        <v>0.32962962962962961</v>
      </c>
      <c r="D11" s="16">
        <v>0.31050228310502281</v>
      </c>
      <c r="E11" s="16">
        <v>0.33728813559322041</v>
      </c>
      <c r="G11" s="16">
        <v>0.32549019607843138</v>
      </c>
      <c r="H11" s="16">
        <v>0.35606060606060608</v>
      </c>
      <c r="I11" s="16">
        <v>0.32795698924731181</v>
      </c>
      <c r="J11" s="16">
        <v>0.27619047619047621</v>
      </c>
      <c r="L11" s="16">
        <v>0.35820895522388058</v>
      </c>
      <c r="M11" s="16">
        <v>0.2393162393162393</v>
      </c>
      <c r="O11" s="16">
        <v>0.3615819209039548</v>
      </c>
      <c r="P11" s="16">
        <v>0.3081761006289308</v>
      </c>
      <c r="Q11" s="16">
        <v>0.44</v>
      </c>
      <c r="S11" s="16">
        <v>0.27835051546391748</v>
      </c>
      <c r="T11" s="16">
        <v>0.33695652173913038</v>
      </c>
      <c r="U11" s="16">
        <v>0.32167832167832172</v>
      </c>
      <c r="V11" s="16">
        <v>0.37563451776649748</v>
      </c>
      <c r="X11" s="16">
        <v>0.35097493036211702</v>
      </c>
      <c r="Y11" s="16">
        <v>0.31785714285714278</v>
      </c>
      <c r="Z11" s="16">
        <v>0.30409356725146203</v>
      </c>
      <c r="AB11" s="16">
        <v>0.36472602739726029</v>
      </c>
      <c r="AC11" s="16">
        <v>0.34390651085141899</v>
      </c>
      <c r="AD11" s="16">
        <v>0.34036939313984171</v>
      </c>
    </row>
    <row r="12" spans="2:32" ht="32.15" customHeight="1" x14ac:dyDescent="0.35">
      <c r="B12" s="18" t="s">
        <v>159</v>
      </c>
      <c r="C12" s="16">
        <v>0.31358024691358027</v>
      </c>
      <c r="D12" s="16">
        <v>0.28310502283105021</v>
      </c>
      <c r="E12" s="16">
        <v>0.3254237288135593</v>
      </c>
      <c r="G12" s="16">
        <v>0.28235294117647058</v>
      </c>
      <c r="H12" s="16">
        <v>0.31818181818181818</v>
      </c>
      <c r="I12" s="16">
        <v>0.37096774193548387</v>
      </c>
      <c r="J12" s="16">
        <v>0.27619047619047621</v>
      </c>
      <c r="L12" s="16">
        <v>0.30679933665008291</v>
      </c>
      <c r="M12" s="16">
        <v>0.30769230769230771</v>
      </c>
      <c r="O12" s="16">
        <v>0.29378531073446329</v>
      </c>
      <c r="P12" s="16">
        <v>0.25157232704402521</v>
      </c>
      <c r="Q12" s="16">
        <v>0.26</v>
      </c>
      <c r="S12" s="16">
        <v>0.27319587628865982</v>
      </c>
      <c r="T12" s="16">
        <v>0.33695652173913038</v>
      </c>
      <c r="U12" s="16">
        <v>0.28671328671328672</v>
      </c>
      <c r="V12" s="16">
        <v>0.34010152284263961</v>
      </c>
      <c r="X12" s="16">
        <v>0.30083565459610029</v>
      </c>
      <c r="Y12" s="16">
        <v>0.33571428571428569</v>
      </c>
      <c r="Z12" s="16">
        <v>0.30409356725146203</v>
      </c>
      <c r="AB12" s="16">
        <v>0.31506849315068491</v>
      </c>
      <c r="AC12" s="16">
        <v>0.328881469115192</v>
      </c>
      <c r="AD12" s="16">
        <v>0.32189973614775719</v>
      </c>
    </row>
    <row r="13" spans="2:32" ht="32.15" customHeight="1" x14ac:dyDescent="0.35">
      <c r="B13" s="18" t="s">
        <v>160</v>
      </c>
      <c r="C13" s="16">
        <v>0.31234567901234572</v>
      </c>
      <c r="D13" s="16">
        <v>0.27853881278538811</v>
      </c>
      <c r="E13" s="16">
        <v>0.32372881355932198</v>
      </c>
      <c r="G13" s="16">
        <v>0.35686274509803922</v>
      </c>
      <c r="H13" s="16">
        <v>0.29924242424242431</v>
      </c>
      <c r="I13" s="16">
        <v>0.24731182795698919</v>
      </c>
      <c r="J13" s="16">
        <v>0.35238095238095241</v>
      </c>
      <c r="L13" s="16">
        <v>0.31674958540630183</v>
      </c>
      <c r="M13" s="16">
        <v>0.3247863247863248</v>
      </c>
      <c r="O13" s="16">
        <v>0.41242937853107342</v>
      </c>
      <c r="P13" s="16">
        <v>0.27672955974842772</v>
      </c>
      <c r="Q13" s="16">
        <v>0.26</v>
      </c>
      <c r="S13" s="16">
        <v>0.30412371134020622</v>
      </c>
      <c r="T13" s="16">
        <v>0.32246376811594202</v>
      </c>
      <c r="U13" s="16">
        <v>0.32867132867132859</v>
      </c>
      <c r="V13" s="16">
        <v>0.29441624365482227</v>
      </c>
      <c r="X13" s="16">
        <v>0.25905292479108633</v>
      </c>
      <c r="Y13" s="16">
        <v>0.36785714285714288</v>
      </c>
      <c r="Z13" s="16">
        <v>0.33333333333333331</v>
      </c>
      <c r="AB13" s="16">
        <v>0.29452054794520549</v>
      </c>
      <c r="AC13" s="16">
        <v>0.30217028380634392</v>
      </c>
      <c r="AD13" s="16">
        <v>0.32189973614775719</v>
      </c>
    </row>
    <row r="14" spans="2:32" ht="32.15" customHeight="1" x14ac:dyDescent="0.35">
      <c r="B14" s="18" t="s">
        <v>161</v>
      </c>
      <c r="C14" s="16">
        <v>0.28888888888888892</v>
      </c>
      <c r="D14" s="16">
        <v>0.28310502283105021</v>
      </c>
      <c r="E14" s="16">
        <v>0.29152542372881363</v>
      </c>
      <c r="G14" s="16">
        <v>0.27058823529411757</v>
      </c>
      <c r="H14" s="16">
        <v>0.30681818181818182</v>
      </c>
      <c r="I14" s="16">
        <v>0.30645161290322581</v>
      </c>
      <c r="J14" s="16">
        <v>0.25714285714285712</v>
      </c>
      <c r="L14" s="16">
        <v>0.29353233830845771</v>
      </c>
      <c r="M14" s="16">
        <v>0.2393162393162393</v>
      </c>
      <c r="O14" s="16">
        <v>0.31638418079096048</v>
      </c>
      <c r="P14" s="16">
        <v>0.28930817610062892</v>
      </c>
      <c r="Q14" s="16">
        <v>0.26</v>
      </c>
      <c r="S14" s="16">
        <v>0.26288659793814428</v>
      </c>
      <c r="T14" s="16">
        <v>0.30072463768115942</v>
      </c>
      <c r="U14" s="16">
        <v>0.30769230769230771</v>
      </c>
      <c r="V14" s="16">
        <v>0.28426395939086302</v>
      </c>
      <c r="X14" s="16">
        <v>0.33147632311977709</v>
      </c>
      <c r="Y14" s="16">
        <v>0.26428571428571429</v>
      </c>
      <c r="Z14" s="16">
        <v>0.23976608187134499</v>
      </c>
      <c r="AB14" s="16">
        <v>0.3065068493150685</v>
      </c>
      <c r="AC14" s="16">
        <v>0.30717863105175292</v>
      </c>
      <c r="AD14" s="16">
        <v>0.27176781002638523</v>
      </c>
    </row>
    <row r="15" spans="2:32" ht="32.15" customHeight="1" x14ac:dyDescent="0.35">
      <c r="B15" s="18" t="s">
        <v>162</v>
      </c>
      <c r="C15" s="16">
        <v>4.3209876543209867E-2</v>
      </c>
      <c r="D15" s="16">
        <v>5.0228310502283102E-2</v>
      </c>
      <c r="E15" s="16">
        <v>4.0677966101694912E-2</v>
      </c>
      <c r="G15" s="16">
        <v>5.8823529411764712E-2</v>
      </c>
      <c r="H15" s="16">
        <v>2.6515151515151519E-2</v>
      </c>
      <c r="I15" s="16">
        <v>3.7634408602150539E-2</v>
      </c>
      <c r="J15" s="16">
        <v>5.7142857142857141E-2</v>
      </c>
      <c r="L15" s="16">
        <v>2.9850746268656719E-2</v>
      </c>
      <c r="M15" s="16">
        <v>9.4017094017094016E-2</v>
      </c>
      <c r="O15" s="16">
        <v>3.3898305084745763E-2</v>
      </c>
      <c r="P15" s="16">
        <v>3.7735849056603772E-2</v>
      </c>
      <c r="Q15" s="16">
        <v>0.05</v>
      </c>
      <c r="S15" s="16">
        <v>4.1237113402061848E-2</v>
      </c>
      <c r="T15" s="16">
        <v>4.3478260869565223E-2</v>
      </c>
      <c r="U15" s="16">
        <v>2.7972027972027969E-2</v>
      </c>
      <c r="V15" s="16">
        <v>5.5837563451776651E-2</v>
      </c>
      <c r="X15" s="16">
        <v>3.6211699164345412E-2</v>
      </c>
      <c r="Y15" s="16">
        <v>4.2857142857142858E-2</v>
      </c>
      <c r="Z15" s="16">
        <v>5.8479532163742687E-2</v>
      </c>
      <c r="AB15" s="16">
        <v>3.4246575342465752E-2</v>
      </c>
      <c r="AC15" s="16">
        <v>3.8397328881469107E-2</v>
      </c>
      <c r="AD15" s="16">
        <v>5.2770448548812673E-2</v>
      </c>
    </row>
    <row r="16" spans="2:32" ht="19" customHeight="1" x14ac:dyDescent="0.35">
      <c r="B16" s="18" t="s">
        <v>122</v>
      </c>
      <c r="C16" s="16">
        <v>1.4814814814814821E-2</v>
      </c>
      <c r="D16" s="16">
        <v>4.5662100456621002E-3</v>
      </c>
      <c r="E16" s="16">
        <v>1.864406779661017E-2</v>
      </c>
      <c r="G16" s="16">
        <v>3.9215686274509803E-3</v>
      </c>
      <c r="H16" s="16">
        <v>7.575757575757576E-3</v>
      </c>
      <c r="I16" s="16">
        <v>2.6881720430107531E-2</v>
      </c>
      <c r="J16" s="16">
        <v>3.8095238095238099E-2</v>
      </c>
      <c r="L16" s="16">
        <v>8.291873963515755E-3</v>
      </c>
      <c r="M16" s="16">
        <v>1.7094017094017099E-2</v>
      </c>
      <c r="O16" s="16">
        <v>1.1299435028248589E-2</v>
      </c>
      <c r="P16" s="16">
        <v>6.2893081761006293E-3</v>
      </c>
      <c r="Q16" s="16">
        <v>0.01</v>
      </c>
      <c r="S16" s="16">
        <v>3.0927835051546389E-2</v>
      </c>
      <c r="T16" s="16">
        <v>1.4492753623188409E-2</v>
      </c>
      <c r="U16" s="16">
        <v>1.3986013986013989E-2</v>
      </c>
      <c r="V16" s="16">
        <v>0</v>
      </c>
      <c r="X16" s="16">
        <v>1.949860724233983E-2</v>
      </c>
      <c r="Y16" s="16">
        <v>0</v>
      </c>
      <c r="Z16" s="16">
        <v>2.923976608187134E-2</v>
      </c>
      <c r="AB16" s="16">
        <v>1.198630136986301E-2</v>
      </c>
      <c r="AC16" s="16">
        <v>8.3472454090150246E-3</v>
      </c>
      <c r="AD16" s="16">
        <v>1.8469656992084429E-2</v>
      </c>
    </row>
    <row r="17" spans="2:30" ht="19" customHeight="1" x14ac:dyDescent="0.35">
      <c r="B17" s="18" t="s">
        <v>58</v>
      </c>
      <c r="C17" s="16">
        <v>6.1728395061728392E-3</v>
      </c>
      <c r="D17" s="16">
        <v>9.1324200913242004E-3</v>
      </c>
      <c r="E17" s="16">
        <v>5.084745762711864E-3</v>
      </c>
      <c r="G17" s="16">
        <v>7.8431372549019607E-3</v>
      </c>
      <c r="H17" s="16">
        <v>7.575757575757576E-3</v>
      </c>
      <c r="I17" s="16">
        <v>0</v>
      </c>
      <c r="J17" s="16">
        <v>9.5238095238095247E-3</v>
      </c>
      <c r="L17" s="16">
        <v>6.6334991708126038E-3</v>
      </c>
      <c r="M17" s="16">
        <v>0</v>
      </c>
      <c r="O17" s="16">
        <v>0</v>
      </c>
      <c r="P17" s="16">
        <v>0</v>
      </c>
      <c r="Q17" s="16">
        <v>0.01</v>
      </c>
      <c r="S17" s="16">
        <v>0</v>
      </c>
      <c r="T17" s="16">
        <v>7.246376811594203E-3</v>
      </c>
      <c r="U17" s="16">
        <v>0</v>
      </c>
      <c r="V17" s="16">
        <v>1.522842639593909E-2</v>
      </c>
      <c r="X17" s="16">
        <v>2.7855153203342618E-3</v>
      </c>
      <c r="Y17" s="16">
        <v>1.0714285714285709E-2</v>
      </c>
      <c r="Z17" s="16">
        <v>5.8479532163742687E-3</v>
      </c>
      <c r="AB17" s="16">
        <v>5.1369863013698627E-3</v>
      </c>
      <c r="AC17" s="16">
        <v>8.3472454090150246E-3</v>
      </c>
      <c r="AD17" s="16">
        <v>2.6385224274406332E-3</v>
      </c>
    </row>
    <row r="19" spans="2:30" x14ac:dyDescent="0.35">
      <c r="B19" t="s">
        <v>323</v>
      </c>
    </row>
    <row r="20" spans="2:30" x14ac:dyDescent="0.35">
      <c r="B20" t="s">
        <v>10</v>
      </c>
    </row>
    <row r="22" spans="2:30" x14ac:dyDescent="0.35">
      <c r="B22"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F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163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808</v>
      </c>
      <c r="D7" s="23">
        <v>219</v>
      </c>
      <c r="E7" s="23">
        <v>588</v>
      </c>
      <c r="G7" s="23">
        <v>254</v>
      </c>
      <c r="H7" s="23">
        <v>264</v>
      </c>
      <c r="I7" s="23">
        <v>185</v>
      </c>
      <c r="J7" s="23">
        <v>105</v>
      </c>
      <c r="L7" s="23">
        <v>601</v>
      </c>
      <c r="M7" s="23">
        <v>117</v>
      </c>
      <c r="O7" s="23">
        <v>176</v>
      </c>
      <c r="P7" s="23">
        <v>159</v>
      </c>
      <c r="Q7" s="23">
        <v>100</v>
      </c>
      <c r="S7" s="23">
        <v>194</v>
      </c>
      <c r="T7" s="23">
        <v>275</v>
      </c>
      <c r="U7" s="23">
        <v>143</v>
      </c>
      <c r="V7" s="23">
        <v>196</v>
      </c>
      <c r="X7" s="23">
        <v>359</v>
      </c>
      <c r="Y7" s="23">
        <v>278</v>
      </c>
      <c r="Z7" s="23">
        <v>171</v>
      </c>
      <c r="AB7" s="23">
        <v>584</v>
      </c>
      <c r="AC7" s="23">
        <v>597</v>
      </c>
      <c r="AD7" s="23">
        <v>378</v>
      </c>
    </row>
    <row r="8" spans="2:32" ht="32.15" customHeight="1" x14ac:dyDescent="0.35">
      <c r="B8" s="18" t="s">
        <v>164</v>
      </c>
      <c r="C8" s="16">
        <v>0.55940594059405946</v>
      </c>
      <c r="D8" s="16">
        <v>0.53881278538812782</v>
      </c>
      <c r="E8" s="16">
        <v>0.56802721088435371</v>
      </c>
      <c r="G8" s="16">
        <v>0.55905511811023623</v>
      </c>
      <c r="H8" s="16">
        <v>0.55303030303030298</v>
      </c>
      <c r="I8" s="16">
        <v>0.59459459459459463</v>
      </c>
      <c r="J8" s="16">
        <v>0.51428571428571423</v>
      </c>
      <c r="L8" s="16">
        <v>0.55906821963394338</v>
      </c>
      <c r="M8" s="16">
        <v>0.59829059829059827</v>
      </c>
      <c r="O8" s="16">
        <v>0.56818181818181823</v>
      </c>
      <c r="P8" s="16">
        <v>0.61635220125786161</v>
      </c>
      <c r="Q8" s="16">
        <v>0.53</v>
      </c>
      <c r="S8" s="16">
        <v>0.51030927835051543</v>
      </c>
      <c r="T8" s="16">
        <v>0.58181818181818179</v>
      </c>
      <c r="U8" s="16">
        <v>0.60839160839160844</v>
      </c>
      <c r="V8" s="16">
        <v>0.54081632653061229</v>
      </c>
      <c r="X8" s="16">
        <v>0.58774373259052926</v>
      </c>
      <c r="Y8" s="16">
        <v>0.57553956834532372</v>
      </c>
      <c r="Z8" s="16">
        <v>0.47368421052631582</v>
      </c>
      <c r="AB8" s="16">
        <v>0.5976027397260274</v>
      </c>
      <c r="AC8" s="16">
        <v>0.5879396984924623</v>
      </c>
      <c r="AD8" s="16">
        <v>0.52910052910052907</v>
      </c>
    </row>
    <row r="9" spans="2:32" ht="32.15" customHeight="1" x14ac:dyDescent="0.35">
      <c r="B9" s="18" t="s">
        <v>165</v>
      </c>
      <c r="C9" s="16">
        <v>0.5</v>
      </c>
      <c r="D9" s="16">
        <v>0.48401826484018262</v>
      </c>
      <c r="E9" s="16">
        <v>0.50680272108843538</v>
      </c>
      <c r="G9" s="16">
        <v>0.47244094488188981</v>
      </c>
      <c r="H9" s="16">
        <v>0.51136363636363635</v>
      </c>
      <c r="I9" s="16">
        <v>0.50270270270270268</v>
      </c>
      <c r="J9" s="16">
        <v>0.53333333333333333</v>
      </c>
      <c r="L9" s="16">
        <v>0.50748752079866888</v>
      </c>
      <c r="M9" s="16">
        <v>0.47008547008547008</v>
      </c>
      <c r="O9" s="16">
        <v>0.43181818181818182</v>
      </c>
      <c r="P9" s="16">
        <v>0.49685534591194969</v>
      </c>
      <c r="Q9" s="16">
        <v>0.62</v>
      </c>
      <c r="S9" s="16">
        <v>0.45360824742268041</v>
      </c>
      <c r="T9" s="16">
        <v>0.50909090909090904</v>
      </c>
      <c r="U9" s="16">
        <v>0.55944055944055948</v>
      </c>
      <c r="V9" s="16">
        <v>0.48979591836734693</v>
      </c>
      <c r="X9" s="16">
        <v>0.5236768802228412</v>
      </c>
      <c r="Y9" s="16">
        <v>0.49640287769784169</v>
      </c>
      <c r="Z9" s="16">
        <v>0.45614035087719301</v>
      </c>
      <c r="AB9" s="16">
        <v>0.50513698630136983</v>
      </c>
      <c r="AC9" s="16">
        <v>0.48911222780569508</v>
      </c>
      <c r="AD9" s="16">
        <v>0.49735449735449733</v>
      </c>
    </row>
    <row r="10" spans="2:32" ht="32.15" customHeight="1" x14ac:dyDescent="0.35">
      <c r="B10" s="18" t="s">
        <v>166</v>
      </c>
      <c r="C10" s="16">
        <v>0.46782178217821779</v>
      </c>
      <c r="D10" s="16">
        <v>0.48858447488584472</v>
      </c>
      <c r="E10" s="16">
        <v>0.46088435374149661</v>
      </c>
      <c r="G10" s="16">
        <v>0.44094488188976377</v>
      </c>
      <c r="H10" s="16">
        <v>0.45833333333333331</v>
      </c>
      <c r="I10" s="16">
        <v>0.49189189189189192</v>
      </c>
      <c r="J10" s="16">
        <v>0.51428571428571423</v>
      </c>
      <c r="L10" s="16">
        <v>0.46755407653910153</v>
      </c>
      <c r="M10" s="16">
        <v>0.49572649572649569</v>
      </c>
      <c r="O10" s="16">
        <v>0.54545454545454541</v>
      </c>
      <c r="P10" s="16">
        <v>0.46540880503144649</v>
      </c>
      <c r="Q10" s="16">
        <v>0.49</v>
      </c>
      <c r="S10" s="16">
        <v>0.51546391752577314</v>
      </c>
      <c r="T10" s="16">
        <v>0.48727272727272719</v>
      </c>
      <c r="U10" s="16">
        <v>0.39160839160839161</v>
      </c>
      <c r="V10" s="16">
        <v>0.44897959183673469</v>
      </c>
      <c r="X10" s="16">
        <v>0.46518105849582181</v>
      </c>
      <c r="Y10" s="16">
        <v>0.47482014388489208</v>
      </c>
      <c r="Z10" s="16">
        <v>0.46198830409356723</v>
      </c>
      <c r="AB10" s="16">
        <v>0.46917808219178081</v>
      </c>
      <c r="AC10" s="16">
        <v>0.46901172529313229</v>
      </c>
      <c r="AD10" s="16">
        <v>0.44973544973544971</v>
      </c>
    </row>
    <row r="11" spans="2:32" ht="46" customHeight="1" x14ac:dyDescent="0.35">
      <c r="B11" s="18" t="s">
        <v>167</v>
      </c>
      <c r="C11" s="16">
        <v>0.46658415841584161</v>
      </c>
      <c r="D11" s="16">
        <v>0.42009132420091322</v>
      </c>
      <c r="E11" s="16">
        <v>0.48299319727891149</v>
      </c>
      <c r="G11" s="16">
        <v>0.41732283464566933</v>
      </c>
      <c r="H11" s="16">
        <v>0.51515151515151514</v>
      </c>
      <c r="I11" s="16">
        <v>0.44324324324324332</v>
      </c>
      <c r="J11" s="16">
        <v>0.50476190476190474</v>
      </c>
      <c r="L11" s="16">
        <v>0.46422628951747091</v>
      </c>
      <c r="M11" s="16">
        <v>0.50427350427350426</v>
      </c>
      <c r="O11" s="16">
        <v>0.49431818181818182</v>
      </c>
      <c r="P11" s="16">
        <v>0.42767295597484278</v>
      </c>
      <c r="Q11" s="16">
        <v>0.49</v>
      </c>
      <c r="S11" s="16">
        <v>0.44329896907216487</v>
      </c>
      <c r="T11" s="16">
        <v>0.45090909090909093</v>
      </c>
      <c r="U11" s="16">
        <v>0.5174825174825175</v>
      </c>
      <c r="V11" s="16">
        <v>0.47448979591836737</v>
      </c>
      <c r="X11" s="16">
        <v>0.48467966573816162</v>
      </c>
      <c r="Y11" s="16">
        <v>0.49640287769784169</v>
      </c>
      <c r="Z11" s="16">
        <v>0.38011695906432752</v>
      </c>
      <c r="AB11" s="16">
        <v>0.4863013698630137</v>
      </c>
      <c r="AC11" s="16">
        <v>0.48408710217755452</v>
      </c>
      <c r="AD11" s="16">
        <v>0.44708994708994709</v>
      </c>
    </row>
    <row r="12" spans="2:32" ht="46" customHeight="1" x14ac:dyDescent="0.35">
      <c r="B12" s="18" t="s">
        <v>168</v>
      </c>
      <c r="C12" s="16">
        <v>0.44306930693069307</v>
      </c>
      <c r="D12" s="16">
        <v>0.39726027397260272</v>
      </c>
      <c r="E12" s="16">
        <v>0.45918367346938782</v>
      </c>
      <c r="G12" s="16">
        <v>0.452755905511811</v>
      </c>
      <c r="H12" s="16">
        <v>0.43181818181818182</v>
      </c>
      <c r="I12" s="16">
        <v>0.43783783783783792</v>
      </c>
      <c r="J12" s="16">
        <v>0.45714285714285707</v>
      </c>
      <c r="L12" s="16">
        <v>0.43926788685524132</v>
      </c>
      <c r="M12" s="16">
        <v>0.49572649572649569</v>
      </c>
      <c r="O12" s="16">
        <v>0.44886363636363641</v>
      </c>
      <c r="P12" s="16">
        <v>0.44654088050314472</v>
      </c>
      <c r="Q12" s="16">
        <v>0.52</v>
      </c>
      <c r="S12" s="16">
        <v>0.4175257731958763</v>
      </c>
      <c r="T12" s="16">
        <v>0.44363636363636372</v>
      </c>
      <c r="U12" s="16">
        <v>0.4825174825174825</v>
      </c>
      <c r="V12" s="16">
        <v>0.43877551020408162</v>
      </c>
      <c r="X12" s="16">
        <v>0.44289693593314761</v>
      </c>
      <c r="Y12" s="16">
        <v>0.45323741007194251</v>
      </c>
      <c r="Z12" s="16">
        <v>0.42690058479532161</v>
      </c>
      <c r="AB12" s="16">
        <v>0.45034246575342468</v>
      </c>
      <c r="AC12" s="16">
        <v>0.45058626465661639</v>
      </c>
      <c r="AD12" s="16">
        <v>0.45238095238095238</v>
      </c>
    </row>
    <row r="13" spans="2:32" ht="32.15" customHeight="1" x14ac:dyDescent="0.35">
      <c r="B13" s="18" t="s">
        <v>169</v>
      </c>
      <c r="C13" s="16">
        <v>0.31683168316831678</v>
      </c>
      <c r="D13" s="16">
        <v>0.36986301369863012</v>
      </c>
      <c r="E13" s="16">
        <v>0.29591836734693883</v>
      </c>
      <c r="G13" s="16">
        <v>0.3346456692913386</v>
      </c>
      <c r="H13" s="16">
        <v>0.32196969696969702</v>
      </c>
      <c r="I13" s="16">
        <v>0.2864864864864865</v>
      </c>
      <c r="J13" s="16">
        <v>0.31428571428571428</v>
      </c>
      <c r="L13" s="16">
        <v>0.32612312811980032</v>
      </c>
      <c r="M13" s="16">
        <v>0.2478632478632479</v>
      </c>
      <c r="O13" s="16">
        <v>0.32954545454545447</v>
      </c>
      <c r="P13" s="16">
        <v>0.33333333333333331</v>
      </c>
      <c r="Q13" s="16">
        <v>0.34</v>
      </c>
      <c r="S13" s="16">
        <v>0.30412371134020622</v>
      </c>
      <c r="T13" s="16">
        <v>0.32363636363636361</v>
      </c>
      <c r="U13" s="16">
        <v>0.32867132867132859</v>
      </c>
      <c r="V13" s="16">
        <v>0.31122448979591838</v>
      </c>
      <c r="X13" s="16">
        <v>0.31197771587743728</v>
      </c>
      <c r="Y13" s="16">
        <v>0.35251798561151082</v>
      </c>
      <c r="Z13" s="16">
        <v>0.26900584795321641</v>
      </c>
      <c r="AB13" s="16">
        <v>0.33904109589041098</v>
      </c>
      <c r="AC13" s="16">
        <v>0.34003350083752087</v>
      </c>
      <c r="AD13" s="16">
        <v>0.3306878306878307</v>
      </c>
    </row>
    <row r="14" spans="2:32" ht="32.15" customHeight="1" x14ac:dyDescent="0.35">
      <c r="B14" s="18" t="s">
        <v>170</v>
      </c>
      <c r="C14" s="16">
        <v>3.5891089108910888E-2</v>
      </c>
      <c r="D14" s="16">
        <v>5.0228310502283102E-2</v>
      </c>
      <c r="E14" s="16">
        <v>3.0612244897959179E-2</v>
      </c>
      <c r="G14" s="16">
        <v>3.1496062992125977E-2</v>
      </c>
      <c r="H14" s="16">
        <v>3.787878787878788E-2</v>
      </c>
      <c r="I14" s="16">
        <v>2.1621621621621619E-2</v>
      </c>
      <c r="J14" s="16">
        <v>6.6666666666666666E-2</v>
      </c>
      <c r="L14" s="16">
        <v>3.4941763727121461E-2</v>
      </c>
      <c r="M14" s="16">
        <v>2.564102564102564E-2</v>
      </c>
      <c r="O14" s="16">
        <v>1.136363636363636E-2</v>
      </c>
      <c r="P14" s="16">
        <v>1.886792452830189E-2</v>
      </c>
      <c r="Q14" s="16">
        <v>0.04</v>
      </c>
      <c r="S14" s="16">
        <v>3.0927835051546389E-2</v>
      </c>
      <c r="T14" s="16">
        <v>3.272727272727273E-2</v>
      </c>
      <c r="U14" s="16">
        <v>0</v>
      </c>
      <c r="V14" s="16">
        <v>7.1428571428571425E-2</v>
      </c>
      <c r="X14" s="16">
        <v>2.7855153203342621E-2</v>
      </c>
      <c r="Y14" s="16">
        <v>1.4388489208633091E-2</v>
      </c>
      <c r="Z14" s="16">
        <v>8.771929824561403E-2</v>
      </c>
      <c r="AB14" s="16">
        <v>2.397260273972603E-2</v>
      </c>
      <c r="AC14" s="16">
        <v>3.015075376884422E-2</v>
      </c>
      <c r="AD14" s="16">
        <v>6.0846560846560843E-2</v>
      </c>
    </row>
    <row r="15" spans="2:32" ht="19" customHeight="1" x14ac:dyDescent="0.35">
      <c r="B15" s="18" t="s">
        <v>122</v>
      </c>
      <c r="C15" s="16">
        <v>9.9009900990099011E-3</v>
      </c>
      <c r="D15" s="16">
        <v>4.5662100456621002E-3</v>
      </c>
      <c r="E15" s="16">
        <v>1.1904761904761901E-2</v>
      </c>
      <c r="G15" s="16">
        <v>7.874015748031496E-3</v>
      </c>
      <c r="H15" s="16">
        <v>1.136363636363636E-2</v>
      </c>
      <c r="I15" s="16">
        <v>1.081081081081081E-2</v>
      </c>
      <c r="J15" s="16">
        <v>9.5238095238095247E-3</v>
      </c>
      <c r="L15" s="16">
        <v>6.6555740432612306E-3</v>
      </c>
      <c r="M15" s="16">
        <v>8.5470085470085479E-3</v>
      </c>
      <c r="O15" s="16">
        <v>0</v>
      </c>
      <c r="P15" s="16">
        <v>6.2893081761006293E-3</v>
      </c>
      <c r="Q15" s="16">
        <v>0.01</v>
      </c>
      <c r="S15" s="16">
        <v>3.0927835051546389E-2</v>
      </c>
      <c r="T15" s="16">
        <v>7.2727272727272727E-3</v>
      </c>
      <c r="U15" s="16">
        <v>0</v>
      </c>
      <c r="V15" s="16">
        <v>0</v>
      </c>
      <c r="X15" s="16">
        <v>1.3927576601671311E-2</v>
      </c>
      <c r="Y15" s="16">
        <v>3.597122302158274E-3</v>
      </c>
      <c r="Z15" s="16">
        <v>1.1695906432748541E-2</v>
      </c>
      <c r="AB15" s="16">
        <v>8.5616438356164379E-3</v>
      </c>
      <c r="AC15" s="16">
        <v>8.3752093802345051E-3</v>
      </c>
      <c r="AD15" s="16">
        <v>1.322751322751323E-2</v>
      </c>
    </row>
    <row r="16" spans="2:32" ht="19" customHeight="1" x14ac:dyDescent="0.35">
      <c r="B16" s="18" t="s">
        <v>58</v>
      </c>
      <c r="C16" s="16">
        <v>0</v>
      </c>
      <c r="D16" s="16">
        <v>0</v>
      </c>
      <c r="E16" s="16">
        <v>0</v>
      </c>
      <c r="G16" s="16">
        <v>0</v>
      </c>
      <c r="H16" s="16">
        <v>0</v>
      </c>
      <c r="I16" s="16">
        <v>0</v>
      </c>
      <c r="J16" s="16">
        <v>0</v>
      </c>
      <c r="L16" s="16">
        <v>0</v>
      </c>
      <c r="M16" s="16">
        <v>0</v>
      </c>
      <c r="O16" s="16">
        <v>0</v>
      </c>
      <c r="P16" s="16">
        <v>0</v>
      </c>
      <c r="Q16" s="16">
        <v>0</v>
      </c>
      <c r="S16" s="16">
        <v>0</v>
      </c>
      <c r="T16" s="16">
        <v>0</v>
      </c>
      <c r="U16" s="16">
        <v>0</v>
      </c>
      <c r="V16" s="16">
        <v>0</v>
      </c>
      <c r="X16" s="16">
        <v>0</v>
      </c>
      <c r="Y16" s="16">
        <v>0</v>
      </c>
      <c r="Z16" s="16">
        <v>0</v>
      </c>
      <c r="AB16" s="16">
        <v>0</v>
      </c>
      <c r="AC16" s="16">
        <v>0</v>
      </c>
      <c r="AD16" s="16">
        <v>0</v>
      </c>
    </row>
    <row r="18" spans="2:2" x14ac:dyDescent="0.35">
      <c r="B18" s="20" t="s">
        <v>20</v>
      </c>
    </row>
    <row r="19" spans="2:2" x14ac:dyDescent="0.35">
      <c r="B19" t="s">
        <v>323</v>
      </c>
    </row>
    <row r="20" spans="2:2" x14ac:dyDescent="0.35">
      <c r="B20" t="s">
        <v>10</v>
      </c>
    </row>
    <row r="21" spans="2:2" x14ac:dyDescent="0.35">
      <c r="B21"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F16"/>
  <sheetViews>
    <sheetView showGridLines="0" topLeftCell="A5" workbookViewId="0">
      <pane xSplit="2" topLeftCell="C1" activePane="topRight" state="frozen"/>
      <selection pane="topRight" activeCell="B16" sqref="B16"/>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171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02" customHeight="1" x14ac:dyDescent="0.35">
      <c r="B8" s="18" t="s">
        <v>172</v>
      </c>
      <c r="C8" s="16">
        <v>0.50987654320987652</v>
      </c>
      <c r="D8" s="16">
        <v>0.43378995433789952</v>
      </c>
      <c r="E8" s="16">
        <v>0.53898305084745768</v>
      </c>
      <c r="G8" s="16">
        <v>0.52549019607843139</v>
      </c>
      <c r="H8" s="16">
        <v>0.53030303030303028</v>
      </c>
      <c r="I8" s="16">
        <v>0.4838709677419355</v>
      </c>
      <c r="J8" s="16">
        <v>0.46666666666666667</v>
      </c>
      <c r="L8" s="16">
        <v>0.54228855721393032</v>
      </c>
      <c r="M8" s="16">
        <v>0.44444444444444442</v>
      </c>
      <c r="O8" s="16">
        <v>0.53107344632768361</v>
      </c>
      <c r="P8" s="16">
        <v>0.46540880503144649</v>
      </c>
      <c r="Q8" s="16">
        <v>0.6</v>
      </c>
      <c r="S8" s="16">
        <v>0.46907216494845361</v>
      </c>
      <c r="T8" s="16">
        <v>0.52536231884057971</v>
      </c>
      <c r="U8" s="16">
        <v>0.52447552447552448</v>
      </c>
      <c r="V8" s="16">
        <v>0.51776649746192893</v>
      </c>
      <c r="X8" s="16">
        <v>0.54317548746518107</v>
      </c>
      <c r="Y8" s="16">
        <v>0.48571428571428571</v>
      </c>
      <c r="Z8" s="16">
        <v>0.47953216374268998</v>
      </c>
      <c r="AB8" s="16">
        <v>0.51883561643835618</v>
      </c>
      <c r="AC8" s="16">
        <v>0.50918196994991649</v>
      </c>
      <c r="AD8" s="16">
        <v>0.46437994722955139</v>
      </c>
    </row>
    <row r="9" spans="2:32" ht="60" customHeight="1" x14ac:dyDescent="0.35">
      <c r="B9" s="18" t="s">
        <v>173</v>
      </c>
      <c r="C9" s="16">
        <v>0.32469135802469129</v>
      </c>
      <c r="D9" s="16">
        <v>0.41095890410958902</v>
      </c>
      <c r="E9" s="16">
        <v>0.29322033898305078</v>
      </c>
      <c r="G9" s="16">
        <v>0.32941176470588229</v>
      </c>
      <c r="H9" s="16">
        <v>0.32575757575757569</v>
      </c>
      <c r="I9" s="16">
        <v>0.29032258064516131</v>
      </c>
      <c r="J9" s="16">
        <v>0.37142857142857139</v>
      </c>
      <c r="L9" s="16">
        <v>0.30016583747927028</v>
      </c>
      <c r="M9" s="16">
        <v>0.44444444444444442</v>
      </c>
      <c r="O9" s="16">
        <v>0.33898305084745761</v>
      </c>
      <c r="P9" s="16">
        <v>0.33962264150943389</v>
      </c>
      <c r="Q9" s="16">
        <v>0.28999999999999998</v>
      </c>
      <c r="S9" s="16">
        <v>0.37113402061855671</v>
      </c>
      <c r="T9" s="16">
        <v>0.30434782608695649</v>
      </c>
      <c r="U9" s="16">
        <v>0.31468531468531469</v>
      </c>
      <c r="V9" s="16">
        <v>0.31472081218274112</v>
      </c>
      <c r="X9" s="16">
        <v>0.30362116991643462</v>
      </c>
      <c r="Y9" s="16">
        <v>0.36428571428571432</v>
      </c>
      <c r="Z9" s="16">
        <v>0.30409356725146203</v>
      </c>
      <c r="AB9" s="16">
        <v>0.31678082191780821</v>
      </c>
      <c r="AC9" s="16">
        <v>0.333889816360601</v>
      </c>
      <c r="AD9" s="16">
        <v>0.35883905013192607</v>
      </c>
    </row>
    <row r="10" spans="2:32" ht="60" customHeight="1" x14ac:dyDescent="0.35">
      <c r="B10" s="18" t="s">
        <v>174</v>
      </c>
      <c r="C10" s="16">
        <v>0.1012345679012346</v>
      </c>
      <c r="D10" s="16">
        <v>0.13242009132420091</v>
      </c>
      <c r="E10" s="16">
        <v>8.8135593220338981E-2</v>
      </c>
      <c r="G10" s="16">
        <v>9.4117647058823528E-2</v>
      </c>
      <c r="H10" s="16">
        <v>7.1969696969696975E-2</v>
      </c>
      <c r="I10" s="16">
        <v>0.14516129032258071</v>
      </c>
      <c r="J10" s="16">
        <v>0.1142857142857143</v>
      </c>
      <c r="L10" s="16">
        <v>9.6185737976782759E-2</v>
      </c>
      <c r="M10" s="16">
        <v>7.6923076923076927E-2</v>
      </c>
      <c r="O10" s="16">
        <v>9.6045197740112997E-2</v>
      </c>
      <c r="P10" s="16">
        <v>0.13836477987421381</v>
      </c>
      <c r="Q10" s="16">
        <v>0.06</v>
      </c>
      <c r="S10" s="16">
        <v>8.247422680412371E-2</v>
      </c>
      <c r="T10" s="16">
        <v>0.1231884057971015</v>
      </c>
      <c r="U10" s="16">
        <v>0.1048951048951049</v>
      </c>
      <c r="V10" s="16">
        <v>8.6294416243654817E-2</v>
      </c>
      <c r="X10" s="16">
        <v>9.7493036211699163E-2</v>
      </c>
      <c r="Y10" s="16">
        <v>8.2142857142857142E-2</v>
      </c>
      <c r="Z10" s="16">
        <v>0.14035087719298239</v>
      </c>
      <c r="AB10" s="16">
        <v>0.1027397260273973</v>
      </c>
      <c r="AC10" s="16">
        <v>0.1018363939899833</v>
      </c>
      <c r="AD10" s="16">
        <v>0.108179419525066</v>
      </c>
    </row>
    <row r="11" spans="2:32" ht="19" customHeight="1" x14ac:dyDescent="0.35">
      <c r="B11" s="18" t="s">
        <v>98</v>
      </c>
      <c r="C11" s="16">
        <v>6.4197530864197536E-2</v>
      </c>
      <c r="D11" s="16">
        <v>2.2831050228310501E-2</v>
      </c>
      <c r="E11" s="16">
        <v>7.9661016949152536E-2</v>
      </c>
      <c r="G11" s="16">
        <v>5.0980392156862737E-2</v>
      </c>
      <c r="H11" s="16">
        <v>7.1969696969696975E-2</v>
      </c>
      <c r="I11" s="16">
        <v>8.0645161290322578E-2</v>
      </c>
      <c r="J11" s="16">
        <v>4.7619047619047623E-2</v>
      </c>
      <c r="L11" s="16">
        <v>6.1359867330016582E-2</v>
      </c>
      <c r="M11" s="16">
        <v>3.4188034188034191E-2</v>
      </c>
      <c r="O11" s="16">
        <v>3.3898305084745763E-2</v>
      </c>
      <c r="P11" s="16">
        <v>5.6603773584905662E-2</v>
      </c>
      <c r="Q11" s="16">
        <v>0.05</v>
      </c>
      <c r="S11" s="16">
        <v>7.7319587628865982E-2</v>
      </c>
      <c r="T11" s="16">
        <v>4.710144927536232E-2</v>
      </c>
      <c r="U11" s="16">
        <v>5.5944055944055937E-2</v>
      </c>
      <c r="V11" s="16">
        <v>8.1218274111675121E-2</v>
      </c>
      <c r="X11" s="16">
        <v>5.5710306406685242E-2</v>
      </c>
      <c r="Y11" s="16">
        <v>6.7857142857142852E-2</v>
      </c>
      <c r="Z11" s="16">
        <v>7.6023391812865493E-2</v>
      </c>
      <c r="AB11" s="16">
        <v>6.1643835616438353E-2</v>
      </c>
      <c r="AC11" s="16">
        <v>5.5091819699499167E-2</v>
      </c>
      <c r="AD11" s="16">
        <v>6.860158311345646E-2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F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175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32.15" customHeight="1" x14ac:dyDescent="0.35">
      <c r="B8" s="18" t="s">
        <v>176</v>
      </c>
      <c r="C8" s="16">
        <v>0.16049382716049379</v>
      </c>
      <c r="D8" s="16">
        <v>0.18721461187214611</v>
      </c>
      <c r="E8" s="16">
        <v>0.15084745762711871</v>
      </c>
      <c r="G8" s="16">
        <v>0.14117647058823529</v>
      </c>
      <c r="H8" s="16">
        <v>0.17045454545454539</v>
      </c>
      <c r="I8" s="16">
        <v>0.16666666666666671</v>
      </c>
      <c r="J8" s="16">
        <v>0.1714285714285714</v>
      </c>
      <c r="L8" s="16">
        <v>0.15920398009950251</v>
      </c>
      <c r="M8" s="16">
        <v>0.1965811965811966</v>
      </c>
      <c r="O8" s="16">
        <v>0.14689265536723159</v>
      </c>
      <c r="P8" s="16">
        <v>0.15723270440251569</v>
      </c>
      <c r="Q8" s="16">
        <v>0.16</v>
      </c>
      <c r="S8" s="16">
        <v>0.134020618556701</v>
      </c>
      <c r="T8" s="16">
        <v>0.13043478260869559</v>
      </c>
      <c r="U8" s="16">
        <v>0.14685314685314679</v>
      </c>
      <c r="V8" s="16">
        <v>0.23857868020304571</v>
      </c>
      <c r="X8" s="16">
        <v>0.16991643454038999</v>
      </c>
      <c r="Y8" s="16">
        <v>0.15357142857142861</v>
      </c>
      <c r="Z8" s="16">
        <v>0.15204678362573101</v>
      </c>
      <c r="AB8" s="16">
        <v>0.1660958904109589</v>
      </c>
      <c r="AC8" s="16">
        <v>0.1619365609348915</v>
      </c>
      <c r="AD8" s="16">
        <v>0.15831134564643801</v>
      </c>
    </row>
    <row r="9" spans="2:32" ht="32.15" customHeight="1" x14ac:dyDescent="0.35">
      <c r="B9" s="18" t="s">
        <v>177</v>
      </c>
      <c r="C9" s="16">
        <v>0.46296296296296302</v>
      </c>
      <c r="D9" s="16">
        <v>0.47488584474885842</v>
      </c>
      <c r="E9" s="16">
        <v>0.4576271186440678</v>
      </c>
      <c r="G9" s="16">
        <v>0.4392156862745098</v>
      </c>
      <c r="H9" s="16">
        <v>0.48484848484848492</v>
      </c>
      <c r="I9" s="16">
        <v>0.46236559139784938</v>
      </c>
      <c r="J9" s="16">
        <v>0.46666666666666667</v>
      </c>
      <c r="L9" s="16">
        <v>0.47761194029850751</v>
      </c>
      <c r="M9" s="16">
        <v>0.42735042735042728</v>
      </c>
      <c r="O9" s="16">
        <v>0.50282485875706218</v>
      </c>
      <c r="P9" s="16">
        <v>0.44654088050314472</v>
      </c>
      <c r="Q9" s="16">
        <v>0.44</v>
      </c>
      <c r="S9" s="16">
        <v>0.41237113402061848</v>
      </c>
      <c r="T9" s="16">
        <v>0.48188405797101452</v>
      </c>
      <c r="U9" s="16">
        <v>0.47552447552447552</v>
      </c>
      <c r="V9" s="16">
        <v>0.47715736040609141</v>
      </c>
      <c r="X9" s="16">
        <v>0.45125348189415038</v>
      </c>
      <c r="Y9" s="16">
        <v>0.46071428571428569</v>
      </c>
      <c r="Z9" s="16">
        <v>0.49122807017543862</v>
      </c>
      <c r="AB9" s="16">
        <v>0.4708904109589041</v>
      </c>
      <c r="AC9" s="16">
        <v>0.45242070116861438</v>
      </c>
      <c r="AD9" s="16">
        <v>0.48548812664907648</v>
      </c>
    </row>
    <row r="10" spans="2:32" ht="32.15" customHeight="1" x14ac:dyDescent="0.35">
      <c r="B10" s="18" t="s">
        <v>178</v>
      </c>
      <c r="C10" s="16">
        <v>0.26049382716049391</v>
      </c>
      <c r="D10" s="16">
        <v>0.22831050228310501</v>
      </c>
      <c r="E10" s="16">
        <v>0.27288135593220342</v>
      </c>
      <c r="G10" s="16">
        <v>0.29803921568627451</v>
      </c>
      <c r="H10" s="16">
        <v>0.22727272727272729</v>
      </c>
      <c r="I10" s="16">
        <v>0.27419354838709681</v>
      </c>
      <c r="J10" s="16">
        <v>0.22857142857142859</v>
      </c>
      <c r="L10" s="16">
        <v>0.25207296849087901</v>
      </c>
      <c r="M10" s="16">
        <v>0.25641025641025639</v>
      </c>
      <c r="O10" s="16">
        <v>0.25423728813559321</v>
      </c>
      <c r="P10" s="16">
        <v>0.26415094339622641</v>
      </c>
      <c r="Q10" s="16">
        <v>0.26</v>
      </c>
      <c r="S10" s="16">
        <v>0.31443298969072159</v>
      </c>
      <c r="T10" s="16">
        <v>0.25724637681159418</v>
      </c>
      <c r="U10" s="16">
        <v>0.27272727272727271</v>
      </c>
      <c r="V10" s="16">
        <v>0.20304568527918779</v>
      </c>
      <c r="X10" s="16">
        <v>0.2785515320334262</v>
      </c>
      <c r="Y10" s="16">
        <v>0.25714285714285712</v>
      </c>
      <c r="Z10" s="16">
        <v>0.22807017543859651</v>
      </c>
      <c r="AB10" s="16">
        <v>0.25684931506849318</v>
      </c>
      <c r="AC10" s="16">
        <v>0.26878130217028379</v>
      </c>
      <c r="AD10" s="16">
        <v>0.2427440633245383</v>
      </c>
    </row>
    <row r="11" spans="2:32" ht="32.15" customHeight="1" x14ac:dyDescent="0.35">
      <c r="B11" s="18" t="s">
        <v>179</v>
      </c>
      <c r="C11" s="16">
        <v>8.7654320987654327E-2</v>
      </c>
      <c r="D11" s="16">
        <v>9.5890410958904104E-2</v>
      </c>
      <c r="E11" s="16">
        <v>8.4745762711864403E-2</v>
      </c>
      <c r="G11" s="16">
        <v>9.4117647058823528E-2</v>
      </c>
      <c r="H11" s="16">
        <v>7.9545454545454544E-2</v>
      </c>
      <c r="I11" s="16">
        <v>8.0645161290322578E-2</v>
      </c>
      <c r="J11" s="16">
        <v>0.10476190476190481</v>
      </c>
      <c r="L11" s="16">
        <v>8.6235489220563843E-2</v>
      </c>
      <c r="M11" s="16">
        <v>7.6923076923076927E-2</v>
      </c>
      <c r="O11" s="16">
        <v>7.909604519774012E-2</v>
      </c>
      <c r="P11" s="16">
        <v>0.1069182389937107</v>
      </c>
      <c r="Q11" s="16">
        <v>0.1</v>
      </c>
      <c r="S11" s="16">
        <v>0.10309278350515461</v>
      </c>
      <c r="T11" s="16">
        <v>0.108695652173913</v>
      </c>
      <c r="U11" s="16">
        <v>6.2937062937062943E-2</v>
      </c>
      <c r="V11" s="16">
        <v>6.0913705583756347E-2</v>
      </c>
      <c r="X11" s="16">
        <v>8.6350974930362118E-2</v>
      </c>
      <c r="Y11" s="16">
        <v>9.285714285714286E-2</v>
      </c>
      <c r="Z11" s="16">
        <v>8.1871345029239762E-2</v>
      </c>
      <c r="AB11" s="16">
        <v>8.3904109589041098E-2</v>
      </c>
      <c r="AC11" s="16">
        <v>9.3489148580968282E-2</v>
      </c>
      <c r="AD11" s="16">
        <v>7.3878627968337732E-2</v>
      </c>
    </row>
    <row r="12" spans="2:32" ht="32.15" customHeight="1" x14ac:dyDescent="0.35">
      <c r="B12" s="18" t="s">
        <v>180</v>
      </c>
      <c r="C12" s="16">
        <v>1.604938271604938E-2</v>
      </c>
      <c r="D12" s="16">
        <v>1.3698630136986301E-2</v>
      </c>
      <c r="E12" s="16">
        <v>1.6949152542372881E-2</v>
      </c>
      <c r="G12" s="16">
        <v>1.1764705882352939E-2</v>
      </c>
      <c r="H12" s="16">
        <v>2.6515151515151519E-2</v>
      </c>
      <c r="I12" s="16">
        <v>5.3763440860215058E-3</v>
      </c>
      <c r="J12" s="16">
        <v>1.9047619047619049E-2</v>
      </c>
      <c r="L12" s="16">
        <v>1.824212271973466E-2</v>
      </c>
      <c r="M12" s="16">
        <v>8.5470085470085479E-3</v>
      </c>
      <c r="O12" s="16">
        <v>1.1299435028248589E-2</v>
      </c>
      <c r="P12" s="16">
        <v>6.2893081761006293E-3</v>
      </c>
      <c r="Q12" s="16">
        <v>0.03</v>
      </c>
      <c r="S12" s="16">
        <v>1.54639175257732E-2</v>
      </c>
      <c r="T12" s="16">
        <v>1.4492753623188409E-2</v>
      </c>
      <c r="U12" s="16">
        <v>2.097902097902098E-2</v>
      </c>
      <c r="V12" s="16">
        <v>1.522842639593909E-2</v>
      </c>
      <c r="X12" s="16">
        <v>2.7855153203342618E-3</v>
      </c>
      <c r="Y12" s="16">
        <v>2.8571428571428571E-2</v>
      </c>
      <c r="Z12" s="16">
        <v>2.3391812865497071E-2</v>
      </c>
      <c r="AB12" s="16">
        <v>1.541095890410959E-2</v>
      </c>
      <c r="AC12" s="16">
        <v>1.6694490818030049E-2</v>
      </c>
      <c r="AD12" s="16">
        <v>2.3746701846965701E-2</v>
      </c>
    </row>
    <row r="13" spans="2:32" ht="19" customHeight="1" x14ac:dyDescent="0.35">
      <c r="B13" s="18" t="s">
        <v>122</v>
      </c>
      <c r="C13" s="16">
        <v>1.234567901234568E-2</v>
      </c>
      <c r="D13" s="16">
        <v>0</v>
      </c>
      <c r="E13" s="16">
        <v>1.6949152542372881E-2</v>
      </c>
      <c r="G13" s="16">
        <v>1.5686274509803921E-2</v>
      </c>
      <c r="H13" s="16">
        <v>1.136363636363636E-2</v>
      </c>
      <c r="I13" s="16">
        <v>1.075268817204301E-2</v>
      </c>
      <c r="J13" s="16">
        <v>9.5238095238095247E-3</v>
      </c>
      <c r="L13" s="16">
        <v>6.6334991708126038E-3</v>
      </c>
      <c r="M13" s="16">
        <v>3.4188034188034191E-2</v>
      </c>
      <c r="O13" s="16">
        <v>5.6497175141242938E-3</v>
      </c>
      <c r="P13" s="16">
        <v>1.886792452830189E-2</v>
      </c>
      <c r="Q13" s="16">
        <v>0.01</v>
      </c>
      <c r="S13" s="16">
        <v>2.0618556701030931E-2</v>
      </c>
      <c r="T13" s="16">
        <v>7.246376811594203E-3</v>
      </c>
      <c r="U13" s="16">
        <v>2.097902097902098E-2</v>
      </c>
      <c r="V13" s="16">
        <v>5.076142131979695E-3</v>
      </c>
      <c r="X13" s="16">
        <v>1.1142061281337051E-2</v>
      </c>
      <c r="Y13" s="16">
        <v>7.1428571428571426E-3</v>
      </c>
      <c r="Z13" s="16">
        <v>2.3391812865497071E-2</v>
      </c>
      <c r="AB13" s="16">
        <v>6.8493150684931503E-3</v>
      </c>
      <c r="AC13" s="16">
        <v>6.6777963272120202E-3</v>
      </c>
      <c r="AD13" s="16">
        <v>1.5831134564643801E-2</v>
      </c>
    </row>
    <row r="15" spans="2:32" x14ac:dyDescent="0.35">
      <c r="B15" t="s">
        <v>323</v>
      </c>
    </row>
    <row r="16" spans="2:32" x14ac:dyDescent="0.35">
      <c r="B16" t="s">
        <v>10</v>
      </c>
    </row>
    <row r="18" spans="2:2" x14ac:dyDescent="0.35">
      <c r="B18"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F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181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809</v>
      </c>
      <c r="D7" s="23">
        <v>219</v>
      </c>
      <c r="E7" s="23">
        <v>589</v>
      </c>
      <c r="G7" s="23">
        <v>255</v>
      </c>
      <c r="H7" s="23">
        <v>264</v>
      </c>
      <c r="I7" s="23">
        <v>185</v>
      </c>
      <c r="J7" s="23">
        <v>105</v>
      </c>
      <c r="L7" s="23">
        <v>603</v>
      </c>
      <c r="M7" s="23">
        <v>117</v>
      </c>
      <c r="O7" s="23">
        <v>177</v>
      </c>
      <c r="P7" s="23">
        <v>159</v>
      </c>
      <c r="Q7" s="23">
        <v>100</v>
      </c>
      <c r="S7" s="23">
        <v>193</v>
      </c>
      <c r="T7" s="23">
        <v>276</v>
      </c>
      <c r="U7" s="23">
        <v>143</v>
      </c>
      <c r="V7" s="23">
        <v>197</v>
      </c>
      <c r="X7" s="23">
        <v>358</v>
      </c>
      <c r="Y7" s="23">
        <v>280</v>
      </c>
      <c r="Z7" s="23">
        <v>171</v>
      </c>
      <c r="AB7" s="23">
        <v>583</v>
      </c>
      <c r="AC7" s="23">
        <v>599</v>
      </c>
      <c r="AD7" s="23">
        <v>379</v>
      </c>
    </row>
    <row r="8" spans="2:32" ht="46" customHeight="1" x14ac:dyDescent="0.35">
      <c r="B8" s="18" t="s">
        <v>182</v>
      </c>
      <c r="C8" s="16">
        <v>0.57601977750309019</v>
      </c>
      <c r="D8" s="16">
        <v>0.47031963470319632</v>
      </c>
      <c r="E8" s="16">
        <v>0.61460101867572159</v>
      </c>
      <c r="G8" s="16">
        <v>0.5607843137254902</v>
      </c>
      <c r="H8" s="16">
        <v>0.60984848484848486</v>
      </c>
      <c r="I8" s="16">
        <v>0.54594594594594592</v>
      </c>
      <c r="J8" s="16">
        <v>0.580952380952381</v>
      </c>
      <c r="L8" s="16">
        <v>0.61359867330016582</v>
      </c>
      <c r="M8" s="16">
        <v>0.49572649572649569</v>
      </c>
      <c r="O8" s="16">
        <v>0.54802259887005644</v>
      </c>
      <c r="P8" s="16">
        <v>0.51572327044025157</v>
      </c>
      <c r="Q8" s="16">
        <v>0.56999999999999995</v>
      </c>
      <c r="S8" s="16">
        <v>0.52849740932642486</v>
      </c>
      <c r="T8" s="16">
        <v>0.57246376811594202</v>
      </c>
      <c r="U8" s="16">
        <v>0.55244755244755239</v>
      </c>
      <c r="V8" s="16">
        <v>0.64467005076142136</v>
      </c>
      <c r="X8" s="16">
        <v>0.6005586592178771</v>
      </c>
      <c r="Y8" s="16">
        <v>0.60357142857142854</v>
      </c>
      <c r="Z8" s="16">
        <v>0.47953216374268998</v>
      </c>
      <c r="AB8" s="16">
        <v>0.63979416809605494</v>
      </c>
      <c r="AC8" s="16">
        <v>0.61936560934891483</v>
      </c>
      <c r="AD8" s="16">
        <v>0.57255936675461738</v>
      </c>
    </row>
    <row r="9" spans="2:32" ht="46" customHeight="1" x14ac:dyDescent="0.35">
      <c r="B9" s="18" t="s">
        <v>183</v>
      </c>
      <c r="C9" s="16">
        <v>0.51915945611866499</v>
      </c>
      <c r="D9" s="16">
        <v>0.42922374429223742</v>
      </c>
      <c r="E9" s="16">
        <v>0.5534804753820034</v>
      </c>
      <c r="G9" s="16">
        <v>0.44313725490196082</v>
      </c>
      <c r="H9" s="16">
        <v>0.5757575757575758</v>
      </c>
      <c r="I9" s="16">
        <v>0.56216216216216219</v>
      </c>
      <c r="J9" s="16">
        <v>0.48571428571428571</v>
      </c>
      <c r="L9" s="16">
        <v>0.52736318407960203</v>
      </c>
      <c r="M9" s="16">
        <v>0.50427350427350426</v>
      </c>
      <c r="O9" s="16">
        <v>0.50282485875706218</v>
      </c>
      <c r="P9" s="16">
        <v>0.49056603773584911</v>
      </c>
      <c r="Q9" s="16">
        <v>0.55000000000000004</v>
      </c>
      <c r="S9" s="16">
        <v>0.51813471502590669</v>
      </c>
      <c r="T9" s="16">
        <v>0.53985507246376807</v>
      </c>
      <c r="U9" s="16">
        <v>0.39160839160839161</v>
      </c>
      <c r="V9" s="16">
        <v>0.58375634517766495</v>
      </c>
      <c r="X9" s="16">
        <v>0.54469273743016755</v>
      </c>
      <c r="Y9" s="16">
        <v>0.48571428571428571</v>
      </c>
      <c r="Z9" s="16">
        <v>0.52046783625730997</v>
      </c>
      <c r="AB9" s="16">
        <v>0.52315608919382506</v>
      </c>
      <c r="AC9" s="16">
        <v>0.53088480801335558</v>
      </c>
      <c r="AD9" s="16">
        <v>0.53562005277044855</v>
      </c>
    </row>
    <row r="10" spans="2:32" ht="32.15" customHeight="1" x14ac:dyDescent="0.35">
      <c r="B10" s="18" t="s">
        <v>184</v>
      </c>
      <c r="C10" s="16">
        <v>0.49196538936959211</v>
      </c>
      <c r="D10" s="16">
        <v>0.45662100456621002</v>
      </c>
      <c r="E10" s="16">
        <v>0.50424448217317486</v>
      </c>
      <c r="G10" s="16">
        <v>0.47058823529411759</v>
      </c>
      <c r="H10" s="16">
        <v>0.46590909090909088</v>
      </c>
      <c r="I10" s="16">
        <v>0.54594594594594592</v>
      </c>
      <c r="J10" s="16">
        <v>0.51428571428571423</v>
      </c>
      <c r="L10" s="16">
        <v>0.47595356550580431</v>
      </c>
      <c r="M10" s="16">
        <v>0.53846153846153844</v>
      </c>
      <c r="O10" s="16">
        <v>0.50847457627118642</v>
      </c>
      <c r="P10" s="16">
        <v>0.55974842767295596</v>
      </c>
      <c r="Q10" s="16">
        <v>0.44</v>
      </c>
      <c r="S10" s="16">
        <v>0.51813471502590669</v>
      </c>
      <c r="T10" s="16">
        <v>0.52173913043478259</v>
      </c>
      <c r="U10" s="16">
        <v>0.51048951048951052</v>
      </c>
      <c r="V10" s="16">
        <v>0.41116751269035529</v>
      </c>
      <c r="X10" s="16">
        <v>0.48882681564245811</v>
      </c>
      <c r="Y10" s="16">
        <v>0.49642857142857139</v>
      </c>
      <c r="Z10" s="16">
        <v>0.49122807017543862</v>
      </c>
      <c r="AB10" s="16">
        <v>0.48542024013722129</v>
      </c>
      <c r="AC10" s="16">
        <v>0.4958263772954925</v>
      </c>
      <c r="AD10" s="16">
        <v>0.50659630606860162</v>
      </c>
    </row>
    <row r="11" spans="2:32" ht="46" customHeight="1" x14ac:dyDescent="0.35">
      <c r="B11" s="18" t="s">
        <v>185</v>
      </c>
      <c r="C11" s="16">
        <v>0.42398022249690981</v>
      </c>
      <c r="D11" s="16">
        <v>0.40182648401826482</v>
      </c>
      <c r="E11" s="16">
        <v>0.43123938879456708</v>
      </c>
      <c r="G11" s="16">
        <v>0.4392156862745098</v>
      </c>
      <c r="H11" s="16">
        <v>0.44318181818181818</v>
      </c>
      <c r="I11" s="16">
        <v>0.39459459459459462</v>
      </c>
      <c r="J11" s="16">
        <v>0.39047619047619048</v>
      </c>
      <c r="L11" s="16">
        <v>0.44278606965174128</v>
      </c>
      <c r="M11" s="16">
        <v>0.29914529914529908</v>
      </c>
      <c r="O11" s="16">
        <v>0.41807909604519772</v>
      </c>
      <c r="P11" s="16">
        <v>0.41509433962264147</v>
      </c>
      <c r="Q11" s="16">
        <v>0.43</v>
      </c>
      <c r="S11" s="16">
        <v>0.45077720207253891</v>
      </c>
      <c r="T11" s="16">
        <v>0.38768115942028991</v>
      </c>
      <c r="U11" s="16">
        <v>0.3776223776223776</v>
      </c>
      <c r="V11" s="16">
        <v>0.48223350253807112</v>
      </c>
      <c r="X11" s="16">
        <v>0.45251396648044689</v>
      </c>
      <c r="Y11" s="16">
        <v>0.40357142857142858</v>
      </c>
      <c r="Z11" s="16">
        <v>0.39766081871345033</v>
      </c>
      <c r="AB11" s="16">
        <v>0.43910806174957118</v>
      </c>
      <c r="AC11" s="16">
        <v>0.41903171953255419</v>
      </c>
      <c r="AD11" s="16">
        <v>0.37467018469656987</v>
      </c>
    </row>
    <row r="12" spans="2:32" ht="32.15" customHeight="1" x14ac:dyDescent="0.35">
      <c r="B12" s="18" t="s">
        <v>186</v>
      </c>
      <c r="C12" s="16">
        <v>0.27194066749072932</v>
      </c>
      <c r="D12" s="16">
        <v>0.37442922374429222</v>
      </c>
      <c r="E12" s="16">
        <v>0.23429541595925299</v>
      </c>
      <c r="G12" s="16">
        <v>0.27843137254901962</v>
      </c>
      <c r="H12" s="16">
        <v>0.2424242424242424</v>
      </c>
      <c r="I12" s="16">
        <v>0.2810810810810811</v>
      </c>
      <c r="J12" s="16">
        <v>0.31428571428571428</v>
      </c>
      <c r="L12" s="16">
        <v>0.25207296849087901</v>
      </c>
      <c r="M12" s="16">
        <v>0.34188034188034189</v>
      </c>
      <c r="O12" s="16">
        <v>0.24858757062146891</v>
      </c>
      <c r="P12" s="16">
        <v>0.2452830188679245</v>
      </c>
      <c r="Q12" s="16">
        <v>0.32</v>
      </c>
      <c r="S12" s="16">
        <v>0.25388601036269431</v>
      </c>
      <c r="T12" s="16">
        <v>0.29347826086956519</v>
      </c>
      <c r="U12" s="16">
        <v>0.32167832167832172</v>
      </c>
      <c r="V12" s="16">
        <v>0.2233502538071066</v>
      </c>
      <c r="X12" s="16">
        <v>0.24860335195530731</v>
      </c>
      <c r="Y12" s="16">
        <v>0.2857142857142857</v>
      </c>
      <c r="Z12" s="16">
        <v>0.2982456140350877</v>
      </c>
      <c r="AB12" s="16">
        <v>0.26072041166380788</v>
      </c>
      <c r="AC12" s="16">
        <v>0.26878130217028379</v>
      </c>
      <c r="AD12" s="16">
        <v>0.27176781002638523</v>
      </c>
    </row>
    <row r="13" spans="2:32" ht="46" customHeight="1" x14ac:dyDescent="0.35">
      <c r="B13" s="18" t="s">
        <v>187</v>
      </c>
      <c r="C13" s="16">
        <v>0.21631644004944381</v>
      </c>
      <c r="D13" s="16">
        <v>0.23744292237442921</v>
      </c>
      <c r="E13" s="16">
        <v>0.20882852292020371</v>
      </c>
      <c r="G13" s="16">
        <v>0.22352941176470589</v>
      </c>
      <c r="H13" s="16">
        <v>0.23863636363636359</v>
      </c>
      <c r="I13" s="16">
        <v>0.17837837837837839</v>
      </c>
      <c r="J13" s="16">
        <v>0.2095238095238095</v>
      </c>
      <c r="L13" s="16">
        <v>0.22885572139303481</v>
      </c>
      <c r="M13" s="16">
        <v>0.13675213675213679</v>
      </c>
      <c r="O13" s="16">
        <v>0.25988700564971751</v>
      </c>
      <c r="P13" s="16">
        <v>0.20125786163522011</v>
      </c>
      <c r="Q13" s="16">
        <v>0.24</v>
      </c>
      <c r="S13" s="16">
        <v>0.19689119170984459</v>
      </c>
      <c r="T13" s="16">
        <v>0.25724637681159418</v>
      </c>
      <c r="U13" s="16">
        <v>0.2167832167832168</v>
      </c>
      <c r="V13" s="16">
        <v>0.17766497461928929</v>
      </c>
      <c r="X13" s="16">
        <v>0.20949720670391059</v>
      </c>
      <c r="Y13" s="16">
        <v>0.23214285714285721</v>
      </c>
      <c r="Z13" s="16">
        <v>0.2046783625730994</v>
      </c>
      <c r="AB13" s="16">
        <v>0.21612349914236709</v>
      </c>
      <c r="AC13" s="16">
        <v>0.21869782971619359</v>
      </c>
      <c r="AD13" s="16">
        <v>0.2005277044854881</v>
      </c>
    </row>
    <row r="14" spans="2:32" ht="32.15" customHeight="1" x14ac:dyDescent="0.35">
      <c r="B14" s="18" t="s">
        <v>188</v>
      </c>
      <c r="C14" s="16">
        <v>0.21260815822002471</v>
      </c>
      <c r="D14" s="16">
        <v>0.25570776255707761</v>
      </c>
      <c r="E14" s="16">
        <v>0.19694397283531409</v>
      </c>
      <c r="G14" s="16">
        <v>0.2196078431372549</v>
      </c>
      <c r="H14" s="16">
        <v>0.21590909090909091</v>
      </c>
      <c r="I14" s="16">
        <v>0.2</v>
      </c>
      <c r="J14" s="16">
        <v>0.2095238095238095</v>
      </c>
      <c r="L14" s="16">
        <v>0.20066334991708129</v>
      </c>
      <c r="M14" s="16">
        <v>0.28205128205128199</v>
      </c>
      <c r="O14" s="16">
        <v>0.22598870056497181</v>
      </c>
      <c r="P14" s="16">
        <v>0.21383647798742139</v>
      </c>
      <c r="Q14" s="16">
        <v>0.19</v>
      </c>
      <c r="S14" s="16">
        <v>0.19689119170984459</v>
      </c>
      <c r="T14" s="16">
        <v>0.19565217391304349</v>
      </c>
      <c r="U14" s="16">
        <v>0.25174825174825177</v>
      </c>
      <c r="V14" s="16">
        <v>0.2233502538071066</v>
      </c>
      <c r="X14" s="16">
        <v>0.18435754189944131</v>
      </c>
      <c r="Y14" s="16">
        <v>0.23571428571428571</v>
      </c>
      <c r="Z14" s="16">
        <v>0.23391812865497069</v>
      </c>
      <c r="AB14" s="16">
        <v>0.21097770154373929</v>
      </c>
      <c r="AC14" s="16">
        <v>0.2053422370617696</v>
      </c>
      <c r="AD14" s="16">
        <v>0.2242744063324538</v>
      </c>
    </row>
    <row r="15" spans="2:32" ht="19" customHeight="1" x14ac:dyDescent="0.35">
      <c r="B15" s="18" t="s">
        <v>81</v>
      </c>
      <c r="C15" s="16">
        <v>4.944375772558714E-3</v>
      </c>
      <c r="D15" s="16">
        <v>4.5662100456621002E-3</v>
      </c>
      <c r="E15" s="16">
        <v>5.0933786078098484E-3</v>
      </c>
      <c r="G15" s="16">
        <v>7.8431372549019607E-3</v>
      </c>
      <c r="H15" s="16">
        <v>3.787878787878788E-3</v>
      </c>
      <c r="I15" s="16">
        <v>0</v>
      </c>
      <c r="J15" s="16">
        <v>9.5238095238095247E-3</v>
      </c>
      <c r="L15" s="16">
        <v>1.658374792703151E-3</v>
      </c>
      <c r="M15" s="16">
        <v>1.7094017094017099E-2</v>
      </c>
      <c r="O15" s="16">
        <v>5.6497175141242938E-3</v>
      </c>
      <c r="P15" s="16">
        <v>1.257861635220126E-2</v>
      </c>
      <c r="Q15" s="16">
        <v>0</v>
      </c>
      <c r="S15" s="16">
        <v>5.1813471502590684E-3</v>
      </c>
      <c r="T15" s="16">
        <v>3.6231884057971011E-3</v>
      </c>
      <c r="U15" s="16">
        <v>1.3986013986013989E-2</v>
      </c>
      <c r="V15" s="16">
        <v>0</v>
      </c>
      <c r="X15" s="16">
        <v>2.7932960893854749E-3</v>
      </c>
      <c r="Y15" s="16">
        <v>7.1428571428571426E-3</v>
      </c>
      <c r="Z15" s="16">
        <v>5.8479532163742687E-3</v>
      </c>
      <c r="AB15" s="16">
        <v>1.715265866209262E-3</v>
      </c>
      <c r="AC15" s="16">
        <v>3.3388981636060101E-3</v>
      </c>
      <c r="AD15" s="16">
        <v>7.9155672823219003E-3</v>
      </c>
    </row>
    <row r="16" spans="2:32" ht="19" customHeight="1" x14ac:dyDescent="0.35">
      <c r="B16" s="18" t="s">
        <v>122</v>
      </c>
      <c r="C16" s="16">
        <v>3.708281829419036E-3</v>
      </c>
      <c r="D16" s="16">
        <v>0</v>
      </c>
      <c r="E16" s="16">
        <v>5.0933786078098484E-3</v>
      </c>
      <c r="G16" s="16">
        <v>3.9215686274509803E-3</v>
      </c>
      <c r="H16" s="16">
        <v>3.787878787878788E-3</v>
      </c>
      <c r="I16" s="16">
        <v>5.4054054054054057E-3</v>
      </c>
      <c r="J16" s="16">
        <v>0</v>
      </c>
      <c r="L16" s="16">
        <v>1.658374792703151E-3</v>
      </c>
      <c r="M16" s="16">
        <v>1.7094017094017099E-2</v>
      </c>
      <c r="O16" s="16">
        <v>5.6497175141242938E-3</v>
      </c>
      <c r="P16" s="16">
        <v>6.2893081761006293E-3</v>
      </c>
      <c r="Q16" s="16">
        <v>0</v>
      </c>
      <c r="S16" s="16">
        <v>0</v>
      </c>
      <c r="T16" s="16">
        <v>0</v>
      </c>
      <c r="U16" s="16">
        <v>2.097902097902098E-2</v>
      </c>
      <c r="V16" s="16">
        <v>0</v>
      </c>
      <c r="X16" s="16">
        <v>0</v>
      </c>
      <c r="Y16" s="16">
        <v>3.5714285714285709E-3</v>
      </c>
      <c r="Z16" s="16">
        <v>1.1695906432748541E-2</v>
      </c>
      <c r="AB16" s="16">
        <v>0</v>
      </c>
      <c r="AC16" s="16">
        <v>1.6694490818030051E-3</v>
      </c>
      <c r="AD16" s="16">
        <v>7.9155672823219003E-3</v>
      </c>
    </row>
    <row r="17" spans="2:30" ht="19" customHeight="1" x14ac:dyDescent="0.35">
      <c r="B17" s="18" t="s">
        <v>58</v>
      </c>
      <c r="C17" s="16">
        <v>0</v>
      </c>
      <c r="D17" s="16">
        <v>0</v>
      </c>
      <c r="E17" s="16">
        <v>0</v>
      </c>
      <c r="G17" s="16">
        <v>0</v>
      </c>
      <c r="H17" s="16">
        <v>0</v>
      </c>
      <c r="I17" s="16">
        <v>0</v>
      </c>
      <c r="J17" s="16">
        <v>0</v>
      </c>
      <c r="L17" s="16">
        <v>0</v>
      </c>
      <c r="M17" s="16">
        <v>0</v>
      </c>
      <c r="O17" s="16">
        <v>0</v>
      </c>
      <c r="P17" s="16">
        <v>0</v>
      </c>
      <c r="Q17" s="16">
        <v>0</v>
      </c>
      <c r="S17" s="16">
        <v>0</v>
      </c>
      <c r="T17" s="16">
        <v>0</v>
      </c>
      <c r="U17" s="16">
        <v>0</v>
      </c>
      <c r="V17" s="16">
        <v>0</v>
      </c>
      <c r="X17" s="16">
        <v>0</v>
      </c>
      <c r="Y17" s="16">
        <v>0</v>
      </c>
      <c r="Z17" s="16">
        <v>0</v>
      </c>
      <c r="AB17" s="16">
        <v>0</v>
      </c>
      <c r="AC17" s="16">
        <v>0</v>
      </c>
      <c r="AD17" s="16">
        <v>0</v>
      </c>
    </row>
    <row r="19" spans="2:30" x14ac:dyDescent="0.35">
      <c r="B19" s="20" t="s">
        <v>21</v>
      </c>
    </row>
    <row r="20" spans="2:30" x14ac:dyDescent="0.35">
      <c r="B20" t="s">
        <v>323</v>
      </c>
    </row>
    <row r="21" spans="2:30" x14ac:dyDescent="0.35">
      <c r="B21" t="s">
        <v>10</v>
      </c>
    </row>
    <row r="22" spans="2:30" x14ac:dyDescent="0.35">
      <c r="B22"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189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190</v>
      </c>
      <c r="C8" s="16">
        <v>0.21358024691358021</v>
      </c>
      <c r="D8" s="16">
        <v>0.22831050228310501</v>
      </c>
      <c r="E8" s="16">
        <v>0.2084745762711864</v>
      </c>
      <c r="G8" s="16">
        <v>0.23137254901960791</v>
      </c>
      <c r="H8" s="16">
        <v>0.1628787878787879</v>
      </c>
      <c r="I8" s="16">
        <v>0.22580645161290319</v>
      </c>
      <c r="J8" s="16">
        <v>0.27619047619047621</v>
      </c>
      <c r="L8" s="16">
        <v>0.19237147595356549</v>
      </c>
      <c r="M8" s="16">
        <v>0.29914529914529908</v>
      </c>
      <c r="O8" s="16">
        <v>0.20338983050847459</v>
      </c>
      <c r="P8" s="16">
        <v>0.2452830188679245</v>
      </c>
      <c r="Q8" s="16">
        <v>0.23</v>
      </c>
      <c r="S8" s="16">
        <v>0.21649484536082481</v>
      </c>
      <c r="T8" s="16">
        <v>0.19565217391304349</v>
      </c>
      <c r="U8" s="16">
        <v>0.1888111888111888</v>
      </c>
      <c r="V8" s="16">
        <v>0.25380710659898481</v>
      </c>
      <c r="X8" s="16">
        <v>0.2061281337047354</v>
      </c>
      <c r="Y8" s="16">
        <v>0.1964285714285714</v>
      </c>
      <c r="Z8" s="16">
        <v>0.25730994152046782</v>
      </c>
      <c r="AB8" s="16">
        <v>0.18835616438356159</v>
      </c>
      <c r="AC8" s="16">
        <v>0.18530884808013359</v>
      </c>
      <c r="AD8" s="16">
        <v>0.2480211081794195</v>
      </c>
    </row>
    <row r="9" spans="2:32" ht="19" customHeight="1" x14ac:dyDescent="0.35">
      <c r="B9" s="18" t="s">
        <v>191</v>
      </c>
      <c r="C9" s="16">
        <v>0.61604938271604937</v>
      </c>
      <c r="D9" s="16">
        <v>0.60730593607305938</v>
      </c>
      <c r="E9" s="16">
        <v>0.61864406779661019</v>
      </c>
      <c r="G9" s="16">
        <v>0.59607843137254901</v>
      </c>
      <c r="H9" s="16">
        <v>0.64015151515151514</v>
      </c>
      <c r="I9" s="16">
        <v>0.60215053763440862</v>
      </c>
      <c r="J9" s="16">
        <v>0.62857142857142856</v>
      </c>
      <c r="L9" s="16">
        <v>0.63681592039800994</v>
      </c>
      <c r="M9" s="16">
        <v>0.5641025641025641</v>
      </c>
      <c r="O9" s="16">
        <v>0.59887005649717517</v>
      </c>
      <c r="P9" s="16">
        <v>0.61006289308176098</v>
      </c>
      <c r="Q9" s="16">
        <v>0.56999999999999995</v>
      </c>
      <c r="S9" s="16">
        <v>0.63917525773195871</v>
      </c>
      <c r="T9" s="16">
        <v>0.61594202898550721</v>
      </c>
      <c r="U9" s="16">
        <v>0.60139860139860135</v>
      </c>
      <c r="V9" s="16">
        <v>0.60406091370558379</v>
      </c>
      <c r="X9" s="16">
        <v>0.61002785515320335</v>
      </c>
      <c r="Y9" s="16">
        <v>0.64642857142857146</v>
      </c>
      <c r="Z9" s="16">
        <v>0.57894736842105265</v>
      </c>
      <c r="AB9" s="16">
        <v>0.6404109589041096</v>
      </c>
      <c r="AC9" s="16">
        <v>0.64106844741235391</v>
      </c>
      <c r="AD9" s="16">
        <v>0.60686015831134565</v>
      </c>
    </row>
    <row r="10" spans="2:32" ht="19" customHeight="1" x14ac:dyDescent="0.35">
      <c r="B10" s="18" t="s">
        <v>192</v>
      </c>
      <c r="C10" s="16">
        <v>0.14074074074074069</v>
      </c>
      <c r="D10" s="16">
        <v>0.14155251141552511</v>
      </c>
      <c r="E10" s="16">
        <v>0.14067796610169489</v>
      </c>
      <c r="G10" s="16">
        <v>0.14509803921568629</v>
      </c>
      <c r="H10" s="16">
        <v>0.17045454545454539</v>
      </c>
      <c r="I10" s="16">
        <v>0.1344086021505376</v>
      </c>
      <c r="J10" s="16">
        <v>6.6666666666666666E-2</v>
      </c>
      <c r="L10" s="16">
        <v>0.1475953565505804</v>
      </c>
      <c r="M10" s="16">
        <v>0.1196581196581197</v>
      </c>
      <c r="O10" s="16">
        <v>0.1807909604519774</v>
      </c>
      <c r="P10" s="16">
        <v>0.1069182389937107</v>
      </c>
      <c r="Q10" s="16">
        <v>0.17</v>
      </c>
      <c r="S10" s="16">
        <v>9.7938144329896906E-2</v>
      </c>
      <c r="T10" s="16">
        <v>0.15942028985507251</v>
      </c>
      <c r="U10" s="16">
        <v>0.20279720279720281</v>
      </c>
      <c r="V10" s="16">
        <v>0.1116751269035533</v>
      </c>
      <c r="X10" s="16">
        <v>0.15320334261838439</v>
      </c>
      <c r="Y10" s="16">
        <v>0.13928571428571429</v>
      </c>
      <c r="Z10" s="16">
        <v>0.1169590643274854</v>
      </c>
      <c r="AB10" s="16">
        <v>0.14554794520547951</v>
      </c>
      <c r="AC10" s="16">
        <v>0.15025041736227049</v>
      </c>
      <c r="AD10" s="16">
        <v>0.1108179419525066</v>
      </c>
    </row>
    <row r="11" spans="2:32" ht="19" customHeight="1" x14ac:dyDescent="0.35">
      <c r="B11" s="18" t="s">
        <v>193</v>
      </c>
      <c r="C11" s="16">
        <v>1.111111111111111E-2</v>
      </c>
      <c r="D11" s="16">
        <v>9.1324200913242004E-3</v>
      </c>
      <c r="E11" s="16">
        <v>1.1864406779661021E-2</v>
      </c>
      <c r="G11" s="16">
        <v>7.8431372549019607E-3</v>
      </c>
      <c r="H11" s="16">
        <v>1.515151515151515E-2</v>
      </c>
      <c r="I11" s="16">
        <v>5.3763440860215058E-3</v>
      </c>
      <c r="J11" s="16">
        <v>1.9047619047619049E-2</v>
      </c>
      <c r="L11" s="16">
        <v>1.1608623548922061E-2</v>
      </c>
      <c r="M11" s="16">
        <v>8.5470085470085479E-3</v>
      </c>
      <c r="O11" s="16">
        <v>1.1299435028248589E-2</v>
      </c>
      <c r="P11" s="16">
        <v>1.257861635220126E-2</v>
      </c>
      <c r="Q11" s="16">
        <v>0.01</v>
      </c>
      <c r="S11" s="16">
        <v>1.54639175257732E-2</v>
      </c>
      <c r="T11" s="16">
        <v>7.246376811594203E-3</v>
      </c>
      <c r="U11" s="16">
        <v>6.993006993006993E-3</v>
      </c>
      <c r="V11" s="16">
        <v>1.522842639593909E-2</v>
      </c>
      <c r="X11" s="16">
        <v>1.1142061281337051E-2</v>
      </c>
      <c r="Y11" s="16">
        <v>1.428571428571429E-2</v>
      </c>
      <c r="Z11" s="16">
        <v>5.8479532163742687E-3</v>
      </c>
      <c r="AB11" s="16">
        <v>1.198630136986301E-2</v>
      </c>
      <c r="AC11" s="16">
        <v>1.001669449081803E-2</v>
      </c>
      <c r="AD11" s="16">
        <v>1.319261213720317E-2</v>
      </c>
    </row>
    <row r="12" spans="2:32" ht="19" customHeight="1" x14ac:dyDescent="0.35">
      <c r="B12" s="18" t="s">
        <v>139</v>
      </c>
      <c r="C12" s="16">
        <v>1.8518518518518521E-2</v>
      </c>
      <c r="D12" s="16">
        <v>1.3698630136986301E-2</v>
      </c>
      <c r="E12" s="16">
        <v>2.033898305084746E-2</v>
      </c>
      <c r="G12" s="16">
        <v>1.9607843137254902E-2</v>
      </c>
      <c r="H12" s="16">
        <v>1.136363636363636E-2</v>
      </c>
      <c r="I12" s="16">
        <v>3.2258064516129031E-2</v>
      </c>
      <c r="J12" s="16">
        <v>9.5238095238095247E-3</v>
      </c>
      <c r="L12" s="16">
        <v>1.1608623548922061E-2</v>
      </c>
      <c r="M12" s="16">
        <v>8.5470085470085479E-3</v>
      </c>
      <c r="O12" s="16">
        <v>5.6497175141242938E-3</v>
      </c>
      <c r="P12" s="16">
        <v>2.5157232704402521E-2</v>
      </c>
      <c r="Q12" s="16">
        <v>0.02</v>
      </c>
      <c r="S12" s="16">
        <v>3.0927835051546389E-2</v>
      </c>
      <c r="T12" s="16">
        <v>2.1739130434782612E-2</v>
      </c>
      <c r="U12" s="16">
        <v>0</v>
      </c>
      <c r="V12" s="16">
        <v>1.522842639593909E-2</v>
      </c>
      <c r="X12" s="16">
        <v>1.949860724233983E-2</v>
      </c>
      <c r="Y12" s="16">
        <v>3.5714285714285709E-3</v>
      </c>
      <c r="Z12" s="16">
        <v>4.0935672514619881E-2</v>
      </c>
      <c r="AB12" s="16">
        <v>1.3698630136986301E-2</v>
      </c>
      <c r="AC12" s="16">
        <v>1.335559265442404E-2</v>
      </c>
      <c r="AD12" s="16">
        <v>2.1108179419525069E-2</v>
      </c>
    </row>
    <row r="14" spans="2:32" x14ac:dyDescent="0.35">
      <c r="B14" t="s">
        <v>323</v>
      </c>
    </row>
    <row r="15" spans="2:32" x14ac:dyDescent="0.35">
      <c r="B15" t="s">
        <v>10</v>
      </c>
    </row>
    <row r="17" spans="2:2" x14ac:dyDescent="0.35">
      <c r="B17"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194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32.15" customHeight="1" x14ac:dyDescent="0.35">
      <c r="B8" s="18" t="s">
        <v>195</v>
      </c>
      <c r="C8" s="16">
        <v>0.37654320987654322</v>
      </c>
      <c r="D8" s="16">
        <v>0.31963470319634701</v>
      </c>
      <c r="E8" s="16">
        <v>0.39830508474576271</v>
      </c>
      <c r="G8" s="16">
        <v>0.34509803921568633</v>
      </c>
      <c r="H8" s="16">
        <v>0.47348484848484851</v>
      </c>
      <c r="I8" s="16">
        <v>0.37634408602150538</v>
      </c>
      <c r="J8" s="16">
        <v>0.2095238095238095</v>
      </c>
      <c r="L8" s="16">
        <v>0.4228855721393035</v>
      </c>
      <c r="M8" s="16">
        <v>0.25641025641025639</v>
      </c>
      <c r="O8" s="16">
        <v>0.38418079096045199</v>
      </c>
      <c r="P8" s="16">
        <v>0.33962264150943389</v>
      </c>
      <c r="Q8" s="16">
        <v>0.43</v>
      </c>
      <c r="S8" s="16">
        <v>0.30927835051546387</v>
      </c>
      <c r="T8" s="16">
        <v>0.41666666666666669</v>
      </c>
      <c r="U8" s="16">
        <v>0.35664335664335672</v>
      </c>
      <c r="V8" s="16">
        <v>0.40101522842639592</v>
      </c>
      <c r="X8" s="16">
        <v>0.38718662952646238</v>
      </c>
      <c r="Y8" s="16">
        <v>0.40714285714285708</v>
      </c>
      <c r="Z8" s="16">
        <v>0.30409356725146203</v>
      </c>
      <c r="AB8" s="16">
        <v>0.42636986301369861</v>
      </c>
      <c r="AC8" s="16">
        <v>0.43071786310517529</v>
      </c>
      <c r="AD8" s="16">
        <v>0.34036939313984171</v>
      </c>
    </row>
    <row r="9" spans="2:32" ht="32.15" customHeight="1" x14ac:dyDescent="0.35">
      <c r="B9" s="18" t="s">
        <v>196</v>
      </c>
      <c r="C9" s="16">
        <v>0.42716049382716048</v>
      </c>
      <c r="D9" s="16">
        <v>0.46575342465753422</v>
      </c>
      <c r="E9" s="16">
        <v>0.41355932203389828</v>
      </c>
      <c r="G9" s="16">
        <v>0.42352941176470588</v>
      </c>
      <c r="H9" s="16">
        <v>0.39772727272727271</v>
      </c>
      <c r="I9" s="16">
        <v>0.45161290322580638</v>
      </c>
      <c r="J9" s="16">
        <v>0.46666666666666667</v>
      </c>
      <c r="L9" s="16">
        <v>0.40464344941956881</v>
      </c>
      <c r="M9" s="16">
        <v>0.47863247863247871</v>
      </c>
      <c r="O9" s="16">
        <v>0.4463276836158192</v>
      </c>
      <c r="P9" s="16">
        <v>0.38364779874213839</v>
      </c>
      <c r="Q9" s="16">
        <v>0.37</v>
      </c>
      <c r="S9" s="16">
        <v>0.44329896907216487</v>
      </c>
      <c r="T9" s="16">
        <v>0.40579710144927539</v>
      </c>
      <c r="U9" s="16">
        <v>0.46853146853146849</v>
      </c>
      <c r="V9" s="16">
        <v>0.41116751269035529</v>
      </c>
      <c r="X9" s="16">
        <v>0.40389972144846797</v>
      </c>
      <c r="Y9" s="16">
        <v>0.43928571428571428</v>
      </c>
      <c r="Z9" s="16">
        <v>0.45614035087719301</v>
      </c>
      <c r="AB9" s="16">
        <v>0.39726027397260272</v>
      </c>
      <c r="AC9" s="16">
        <v>0.38230383973288817</v>
      </c>
      <c r="AD9" s="16">
        <v>0.45646437994722949</v>
      </c>
    </row>
    <row r="10" spans="2:32" ht="32.15" customHeight="1" x14ac:dyDescent="0.35">
      <c r="B10" s="18" t="s">
        <v>197</v>
      </c>
      <c r="C10" s="16">
        <v>0.18148148148148149</v>
      </c>
      <c r="D10" s="16">
        <v>0.21461187214611871</v>
      </c>
      <c r="E10" s="16">
        <v>0.16779661016949149</v>
      </c>
      <c r="G10" s="16">
        <v>0.22352941176470589</v>
      </c>
      <c r="H10" s="16">
        <v>0.1136363636363636</v>
      </c>
      <c r="I10" s="16">
        <v>0.15591397849462371</v>
      </c>
      <c r="J10" s="16">
        <v>0.29523809523809519</v>
      </c>
      <c r="L10" s="16">
        <v>0.16417910447761189</v>
      </c>
      <c r="M10" s="16">
        <v>0.2478632478632479</v>
      </c>
      <c r="O10" s="16">
        <v>0.15254237288135589</v>
      </c>
      <c r="P10" s="16">
        <v>0.27044025157232698</v>
      </c>
      <c r="Q10" s="16">
        <v>0.19</v>
      </c>
      <c r="S10" s="16">
        <v>0.22164948453608249</v>
      </c>
      <c r="T10" s="16">
        <v>0.15942028985507251</v>
      </c>
      <c r="U10" s="16">
        <v>0.16783216783216781</v>
      </c>
      <c r="V10" s="16">
        <v>0.182741116751269</v>
      </c>
      <c r="X10" s="16">
        <v>0.18662952646239561</v>
      </c>
      <c r="Y10" s="16">
        <v>0.15</v>
      </c>
      <c r="Z10" s="16">
        <v>0.22222222222222221</v>
      </c>
      <c r="AB10" s="16">
        <v>0.16267123287671231</v>
      </c>
      <c r="AC10" s="16">
        <v>0.17863105175292149</v>
      </c>
      <c r="AD10" s="16">
        <v>0.18997361477572561</v>
      </c>
    </row>
    <row r="11" spans="2:32" ht="19" customHeight="1" x14ac:dyDescent="0.35">
      <c r="B11" s="18" t="s">
        <v>98</v>
      </c>
      <c r="C11" s="16">
        <v>1.4814814814814821E-2</v>
      </c>
      <c r="D11" s="16">
        <v>0</v>
      </c>
      <c r="E11" s="16">
        <v>2.033898305084746E-2</v>
      </c>
      <c r="G11" s="16">
        <v>7.8431372549019607E-3</v>
      </c>
      <c r="H11" s="16">
        <v>1.515151515151515E-2</v>
      </c>
      <c r="I11" s="16">
        <v>1.6129032258064519E-2</v>
      </c>
      <c r="J11" s="16">
        <v>2.8571428571428571E-2</v>
      </c>
      <c r="L11" s="16">
        <v>8.291873963515755E-3</v>
      </c>
      <c r="M11" s="16">
        <v>1.7094017094017099E-2</v>
      </c>
      <c r="O11" s="16">
        <v>1.6949152542372881E-2</v>
      </c>
      <c r="P11" s="16">
        <v>6.2893081761006293E-3</v>
      </c>
      <c r="Q11" s="16">
        <v>0.01</v>
      </c>
      <c r="S11" s="16">
        <v>2.5773195876288658E-2</v>
      </c>
      <c r="T11" s="16">
        <v>1.8115942028985511E-2</v>
      </c>
      <c r="U11" s="16">
        <v>6.993006993006993E-3</v>
      </c>
      <c r="V11" s="16">
        <v>5.076142131979695E-3</v>
      </c>
      <c r="X11" s="16">
        <v>2.2284122562674091E-2</v>
      </c>
      <c r="Y11" s="16">
        <v>3.5714285714285709E-3</v>
      </c>
      <c r="Z11" s="16">
        <v>1.754385964912281E-2</v>
      </c>
      <c r="AB11" s="16">
        <v>1.3698630136986301E-2</v>
      </c>
      <c r="AC11" s="16">
        <v>8.3472454090150246E-3</v>
      </c>
      <c r="AD11" s="16">
        <v>1.319261213720317E-2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F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198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305</v>
      </c>
      <c r="D7" s="23">
        <v>70</v>
      </c>
      <c r="E7" s="23">
        <v>235</v>
      </c>
      <c r="G7" s="23">
        <v>88</v>
      </c>
      <c r="H7" s="23">
        <v>125</v>
      </c>
      <c r="I7" s="23">
        <v>70</v>
      </c>
      <c r="J7" s="23">
        <v>22</v>
      </c>
      <c r="L7" s="23">
        <v>255</v>
      </c>
      <c r="M7" s="23">
        <v>30</v>
      </c>
      <c r="O7" s="23">
        <v>68</v>
      </c>
      <c r="P7" s="23">
        <v>54</v>
      </c>
      <c r="Q7" s="23">
        <v>43</v>
      </c>
      <c r="S7" s="23">
        <v>60</v>
      </c>
      <c r="T7" s="23">
        <v>115</v>
      </c>
      <c r="U7" s="23">
        <v>51</v>
      </c>
      <c r="V7" s="23">
        <v>79</v>
      </c>
      <c r="X7" s="23">
        <v>139</v>
      </c>
      <c r="Y7" s="23">
        <v>114</v>
      </c>
      <c r="Z7" s="23">
        <v>52</v>
      </c>
      <c r="AB7" s="23">
        <v>249</v>
      </c>
      <c r="AC7" s="23">
        <v>258</v>
      </c>
      <c r="AD7" s="23">
        <v>129</v>
      </c>
    </row>
    <row r="8" spans="2:32" ht="32.15" customHeight="1" x14ac:dyDescent="0.35">
      <c r="B8" s="18" t="s">
        <v>200</v>
      </c>
      <c r="C8" s="16">
        <v>2.950819672131148E-2</v>
      </c>
      <c r="D8" s="16">
        <v>1.428571428571429E-2</v>
      </c>
      <c r="E8" s="16">
        <v>3.4042553191489362E-2</v>
      </c>
      <c r="G8" s="16">
        <v>1.136363636363636E-2</v>
      </c>
      <c r="H8" s="16">
        <v>2.4E-2</v>
      </c>
      <c r="I8" s="16">
        <v>7.1428571428571425E-2</v>
      </c>
      <c r="J8" s="16">
        <v>0</v>
      </c>
      <c r="L8" s="16">
        <v>2.3529411764705879E-2</v>
      </c>
      <c r="M8" s="16">
        <v>0.1</v>
      </c>
      <c r="O8" s="16">
        <v>1.470588235294118E-2</v>
      </c>
      <c r="P8" s="16">
        <v>5.5555555555555552E-2</v>
      </c>
      <c r="Q8" s="16">
        <v>2.3255813953488368E-2</v>
      </c>
      <c r="S8" s="16">
        <v>3.3333333333333333E-2</v>
      </c>
      <c r="T8" s="16">
        <v>5.2173913043478258E-2</v>
      </c>
      <c r="U8" s="16">
        <v>1.9607843137254902E-2</v>
      </c>
      <c r="V8" s="16">
        <v>0</v>
      </c>
      <c r="X8" s="16">
        <v>4.3165467625899283E-2</v>
      </c>
      <c r="Y8" s="16">
        <v>1.754385964912281E-2</v>
      </c>
      <c r="Z8" s="16">
        <v>1.9230769230769228E-2</v>
      </c>
      <c r="AB8" s="16">
        <v>2.0080321285140559E-2</v>
      </c>
      <c r="AC8" s="16">
        <v>3.1007751937984499E-2</v>
      </c>
      <c r="AD8" s="16">
        <v>7.7519379844961239E-3</v>
      </c>
    </row>
    <row r="9" spans="2:32" ht="19" customHeight="1" x14ac:dyDescent="0.35">
      <c r="B9" s="18" t="s">
        <v>201</v>
      </c>
      <c r="C9" s="16">
        <v>0.1147540983606557</v>
      </c>
      <c r="D9" s="16">
        <v>0.12857142857142859</v>
      </c>
      <c r="E9" s="16">
        <v>0.1106382978723404</v>
      </c>
      <c r="G9" s="16">
        <v>7.9545454545454544E-2</v>
      </c>
      <c r="H9" s="16">
        <v>0.152</v>
      </c>
      <c r="I9" s="16">
        <v>7.1428571428571425E-2</v>
      </c>
      <c r="J9" s="16">
        <v>0.1818181818181818</v>
      </c>
      <c r="L9" s="16">
        <v>0.10980392156862739</v>
      </c>
      <c r="M9" s="16">
        <v>6.6666666666666666E-2</v>
      </c>
      <c r="O9" s="16">
        <v>0.16176470588235289</v>
      </c>
      <c r="P9" s="16">
        <v>7.407407407407407E-2</v>
      </c>
      <c r="Q9" s="16">
        <v>0.1162790697674419</v>
      </c>
      <c r="S9" s="16">
        <v>6.6666666666666666E-2</v>
      </c>
      <c r="T9" s="16">
        <v>0.1391304347826087</v>
      </c>
      <c r="U9" s="16">
        <v>0.1372549019607843</v>
      </c>
      <c r="V9" s="16">
        <v>0.1012658227848101</v>
      </c>
      <c r="X9" s="16">
        <v>7.1942446043165464E-2</v>
      </c>
      <c r="Y9" s="16">
        <v>0.14035087719298239</v>
      </c>
      <c r="Z9" s="16">
        <v>0.1730769230769231</v>
      </c>
      <c r="AB9" s="16">
        <v>0.1004016064257028</v>
      </c>
      <c r="AC9" s="16">
        <v>0.1124031007751938</v>
      </c>
      <c r="AD9" s="16">
        <v>0.124031007751938</v>
      </c>
    </row>
    <row r="10" spans="2:32" ht="19" customHeight="1" x14ac:dyDescent="0.35">
      <c r="B10" s="18" t="s">
        <v>202</v>
      </c>
      <c r="C10" s="16">
        <v>0.52786885245901638</v>
      </c>
      <c r="D10" s="16">
        <v>0.61428571428571432</v>
      </c>
      <c r="E10" s="16">
        <v>0.50212765957446803</v>
      </c>
      <c r="G10" s="16">
        <v>0.59090909090909094</v>
      </c>
      <c r="H10" s="16">
        <v>0.504</v>
      </c>
      <c r="I10" s="16">
        <v>0.48571428571428571</v>
      </c>
      <c r="J10" s="16">
        <v>0.54545454545454541</v>
      </c>
      <c r="L10" s="16">
        <v>0.53333333333333333</v>
      </c>
      <c r="M10" s="16">
        <v>0.33333333333333331</v>
      </c>
      <c r="O10" s="16">
        <v>0.55882352941176472</v>
      </c>
      <c r="P10" s="16">
        <v>0.53703703703703709</v>
      </c>
      <c r="Q10" s="16">
        <v>0.58139534883720934</v>
      </c>
      <c r="S10" s="16">
        <v>0.55000000000000004</v>
      </c>
      <c r="T10" s="16">
        <v>0.47826086956521741</v>
      </c>
      <c r="U10" s="16">
        <v>0.5490196078431373</v>
      </c>
      <c r="V10" s="16">
        <v>0.569620253164557</v>
      </c>
      <c r="X10" s="16">
        <v>0.56834532374100721</v>
      </c>
      <c r="Y10" s="16">
        <v>0.50877192982456143</v>
      </c>
      <c r="Z10" s="16">
        <v>0.46153846153846162</v>
      </c>
      <c r="AB10" s="16">
        <v>0.53012048192771088</v>
      </c>
      <c r="AC10" s="16">
        <v>0.52713178294573648</v>
      </c>
      <c r="AD10" s="16">
        <v>0.52713178294573648</v>
      </c>
    </row>
    <row r="11" spans="2:32" ht="19" customHeight="1" x14ac:dyDescent="0.35">
      <c r="B11" s="18" t="s">
        <v>203</v>
      </c>
      <c r="C11" s="16">
        <v>0.24262295081967211</v>
      </c>
      <c r="D11" s="16">
        <v>0.14285714285714279</v>
      </c>
      <c r="E11" s="16">
        <v>0.2723404255319149</v>
      </c>
      <c r="G11" s="16">
        <v>0.23863636363636359</v>
      </c>
      <c r="H11" s="16">
        <v>0.248</v>
      </c>
      <c r="I11" s="16">
        <v>0.24285714285714291</v>
      </c>
      <c r="J11" s="16">
        <v>0.22727272727272729</v>
      </c>
      <c r="L11" s="16">
        <v>0.24313725490196081</v>
      </c>
      <c r="M11" s="16">
        <v>0.4</v>
      </c>
      <c r="O11" s="16">
        <v>0.1764705882352941</v>
      </c>
      <c r="P11" s="16">
        <v>0.16666666666666671</v>
      </c>
      <c r="Q11" s="16">
        <v>0.2558139534883721</v>
      </c>
      <c r="S11" s="16">
        <v>0.2</v>
      </c>
      <c r="T11" s="16">
        <v>0.26956521739130429</v>
      </c>
      <c r="U11" s="16">
        <v>0.1764705882352941</v>
      </c>
      <c r="V11" s="16">
        <v>0.27848101265822778</v>
      </c>
      <c r="X11" s="16">
        <v>0.23021582733812951</v>
      </c>
      <c r="Y11" s="16">
        <v>0.27192982456140352</v>
      </c>
      <c r="Z11" s="16">
        <v>0.21153846153846151</v>
      </c>
      <c r="AB11" s="16">
        <v>0.27309236947791171</v>
      </c>
      <c r="AC11" s="16">
        <v>0.2558139534883721</v>
      </c>
      <c r="AD11" s="16">
        <v>0.2558139534883721</v>
      </c>
    </row>
    <row r="12" spans="2:32" ht="46" customHeight="1" x14ac:dyDescent="0.35">
      <c r="B12" s="18" t="s">
        <v>204</v>
      </c>
      <c r="C12" s="16">
        <v>8.1967213114754092E-2</v>
      </c>
      <c r="D12" s="16">
        <v>0.1</v>
      </c>
      <c r="E12" s="16">
        <v>7.6595744680851063E-2</v>
      </c>
      <c r="G12" s="16">
        <v>7.9545454545454544E-2</v>
      </c>
      <c r="H12" s="16">
        <v>6.4000000000000001E-2</v>
      </c>
      <c r="I12" s="16">
        <v>0.12857142857142859</v>
      </c>
      <c r="J12" s="16">
        <v>4.5454545454545463E-2</v>
      </c>
      <c r="L12" s="16">
        <v>8.6274509803921567E-2</v>
      </c>
      <c r="M12" s="16">
        <v>0.1</v>
      </c>
      <c r="O12" s="16">
        <v>8.8235294117647065E-2</v>
      </c>
      <c r="P12" s="16">
        <v>0.14814814814814811</v>
      </c>
      <c r="Q12" s="16">
        <v>2.3255813953488368E-2</v>
      </c>
      <c r="S12" s="16">
        <v>0.15</v>
      </c>
      <c r="T12" s="16">
        <v>5.2173913043478258E-2</v>
      </c>
      <c r="U12" s="16">
        <v>0.1176470588235294</v>
      </c>
      <c r="V12" s="16">
        <v>5.0632911392405063E-2</v>
      </c>
      <c r="X12" s="16">
        <v>7.9136690647482008E-2</v>
      </c>
      <c r="Y12" s="16">
        <v>6.1403508771929821E-2</v>
      </c>
      <c r="Z12" s="16">
        <v>0.13461538461538461</v>
      </c>
      <c r="AB12" s="16">
        <v>7.2289156626506021E-2</v>
      </c>
      <c r="AC12" s="16">
        <v>7.3643410852713184E-2</v>
      </c>
      <c r="AD12" s="16">
        <v>8.5271317829457363E-2</v>
      </c>
    </row>
    <row r="13" spans="2:32" ht="19" customHeight="1" x14ac:dyDescent="0.35">
      <c r="B13" s="18" t="s">
        <v>98</v>
      </c>
      <c r="C13" s="16">
        <v>3.2786885245901639E-3</v>
      </c>
      <c r="D13" s="16">
        <v>0</v>
      </c>
      <c r="E13" s="16">
        <v>4.2553191489361703E-3</v>
      </c>
      <c r="G13" s="16">
        <v>0</v>
      </c>
      <c r="H13" s="16">
        <v>8.0000000000000002E-3</v>
      </c>
      <c r="I13" s="16">
        <v>0</v>
      </c>
      <c r="J13" s="16">
        <v>0</v>
      </c>
      <c r="L13" s="16">
        <v>3.9215686274509803E-3</v>
      </c>
      <c r="M13" s="16">
        <v>0</v>
      </c>
      <c r="O13" s="16">
        <v>0</v>
      </c>
      <c r="P13" s="16">
        <v>1.8518518518518521E-2</v>
      </c>
      <c r="Q13" s="16">
        <v>0</v>
      </c>
      <c r="S13" s="16">
        <v>0</v>
      </c>
      <c r="T13" s="16">
        <v>8.6956521739130436E-3</v>
      </c>
      <c r="U13" s="16">
        <v>0</v>
      </c>
      <c r="V13" s="16">
        <v>0</v>
      </c>
      <c r="X13" s="16">
        <v>7.1942446043165471E-3</v>
      </c>
      <c r="Y13" s="16">
        <v>0</v>
      </c>
      <c r="Z13" s="16">
        <v>0</v>
      </c>
      <c r="AB13" s="16">
        <v>4.0160642570281121E-3</v>
      </c>
      <c r="AC13" s="16">
        <v>0</v>
      </c>
      <c r="AD13" s="16">
        <v>0</v>
      </c>
    </row>
    <row r="15" spans="2:32" x14ac:dyDescent="0.35">
      <c r="B15" s="20" t="s">
        <v>22</v>
      </c>
    </row>
    <row r="16" spans="2:32" x14ac:dyDescent="0.35">
      <c r="B16" t="s">
        <v>323</v>
      </c>
    </row>
    <row r="17" spans="2:2" x14ac:dyDescent="0.35">
      <c r="B17" t="s">
        <v>10</v>
      </c>
    </row>
    <row r="18" spans="2:2" x14ac:dyDescent="0.35">
      <c r="B18"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F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205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32.15" customHeight="1" x14ac:dyDescent="0.35">
      <c r="B8" s="18" t="s">
        <v>206</v>
      </c>
      <c r="C8" s="16">
        <v>6.4197530864197536E-2</v>
      </c>
      <c r="D8" s="16">
        <v>7.3059360730593603E-2</v>
      </c>
      <c r="E8" s="16">
        <v>6.1016949152542382E-2</v>
      </c>
      <c r="G8" s="16">
        <v>8.2352941176470587E-2</v>
      </c>
      <c r="H8" s="16">
        <v>4.5454545454545463E-2</v>
      </c>
      <c r="I8" s="16">
        <v>5.9139784946236562E-2</v>
      </c>
      <c r="J8" s="16">
        <v>7.6190476190476197E-2</v>
      </c>
      <c r="L8" s="16">
        <v>6.633499170812604E-2</v>
      </c>
      <c r="M8" s="16">
        <v>4.2735042735042743E-2</v>
      </c>
      <c r="O8" s="16">
        <v>5.6497175141242938E-2</v>
      </c>
      <c r="P8" s="16">
        <v>6.2893081761006289E-2</v>
      </c>
      <c r="Q8" s="16">
        <v>7.0000000000000007E-2</v>
      </c>
      <c r="S8" s="16">
        <v>9.7938144329896906E-2</v>
      </c>
      <c r="T8" s="16">
        <v>6.8840579710144928E-2</v>
      </c>
      <c r="U8" s="16">
        <v>4.8951048951048952E-2</v>
      </c>
      <c r="V8" s="16">
        <v>3.553299492385787E-2</v>
      </c>
      <c r="X8" s="16">
        <v>6.9637883008356549E-2</v>
      </c>
      <c r="Y8" s="16">
        <v>0.05</v>
      </c>
      <c r="Z8" s="16">
        <v>7.6023391812865493E-2</v>
      </c>
      <c r="AB8" s="16">
        <v>5.4794520547945202E-2</v>
      </c>
      <c r="AC8" s="16">
        <v>5.1752921535893157E-2</v>
      </c>
      <c r="AD8" s="16">
        <v>7.1240105540897103E-2</v>
      </c>
    </row>
    <row r="9" spans="2:32" ht="32.15" customHeight="1" x14ac:dyDescent="0.35">
      <c r="B9" s="18" t="s">
        <v>207</v>
      </c>
      <c r="C9" s="16">
        <v>0.2395061728395062</v>
      </c>
      <c r="D9" s="16">
        <v>0.24657534246575341</v>
      </c>
      <c r="E9" s="16">
        <v>0.23728813559322029</v>
      </c>
      <c r="G9" s="16">
        <v>0.25098039215686269</v>
      </c>
      <c r="H9" s="16">
        <v>0.18560606060606061</v>
      </c>
      <c r="I9" s="16">
        <v>0.23655913978494619</v>
      </c>
      <c r="J9" s="16">
        <v>0.35238095238095241</v>
      </c>
      <c r="L9" s="16">
        <v>0.21724709784411281</v>
      </c>
      <c r="M9" s="16">
        <v>0.3504273504273504</v>
      </c>
      <c r="O9" s="16">
        <v>0.24858757062146891</v>
      </c>
      <c r="P9" s="16">
        <v>0.28301886792452829</v>
      </c>
      <c r="Q9" s="16">
        <v>0.28000000000000003</v>
      </c>
      <c r="S9" s="16">
        <v>0.31958762886597941</v>
      </c>
      <c r="T9" s="16">
        <v>0.25724637681159418</v>
      </c>
      <c r="U9" s="16">
        <v>0.19580419580419581</v>
      </c>
      <c r="V9" s="16">
        <v>0.16751269035533001</v>
      </c>
      <c r="X9" s="16">
        <v>0.22005571030640669</v>
      </c>
      <c r="Y9" s="16">
        <v>0.2142857142857143</v>
      </c>
      <c r="Z9" s="16">
        <v>0.32163742690058478</v>
      </c>
      <c r="AB9" s="16">
        <v>0.21917808219178081</v>
      </c>
      <c r="AC9" s="16">
        <v>0.19699499165275461</v>
      </c>
      <c r="AD9" s="16">
        <v>0.2401055408970976</v>
      </c>
    </row>
    <row r="10" spans="2:32" ht="19" customHeight="1" x14ac:dyDescent="0.35">
      <c r="B10" s="18" t="s">
        <v>119</v>
      </c>
      <c r="C10" s="16">
        <v>0.42962962962962958</v>
      </c>
      <c r="D10" s="16">
        <v>0.43835616438356162</v>
      </c>
      <c r="E10" s="16">
        <v>0.42542372881355928</v>
      </c>
      <c r="G10" s="16">
        <v>0.42745098039215679</v>
      </c>
      <c r="H10" s="16">
        <v>0.45075757575757569</v>
      </c>
      <c r="I10" s="16">
        <v>0.44086021505376338</v>
      </c>
      <c r="J10" s="16">
        <v>0.3619047619047619</v>
      </c>
      <c r="L10" s="16">
        <v>0.44112769485903808</v>
      </c>
      <c r="M10" s="16">
        <v>0.33333333333333331</v>
      </c>
      <c r="O10" s="16">
        <v>0.3728813559322034</v>
      </c>
      <c r="P10" s="16">
        <v>0.39622641509433959</v>
      </c>
      <c r="Q10" s="16">
        <v>0.41</v>
      </c>
      <c r="S10" s="16">
        <v>0.38659793814432991</v>
      </c>
      <c r="T10" s="16">
        <v>0.40942028985507251</v>
      </c>
      <c r="U10" s="16">
        <v>0.44755244755244761</v>
      </c>
      <c r="V10" s="16">
        <v>0.48730964467005078</v>
      </c>
      <c r="X10" s="16">
        <v>0.46518105849582181</v>
      </c>
      <c r="Y10" s="16">
        <v>0.42499999999999999</v>
      </c>
      <c r="Z10" s="16">
        <v>0.36257309941520471</v>
      </c>
      <c r="AB10" s="16">
        <v>0.43835616438356162</v>
      </c>
      <c r="AC10" s="16">
        <v>0.44574290484140228</v>
      </c>
      <c r="AD10" s="16">
        <v>0.41160949868073882</v>
      </c>
    </row>
    <row r="11" spans="2:32" ht="32.15" customHeight="1" x14ac:dyDescent="0.35">
      <c r="B11" s="18" t="s">
        <v>208</v>
      </c>
      <c r="C11" s="16">
        <v>0.2246913580246914</v>
      </c>
      <c r="D11" s="16">
        <v>0.21004566210045661</v>
      </c>
      <c r="E11" s="16">
        <v>0.23050847457627119</v>
      </c>
      <c r="G11" s="16">
        <v>0.2156862745098039</v>
      </c>
      <c r="H11" s="16">
        <v>0.26893939393939392</v>
      </c>
      <c r="I11" s="16">
        <v>0.20430107526881719</v>
      </c>
      <c r="J11" s="16">
        <v>0.1714285714285714</v>
      </c>
      <c r="L11" s="16">
        <v>0.23548922056384741</v>
      </c>
      <c r="M11" s="16">
        <v>0.2478632478632479</v>
      </c>
      <c r="O11" s="16">
        <v>0.2768361581920904</v>
      </c>
      <c r="P11" s="16">
        <v>0.22012578616352199</v>
      </c>
      <c r="Q11" s="16">
        <v>0.22</v>
      </c>
      <c r="S11" s="16">
        <v>0.17010309278350519</v>
      </c>
      <c r="T11" s="16">
        <v>0.21739130434782611</v>
      </c>
      <c r="U11" s="16">
        <v>0.27272727272727271</v>
      </c>
      <c r="V11" s="16">
        <v>0.25380710659898481</v>
      </c>
      <c r="X11" s="16">
        <v>0.2061281337047354</v>
      </c>
      <c r="Y11" s="16">
        <v>0.27142857142857141</v>
      </c>
      <c r="Z11" s="16">
        <v>0.1871345029239766</v>
      </c>
      <c r="AB11" s="16">
        <v>0.24657534246575341</v>
      </c>
      <c r="AC11" s="16">
        <v>0.26544240400667779</v>
      </c>
      <c r="AD11" s="16">
        <v>0.2321899736147757</v>
      </c>
    </row>
    <row r="12" spans="2:32" ht="32.15" customHeight="1" x14ac:dyDescent="0.35">
      <c r="B12" s="18" t="s">
        <v>209</v>
      </c>
      <c r="C12" s="16">
        <v>2.222222222222222E-2</v>
      </c>
      <c r="D12" s="16">
        <v>2.2831050228310501E-2</v>
      </c>
      <c r="E12" s="16">
        <v>2.2033898305084749E-2</v>
      </c>
      <c r="G12" s="16">
        <v>1.5686274509803921E-2</v>
      </c>
      <c r="H12" s="16">
        <v>2.6515151515151519E-2</v>
      </c>
      <c r="I12" s="16">
        <v>2.150537634408602E-2</v>
      </c>
      <c r="J12" s="16">
        <v>2.8571428571428571E-2</v>
      </c>
      <c r="L12" s="16">
        <v>2.3217247097844111E-2</v>
      </c>
      <c r="M12" s="16">
        <v>1.7094017094017099E-2</v>
      </c>
      <c r="O12" s="16">
        <v>2.8248587570621469E-2</v>
      </c>
      <c r="P12" s="16">
        <v>2.5157232704402521E-2</v>
      </c>
      <c r="Q12" s="16">
        <v>0</v>
      </c>
      <c r="S12" s="16">
        <v>1.54639175257732E-2</v>
      </c>
      <c r="T12" s="16">
        <v>1.8115942028985511E-2</v>
      </c>
      <c r="U12" s="16">
        <v>2.097902097902098E-2</v>
      </c>
      <c r="V12" s="16">
        <v>3.553299492385787E-2</v>
      </c>
      <c r="X12" s="16">
        <v>1.6713091922005568E-2</v>
      </c>
      <c r="Y12" s="16">
        <v>3.214285714285714E-2</v>
      </c>
      <c r="Z12" s="16">
        <v>1.754385964912281E-2</v>
      </c>
      <c r="AB12" s="16">
        <v>2.397260273972603E-2</v>
      </c>
      <c r="AC12" s="16">
        <v>2.5041736227045079E-2</v>
      </c>
      <c r="AD12" s="16">
        <v>2.3746701846965701E-2</v>
      </c>
    </row>
    <row r="13" spans="2:32" ht="19" customHeight="1" x14ac:dyDescent="0.35">
      <c r="B13" s="18" t="s">
        <v>98</v>
      </c>
      <c r="C13" s="16">
        <v>1.9753086419753089E-2</v>
      </c>
      <c r="D13" s="16">
        <v>9.1324200913242004E-3</v>
      </c>
      <c r="E13" s="16">
        <v>2.3728813559322031E-2</v>
      </c>
      <c r="G13" s="16">
        <v>7.8431372549019607E-3</v>
      </c>
      <c r="H13" s="16">
        <v>2.2727272727272731E-2</v>
      </c>
      <c r="I13" s="16">
        <v>3.7634408602150539E-2</v>
      </c>
      <c r="J13" s="16">
        <v>9.5238095238095247E-3</v>
      </c>
      <c r="L13" s="16">
        <v>1.658374792703151E-2</v>
      </c>
      <c r="M13" s="16">
        <v>8.5470085470085479E-3</v>
      </c>
      <c r="O13" s="16">
        <v>1.6949152542372881E-2</v>
      </c>
      <c r="P13" s="16">
        <v>1.257861635220126E-2</v>
      </c>
      <c r="Q13" s="16">
        <v>0.02</v>
      </c>
      <c r="S13" s="16">
        <v>1.030927835051546E-2</v>
      </c>
      <c r="T13" s="16">
        <v>2.8985507246376808E-2</v>
      </c>
      <c r="U13" s="16">
        <v>1.3986013986013989E-2</v>
      </c>
      <c r="V13" s="16">
        <v>2.030456852791878E-2</v>
      </c>
      <c r="X13" s="16">
        <v>2.2284122562674091E-2</v>
      </c>
      <c r="Y13" s="16">
        <v>7.1428571428571426E-3</v>
      </c>
      <c r="Z13" s="16">
        <v>3.5087719298245612E-2</v>
      </c>
      <c r="AB13" s="16">
        <v>1.7123287671232879E-2</v>
      </c>
      <c r="AC13" s="16">
        <v>1.5025041736227049E-2</v>
      </c>
      <c r="AD13" s="16">
        <v>2.1108179419525069E-2</v>
      </c>
    </row>
    <row r="15" spans="2:32" x14ac:dyDescent="0.35">
      <c r="B15" t="s">
        <v>323</v>
      </c>
    </row>
    <row r="16" spans="2:32" x14ac:dyDescent="0.35">
      <c r="B16" t="s">
        <v>10</v>
      </c>
    </row>
    <row r="18" spans="2:2" x14ac:dyDescent="0.35">
      <c r="B18"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210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32.15" customHeight="1" x14ac:dyDescent="0.35">
      <c r="B8" s="18" t="s">
        <v>211</v>
      </c>
      <c r="C8" s="16">
        <v>0.52345679012345681</v>
      </c>
      <c r="D8" s="16">
        <v>0.42009132420091322</v>
      </c>
      <c r="E8" s="16">
        <v>0.56101694915254241</v>
      </c>
      <c r="G8" s="16">
        <v>0.49411764705882361</v>
      </c>
      <c r="H8" s="16">
        <v>0.62878787878787878</v>
      </c>
      <c r="I8" s="16">
        <v>0.521505376344086</v>
      </c>
      <c r="J8" s="16">
        <v>0.33333333333333331</v>
      </c>
      <c r="L8" s="16">
        <v>0.57379767827529027</v>
      </c>
      <c r="M8" s="16">
        <v>0.35897435897435898</v>
      </c>
      <c r="O8" s="16">
        <v>0.49717514124293788</v>
      </c>
      <c r="P8" s="16">
        <v>0.52830188679245282</v>
      </c>
      <c r="Q8" s="16">
        <v>0.54</v>
      </c>
      <c r="S8" s="16">
        <v>0.44329896907216487</v>
      </c>
      <c r="T8" s="16">
        <v>0.47826086956521741</v>
      </c>
      <c r="U8" s="16">
        <v>0.55944055944055948</v>
      </c>
      <c r="V8" s="16">
        <v>0.63959390862944165</v>
      </c>
      <c r="X8" s="16">
        <v>0.53203342618384397</v>
      </c>
      <c r="Y8" s="16">
        <v>0.56428571428571428</v>
      </c>
      <c r="Z8" s="16">
        <v>0.43859649122807021</v>
      </c>
      <c r="AB8" s="16">
        <v>0.58390410958904104</v>
      </c>
      <c r="AC8" s="16">
        <v>0.58096828046744575</v>
      </c>
      <c r="AD8" s="16">
        <v>0.51451187335092352</v>
      </c>
    </row>
    <row r="9" spans="2:32" ht="46" customHeight="1" x14ac:dyDescent="0.35">
      <c r="B9" s="18" t="s">
        <v>212</v>
      </c>
      <c r="C9" s="16">
        <v>0.30987654320987662</v>
      </c>
      <c r="D9" s="16">
        <v>0.39726027397260272</v>
      </c>
      <c r="E9" s="16">
        <v>0.27796610169491531</v>
      </c>
      <c r="G9" s="16">
        <v>0.32549019607843138</v>
      </c>
      <c r="H9" s="16">
        <v>0.24621212121212119</v>
      </c>
      <c r="I9" s="16">
        <v>0.29032258064516131</v>
      </c>
      <c r="J9" s="16">
        <v>0.46666666666666667</v>
      </c>
      <c r="L9" s="16">
        <v>0.28855721393034828</v>
      </c>
      <c r="M9" s="16">
        <v>0.40170940170940173</v>
      </c>
      <c r="O9" s="16">
        <v>0.3728813559322034</v>
      </c>
      <c r="P9" s="16">
        <v>0.31446540880503138</v>
      </c>
      <c r="Q9" s="16">
        <v>0.22</v>
      </c>
      <c r="S9" s="16">
        <v>0.32474226804123713</v>
      </c>
      <c r="T9" s="16">
        <v>0.33333333333333331</v>
      </c>
      <c r="U9" s="16">
        <v>0.32167832167832172</v>
      </c>
      <c r="V9" s="16">
        <v>0.25380710659898481</v>
      </c>
      <c r="X9" s="16">
        <v>0.28690807799442902</v>
      </c>
      <c r="Y9" s="16">
        <v>0.31785714285714278</v>
      </c>
      <c r="Z9" s="16">
        <v>0.34502923976608191</v>
      </c>
      <c r="AB9" s="16">
        <v>0.27568493150684931</v>
      </c>
      <c r="AC9" s="16">
        <v>0.27378964941569278</v>
      </c>
      <c r="AD9" s="16">
        <v>0.30870712401055411</v>
      </c>
    </row>
    <row r="10" spans="2:32" ht="32.15" customHeight="1" x14ac:dyDescent="0.35">
      <c r="B10" s="18" t="s">
        <v>213</v>
      </c>
      <c r="C10" s="16">
        <v>0.13827160493827159</v>
      </c>
      <c r="D10" s="16">
        <v>0.16438356164383561</v>
      </c>
      <c r="E10" s="16">
        <v>0.12881355932203389</v>
      </c>
      <c r="G10" s="16">
        <v>0.1686274509803922</v>
      </c>
      <c r="H10" s="16">
        <v>9.8484848484848481E-2</v>
      </c>
      <c r="I10" s="16">
        <v>0.15053763440860221</v>
      </c>
      <c r="J10" s="16">
        <v>0.14285714285714279</v>
      </c>
      <c r="L10" s="16">
        <v>0.11774461028192371</v>
      </c>
      <c r="M10" s="16">
        <v>0.20512820512820509</v>
      </c>
      <c r="O10" s="16">
        <v>0.10734463276836161</v>
      </c>
      <c r="P10" s="16">
        <v>0.14465408805031449</v>
      </c>
      <c r="Q10" s="16">
        <v>0.22</v>
      </c>
      <c r="S10" s="16">
        <v>0.18041237113402059</v>
      </c>
      <c r="T10" s="16">
        <v>0.15579710144927539</v>
      </c>
      <c r="U10" s="16">
        <v>0.1048951048951049</v>
      </c>
      <c r="V10" s="16">
        <v>9.6446700507614211E-2</v>
      </c>
      <c r="X10" s="16">
        <v>0.14206128133704729</v>
      </c>
      <c r="Y10" s="16">
        <v>0.10357142857142861</v>
      </c>
      <c r="Z10" s="16">
        <v>0.1871345029239766</v>
      </c>
      <c r="AB10" s="16">
        <v>0.11301369863013699</v>
      </c>
      <c r="AC10" s="16">
        <v>0.1268781302170284</v>
      </c>
      <c r="AD10" s="16">
        <v>0.14248021108179421</v>
      </c>
    </row>
    <row r="11" spans="2:32" ht="19" customHeight="1" x14ac:dyDescent="0.35">
      <c r="B11" s="18" t="s">
        <v>98</v>
      </c>
      <c r="C11" s="16">
        <v>2.8395061728395059E-2</v>
      </c>
      <c r="D11" s="16">
        <v>1.8264840182648401E-2</v>
      </c>
      <c r="E11" s="16">
        <v>3.2203389830508473E-2</v>
      </c>
      <c r="G11" s="16">
        <v>1.1764705882352939E-2</v>
      </c>
      <c r="H11" s="16">
        <v>2.6515151515151519E-2</v>
      </c>
      <c r="I11" s="16">
        <v>3.7634408602150539E-2</v>
      </c>
      <c r="J11" s="16">
        <v>5.7142857142857141E-2</v>
      </c>
      <c r="L11" s="16">
        <v>1.9900497512437811E-2</v>
      </c>
      <c r="M11" s="16">
        <v>3.4188034188034191E-2</v>
      </c>
      <c r="O11" s="16">
        <v>2.2598870056497179E-2</v>
      </c>
      <c r="P11" s="16">
        <v>1.257861635220126E-2</v>
      </c>
      <c r="Q11" s="16">
        <v>0.02</v>
      </c>
      <c r="S11" s="16">
        <v>5.1546391752577317E-2</v>
      </c>
      <c r="T11" s="16">
        <v>3.2608695652173912E-2</v>
      </c>
      <c r="U11" s="16">
        <v>1.3986013986013989E-2</v>
      </c>
      <c r="V11" s="16">
        <v>1.015228426395939E-2</v>
      </c>
      <c r="X11" s="16">
        <v>3.8997214484679667E-2</v>
      </c>
      <c r="Y11" s="16">
        <v>1.428571428571429E-2</v>
      </c>
      <c r="Z11" s="16">
        <v>2.923976608187134E-2</v>
      </c>
      <c r="AB11" s="16">
        <v>2.7397260273972601E-2</v>
      </c>
      <c r="AC11" s="16">
        <v>1.8363939899833051E-2</v>
      </c>
      <c r="AD11" s="16">
        <v>3.430079155672823E-2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F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214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424</v>
      </c>
      <c r="D7" s="23">
        <v>92</v>
      </c>
      <c r="E7" s="23">
        <v>331</v>
      </c>
      <c r="G7" s="23">
        <v>126</v>
      </c>
      <c r="H7" s="23">
        <v>166</v>
      </c>
      <c r="I7" s="23">
        <v>97</v>
      </c>
      <c r="J7" s="23">
        <v>35</v>
      </c>
      <c r="L7" s="23">
        <v>346</v>
      </c>
      <c r="M7" s="23">
        <v>42</v>
      </c>
      <c r="O7" s="23">
        <v>88</v>
      </c>
      <c r="P7" s="23">
        <v>84</v>
      </c>
      <c r="Q7" s="23">
        <v>54</v>
      </c>
      <c r="S7" s="23">
        <v>86</v>
      </c>
      <c r="T7" s="23">
        <v>132</v>
      </c>
      <c r="U7" s="23">
        <v>80</v>
      </c>
      <c r="V7" s="23">
        <v>126</v>
      </c>
      <c r="X7" s="23">
        <v>191</v>
      </c>
      <c r="Y7" s="23">
        <v>158</v>
      </c>
      <c r="Z7" s="23">
        <v>75</v>
      </c>
      <c r="AB7" s="23">
        <v>341</v>
      </c>
      <c r="AC7" s="23">
        <v>348</v>
      </c>
      <c r="AD7" s="23">
        <v>195</v>
      </c>
    </row>
    <row r="8" spans="2:32" ht="32.15" customHeight="1" x14ac:dyDescent="0.35">
      <c r="B8" s="18" t="s">
        <v>200</v>
      </c>
      <c r="C8" s="16">
        <v>2.1226415094339621E-2</v>
      </c>
      <c r="D8" s="16">
        <v>3.2608695652173912E-2</v>
      </c>
      <c r="E8" s="16">
        <v>1.812688821752266E-2</v>
      </c>
      <c r="G8" s="16">
        <v>2.3809523809523812E-2</v>
      </c>
      <c r="H8" s="16">
        <v>1.8072289156626509E-2</v>
      </c>
      <c r="I8" s="16">
        <v>3.0927835051546389E-2</v>
      </c>
      <c r="J8" s="16">
        <v>0</v>
      </c>
      <c r="L8" s="16">
        <v>1.4450867052023119E-2</v>
      </c>
      <c r="M8" s="16">
        <v>7.1428571428571425E-2</v>
      </c>
      <c r="O8" s="16">
        <v>1.136363636363636E-2</v>
      </c>
      <c r="P8" s="16">
        <v>2.3809523809523812E-2</v>
      </c>
      <c r="Q8" s="16">
        <v>3.7037037037037028E-2</v>
      </c>
      <c r="S8" s="16">
        <v>5.8139534883720929E-2</v>
      </c>
      <c r="T8" s="16">
        <v>1.515151515151515E-2</v>
      </c>
      <c r="U8" s="16">
        <v>2.5000000000000001E-2</v>
      </c>
      <c r="V8" s="16">
        <v>0</v>
      </c>
      <c r="X8" s="16">
        <v>1.0471204188481679E-2</v>
      </c>
      <c r="Y8" s="16">
        <v>2.5316455696202531E-2</v>
      </c>
      <c r="Z8" s="16">
        <v>0.04</v>
      </c>
      <c r="AB8" s="16">
        <v>1.1730205278592381E-2</v>
      </c>
      <c r="AC8" s="16">
        <v>2.0114942528735628E-2</v>
      </c>
      <c r="AD8" s="16">
        <v>1.5384615384615391E-2</v>
      </c>
    </row>
    <row r="9" spans="2:32" ht="19" customHeight="1" x14ac:dyDescent="0.35">
      <c r="B9" s="18" t="s">
        <v>201</v>
      </c>
      <c r="C9" s="16">
        <v>0.1155660377358491</v>
      </c>
      <c r="D9" s="16">
        <v>0.1521739130434783</v>
      </c>
      <c r="E9" s="16">
        <v>0.1057401812688822</v>
      </c>
      <c r="G9" s="16">
        <v>0.1031746031746032</v>
      </c>
      <c r="H9" s="16">
        <v>0.13855421686746991</v>
      </c>
      <c r="I9" s="16">
        <v>0.1134020618556701</v>
      </c>
      <c r="J9" s="16">
        <v>5.7142857142857141E-2</v>
      </c>
      <c r="L9" s="16">
        <v>0.11849710982658961</v>
      </c>
      <c r="M9" s="16">
        <v>9.5238095238095233E-2</v>
      </c>
      <c r="O9" s="16">
        <v>9.0909090909090912E-2</v>
      </c>
      <c r="P9" s="16">
        <v>0.14285714285714279</v>
      </c>
      <c r="Q9" s="16">
        <v>0.16666666666666671</v>
      </c>
      <c r="S9" s="16">
        <v>0.1162790697674419</v>
      </c>
      <c r="T9" s="16">
        <v>0.14393939393939401</v>
      </c>
      <c r="U9" s="16">
        <v>0.1125</v>
      </c>
      <c r="V9" s="16">
        <v>8.7301587301587297E-2</v>
      </c>
      <c r="X9" s="16">
        <v>0.1204188481675393</v>
      </c>
      <c r="Y9" s="16">
        <v>0.1012658227848101</v>
      </c>
      <c r="Z9" s="16">
        <v>0.1333333333333333</v>
      </c>
      <c r="AB9" s="16">
        <v>0.11143695014662761</v>
      </c>
      <c r="AC9" s="16">
        <v>0.10632183908045981</v>
      </c>
      <c r="AD9" s="16">
        <v>9.2307692307692313E-2</v>
      </c>
    </row>
    <row r="10" spans="2:32" ht="19" customHeight="1" x14ac:dyDescent="0.35">
      <c r="B10" s="18" t="s">
        <v>202</v>
      </c>
      <c r="C10" s="16">
        <v>0.49056603773584911</v>
      </c>
      <c r="D10" s="16">
        <v>0.51086956521739135</v>
      </c>
      <c r="E10" s="16">
        <v>0.48640483383685801</v>
      </c>
      <c r="G10" s="16">
        <v>0.5714285714285714</v>
      </c>
      <c r="H10" s="16">
        <v>0.48192771084337349</v>
      </c>
      <c r="I10" s="16">
        <v>0.39175257731958762</v>
      </c>
      <c r="J10" s="16">
        <v>0.51428571428571423</v>
      </c>
      <c r="L10" s="16">
        <v>0.51156069364161849</v>
      </c>
      <c r="M10" s="16">
        <v>0.33333333333333331</v>
      </c>
      <c r="O10" s="16">
        <v>0.54545454545454541</v>
      </c>
      <c r="P10" s="16">
        <v>0.47619047619047622</v>
      </c>
      <c r="Q10" s="16">
        <v>0.44444444444444442</v>
      </c>
      <c r="S10" s="16">
        <v>0.5</v>
      </c>
      <c r="T10" s="16">
        <v>0.43181818181818182</v>
      </c>
      <c r="U10" s="16">
        <v>0.51249999999999996</v>
      </c>
      <c r="V10" s="16">
        <v>0.53174603174603174</v>
      </c>
      <c r="X10" s="16">
        <v>0.52879581151832455</v>
      </c>
      <c r="Y10" s="16">
        <v>0.48734177215189872</v>
      </c>
      <c r="Z10" s="16">
        <v>0.4</v>
      </c>
      <c r="AB10" s="16">
        <v>0.51026392961876832</v>
      </c>
      <c r="AC10" s="16">
        <v>0.50862068965517238</v>
      </c>
      <c r="AD10" s="16">
        <v>0.48205128205128212</v>
      </c>
    </row>
    <row r="11" spans="2:32" ht="19" customHeight="1" x14ac:dyDescent="0.35">
      <c r="B11" s="18" t="s">
        <v>203</v>
      </c>
      <c r="C11" s="16">
        <v>0.29245283018867918</v>
      </c>
      <c r="D11" s="16">
        <v>0.2608695652173913</v>
      </c>
      <c r="E11" s="16">
        <v>0.29909365558912387</v>
      </c>
      <c r="G11" s="16">
        <v>0.24603174603174599</v>
      </c>
      <c r="H11" s="16">
        <v>0.27710843373493982</v>
      </c>
      <c r="I11" s="16">
        <v>0.36082474226804118</v>
      </c>
      <c r="J11" s="16">
        <v>0.34285714285714292</v>
      </c>
      <c r="L11" s="16">
        <v>0.2774566473988439</v>
      </c>
      <c r="M11" s="16">
        <v>0.40476190476190482</v>
      </c>
      <c r="O11" s="16">
        <v>0.26136363636363641</v>
      </c>
      <c r="P11" s="16">
        <v>0.26190476190476192</v>
      </c>
      <c r="Q11" s="16">
        <v>0.25925925925925919</v>
      </c>
      <c r="S11" s="16">
        <v>0.23255813953488369</v>
      </c>
      <c r="T11" s="16">
        <v>0.32575757575757569</v>
      </c>
      <c r="U11" s="16">
        <v>0.26250000000000001</v>
      </c>
      <c r="V11" s="16">
        <v>0.31746031746031739</v>
      </c>
      <c r="X11" s="16">
        <v>0.27748691099476441</v>
      </c>
      <c r="Y11" s="16">
        <v>0.29746835443037972</v>
      </c>
      <c r="Z11" s="16">
        <v>0.32</v>
      </c>
      <c r="AB11" s="16">
        <v>0.29618768328445749</v>
      </c>
      <c r="AC11" s="16">
        <v>0.28735632183908039</v>
      </c>
      <c r="AD11" s="16">
        <v>0.33846153846153848</v>
      </c>
    </row>
    <row r="12" spans="2:32" ht="32.15" customHeight="1" x14ac:dyDescent="0.35">
      <c r="B12" s="18" t="s">
        <v>216</v>
      </c>
      <c r="C12" s="16">
        <v>7.783018867924528E-2</v>
      </c>
      <c r="D12" s="16">
        <v>4.3478260869565223E-2</v>
      </c>
      <c r="E12" s="16">
        <v>8.7613293051359523E-2</v>
      </c>
      <c r="G12" s="16">
        <v>5.5555555555555552E-2</v>
      </c>
      <c r="H12" s="16">
        <v>7.8313253012048195E-2</v>
      </c>
      <c r="I12" s="16">
        <v>0.10309278350515461</v>
      </c>
      <c r="J12" s="16">
        <v>8.5714285714285715E-2</v>
      </c>
      <c r="L12" s="16">
        <v>7.5144508670520235E-2</v>
      </c>
      <c r="M12" s="16">
        <v>9.5238095238095233E-2</v>
      </c>
      <c r="O12" s="16">
        <v>9.0909090909090912E-2</v>
      </c>
      <c r="P12" s="16">
        <v>8.3333333333333329E-2</v>
      </c>
      <c r="Q12" s="16">
        <v>9.2592592592592587E-2</v>
      </c>
      <c r="S12" s="16">
        <v>9.3023255813953487E-2</v>
      </c>
      <c r="T12" s="16">
        <v>7.575757575757576E-2</v>
      </c>
      <c r="U12" s="16">
        <v>8.7499999999999994E-2</v>
      </c>
      <c r="V12" s="16">
        <v>6.3492063492063489E-2</v>
      </c>
      <c r="X12" s="16">
        <v>5.7591623036649213E-2</v>
      </c>
      <c r="Y12" s="16">
        <v>8.8607594936708861E-2</v>
      </c>
      <c r="Z12" s="16">
        <v>0.1066666666666667</v>
      </c>
      <c r="AB12" s="16">
        <v>6.7448680351906154E-2</v>
      </c>
      <c r="AC12" s="16">
        <v>7.7586206896551727E-2</v>
      </c>
      <c r="AD12" s="16">
        <v>7.179487179487179E-2</v>
      </c>
    </row>
    <row r="13" spans="2:32" ht="19" customHeight="1" x14ac:dyDescent="0.35">
      <c r="B13" s="18" t="s">
        <v>98</v>
      </c>
      <c r="C13" s="16">
        <v>2.3584905660377362E-3</v>
      </c>
      <c r="D13" s="16">
        <v>0</v>
      </c>
      <c r="E13" s="16">
        <v>3.021148036253776E-3</v>
      </c>
      <c r="G13" s="16">
        <v>0</v>
      </c>
      <c r="H13" s="16">
        <v>6.024096385542169E-3</v>
      </c>
      <c r="I13" s="16">
        <v>0</v>
      </c>
      <c r="J13" s="16">
        <v>0</v>
      </c>
      <c r="L13" s="16">
        <v>2.8901734104046241E-3</v>
      </c>
      <c r="M13" s="16">
        <v>0</v>
      </c>
      <c r="O13" s="16">
        <v>0</v>
      </c>
      <c r="P13" s="16">
        <v>1.1904761904761901E-2</v>
      </c>
      <c r="Q13" s="16">
        <v>0</v>
      </c>
      <c r="S13" s="16">
        <v>0</v>
      </c>
      <c r="T13" s="16">
        <v>7.575757575757576E-3</v>
      </c>
      <c r="U13" s="16">
        <v>0</v>
      </c>
      <c r="V13" s="16">
        <v>0</v>
      </c>
      <c r="X13" s="16">
        <v>5.235602094240838E-3</v>
      </c>
      <c r="Y13" s="16">
        <v>0</v>
      </c>
      <c r="Z13" s="16">
        <v>0</v>
      </c>
      <c r="AB13" s="16">
        <v>2.9325513196480938E-3</v>
      </c>
      <c r="AC13" s="16">
        <v>0</v>
      </c>
      <c r="AD13" s="16">
        <v>0</v>
      </c>
    </row>
    <row r="15" spans="2:32" x14ac:dyDescent="0.35">
      <c r="B15" s="20" t="s">
        <v>23</v>
      </c>
    </row>
    <row r="16" spans="2:32" x14ac:dyDescent="0.35">
      <c r="B16" t="s">
        <v>323</v>
      </c>
    </row>
    <row r="17" spans="2:2" x14ac:dyDescent="0.35">
      <c r="B17" t="s">
        <v>10</v>
      </c>
    </row>
    <row r="18" spans="2:2" x14ac:dyDescent="0.35">
      <c r="B18"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F2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217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808</v>
      </c>
      <c r="D7" s="23">
        <v>219</v>
      </c>
      <c r="E7" s="23">
        <v>588</v>
      </c>
      <c r="G7" s="23">
        <v>255</v>
      </c>
      <c r="H7" s="23">
        <v>263</v>
      </c>
      <c r="I7" s="23">
        <v>185</v>
      </c>
      <c r="J7" s="23">
        <v>105</v>
      </c>
      <c r="L7" s="23">
        <v>603</v>
      </c>
      <c r="M7" s="23">
        <v>116</v>
      </c>
      <c r="O7" s="23">
        <v>177</v>
      </c>
      <c r="P7" s="23">
        <v>159</v>
      </c>
      <c r="Q7" s="23">
        <v>99</v>
      </c>
      <c r="S7" s="23">
        <v>193</v>
      </c>
      <c r="T7" s="23">
        <v>276</v>
      </c>
      <c r="U7" s="23">
        <v>143</v>
      </c>
      <c r="V7" s="23">
        <v>196</v>
      </c>
      <c r="X7" s="23">
        <v>359</v>
      </c>
      <c r="Y7" s="23">
        <v>279</v>
      </c>
      <c r="Z7" s="23">
        <v>170</v>
      </c>
      <c r="AB7" s="23">
        <v>583</v>
      </c>
      <c r="AC7" s="23">
        <v>598</v>
      </c>
      <c r="AD7" s="23">
        <v>377</v>
      </c>
    </row>
    <row r="8" spans="2:32" ht="32.15" customHeight="1" x14ac:dyDescent="0.35">
      <c r="B8" s="18" t="s">
        <v>218</v>
      </c>
      <c r="C8" s="16">
        <v>0.46534653465346543</v>
      </c>
      <c r="D8" s="16">
        <v>0.47488584474885842</v>
      </c>
      <c r="E8" s="16">
        <v>0.46258503401360551</v>
      </c>
      <c r="G8" s="16">
        <v>0.38823529411764712</v>
      </c>
      <c r="H8" s="16">
        <v>0.50570342205323193</v>
      </c>
      <c r="I8" s="16">
        <v>0.51351351351351349</v>
      </c>
      <c r="J8" s="16">
        <v>0.46666666666666667</v>
      </c>
      <c r="L8" s="16">
        <v>0.46434494195688231</v>
      </c>
      <c r="M8" s="16">
        <v>0.46551724137931028</v>
      </c>
      <c r="O8" s="16">
        <v>0.39548022598870058</v>
      </c>
      <c r="P8" s="16">
        <v>0.47169811320754718</v>
      </c>
      <c r="Q8" s="16">
        <v>0.47474747474747481</v>
      </c>
      <c r="S8" s="16">
        <v>0.43005181347150262</v>
      </c>
      <c r="T8" s="16">
        <v>0.4311594202898551</v>
      </c>
      <c r="U8" s="16">
        <v>0.46153846153846162</v>
      </c>
      <c r="V8" s="16">
        <v>0.55102040816326525</v>
      </c>
      <c r="X8" s="16">
        <v>0.47910863509749302</v>
      </c>
      <c r="Y8" s="16">
        <v>0.46236559139784938</v>
      </c>
      <c r="Z8" s="16">
        <v>0.44117647058823528</v>
      </c>
      <c r="AB8" s="16">
        <v>0.48542024013722129</v>
      </c>
      <c r="AC8" s="16">
        <v>0.48662207357859533</v>
      </c>
      <c r="AD8" s="16">
        <v>0.48010610079575589</v>
      </c>
    </row>
    <row r="9" spans="2:32" ht="46" customHeight="1" x14ac:dyDescent="0.35">
      <c r="B9" s="18" t="s">
        <v>219</v>
      </c>
      <c r="C9" s="16">
        <v>0.45544554455445552</v>
      </c>
      <c r="D9" s="16">
        <v>0.42465753424657532</v>
      </c>
      <c r="E9" s="16">
        <v>0.46768707482993199</v>
      </c>
      <c r="G9" s="16">
        <v>0.53333333333333333</v>
      </c>
      <c r="H9" s="16">
        <v>0.39923954372623582</v>
      </c>
      <c r="I9" s="16">
        <v>0.43783783783783792</v>
      </c>
      <c r="J9" s="16">
        <v>0.43809523809523809</v>
      </c>
      <c r="L9" s="16">
        <v>0.46600331674958539</v>
      </c>
      <c r="M9" s="16">
        <v>0.40517241379310343</v>
      </c>
      <c r="O9" s="16">
        <v>0.40677966101694918</v>
      </c>
      <c r="P9" s="16">
        <v>0.45283018867924529</v>
      </c>
      <c r="Q9" s="16">
        <v>0.51515151515151514</v>
      </c>
      <c r="S9" s="16">
        <v>0.42487046632124348</v>
      </c>
      <c r="T9" s="16">
        <v>0.41666666666666669</v>
      </c>
      <c r="U9" s="16">
        <v>0.41258741258741261</v>
      </c>
      <c r="V9" s="16">
        <v>0.5714285714285714</v>
      </c>
      <c r="X9" s="16">
        <v>0.48467966573816162</v>
      </c>
      <c r="Y9" s="16">
        <v>0.4157706093189964</v>
      </c>
      <c r="Z9" s="16">
        <v>0.45882352941176469</v>
      </c>
      <c r="AB9" s="16">
        <v>0.46483704974271012</v>
      </c>
      <c r="AC9" s="16">
        <v>0.45652173913043481</v>
      </c>
      <c r="AD9" s="16">
        <v>0.46419098143236082</v>
      </c>
    </row>
    <row r="10" spans="2:32" ht="46" customHeight="1" x14ac:dyDescent="0.35">
      <c r="B10" s="18" t="s">
        <v>220</v>
      </c>
      <c r="C10" s="16">
        <v>0.40346534653465349</v>
      </c>
      <c r="D10" s="16">
        <v>0.33333333333333331</v>
      </c>
      <c r="E10" s="16">
        <v>0.43027210884353739</v>
      </c>
      <c r="G10" s="16">
        <v>0.3843137254901961</v>
      </c>
      <c r="H10" s="16">
        <v>0.44106463878327001</v>
      </c>
      <c r="I10" s="16">
        <v>0.44324324324324332</v>
      </c>
      <c r="J10" s="16">
        <v>0.2857142857142857</v>
      </c>
      <c r="L10" s="16">
        <v>0.41956882255389721</v>
      </c>
      <c r="M10" s="16">
        <v>0.35344827586206901</v>
      </c>
      <c r="O10" s="16">
        <v>0.3672316384180791</v>
      </c>
      <c r="P10" s="16">
        <v>0.37735849056603782</v>
      </c>
      <c r="Q10" s="16">
        <v>0.42424242424242431</v>
      </c>
      <c r="S10" s="16">
        <v>0.40414507772020719</v>
      </c>
      <c r="T10" s="16">
        <v>0.40942028985507251</v>
      </c>
      <c r="U10" s="16">
        <v>0.32167832167832172</v>
      </c>
      <c r="V10" s="16">
        <v>0.45408163265306117</v>
      </c>
      <c r="X10" s="16">
        <v>0.3955431754874652</v>
      </c>
      <c r="Y10" s="16">
        <v>0.42293906810035842</v>
      </c>
      <c r="Z10" s="16">
        <v>0.38823529411764712</v>
      </c>
      <c r="AB10" s="16">
        <v>0.41852487135506011</v>
      </c>
      <c r="AC10" s="16">
        <v>0.41638795986622068</v>
      </c>
      <c r="AD10" s="16">
        <v>0.41114058355437672</v>
      </c>
    </row>
    <row r="11" spans="2:32" ht="32.15" customHeight="1" x14ac:dyDescent="0.35">
      <c r="B11" s="18" t="s">
        <v>221</v>
      </c>
      <c r="C11" s="16">
        <v>0.37376237623762382</v>
      </c>
      <c r="D11" s="16">
        <v>0.28767123287671231</v>
      </c>
      <c r="E11" s="16">
        <v>0.40476190476190482</v>
      </c>
      <c r="G11" s="16">
        <v>0.33333333333333331</v>
      </c>
      <c r="H11" s="16">
        <v>0.41825095057034217</v>
      </c>
      <c r="I11" s="16">
        <v>0.41081081081081078</v>
      </c>
      <c r="J11" s="16">
        <v>0.29523809523809519</v>
      </c>
      <c r="L11" s="16">
        <v>0.39303482587064681</v>
      </c>
      <c r="M11" s="16">
        <v>0.30172413793103448</v>
      </c>
      <c r="O11" s="16">
        <v>0.3728813559322034</v>
      </c>
      <c r="P11" s="16">
        <v>0.33333333333333331</v>
      </c>
      <c r="Q11" s="16">
        <v>0.45454545454545447</v>
      </c>
      <c r="S11" s="16">
        <v>0.32642487046632118</v>
      </c>
      <c r="T11" s="16">
        <v>0.37318840579710139</v>
      </c>
      <c r="U11" s="16">
        <v>0.41258741258741261</v>
      </c>
      <c r="V11" s="16">
        <v>0.39285714285714279</v>
      </c>
      <c r="X11" s="16">
        <v>0.35654596100278552</v>
      </c>
      <c r="Y11" s="16">
        <v>0.43010752688172038</v>
      </c>
      <c r="Z11" s="16">
        <v>0.31764705882352939</v>
      </c>
      <c r="AB11" s="16">
        <v>0.411663807890223</v>
      </c>
      <c r="AC11" s="16">
        <v>0.4096989966555184</v>
      </c>
      <c r="AD11" s="16">
        <v>0.37931034482758619</v>
      </c>
    </row>
    <row r="12" spans="2:32" ht="46" customHeight="1" x14ac:dyDescent="0.35">
      <c r="B12" s="18" t="s">
        <v>222</v>
      </c>
      <c r="C12" s="16">
        <v>0.23019801980198021</v>
      </c>
      <c r="D12" s="16">
        <v>0.22374429223744291</v>
      </c>
      <c r="E12" s="16">
        <v>0.2329931972789116</v>
      </c>
      <c r="G12" s="16">
        <v>0.19607843137254899</v>
      </c>
      <c r="H12" s="16">
        <v>0.24714828897338401</v>
      </c>
      <c r="I12" s="16">
        <v>0.22162162162162161</v>
      </c>
      <c r="J12" s="16">
        <v>0.2857142857142857</v>
      </c>
      <c r="L12" s="16">
        <v>0.2338308457711443</v>
      </c>
      <c r="M12" s="16">
        <v>0.23275862068965519</v>
      </c>
      <c r="O12" s="16">
        <v>0.2655367231638418</v>
      </c>
      <c r="P12" s="16">
        <v>0.20125786163522011</v>
      </c>
      <c r="Q12" s="16">
        <v>0.25252525252525249</v>
      </c>
      <c r="S12" s="16">
        <v>0.2020725388601036</v>
      </c>
      <c r="T12" s="16">
        <v>0.25724637681159418</v>
      </c>
      <c r="U12" s="16">
        <v>0.2167832167832168</v>
      </c>
      <c r="V12" s="16">
        <v>0.22959183673469391</v>
      </c>
      <c r="X12" s="16">
        <v>0.24233983286908081</v>
      </c>
      <c r="Y12" s="16">
        <v>0.2401433691756272</v>
      </c>
      <c r="Z12" s="16">
        <v>0.18823529411764711</v>
      </c>
      <c r="AB12" s="16">
        <v>0.22813036020583191</v>
      </c>
      <c r="AC12" s="16">
        <v>0.23745819397993309</v>
      </c>
      <c r="AD12" s="16">
        <v>0.1883289124668435</v>
      </c>
    </row>
    <row r="13" spans="2:32" ht="32.15" customHeight="1" x14ac:dyDescent="0.35">
      <c r="B13" s="18" t="s">
        <v>223</v>
      </c>
      <c r="C13" s="16">
        <v>0.1819306930693069</v>
      </c>
      <c r="D13" s="16">
        <v>0.20091324200913241</v>
      </c>
      <c r="E13" s="16">
        <v>0.17346938775510201</v>
      </c>
      <c r="G13" s="16">
        <v>0.19215686274509811</v>
      </c>
      <c r="H13" s="16">
        <v>0.155893536121673</v>
      </c>
      <c r="I13" s="16">
        <v>0.17837837837837839</v>
      </c>
      <c r="J13" s="16">
        <v>0.22857142857142859</v>
      </c>
      <c r="L13" s="16">
        <v>0.18076285240464349</v>
      </c>
      <c r="M13" s="16">
        <v>0.22413793103448279</v>
      </c>
      <c r="O13" s="16">
        <v>0.23728813559322029</v>
      </c>
      <c r="P13" s="16">
        <v>0.22012578616352199</v>
      </c>
      <c r="Q13" s="16">
        <v>0.1212121212121212</v>
      </c>
      <c r="S13" s="16">
        <v>0.21243523316062179</v>
      </c>
      <c r="T13" s="16">
        <v>0.19565217391304349</v>
      </c>
      <c r="U13" s="16">
        <v>0.1818181818181818</v>
      </c>
      <c r="V13" s="16">
        <v>0.1326530612244898</v>
      </c>
      <c r="X13" s="16">
        <v>0.20891364902506959</v>
      </c>
      <c r="Y13" s="16">
        <v>0.15412186379928319</v>
      </c>
      <c r="Z13" s="16">
        <v>0.17058823529411771</v>
      </c>
      <c r="AB13" s="16">
        <v>0.1732418524871355</v>
      </c>
      <c r="AC13" s="16">
        <v>0.17224080267558531</v>
      </c>
      <c r="AD13" s="16">
        <v>0.14588859416445621</v>
      </c>
    </row>
    <row r="14" spans="2:32" ht="46" customHeight="1" x14ac:dyDescent="0.35">
      <c r="B14" s="18" t="s">
        <v>224</v>
      </c>
      <c r="C14" s="16">
        <v>0.17945544554455439</v>
      </c>
      <c r="D14" s="16">
        <v>0.19634703196347031</v>
      </c>
      <c r="E14" s="16">
        <v>0.17346938775510201</v>
      </c>
      <c r="G14" s="16">
        <v>0.18823529411764711</v>
      </c>
      <c r="H14" s="16">
        <v>0.18250950570342209</v>
      </c>
      <c r="I14" s="16">
        <v>0.14594594594594601</v>
      </c>
      <c r="J14" s="16">
        <v>0.2095238095238095</v>
      </c>
      <c r="L14" s="16">
        <v>0.1824212271973466</v>
      </c>
      <c r="M14" s="16">
        <v>0.1206896551724138</v>
      </c>
      <c r="O14" s="16">
        <v>0.21468926553672321</v>
      </c>
      <c r="P14" s="16">
        <v>0.13836477987421381</v>
      </c>
      <c r="Q14" s="16">
        <v>0.1616161616161616</v>
      </c>
      <c r="S14" s="16">
        <v>0.18134715025906739</v>
      </c>
      <c r="T14" s="16">
        <v>0.1920289855072464</v>
      </c>
      <c r="U14" s="16">
        <v>0.16083916083916081</v>
      </c>
      <c r="V14" s="16">
        <v>0.17346938775510201</v>
      </c>
      <c r="X14" s="16">
        <v>0.17548746518105851</v>
      </c>
      <c r="Y14" s="16">
        <v>0.1684587813620072</v>
      </c>
      <c r="Z14" s="16">
        <v>0.20588235294117649</v>
      </c>
      <c r="AB14" s="16">
        <v>0.17838765008576329</v>
      </c>
      <c r="AC14" s="16">
        <v>0.157190635451505</v>
      </c>
      <c r="AD14" s="16">
        <v>0.1618037135278515</v>
      </c>
    </row>
    <row r="15" spans="2:32" ht="46" customHeight="1" x14ac:dyDescent="0.35">
      <c r="B15" s="18" t="s">
        <v>225</v>
      </c>
      <c r="C15" s="16">
        <v>0.1386138613861386</v>
      </c>
      <c r="D15" s="16">
        <v>0.12328767123287671</v>
      </c>
      <c r="E15" s="16">
        <v>0.14455782312925169</v>
      </c>
      <c r="G15" s="16">
        <v>0.14509803921568629</v>
      </c>
      <c r="H15" s="16">
        <v>0.13688212927756649</v>
      </c>
      <c r="I15" s="16">
        <v>0.1243243243243243</v>
      </c>
      <c r="J15" s="16">
        <v>0.15238095238095239</v>
      </c>
      <c r="L15" s="16">
        <v>0.1343283582089552</v>
      </c>
      <c r="M15" s="16">
        <v>0.18103448275862069</v>
      </c>
      <c r="O15" s="16">
        <v>0.1751412429378531</v>
      </c>
      <c r="P15" s="16">
        <v>0.15094339622641509</v>
      </c>
      <c r="Q15" s="16">
        <v>0.10101010101010099</v>
      </c>
      <c r="S15" s="16">
        <v>0.13471502590673581</v>
      </c>
      <c r="T15" s="16">
        <v>0.16666666666666671</v>
      </c>
      <c r="U15" s="16">
        <v>0.1398601398601399</v>
      </c>
      <c r="V15" s="16">
        <v>0.1020408163265306</v>
      </c>
      <c r="X15" s="16">
        <v>0.1309192200557103</v>
      </c>
      <c r="Y15" s="16">
        <v>0.14336917562724011</v>
      </c>
      <c r="Z15" s="16">
        <v>0.1470588235294118</v>
      </c>
      <c r="AB15" s="16">
        <v>0.13550600343053171</v>
      </c>
      <c r="AC15" s="16">
        <v>0.13043478260869559</v>
      </c>
      <c r="AD15" s="16">
        <v>0.13527851458885939</v>
      </c>
    </row>
    <row r="16" spans="2:32" ht="46" customHeight="1" x14ac:dyDescent="0.35">
      <c r="B16" s="18" t="s">
        <v>226</v>
      </c>
      <c r="C16" s="16">
        <v>0.12747524752475251</v>
      </c>
      <c r="D16" s="16">
        <v>0.13698630136986301</v>
      </c>
      <c r="E16" s="16">
        <v>0.1224489795918367</v>
      </c>
      <c r="G16" s="16">
        <v>0.12941176470588239</v>
      </c>
      <c r="H16" s="16">
        <v>0.1102661596958175</v>
      </c>
      <c r="I16" s="16">
        <v>0.11351351351351351</v>
      </c>
      <c r="J16" s="16">
        <v>0.19047619047619049</v>
      </c>
      <c r="L16" s="16">
        <v>0.1127694859038143</v>
      </c>
      <c r="M16" s="16">
        <v>0.1982758620689655</v>
      </c>
      <c r="O16" s="16">
        <v>0.15254237288135589</v>
      </c>
      <c r="P16" s="16">
        <v>0.14465408805031449</v>
      </c>
      <c r="Q16" s="16">
        <v>8.0808080808080815E-2</v>
      </c>
      <c r="S16" s="16">
        <v>0.1295336787564767</v>
      </c>
      <c r="T16" s="16">
        <v>0.16666666666666671</v>
      </c>
      <c r="U16" s="16">
        <v>0.16083916083916081</v>
      </c>
      <c r="V16" s="16">
        <v>4.5918367346938778E-2</v>
      </c>
      <c r="X16" s="16">
        <v>0.1142061281337047</v>
      </c>
      <c r="Y16" s="16">
        <v>0.1146953405017921</v>
      </c>
      <c r="Z16" s="16">
        <v>0.1764705882352941</v>
      </c>
      <c r="AB16" s="16">
        <v>0.1012006861063465</v>
      </c>
      <c r="AC16" s="16">
        <v>0.11371237458193981</v>
      </c>
      <c r="AD16" s="16">
        <v>0.14058355437665779</v>
      </c>
    </row>
    <row r="17" spans="2:30" ht="46" customHeight="1" x14ac:dyDescent="0.35">
      <c r="B17" s="18" t="s">
        <v>227</v>
      </c>
      <c r="C17" s="16">
        <v>0.11386138613861389</v>
      </c>
      <c r="D17" s="16">
        <v>0.19634703196347031</v>
      </c>
      <c r="E17" s="16">
        <v>8.3333333333333329E-2</v>
      </c>
      <c r="G17" s="16">
        <v>0.1372549019607843</v>
      </c>
      <c r="H17" s="16">
        <v>0.1216730038022814</v>
      </c>
      <c r="I17" s="16">
        <v>7.567567567567568E-2</v>
      </c>
      <c r="J17" s="16">
        <v>0.10476190476190481</v>
      </c>
      <c r="L17" s="16">
        <v>0.11774461028192371</v>
      </c>
      <c r="M17" s="16">
        <v>0.1206896551724138</v>
      </c>
      <c r="O17" s="16">
        <v>0.1242937853107345</v>
      </c>
      <c r="P17" s="16">
        <v>0.12578616352201261</v>
      </c>
      <c r="Q17" s="16">
        <v>9.0909090909090912E-2</v>
      </c>
      <c r="S17" s="16">
        <v>0.1036269430051813</v>
      </c>
      <c r="T17" s="16">
        <v>0.11956521739130439</v>
      </c>
      <c r="U17" s="16">
        <v>0.16783216783216781</v>
      </c>
      <c r="V17" s="16">
        <v>7.6530612244897961E-2</v>
      </c>
      <c r="X17" s="16">
        <v>9.4707520891364902E-2</v>
      </c>
      <c r="Y17" s="16">
        <v>0.1182795698924731</v>
      </c>
      <c r="Z17" s="16">
        <v>0.1470588235294118</v>
      </c>
      <c r="AB17" s="16">
        <v>9.7770154373927956E-2</v>
      </c>
      <c r="AC17" s="16">
        <v>0.1153846153846154</v>
      </c>
      <c r="AD17" s="16">
        <v>0.13527851458885939</v>
      </c>
    </row>
    <row r="18" spans="2:30" ht="19" customHeight="1" x14ac:dyDescent="0.35">
      <c r="B18" s="18" t="s">
        <v>81</v>
      </c>
      <c r="C18" s="16">
        <v>7.4257425742574254E-3</v>
      </c>
      <c r="D18" s="16">
        <v>1.3698630136986301E-2</v>
      </c>
      <c r="E18" s="16">
        <v>5.1020408163265302E-3</v>
      </c>
      <c r="G18" s="16">
        <v>7.8431372549019607E-3</v>
      </c>
      <c r="H18" s="16">
        <v>3.8022813688212932E-3</v>
      </c>
      <c r="I18" s="16">
        <v>1.081081081081081E-2</v>
      </c>
      <c r="J18" s="16">
        <v>9.5238095238095247E-3</v>
      </c>
      <c r="L18" s="16">
        <v>4.9751243781094526E-3</v>
      </c>
      <c r="M18" s="16">
        <v>1.7241379310344831E-2</v>
      </c>
      <c r="O18" s="16">
        <v>5.6497175141242938E-3</v>
      </c>
      <c r="P18" s="16">
        <v>1.257861635220126E-2</v>
      </c>
      <c r="Q18" s="16">
        <v>0</v>
      </c>
      <c r="S18" s="16">
        <v>1.036269430051814E-2</v>
      </c>
      <c r="T18" s="16">
        <v>0</v>
      </c>
      <c r="U18" s="16">
        <v>2.097902097902098E-2</v>
      </c>
      <c r="V18" s="16">
        <v>5.1020408163265302E-3</v>
      </c>
      <c r="X18" s="16">
        <v>5.5710306406685237E-3</v>
      </c>
      <c r="Y18" s="16">
        <v>7.1684587813620072E-3</v>
      </c>
      <c r="Z18" s="16">
        <v>1.1764705882352939E-2</v>
      </c>
      <c r="AB18" s="16">
        <v>6.8610634648370496E-3</v>
      </c>
      <c r="AC18" s="16">
        <v>6.688963210702341E-3</v>
      </c>
      <c r="AD18" s="16">
        <v>1.5915119363395229E-2</v>
      </c>
    </row>
    <row r="19" spans="2:30" ht="19" customHeight="1" x14ac:dyDescent="0.35">
      <c r="B19" s="18" t="s">
        <v>122</v>
      </c>
      <c r="C19" s="16">
        <v>3.7128712871287131E-3</v>
      </c>
      <c r="D19" s="16">
        <v>0</v>
      </c>
      <c r="E19" s="16">
        <v>5.1020408163265302E-3</v>
      </c>
      <c r="G19" s="16">
        <v>0</v>
      </c>
      <c r="H19" s="16">
        <v>3.8022813688212932E-3</v>
      </c>
      <c r="I19" s="16">
        <v>5.4054054054054057E-3</v>
      </c>
      <c r="J19" s="16">
        <v>9.5238095238095247E-3</v>
      </c>
      <c r="L19" s="16">
        <v>1.658374792703151E-3</v>
      </c>
      <c r="M19" s="16">
        <v>8.6206896551724137E-3</v>
      </c>
      <c r="O19" s="16">
        <v>5.6497175141242938E-3</v>
      </c>
      <c r="P19" s="16">
        <v>0</v>
      </c>
      <c r="Q19" s="16">
        <v>0</v>
      </c>
      <c r="S19" s="16">
        <v>1.036269430051814E-2</v>
      </c>
      <c r="T19" s="16">
        <v>0</v>
      </c>
      <c r="U19" s="16">
        <v>6.993006993006993E-3</v>
      </c>
      <c r="V19" s="16">
        <v>0</v>
      </c>
      <c r="X19" s="16">
        <v>5.5710306406685237E-3</v>
      </c>
      <c r="Y19" s="16">
        <v>3.584229390681004E-3</v>
      </c>
      <c r="Z19" s="16">
        <v>0</v>
      </c>
      <c r="AB19" s="16">
        <v>3.4305317324185248E-3</v>
      </c>
      <c r="AC19" s="16">
        <v>1.672240802675585E-3</v>
      </c>
      <c r="AD19" s="16">
        <v>2.6525198938992041E-3</v>
      </c>
    </row>
    <row r="20" spans="2:30" ht="19" customHeight="1" x14ac:dyDescent="0.35">
      <c r="B20" s="18" t="s">
        <v>58</v>
      </c>
      <c r="C20" s="16">
        <v>0</v>
      </c>
      <c r="D20" s="16">
        <v>0</v>
      </c>
      <c r="E20" s="16">
        <v>0</v>
      </c>
      <c r="G20" s="16">
        <v>0</v>
      </c>
      <c r="H20" s="16">
        <v>0</v>
      </c>
      <c r="I20" s="16">
        <v>0</v>
      </c>
      <c r="J20" s="16">
        <v>0</v>
      </c>
      <c r="L20" s="16">
        <v>0</v>
      </c>
      <c r="M20" s="16">
        <v>0</v>
      </c>
      <c r="O20" s="16">
        <v>0</v>
      </c>
      <c r="P20" s="16">
        <v>0</v>
      </c>
      <c r="Q20" s="16">
        <v>0</v>
      </c>
      <c r="S20" s="16">
        <v>0</v>
      </c>
      <c r="T20" s="16">
        <v>0</v>
      </c>
      <c r="U20" s="16">
        <v>0</v>
      </c>
      <c r="V20" s="16">
        <v>0</v>
      </c>
      <c r="X20" s="16">
        <v>0</v>
      </c>
      <c r="Y20" s="16">
        <v>0</v>
      </c>
      <c r="Z20" s="16">
        <v>0</v>
      </c>
      <c r="AB20" s="16">
        <v>0</v>
      </c>
      <c r="AC20" s="16">
        <v>0</v>
      </c>
      <c r="AD20" s="16">
        <v>0</v>
      </c>
    </row>
    <row r="22" spans="2:30" x14ac:dyDescent="0.35">
      <c r="B22" s="20" t="s">
        <v>20</v>
      </c>
    </row>
    <row r="23" spans="2:30" x14ac:dyDescent="0.35">
      <c r="B23" t="s">
        <v>323</v>
      </c>
    </row>
    <row r="24" spans="2:30" x14ac:dyDescent="0.35">
      <c r="B24" t="s">
        <v>10</v>
      </c>
    </row>
    <row r="25" spans="2:30" x14ac:dyDescent="0.35">
      <c r="B25"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J18"/>
  <sheetViews>
    <sheetView showGridLines="0" workbookViewId="0"/>
  </sheetViews>
  <sheetFormatPr defaultRowHeight="14.5" x14ac:dyDescent="0.35"/>
  <cols>
    <col min="1" max="1" width="5" customWidth="1"/>
    <col min="2" max="2" width="25" customWidth="1"/>
    <col min="3" max="10" width="20" customWidth="1"/>
  </cols>
  <sheetData>
    <row r="2" spans="2:10" ht="40" customHeight="1" x14ac:dyDescent="0.35">
      <c r="D2" s="17" t="s">
        <v>328</v>
      </c>
    </row>
    <row r="6" spans="2:10" ht="60" customHeight="1" x14ac:dyDescent="0.35">
      <c r="C6" s="19" t="s">
        <v>329</v>
      </c>
      <c r="D6" s="19" t="s">
        <v>330</v>
      </c>
      <c r="E6" s="19" t="s">
        <v>331</v>
      </c>
      <c r="F6" s="19" t="s">
        <v>332</v>
      </c>
      <c r="G6" s="19" t="s">
        <v>333</v>
      </c>
      <c r="H6" s="19" t="s">
        <v>334</v>
      </c>
      <c r="I6" s="19" t="s">
        <v>335</v>
      </c>
      <c r="J6" s="19" t="s">
        <v>336</v>
      </c>
    </row>
    <row r="7" spans="2:10" x14ac:dyDescent="0.35">
      <c r="B7" s="18" t="s">
        <v>229</v>
      </c>
      <c r="C7" s="16">
        <v>0.25061728395061728</v>
      </c>
      <c r="D7" s="16">
        <v>0.42716049382716048</v>
      </c>
      <c r="E7" s="16">
        <v>0.27530864197530858</v>
      </c>
      <c r="F7" s="16">
        <v>0.19135802469135799</v>
      </c>
      <c r="G7" s="16">
        <v>0.27901234567901229</v>
      </c>
      <c r="H7" s="16">
        <v>0.16790123456790121</v>
      </c>
      <c r="I7" s="16">
        <v>0.49629629629629629</v>
      </c>
      <c r="J7" s="16">
        <v>0.36666666666666659</v>
      </c>
    </row>
    <row r="8" spans="2:10" x14ac:dyDescent="0.35">
      <c r="B8" s="18" t="s">
        <v>230</v>
      </c>
      <c r="C8" s="16">
        <v>0.51728395061728394</v>
      </c>
      <c r="D8" s="16">
        <v>0.46172839506172841</v>
      </c>
      <c r="E8" s="16">
        <v>0.51358024691358029</v>
      </c>
      <c r="F8" s="16">
        <v>0.50370370370370365</v>
      </c>
      <c r="G8" s="16">
        <v>0.51604938271604939</v>
      </c>
      <c r="H8" s="16">
        <v>0.50370370370370365</v>
      </c>
      <c r="I8" s="16">
        <v>0.39753086419753092</v>
      </c>
      <c r="J8" s="16">
        <v>0.47407407407407409</v>
      </c>
    </row>
    <row r="9" spans="2:10" x14ac:dyDescent="0.35">
      <c r="B9" s="18" t="s">
        <v>231</v>
      </c>
      <c r="C9" s="16">
        <v>0.1740740740740741</v>
      </c>
      <c r="D9" s="16">
        <v>8.7654320987654327E-2</v>
      </c>
      <c r="E9" s="16">
        <v>0.162962962962963</v>
      </c>
      <c r="F9" s="16">
        <v>0.2160493827160494</v>
      </c>
      <c r="G9" s="16">
        <v>0.17160493827160489</v>
      </c>
      <c r="H9" s="16">
        <v>0.25061728395061728</v>
      </c>
      <c r="I9" s="16">
        <v>8.5185185185185183E-2</v>
      </c>
      <c r="J9" s="16">
        <v>0.1074074074074074</v>
      </c>
    </row>
    <row r="10" spans="2:10" x14ac:dyDescent="0.35">
      <c r="B10" s="18" t="s">
        <v>232</v>
      </c>
      <c r="C10" s="16">
        <v>2.8395061728395059E-2</v>
      </c>
      <c r="D10" s="16">
        <v>1.358024691358025E-2</v>
      </c>
      <c r="E10" s="16">
        <v>2.716049382716049E-2</v>
      </c>
      <c r="F10" s="16">
        <v>4.4444444444444453E-2</v>
      </c>
      <c r="G10" s="16">
        <v>1.604938271604938E-2</v>
      </c>
      <c r="H10" s="16">
        <v>4.8148148148148148E-2</v>
      </c>
      <c r="I10" s="16">
        <v>1.111111111111111E-2</v>
      </c>
      <c r="J10" s="16">
        <v>2.3456790123456792E-2</v>
      </c>
    </row>
    <row r="11" spans="2:10" x14ac:dyDescent="0.35">
      <c r="B11" s="18" t="s">
        <v>122</v>
      </c>
      <c r="C11" s="16">
        <v>2.9629629629629631E-2</v>
      </c>
      <c r="D11" s="16">
        <v>9.876543209876543E-3</v>
      </c>
      <c r="E11" s="16">
        <v>2.0987654320987651E-2</v>
      </c>
      <c r="F11" s="16">
        <v>4.4444444444444453E-2</v>
      </c>
      <c r="G11" s="16">
        <v>1.7283950617283949E-2</v>
      </c>
      <c r="H11" s="16">
        <v>2.9629629629629631E-2</v>
      </c>
      <c r="I11" s="16">
        <v>9.876543209876543E-3</v>
      </c>
      <c r="J11" s="16">
        <v>2.8395061728395059E-2</v>
      </c>
    </row>
    <row r="14" spans="2:10" x14ac:dyDescent="0.35">
      <c r="B14" t="s">
        <v>323</v>
      </c>
    </row>
    <row r="15" spans="2:10" x14ac:dyDescent="0.35">
      <c r="B15" t="s">
        <v>10</v>
      </c>
    </row>
    <row r="18" spans="2:2" x14ac:dyDescent="0.35">
      <c r="B18" t="str">
        <f>HYPERLINK("#Contents!A1", "Return to Contents")</f>
        <v>Return to Contents</v>
      </c>
    </row>
  </sheetData>
  <pageMargins left="0.75" right="0.75" top="1" bottom="1"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228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229</v>
      </c>
      <c r="C8" s="16">
        <v>0.25061728395061728</v>
      </c>
      <c r="D8" s="16">
        <v>0.18264840182648401</v>
      </c>
      <c r="E8" s="16">
        <v>0.27457627118644068</v>
      </c>
      <c r="G8" s="16">
        <v>0.2470588235294118</v>
      </c>
      <c r="H8" s="16">
        <v>0.25378787878787878</v>
      </c>
      <c r="I8" s="16">
        <v>0.22580645161290319</v>
      </c>
      <c r="J8" s="16">
        <v>0.29523809523809519</v>
      </c>
      <c r="L8" s="16">
        <v>0.25207296849087901</v>
      </c>
      <c r="M8" s="16">
        <v>0.22222222222222221</v>
      </c>
      <c r="O8" s="16">
        <v>0.2824858757062147</v>
      </c>
      <c r="P8" s="16">
        <v>0.27044025157232698</v>
      </c>
      <c r="Q8" s="16">
        <v>0.28999999999999998</v>
      </c>
      <c r="S8" s="16">
        <v>0.27835051546391748</v>
      </c>
      <c r="T8" s="16">
        <v>0.30434782608695649</v>
      </c>
      <c r="U8" s="16">
        <v>0.25874125874125881</v>
      </c>
      <c r="V8" s="16">
        <v>0.14213197969543151</v>
      </c>
      <c r="X8" s="16">
        <v>0.28690807799442902</v>
      </c>
      <c r="Y8" s="16">
        <v>0.2142857142857143</v>
      </c>
      <c r="Z8" s="16">
        <v>0.23391812865497069</v>
      </c>
      <c r="AB8" s="16">
        <v>0.25513698630136988</v>
      </c>
      <c r="AC8" s="16">
        <v>0.2604340567612688</v>
      </c>
      <c r="AD8" s="16">
        <v>0.23482849604221639</v>
      </c>
    </row>
    <row r="9" spans="2:32" ht="19" customHeight="1" x14ac:dyDescent="0.35">
      <c r="B9" s="18" t="s">
        <v>230</v>
      </c>
      <c r="C9" s="16">
        <v>0.51728395061728394</v>
      </c>
      <c r="D9" s="16">
        <v>0.50684931506849318</v>
      </c>
      <c r="E9" s="16">
        <v>0.52203389830508473</v>
      </c>
      <c r="G9" s="16">
        <v>0.52941176470588236</v>
      </c>
      <c r="H9" s="16">
        <v>0.54545454545454541</v>
      </c>
      <c r="I9" s="16">
        <v>0.521505376344086</v>
      </c>
      <c r="J9" s="16">
        <v>0.40952380952380951</v>
      </c>
      <c r="L9" s="16">
        <v>0.53731343283582089</v>
      </c>
      <c r="M9" s="16">
        <v>0.50427350427350426</v>
      </c>
      <c r="O9" s="16">
        <v>0.51977401129943501</v>
      </c>
      <c r="P9" s="16">
        <v>0.48427672955974838</v>
      </c>
      <c r="Q9" s="16">
        <v>0.42</v>
      </c>
      <c r="S9" s="16">
        <v>0.45876288659793812</v>
      </c>
      <c r="T9" s="16">
        <v>0.49637681159420288</v>
      </c>
      <c r="U9" s="16">
        <v>0.51048951048951052</v>
      </c>
      <c r="V9" s="16">
        <v>0.6091370558375635</v>
      </c>
      <c r="X9" s="16">
        <v>0.49303621169916428</v>
      </c>
      <c r="Y9" s="16">
        <v>0.55000000000000004</v>
      </c>
      <c r="Z9" s="16">
        <v>0.51461988304093564</v>
      </c>
      <c r="AB9" s="16">
        <v>0.52054794520547942</v>
      </c>
      <c r="AC9" s="16">
        <v>0.51919866444073459</v>
      </c>
      <c r="AD9" s="16">
        <v>0.52242744063324542</v>
      </c>
    </row>
    <row r="10" spans="2:32" ht="19" customHeight="1" x14ac:dyDescent="0.35">
      <c r="B10" s="18" t="s">
        <v>231</v>
      </c>
      <c r="C10" s="16">
        <v>0.1740740740740741</v>
      </c>
      <c r="D10" s="16">
        <v>0.24657534246575341</v>
      </c>
      <c r="E10" s="16">
        <v>0.1474576271186441</v>
      </c>
      <c r="G10" s="16">
        <v>0.16078431372549021</v>
      </c>
      <c r="H10" s="16">
        <v>0.15151515151515149</v>
      </c>
      <c r="I10" s="16">
        <v>0.19892473118279569</v>
      </c>
      <c r="J10" s="16">
        <v>0.21904761904761899</v>
      </c>
      <c r="L10" s="16">
        <v>0.1608623548922056</v>
      </c>
      <c r="M10" s="16">
        <v>0.17948717948717949</v>
      </c>
      <c r="O10" s="16">
        <v>0.14689265536723159</v>
      </c>
      <c r="P10" s="16">
        <v>0.1761006289308176</v>
      </c>
      <c r="Q10" s="16">
        <v>0.23</v>
      </c>
      <c r="S10" s="16">
        <v>0.1907216494845361</v>
      </c>
      <c r="T10" s="16">
        <v>0.14130434782608689</v>
      </c>
      <c r="U10" s="16">
        <v>0.1818181818181818</v>
      </c>
      <c r="V10" s="16">
        <v>0.1979695431472081</v>
      </c>
      <c r="X10" s="16">
        <v>0.15877437325905289</v>
      </c>
      <c r="Y10" s="16">
        <v>0.2035714285714286</v>
      </c>
      <c r="Z10" s="16">
        <v>0.15789473684210531</v>
      </c>
      <c r="AB10" s="16">
        <v>0.17636986301369861</v>
      </c>
      <c r="AC10" s="16">
        <v>0.1702838063439065</v>
      </c>
      <c r="AD10" s="16">
        <v>0.17414248021108181</v>
      </c>
    </row>
    <row r="11" spans="2:32" ht="19" customHeight="1" x14ac:dyDescent="0.35">
      <c r="B11" s="18" t="s">
        <v>232</v>
      </c>
      <c r="C11" s="16">
        <v>2.8395061728395059E-2</v>
      </c>
      <c r="D11" s="16">
        <v>3.6529680365296802E-2</v>
      </c>
      <c r="E11" s="16">
        <v>2.542372881355932E-2</v>
      </c>
      <c r="G11" s="16">
        <v>3.1372549019607843E-2</v>
      </c>
      <c r="H11" s="16">
        <v>1.515151515151515E-2</v>
      </c>
      <c r="I11" s="16">
        <v>3.2258064516129031E-2</v>
      </c>
      <c r="J11" s="16">
        <v>4.7619047619047623E-2</v>
      </c>
      <c r="L11" s="16">
        <v>3.150912106135987E-2</v>
      </c>
      <c r="M11" s="16">
        <v>1.7094017094017099E-2</v>
      </c>
      <c r="O11" s="16">
        <v>2.8248587570621469E-2</v>
      </c>
      <c r="P11" s="16">
        <v>3.1446540880503138E-2</v>
      </c>
      <c r="Q11" s="16">
        <v>0.03</v>
      </c>
      <c r="S11" s="16">
        <v>2.5773195876288658E-2</v>
      </c>
      <c r="T11" s="16">
        <v>2.5362318840579708E-2</v>
      </c>
      <c r="U11" s="16">
        <v>2.7972027972027969E-2</v>
      </c>
      <c r="V11" s="16">
        <v>3.553299492385787E-2</v>
      </c>
      <c r="X11" s="16">
        <v>2.7855153203342621E-2</v>
      </c>
      <c r="Y11" s="16">
        <v>2.5000000000000001E-2</v>
      </c>
      <c r="Z11" s="16">
        <v>3.5087719298245612E-2</v>
      </c>
      <c r="AB11" s="16">
        <v>2.397260273972603E-2</v>
      </c>
      <c r="AC11" s="16">
        <v>2.838063439065109E-2</v>
      </c>
      <c r="AD11" s="16">
        <v>3.430079155672823E-2</v>
      </c>
    </row>
    <row r="12" spans="2:32" ht="19" customHeight="1" x14ac:dyDescent="0.35">
      <c r="B12" s="18" t="s">
        <v>122</v>
      </c>
      <c r="C12" s="16">
        <v>2.9629629629629631E-2</v>
      </c>
      <c r="D12" s="16">
        <v>2.7397260273972601E-2</v>
      </c>
      <c r="E12" s="16">
        <v>3.0508474576271191E-2</v>
      </c>
      <c r="G12" s="16">
        <v>3.1372549019607843E-2</v>
      </c>
      <c r="H12" s="16">
        <v>3.4090909090909088E-2</v>
      </c>
      <c r="I12" s="16">
        <v>2.150537634408602E-2</v>
      </c>
      <c r="J12" s="16">
        <v>2.8571428571428571E-2</v>
      </c>
      <c r="L12" s="16">
        <v>1.824212271973466E-2</v>
      </c>
      <c r="M12" s="16">
        <v>7.6923076923076927E-2</v>
      </c>
      <c r="O12" s="16">
        <v>2.2598870056497179E-2</v>
      </c>
      <c r="P12" s="16">
        <v>3.7735849056603772E-2</v>
      </c>
      <c r="Q12" s="16">
        <v>0.03</v>
      </c>
      <c r="S12" s="16">
        <v>4.6391752577319589E-2</v>
      </c>
      <c r="T12" s="16">
        <v>3.2608695652173912E-2</v>
      </c>
      <c r="U12" s="16">
        <v>2.097902097902098E-2</v>
      </c>
      <c r="V12" s="16">
        <v>1.522842639593909E-2</v>
      </c>
      <c r="X12" s="16">
        <v>3.3426183844011137E-2</v>
      </c>
      <c r="Y12" s="16">
        <v>7.1428571428571426E-3</v>
      </c>
      <c r="Z12" s="16">
        <v>5.8479532163742687E-2</v>
      </c>
      <c r="AB12" s="16">
        <v>2.397260273972603E-2</v>
      </c>
      <c r="AC12" s="16">
        <v>2.1702838063439069E-2</v>
      </c>
      <c r="AD12" s="16">
        <v>3.430079155672823E-2</v>
      </c>
    </row>
    <row r="14" spans="2:32" x14ac:dyDescent="0.35">
      <c r="B14" t="s">
        <v>323</v>
      </c>
    </row>
    <row r="15" spans="2:32" x14ac:dyDescent="0.35">
      <c r="B15" t="s">
        <v>10</v>
      </c>
    </row>
    <row r="17" spans="2:2" x14ac:dyDescent="0.35">
      <c r="B17"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229</v>
      </c>
      <c r="C8" s="16">
        <v>0.42716049382716048</v>
      </c>
      <c r="D8" s="16">
        <v>0.32876712328767121</v>
      </c>
      <c r="E8" s="16">
        <v>0.46440677966101701</v>
      </c>
      <c r="G8" s="16">
        <v>0.42352941176470588</v>
      </c>
      <c r="H8" s="16">
        <v>0.45075757575757569</v>
      </c>
      <c r="I8" s="16">
        <v>0.43010752688172038</v>
      </c>
      <c r="J8" s="16">
        <v>0.37142857142857139</v>
      </c>
      <c r="L8" s="16">
        <v>0.43449419568822562</v>
      </c>
      <c r="M8" s="16">
        <v>0.45299145299145299</v>
      </c>
      <c r="O8" s="16">
        <v>0.50847457627118642</v>
      </c>
      <c r="P8" s="16">
        <v>0.37735849056603782</v>
      </c>
      <c r="Q8" s="16">
        <v>0.45</v>
      </c>
      <c r="S8" s="16">
        <v>0.41237113402061848</v>
      </c>
      <c r="T8" s="16">
        <v>0.4311594202898551</v>
      </c>
      <c r="U8" s="16">
        <v>0.45454545454545447</v>
      </c>
      <c r="V8" s="16">
        <v>0.41624365482233511</v>
      </c>
      <c r="X8" s="16">
        <v>0.40668523676880219</v>
      </c>
      <c r="Y8" s="16">
        <v>0.42142857142857137</v>
      </c>
      <c r="Z8" s="16">
        <v>0.47953216374268998</v>
      </c>
      <c r="AB8" s="16">
        <v>0.42808219178082191</v>
      </c>
      <c r="AC8" s="16">
        <v>0.4240400667779633</v>
      </c>
      <c r="AD8" s="16">
        <v>0.46437994722955139</v>
      </c>
    </row>
    <row r="9" spans="2:32" ht="19" customHeight="1" x14ac:dyDescent="0.35">
      <c r="B9" s="18" t="s">
        <v>230</v>
      </c>
      <c r="C9" s="16">
        <v>0.46172839506172841</v>
      </c>
      <c r="D9" s="16">
        <v>0.50684931506849318</v>
      </c>
      <c r="E9" s="16">
        <v>0.44406779661016949</v>
      </c>
      <c r="G9" s="16">
        <v>0.44313725490196082</v>
      </c>
      <c r="H9" s="16">
        <v>0.45833333333333331</v>
      </c>
      <c r="I9" s="16">
        <v>0.5</v>
      </c>
      <c r="J9" s="16">
        <v>0.44761904761904758</v>
      </c>
      <c r="L9" s="16">
        <v>0.46102819237147602</v>
      </c>
      <c r="M9" s="16">
        <v>0.42735042735042728</v>
      </c>
      <c r="O9" s="16">
        <v>0.39548022598870058</v>
      </c>
      <c r="P9" s="16">
        <v>0.48427672955974838</v>
      </c>
      <c r="Q9" s="16">
        <v>0.43</v>
      </c>
      <c r="S9" s="16">
        <v>0.45876288659793812</v>
      </c>
      <c r="T9" s="16">
        <v>0.45652173913043481</v>
      </c>
      <c r="U9" s="16">
        <v>0.46153846153846162</v>
      </c>
      <c r="V9" s="16">
        <v>0.4720812182741117</v>
      </c>
      <c r="X9" s="16">
        <v>0.50417827298050144</v>
      </c>
      <c r="Y9" s="16">
        <v>0.43214285714285722</v>
      </c>
      <c r="Z9" s="16">
        <v>0.42105263157894729</v>
      </c>
      <c r="AB9" s="16">
        <v>0.4726027397260274</v>
      </c>
      <c r="AC9" s="16">
        <v>0.46744574290484142</v>
      </c>
      <c r="AD9" s="16">
        <v>0.41952506596306072</v>
      </c>
    </row>
    <row r="10" spans="2:32" ht="19" customHeight="1" x14ac:dyDescent="0.35">
      <c r="B10" s="18" t="s">
        <v>231</v>
      </c>
      <c r="C10" s="16">
        <v>8.7654320987654327E-2</v>
      </c>
      <c r="D10" s="16">
        <v>0.14611872146118721</v>
      </c>
      <c r="E10" s="16">
        <v>6.6101694915254236E-2</v>
      </c>
      <c r="G10" s="16">
        <v>0.1137254901960784</v>
      </c>
      <c r="H10" s="16">
        <v>6.0606060606060608E-2</v>
      </c>
      <c r="I10" s="16">
        <v>5.9139784946236562E-2</v>
      </c>
      <c r="J10" s="16">
        <v>0.14285714285714279</v>
      </c>
      <c r="L10" s="16">
        <v>8.6235489220563843E-2</v>
      </c>
      <c r="M10" s="16">
        <v>6.8376068376068383E-2</v>
      </c>
      <c r="O10" s="16">
        <v>7.3446327683615822E-2</v>
      </c>
      <c r="P10" s="16">
        <v>0.1132075471698113</v>
      </c>
      <c r="Q10" s="16">
        <v>0.1</v>
      </c>
      <c r="S10" s="16">
        <v>7.7319587628865982E-2</v>
      </c>
      <c r="T10" s="16">
        <v>9.7826086956521743E-2</v>
      </c>
      <c r="U10" s="16">
        <v>7.6923076923076927E-2</v>
      </c>
      <c r="V10" s="16">
        <v>9.1370558375634514E-2</v>
      </c>
      <c r="X10" s="16">
        <v>5.5710306406685242E-2</v>
      </c>
      <c r="Y10" s="16">
        <v>0.13214285714285709</v>
      </c>
      <c r="Z10" s="16">
        <v>8.1871345029239762E-2</v>
      </c>
      <c r="AB10" s="16">
        <v>7.7054794520547948E-2</v>
      </c>
      <c r="AC10" s="16">
        <v>8.681135225375626E-2</v>
      </c>
      <c r="AD10" s="16">
        <v>8.7071240105540904E-2</v>
      </c>
    </row>
    <row r="11" spans="2:32" ht="19" customHeight="1" x14ac:dyDescent="0.35">
      <c r="B11" s="18" t="s">
        <v>232</v>
      </c>
      <c r="C11" s="16">
        <v>1.358024691358025E-2</v>
      </c>
      <c r="D11" s="16">
        <v>4.5662100456621002E-3</v>
      </c>
      <c r="E11" s="16">
        <v>1.6949152542372881E-2</v>
      </c>
      <c r="G11" s="16">
        <v>1.5686274509803921E-2</v>
      </c>
      <c r="H11" s="16">
        <v>1.136363636363636E-2</v>
      </c>
      <c r="I11" s="16">
        <v>1.075268817204301E-2</v>
      </c>
      <c r="J11" s="16">
        <v>1.9047619047619049E-2</v>
      </c>
      <c r="L11" s="16">
        <v>9.9502487562189053E-3</v>
      </c>
      <c r="M11" s="16">
        <v>3.4188034188034191E-2</v>
      </c>
      <c r="O11" s="16">
        <v>1.6949152542372881E-2</v>
      </c>
      <c r="P11" s="16">
        <v>6.2893081761006293E-3</v>
      </c>
      <c r="Q11" s="16">
        <v>0.01</v>
      </c>
      <c r="S11" s="16">
        <v>3.608247422680412E-2</v>
      </c>
      <c r="T11" s="16">
        <v>7.246376811594203E-3</v>
      </c>
      <c r="U11" s="16">
        <v>0</v>
      </c>
      <c r="V11" s="16">
        <v>1.015228426395939E-2</v>
      </c>
      <c r="X11" s="16">
        <v>1.6713091922005568E-2</v>
      </c>
      <c r="Y11" s="16">
        <v>1.0714285714285709E-2</v>
      </c>
      <c r="Z11" s="16">
        <v>1.1695906432748541E-2</v>
      </c>
      <c r="AB11" s="16">
        <v>1.198630136986301E-2</v>
      </c>
      <c r="AC11" s="16">
        <v>1.168614357262104E-2</v>
      </c>
      <c r="AD11" s="16">
        <v>1.319261213720317E-2</v>
      </c>
    </row>
    <row r="12" spans="2:32" ht="19" customHeight="1" x14ac:dyDescent="0.35">
      <c r="B12" s="18" t="s">
        <v>122</v>
      </c>
      <c r="C12" s="16">
        <v>9.876543209876543E-3</v>
      </c>
      <c r="D12" s="16">
        <v>1.3698630136986301E-2</v>
      </c>
      <c r="E12" s="16">
        <v>8.4745762711864406E-3</v>
      </c>
      <c r="G12" s="16">
        <v>3.9215686274509803E-3</v>
      </c>
      <c r="H12" s="16">
        <v>1.893939393939394E-2</v>
      </c>
      <c r="I12" s="16">
        <v>0</v>
      </c>
      <c r="J12" s="16">
        <v>1.9047619047619049E-2</v>
      </c>
      <c r="L12" s="16">
        <v>8.291873963515755E-3</v>
      </c>
      <c r="M12" s="16">
        <v>1.7094017094017099E-2</v>
      </c>
      <c r="O12" s="16">
        <v>5.6497175141242938E-3</v>
      </c>
      <c r="P12" s="16">
        <v>1.886792452830189E-2</v>
      </c>
      <c r="Q12" s="16">
        <v>0.01</v>
      </c>
      <c r="S12" s="16">
        <v>1.54639175257732E-2</v>
      </c>
      <c r="T12" s="16">
        <v>7.246376811594203E-3</v>
      </c>
      <c r="U12" s="16">
        <v>6.993006993006993E-3</v>
      </c>
      <c r="V12" s="16">
        <v>1.015228426395939E-2</v>
      </c>
      <c r="X12" s="16">
        <v>1.6713091922005568E-2</v>
      </c>
      <c r="Y12" s="16">
        <v>3.5714285714285709E-3</v>
      </c>
      <c r="Z12" s="16">
        <v>5.8479532163742687E-3</v>
      </c>
      <c r="AB12" s="16">
        <v>1.0273972602739731E-2</v>
      </c>
      <c r="AC12" s="16">
        <v>1.001669449081803E-2</v>
      </c>
      <c r="AD12" s="16">
        <v>1.5831134564643801E-2</v>
      </c>
    </row>
    <row r="14" spans="2:32" x14ac:dyDescent="0.35">
      <c r="B14" t="s">
        <v>323</v>
      </c>
    </row>
    <row r="15" spans="2:32" x14ac:dyDescent="0.35">
      <c r="B15" t="s">
        <v>10</v>
      </c>
    </row>
    <row r="17" spans="2:2" x14ac:dyDescent="0.35">
      <c r="B17"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234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229</v>
      </c>
      <c r="C8" s="16">
        <v>0.27530864197530858</v>
      </c>
      <c r="D8" s="16">
        <v>0.22374429223744291</v>
      </c>
      <c r="E8" s="16">
        <v>0.29491525423728809</v>
      </c>
      <c r="G8" s="16">
        <v>0.30588235294117649</v>
      </c>
      <c r="H8" s="16">
        <v>0.26893939393939392</v>
      </c>
      <c r="I8" s="16">
        <v>0.24731182795698919</v>
      </c>
      <c r="J8" s="16">
        <v>0.26666666666666672</v>
      </c>
      <c r="L8" s="16">
        <v>0.28524046434494188</v>
      </c>
      <c r="M8" s="16">
        <v>0.26495726495726502</v>
      </c>
      <c r="O8" s="16">
        <v>0.28813559322033899</v>
      </c>
      <c r="P8" s="16">
        <v>0.26415094339622641</v>
      </c>
      <c r="Q8" s="16">
        <v>0.31</v>
      </c>
      <c r="S8" s="16">
        <v>0.25773195876288663</v>
      </c>
      <c r="T8" s="16">
        <v>0.31521739130434778</v>
      </c>
      <c r="U8" s="16">
        <v>0.30069930069930068</v>
      </c>
      <c r="V8" s="16">
        <v>0.21827411167512689</v>
      </c>
      <c r="X8" s="16">
        <v>0.30083565459610029</v>
      </c>
      <c r="Y8" s="16">
        <v>0.25357142857142861</v>
      </c>
      <c r="Z8" s="16">
        <v>0.25730994152046782</v>
      </c>
      <c r="AB8" s="16">
        <v>0.28938356164383561</v>
      </c>
      <c r="AC8" s="16">
        <v>0.26711185308848079</v>
      </c>
      <c r="AD8" s="16">
        <v>0.26385224274406333</v>
      </c>
    </row>
    <row r="9" spans="2:32" ht="19" customHeight="1" x14ac:dyDescent="0.35">
      <c r="B9" s="18" t="s">
        <v>230</v>
      </c>
      <c r="C9" s="16">
        <v>0.51358024691358029</v>
      </c>
      <c r="D9" s="16">
        <v>0.47945205479452052</v>
      </c>
      <c r="E9" s="16">
        <v>0.52711864406779663</v>
      </c>
      <c r="G9" s="16">
        <v>0.49019607843137247</v>
      </c>
      <c r="H9" s="16">
        <v>0.54166666666666663</v>
      </c>
      <c r="I9" s="16">
        <v>0.54838709677419351</v>
      </c>
      <c r="J9" s="16">
        <v>0.43809523809523809</v>
      </c>
      <c r="L9" s="16">
        <v>0.51409618573797677</v>
      </c>
      <c r="M9" s="16">
        <v>0.50427350427350426</v>
      </c>
      <c r="O9" s="16">
        <v>0.49152542372881358</v>
      </c>
      <c r="P9" s="16">
        <v>0.50314465408805031</v>
      </c>
      <c r="Q9" s="16">
        <v>0.41</v>
      </c>
      <c r="S9" s="16">
        <v>0.51546391752577314</v>
      </c>
      <c r="T9" s="16">
        <v>0.48188405797101452</v>
      </c>
      <c r="U9" s="16">
        <v>0.48951048951048948</v>
      </c>
      <c r="V9" s="16">
        <v>0.57360406091370564</v>
      </c>
      <c r="X9" s="16">
        <v>0.4763231197771588</v>
      </c>
      <c r="Y9" s="16">
        <v>0.53928571428571426</v>
      </c>
      <c r="Z9" s="16">
        <v>0.54970760233918126</v>
      </c>
      <c r="AB9" s="16">
        <v>0.50513698630136983</v>
      </c>
      <c r="AC9" s="16">
        <v>0.53088480801335558</v>
      </c>
      <c r="AD9" s="16">
        <v>0.55145118733509235</v>
      </c>
    </row>
    <row r="10" spans="2:32" ht="19" customHeight="1" x14ac:dyDescent="0.35">
      <c r="B10" s="18" t="s">
        <v>231</v>
      </c>
      <c r="C10" s="16">
        <v>0.162962962962963</v>
      </c>
      <c r="D10" s="16">
        <v>0.24657534246575341</v>
      </c>
      <c r="E10" s="16">
        <v>0.13050847457627121</v>
      </c>
      <c r="G10" s="16">
        <v>0.1686274509803922</v>
      </c>
      <c r="H10" s="16">
        <v>0.14015151515151511</v>
      </c>
      <c r="I10" s="16">
        <v>0.15053763440860221</v>
      </c>
      <c r="J10" s="16">
        <v>0.22857142857142859</v>
      </c>
      <c r="L10" s="16">
        <v>0.15091210613598671</v>
      </c>
      <c r="M10" s="16">
        <v>0.1965811965811966</v>
      </c>
      <c r="O10" s="16">
        <v>0.1751412429378531</v>
      </c>
      <c r="P10" s="16">
        <v>0.19496855345911951</v>
      </c>
      <c r="Q10" s="16">
        <v>0.2</v>
      </c>
      <c r="S10" s="16">
        <v>0.15979381443298971</v>
      </c>
      <c r="T10" s="16">
        <v>0.1702898550724638</v>
      </c>
      <c r="U10" s="16">
        <v>0.16083916083916081</v>
      </c>
      <c r="V10" s="16">
        <v>0.15736040609137061</v>
      </c>
      <c r="X10" s="16">
        <v>0.16713091922005571</v>
      </c>
      <c r="Y10" s="16">
        <v>0.16428571428571431</v>
      </c>
      <c r="Z10" s="16">
        <v>0.15204678362573101</v>
      </c>
      <c r="AB10" s="16">
        <v>0.15582191780821919</v>
      </c>
      <c r="AC10" s="16">
        <v>0.15692821368948251</v>
      </c>
      <c r="AD10" s="16">
        <v>0.13984168865435359</v>
      </c>
    </row>
    <row r="11" spans="2:32" ht="19" customHeight="1" x14ac:dyDescent="0.35">
      <c r="B11" s="18" t="s">
        <v>232</v>
      </c>
      <c r="C11" s="16">
        <v>2.716049382716049E-2</v>
      </c>
      <c r="D11" s="16">
        <v>3.1963470319634701E-2</v>
      </c>
      <c r="E11" s="16">
        <v>2.542372881355932E-2</v>
      </c>
      <c r="G11" s="16">
        <v>1.9607843137254902E-2</v>
      </c>
      <c r="H11" s="16">
        <v>3.03030303030303E-2</v>
      </c>
      <c r="I11" s="16">
        <v>3.7634408602150539E-2</v>
      </c>
      <c r="J11" s="16">
        <v>1.9047619047619049E-2</v>
      </c>
      <c r="L11" s="16">
        <v>2.9850746268656719E-2</v>
      </c>
      <c r="M11" s="16">
        <v>1.7094017094017099E-2</v>
      </c>
      <c r="O11" s="16">
        <v>3.954802259887006E-2</v>
      </c>
      <c r="P11" s="16">
        <v>1.257861635220126E-2</v>
      </c>
      <c r="Q11" s="16">
        <v>0.05</v>
      </c>
      <c r="S11" s="16">
        <v>2.5773195876288658E-2</v>
      </c>
      <c r="T11" s="16">
        <v>2.1739130434782612E-2</v>
      </c>
      <c r="U11" s="16">
        <v>2.7972027972027969E-2</v>
      </c>
      <c r="V11" s="16">
        <v>3.553299492385787E-2</v>
      </c>
      <c r="X11" s="16">
        <v>3.0640668523676879E-2</v>
      </c>
      <c r="Y11" s="16">
        <v>2.8571428571428571E-2</v>
      </c>
      <c r="Z11" s="16">
        <v>1.754385964912281E-2</v>
      </c>
      <c r="AB11" s="16">
        <v>2.9109589041095889E-2</v>
      </c>
      <c r="AC11" s="16">
        <v>2.6711185308848081E-2</v>
      </c>
      <c r="AD11" s="16">
        <v>2.638522427440633E-2</v>
      </c>
    </row>
    <row r="12" spans="2:32" ht="19" customHeight="1" x14ac:dyDescent="0.35">
      <c r="B12" s="18" t="s">
        <v>122</v>
      </c>
      <c r="C12" s="16">
        <v>2.0987654320987651E-2</v>
      </c>
      <c r="D12" s="16">
        <v>1.8264840182648401E-2</v>
      </c>
      <c r="E12" s="16">
        <v>2.2033898305084749E-2</v>
      </c>
      <c r="G12" s="16">
        <v>1.5686274509803921E-2</v>
      </c>
      <c r="H12" s="16">
        <v>1.893939393939394E-2</v>
      </c>
      <c r="I12" s="16">
        <v>1.6129032258064519E-2</v>
      </c>
      <c r="J12" s="16">
        <v>4.7619047619047623E-2</v>
      </c>
      <c r="L12" s="16">
        <v>1.9900497512437811E-2</v>
      </c>
      <c r="M12" s="16">
        <v>1.7094017094017099E-2</v>
      </c>
      <c r="O12" s="16">
        <v>5.6497175141242938E-3</v>
      </c>
      <c r="P12" s="16">
        <v>2.5157232704402521E-2</v>
      </c>
      <c r="Q12" s="16">
        <v>0.03</v>
      </c>
      <c r="S12" s="16">
        <v>4.1237113402061848E-2</v>
      </c>
      <c r="T12" s="16">
        <v>1.0869565217391301E-2</v>
      </c>
      <c r="U12" s="16">
        <v>2.097902097902098E-2</v>
      </c>
      <c r="V12" s="16">
        <v>1.522842639593909E-2</v>
      </c>
      <c r="X12" s="16">
        <v>2.506963788300836E-2</v>
      </c>
      <c r="Y12" s="16">
        <v>1.428571428571429E-2</v>
      </c>
      <c r="Z12" s="16">
        <v>2.3391812865497071E-2</v>
      </c>
      <c r="AB12" s="16">
        <v>2.0547945205479451E-2</v>
      </c>
      <c r="AC12" s="16">
        <v>1.8363939899833051E-2</v>
      </c>
      <c r="AD12" s="16">
        <v>1.8469656992084429E-2</v>
      </c>
    </row>
    <row r="14" spans="2:32" x14ac:dyDescent="0.35">
      <c r="B14" t="s">
        <v>323</v>
      </c>
    </row>
    <row r="15" spans="2:32" x14ac:dyDescent="0.35">
      <c r="B15" t="s">
        <v>10</v>
      </c>
    </row>
    <row r="17" spans="2:2" x14ac:dyDescent="0.35">
      <c r="B17"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235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229</v>
      </c>
      <c r="C8" s="16">
        <v>0.19135802469135799</v>
      </c>
      <c r="D8" s="16">
        <v>0.12785388127853881</v>
      </c>
      <c r="E8" s="16">
        <v>0.21525423728813561</v>
      </c>
      <c r="G8" s="16">
        <v>0.18823529411764711</v>
      </c>
      <c r="H8" s="16">
        <v>0.19696969696969699</v>
      </c>
      <c r="I8" s="16">
        <v>0.17204301075268821</v>
      </c>
      <c r="J8" s="16">
        <v>0.21904761904761899</v>
      </c>
      <c r="L8" s="16">
        <v>0.19900497512437809</v>
      </c>
      <c r="M8" s="16">
        <v>0.15384615384615391</v>
      </c>
      <c r="O8" s="16">
        <v>0.25423728813559321</v>
      </c>
      <c r="P8" s="16">
        <v>0.20754716981132079</v>
      </c>
      <c r="Q8" s="16">
        <v>0.16</v>
      </c>
      <c r="S8" s="16">
        <v>0.1907216494845361</v>
      </c>
      <c r="T8" s="16">
        <v>0.22826086956521741</v>
      </c>
      <c r="U8" s="16">
        <v>0.2167832167832168</v>
      </c>
      <c r="V8" s="16">
        <v>0.12182741116751269</v>
      </c>
      <c r="X8" s="16">
        <v>0.2033426183844011</v>
      </c>
      <c r="Y8" s="16">
        <v>0.18571428571428569</v>
      </c>
      <c r="Z8" s="16">
        <v>0.17543859649122809</v>
      </c>
      <c r="AB8" s="16">
        <v>0.19691780821917809</v>
      </c>
      <c r="AC8" s="16">
        <v>0.18030050083472449</v>
      </c>
      <c r="AD8" s="16">
        <v>0.18733509234828499</v>
      </c>
    </row>
    <row r="9" spans="2:32" ht="19" customHeight="1" x14ac:dyDescent="0.35">
      <c r="B9" s="18" t="s">
        <v>230</v>
      </c>
      <c r="C9" s="16">
        <v>0.50370370370370365</v>
      </c>
      <c r="D9" s="16">
        <v>0.48401826484018262</v>
      </c>
      <c r="E9" s="16">
        <v>0.51186440677966105</v>
      </c>
      <c r="G9" s="16">
        <v>0.54117647058823526</v>
      </c>
      <c r="H9" s="16">
        <v>0.50378787878787878</v>
      </c>
      <c r="I9" s="16">
        <v>0.4731182795698925</v>
      </c>
      <c r="J9" s="16">
        <v>0.46666666666666667</v>
      </c>
      <c r="L9" s="16">
        <v>0.50580431177446106</v>
      </c>
      <c r="M9" s="16">
        <v>0.50427350427350426</v>
      </c>
      <c r="O9" s="16">
        <v>0.50847457627118642</v>
      </c>
      <c r="P9" s="16">
        <v>0.50943396226415094</v>
      </c>
      <c r="Q9" s="16">
        <v>0.52</v>
      </c>
      <c r="S9" s="16">
        <v>0.51546391752577314</v>
      </c>
      <c r="T9" s="16">
        <v>0.4891304347826087</v>
      </c>
      <c r="U9" s="16">
        <v>0.47552447552447552</v>
      </c>
      <c r="V9" s="16">
        <v>0.53299492385786806</v>
      </c>
      <c r="X9" s="16">
        <v>0.49582172701949861</v>
      </c>
      <c r="Y9" s="16">
        <v>0.48571428571428571</v>
      </c>
      <c r="Z9" s="16">
        <v>0.54970760233918126</v>
      </c>
      <c r="AB9" s="16">
        <v>0.49828767123287671</v>
      </c>
      <c r="AC9" s="16">
        <v>0.49415692821368951</v>
      </c>
      <c r="AD9" s="16">
        <v>0.48548812664907648</v>
      </c>
    </row>
    <row r="10" spans="2:32" ht="19" customHeight="1" x14ac:dyDescent="0.35">
      <c r="B10" s="18" t="s">
        <v>231</v>
      </c>
      <c r="C10" s="16">
        <v>0.2160493827160494</v>
      </c>
      <c r="D10" s="16">
        <v>0.28767123287671231</v>
      </c>
      <c r="E10" s="16">
        <v>0.1898305084745763</v>
      </c>
      <c r="G10" s="16">
        <v>0.19607843137254899</v>
      </c>
      <c r="H10" s="16">
        <v>0.20454545454545461</v>
      </c>
      <c r="I10" s="16">
        <v>0.26881720430107531</v>
      </c>
      <c r="J10" s="16">
        <v>0.2</v>
      </c>
      <c r="L10" s="16">
        <v>0.20895522388059701</v>
      </c>
      <c r="M10" s="16">
        <v>0.2478632478632479</v>
      </c>
      <c r="O10" s="16">
        <v>0.19209039548022599</v>
      </c>
      <c r="P10" s="16">
        <v>0.22012578616352199</v>
      </c>
      <c r="Q10" s="16">
        <v>0.2</v>
      </c>
      <c r="S10" s="16">
        <v>0.21134020618556701</v>
      </c>
      <c r="T10" s="16">
        <v>0.17753623188405801</v>
      </c>
      <c r="U10" s="16">
        <v>0.20979020979020979</v>
      </c>
      <c r="V10" s="16">
        <v>0.27918781725888331</v>
      </c>
      <c r="X10" s="16">
        <v>0.2116991643454039</v>
      </c>
      <c r="Y10" s="16">
        <v>0.22142857142857139</v>
      </c>
      <c r="Z10" s="16">
        <v>0.21637426900584791</v>
      </c>
      <c r="AB10" s="16">
        <v>0.21917808219178081</v>
      </c>
      <c r="AC10" s="16">
        <v>0.22871452420701169</v>
      </c>
      <c r="AD10" s="16">
        <v>0.23482849604221639</v>
      </c>
    </row>
    <row r="11" spans="2:32" ht="19" customHeight="1" x14ac:dyDescent="0.35">
      <c r="B11" s="18" t="s">
        <v>232</v>
      </c>
      <c r="C11" s="16">
        <v>4.4444444444444453E-2</v>
      </c>
      <c r="D11" s="16">
        <v>6.3926940639269403E-2</v>
      </c>
      <c r="E11" s="16">
        <v>3.5593220338983052E-2</v>
      </c>
      <c r="G11" s="16">
        <v>4.3137254901960777E-2</v>
      </c>
      <c r="H11" s="16">
        <v>4.5454545454545463E-2</v>
      </c>
      <c r="I11" s="16">
        <v>3.2258064516129031E-2</v>
      </c>
      <c r="J11" s="16">
        <v>6.6666666666666666E-2</v>
      </c>
      <c r="L11" s="16">
        <v>4.1459369817578771E-2</v>
      </c>
      <c r="M11" s="16">
        <v>5.9829059829059832E-2</v>
      </c>
      <c r="O11" s="16">
        <v>2.8248587570621469E-2</v>
      </c>
      <c r="P11" s="16">
        <v>4.40251572327044E-2</v>
      </c>
      <c r="Q11" s="16">
        <v>0.06</v>
      </c>
      <c r="S11" s="16">
        <v>4.1237113402061848E-2</v>
      </c>
      <c r="T11" s="16">
        <v>4.710144927536232E-2</v>
      </c>
      <c r="U11" s="16">
        <v>6.9930069930069935E-2</v>
      </c>
      <c r="V11" s="16">
        <v>2.538071065989848E-2</v>
      </c>
      <c r="X11" s="16">
        <v>3.6211699164345412E-2</v>
      </c>
      <c r="Y11" s="16">
        <v>5.7142857142857141E-2</v>
      </c>
      <c r="Z11" s="16">
        <v>4.0935672514619881E-2</v>
      </c>
      <c r="AB11" s="16">
        <v>3.7671232876712327E-2</v>
      </c>
      <c r="AC11" s="16">
        <v>5.0083472454090151E-2</v>
      </c>
      <c r="AD11" s="16">
        <v>4.4854881266490773E-2</v>
      </c>
    </row>
    <row r="12" spans="2:32" ht="19" customHeight="1" x14ac:dyDescent="0.35">
      <c r="B12" s="18" t="s">
        <v>122</v>
      </c>
      <c r="C12" s="16">
        <v>4.4444444444444453E-2</v>
      </c>
      <c r="D12" s="16">
        <v>3.6529680365296802E-2</v>
      </c>
      <c r="E12" s="16">
        <v>4.7457627118644069E-2</v>
      </c>
      <c r="G12" s="16">
        <v>3.1372549019607843E-2</v>
      </c>
      <c r="H12" s="16">
        <v>4.924242424242424E-2</v>
      </c>
      <c r="I12" s="16">
        <v>5.3763440860215048E-2</v>
      </c>
      <c r="J12" s="16">
        <v>4.7619047619047623E-2</v>
      </c>
      <c r="L12" s="16">
        <v>4.4776119402985072E-2</v>
      </c>
      <c r="M12" s="16">
        <v>3.4188034188034191E-2</v>
      </c>
      <c r="O12" s="16">
        <v>1.6949152542372881E-2</v>
      </c>
      <c r="P12" s="16">
        <v>1.886792452830189E-2</v>
      </c>
      <c r="Q12" s="16">
        <v>0.06</v>
      </c>
      <c r="S12" s="16">
        <v>4.1237113402061848E-2</v>
      </c>
      <c r="T12" s="16">
        <v>5.7971014492753617E-2</v>
      </c>
      <c r="U12" s="16">
        <v>2.7972027972027969E-2</v>
      </c>
      <c r="V12" s="16">
        <v>4.060913705583756E-2</v>
      </c>
      <c r="X12" s="16">
        <v>5.2924791086350967E-2</v>
      </c>
      <c r="Y12" s="16">
        <v>0.05</v>
      </c>
      <c r="Z12" s="16">
        <v>1.754385964912281E-2</v>
      </c>
      <c r="AB12" s="16">
        <v>4.7945205479452052E-2</v>
      </c>
      <c r="AC12" s="16">
        <v>4.6744574290484141E-2</v>
      </c>
      <c r="AD12" s="16">
        <v>4.7493403693931388E-2</v>
      </c>
    </row>
    <row r="14" spans="2:32" x14ac:dyDescent="0.35">
      <c r="B14" t="s">
        <v>323</v>
      </c>
    </row>
    <row r="15" spans="2:32" x14ac:dyDescent="0.35">
      <c r="B15" t="s">
        <v>10</v>
      </c>
    </row>
    <row r="17" spans="2:2" x14ac:dyDescent="0.35">
      <c r="B17"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236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229</v>
      </c>
      <c r="C8" s="16">
        <v>0.27901234567901229</v>
      </c>
      <c r="D8" s="16">
        <v>0.22831050228310501</v>
      </c>
      <c r="E8" s="16">
        <v>0.29830508474576273</v>
      </c>
      <c r="G8" s="16">
        <v>0.32156862745098042</v>
      </c>
      <c r="H8" s="16">
        <v>0.27651515151515149</v>
      </c>
      <c r="I8" s="16">
        <v>0.26344086021505381</v>
      </c>
      <c r="J8" s="16">
        <v>0.2095238095238095</v>
      </c>
      <c r="L8" s="16">
        <v>0.27694859038142622</v>
      </c>
      <c r="M8" s="16">
        <v>0.27350427350427348</v>
      </c>
      <c r="O8" s="16">
        <v>0.31073446327683618</v>
      </c>
      <c r="P8" s="16">
        <v>0.25786163522012578</v>
      </c>
      <c r="Q8" s="16">
        <v>0.27</v>
      </c>
      <c r="S8" s="16">
        <v>0.26288659793814428</v>
      </c>
      <c r="T8" s="16">
        <v>0.29710144927536231</v>
      </c>
      <c r="U8" s="16">
        <v>0.31468531468531469</v>
      </c>
      <c r="V8" s="16">
        <v>0.24365482233502539</v>
      </c>
      <c r="X8" s="16">
        <v>0.30083565459610029</v>
      </c>
      <c r="Y8" s="16">
        <v>0.25714285714285712</v>
      </c>
      <c r="Z8" s="16">
        <v>0.26900584795321641</v>
      </c>
      <c r="AB8" s="16">
        <v>0.2928082191780822</v>
      </c>
      <c r="AC8" s="16">
        <v>0.28881469115191988</v>
      </c>
      <c r="AD8" s="16">
        <v>0.26385224274406333</v>
      </c>
    </row>
    <row r="9" spans="2:32" ht="19" customHeight="1" x14ac:dyDescent="0.35">
      <c r="B9" s="18" t="s">
        <v>230</v>
      </c>
      <c r="C9" s="16">
        <v>0.51604938271604939</v>
      </c>
      <c r="D9" s="16">
        <v>0.52511415525114158</v>
      </c>
      <c r="E9" s="16">
        <v>0.51355932203389831</v>
      </c>
      <c r="G9" s="16">
        <v>0.50980392156862742</v>
      </c>
      <c r="H9" s="16">
        <v>0.51136363636363635</v>
      </c>
      <c r="I9" s="16">
        <v>0.5161290322580645</v>
      </c>
      <c r="J9" s="16">
        <v>0.54285714285714282</v>
      </c>
      <c r="L9" s="16">
        <v>0.51077943615257049</v>
      </c>
      <c r="M9" s="16">
        <v>0.58119658119658124</v>
      </c>
      <c r="O9" s="16">
        <v>0.4519774011299435</v>
      </c>
      <c r="P9" s="16">
        <v>0.54716981132075471</v>
      </c>
      <c r="Q9" s="16">
        <v>0.51</v>
      </c>
      <c r="S9" s="16">
        <v>0.52577319587628868</v>
      </c>
      <c r="T9" s="16">
        <v>0.4891304347826087</v>
      </c>
      <c r="U9" s="16">
        <v>0.49650349650349651</v>
      </c>
      <c r="V9" s="16">
        <v>0.55837563451776651</v>
      </c>
      <c r="X9" s="16">
        <v>0.52089136490250698</v>
      </c>
      <c r="Y9" s="16">
        <v>0.49642857142857139</v>
      </c>
      <c r="Z9" s="16">
        <v>0.53801169590643272</v>
      </c>
      <c r="AB9" s="16">
        <v>0.50684931506849318</v>
      </c>
      <c r="AC9" s="16">
        <v>0.4991652754590985</v>
      </c>
      <c r="AD9" s="16">
        <v>0.53034300791556732</v>
      </c>
    </row>
    <row r="10" spans="2:32" ht="19" customHeight="1" x14ac:dyDescent="0.35">
      <c r="B10" s="18" t="s">
        <v>231</v>
      </c>
      <c r="C10" s="16">
        <v>0.17160493827160489</v>
      </c>
      <c r="D10" s="16">
        <v>0.20547945205479451</v>
      </c>
      <c r="E10" s="16">
        <v>0.1593220338983051</v>
      </c>
      <c r="G10" s="16">
        <v>0.15294117647058819</v>
      </c>
      <c r="H10" s="16">
        <v>0.1628787878787879</v>
      </c>
      <c r="I10" s="16">
        <v>0.20430107526881719</v>
      </c>
      <c r="J10" s="16">
        <v>0.18095238095238089</v>
      </c>
      <c r="L10" s="16">
        <v>0.1824212271973466</v>
      </c>
      <c r="M10" s="16">
        <v>0.1025641025641026</v>
      </c>
      <c r="O10" s="16">
        <v>0.22033898305084751</v>
      </c>
      <c r="P10" s="16">
        <v>0.15094339622641509</v>
      </c>
      <c r="Q10" s="16">
        <v>0.19</v>
      </c>
      <c r="S10" s="16">
        <v>0.15463917525773199</v>
      </c>
      <c r="T10" s="16">
        <v>0.18478260869565219</v>
      </c>
      <c r="U10" s="16">
        <v>0.1398601398601399</v>
      </c>
      <c r="V10" s="16">
        <v>0.19289340101522839</v>
      </c>
      <c r="X10" s="16">
        <v>0.1364902506963788</v>
      </c>
      <c r="Y10" s="16">
        <v>0.2142857142857143</v>
      </c>
      <c r="Z10" s="16">
        <v>0.17543859649122809</v>
      </c>
      <c r="AB10" s="16">
        <v>0.1678082191780822</v>
      </c>
      <c r="AC10" s="16">
        <v>0.17863105175292149</v>
      </c>
      <c r="AD10" s="16">
        <v>0.17678100263852239</v>
      </c>
    </row>
    <row r="11" spans="2:32" ht="19" customHeight="1" x14ac:dyDescent="0.35">
      <c r="B11" s="18" t="s">
        <v>232</v>
      </c>
      <c r="C11" s="16">
        <v>1.604938271604938E-2</v>
      </c>
      <c r="D11" s="16">
        <v>2.2831050228310501E-2</v>
      </c>
      <c r="E11" s="16">
        <v>1.1864406779661021E-2</v>
      </c>
      <c r="G11" s="16">
        <v>7.8431372549019607E-3</v>
      </c>
      <c r="H11" s="16">
        <v>2.6515151515151519E-2</v>
      </c>
      <c r="I11" s="16">
        <v>5.3763440860215058E-3</v>
      </c>
      <c r="J11" s="16">
        <v>2.8571428571428571E-2</v>
      </c>
      <c r="L11" s="16">
        <v>1.9900497512437811E-2</v>
      </c>
      <c r="M11" s="16">
        <v>8.5470085470085479E-3</v>
      </c>
      <c r="O11" s="16">
        <v>0</v>
      </c>
      <c r="P11" s="16">
        <v>2.5157232704402521E-2</v>
      </c>
      <c r="Q11" s="16">
        <v>0.02</v>
      </c>
      <c r="S11" s="16">
        <v>2.0618556701030931E-2</v>
      </c>
      <c r="T11" s="16">
        <v>1.0869565217391301E-2</v>
      </c>
      <c r="U11" s="16">
        <v>3.4965034965034968E-2</v>
      </c>
      <c r="V11" s="16">
        <v>5.076142131979695E-3</v>
      </c>
      <c r="X11" s="16">
        <v>1.3927576601671311E-2</v>
      </c>
      <c r="Y11" s="16">
        <v>2.5000000000000001E-2</v>
      </c>
      <c r="Z11" s="16">
        <v>5.8479532163742687E-3</v>
      </c>
      <c r="AB11" s="16">
        <v>1.3698630136986301E-2</v>
      </c>
      <c r="AC11" s="16">
        <v>1.8363939899833051E-2</v>
      </c>
      <c r="AD11" s="16">
        <v>1.319261213720317E-2</v>
      </c>
    </row>
    <row r="12" spans="2:32" ht="19" customHeight="1" x14ac:dyDescent="0.35">
      <c r="B12" s="18" t="s">
        <v>122</v>
      </c>
      <c r="C12" s="16">
        <v>1.7283950617283949E-2</v>
      </c>
      <c r="D12" s="16">
        <v>1.8264840182648401E-2</v>
      </c>
      <c r="E12" s="16">
        <v>1.6949152542372881E-2</v>
      </c>
      <c r="G12" s="16">
        <v>7.8431372549019607E-3</v>
      </c>
      <c r="H12" s="16">
        <v>2.2727272727272731E-2</v>
      </c>
      <c r="I12" s="16">
        <v>1.075268817204301E-2</v>
      </c>
      <c r="J12" s="16">
        <v>3.8095238095238099E-2</v>
      </c>
      <c r="L12" s="16">
        <v>9.9502487562189053E-3</v>
      </c>
      <c r="M12" s="16">
        <v>3.4188034188034191E-2</v>
      </c>
      <c r="O12" s="16">
        <v>1.6949152542372881E-2</v>
      </c>
      <c r="P12" s="16">
        <v>1.886792452830189E-2</v>
      </c>
      <c r="Q12" s="16">
        <v>0.01</v>
      </c>
      <c r="S12" s="16">
        <v>3.608247422680412E-2</v>
      </c>
      <c r="T12" s="16">
        <v>1.8115942028985511E-2</v>
      </c>
      <c r="U12" s="16">
        <v>1.3986013986013989E-2</v>
      </c>
      <c r="V12" s="16">
        <v>0</v>
      </c>
      <c r="X12" s="16">
        <v>2.7855153203342621E-2</v>
      </c>
      <c r="Y12" s="16">
        <v>7.1428571428571426E-3</v>
      </c>
      <c r="Z12" s="16">
        <v>1.1695906432748541E-2</v>
      </c>
      <c r="AB12" s="16">
        <v>1.883561643835616E-2</v>
      </c>
      <c r="AC12" s="16">
        <v>1.5025041736227049E-2</v>
      </c>
      <c r="AD12" s="16">
        <v>1.5831134564643801E-2</v>
      </c>
    </row>
    <row r="14" spans="2:32" x14ac:dyDescent="0.35">
      <c r="B14" t="s">
        <v>323</v>
      </c>
    </row>
    <row r="15" spans="2:32" x14ac:dyDescent="0.35">
      <c r="B15" t="s">
        <v>10</v>
      </c>
    </row>
    <row r="17" spans="2:2" x14ac:dyDescent="0.35">
      <c r="B17"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237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229</v>
      </c>
      <c r="C8" s="16">
        <v>0.16790123456790121</v>
      </c>
      <c r="D8" s="16">
        <v>0.11872146118721461</v>
      </c>
      <c r="E8" s="16">
        <v>0.1864406779661017</v>
      </c>
      <c r="G8" s="16">
        <v>0.21176470588235291</v>
      </c>
      <c r="H8" s="16">
        <v>0.1628787878787879</v>
      </c>
      <c r="I8" s="16">
        <v>0.15591397849462371</v>
      </c>
      <c r="J8" s="16">
        <v>9.5238095238095233E-2</v>
      </c>
      <c r="L8" s="16">
        <v>0.17247097844112769</v>
      </c>
      <c r="M8" s="16">
        <v>0.13675213675213679</v>
      </c>
      <c r="O8" s="16">
        <v>0.22598870056497181</v>
      </c>
      <c r="P8" s="16">
        <v>0.11949685534591201</v>
      </c>
      <c r="Q8" s="16">
        <v>0.19</v>
      </c>
      <c r="S8" s="16">
        <v>0.16494845360824739</v>
      </c>
      <c r="T8" s="16">
        <v>0.1992753623188406</v>
      </c>
      <c r="U8" s="16">
        <v>0.16083916083916081</v>
      </c>
      <c r="V8" s="16">
        <v>0.13197969543147209</v>
      </c>
      <c r="X8" s="16">
        <v>0.17270194986072421</v>
      </c>
      <c r="Y8" s="16">
        <v>0.15357142857142861</v>
      </c>
      <c r="Z8" s="16">
        <v>0.1812865497076023</v>
      </c>
      <c r="AB8" s="16">
        <v>0.16952054794520549</v>
      </c>
      <c r="AC8" s="16">
        <v>0.16026711185308851</v>
      </c>
      <c r="AD8" s="16">
        <v>0.17150395778364119</v>
      </c>
    </row>
    <row r="9" spans="2:32" ht="19" customHeight="1" x14ac:dyDescent="0.35">
      <c r="B9" s="18" t="s">
        <v>230</v>
      </c>
      <c r="C9" s="16">
        <v>0.50370370370370365</v>
      </c>
      <c r="D9" s="16">
        <v>0.46118721461187212</v>
      </c>
      <c r="E9" s="16">
        <v>0.52033898305084747</v>
      </c>
      <c r="G9" s="16">
        <v>0.49019607843137247</v>
      </c>
      <c r="H9" s="16">
        <v>0.51893939393939392</v>
      </c>
      <c r="I9" s="16">
        <v>0.4838709677419355</v>
      </c>
      <c r="J9" s="16">
        <v>0.53333333333333333</v>
      </c>
      <c r="L9" s="16">
        <v>0.5074626865671642</v>
      </c>
      <c r="M9" s="16">
        <v>0.51282051282051277</v>
      </c>
      <c r="O9" s="16">
        <v>0.49717514124293788</v>
      </c>
      <c r="P9" s="16">
        <v>0.54716981132075471</v>
      </c>
      <c r="Q9" s="16">
        <v>0.45</v>
      </c>
      <c r="S9" s="16">
        <v>0.55670103092783507</v>
      </c>
      <c r="T9" s="16">
        <v>0.47101449275362323</v>
      </c>
      <c r="U9" s="16">
        <v>0.46853146853146849</v>
      </c>
      <c r="V9" s="16">
        <v>0.52284263959390864</v>
      </c>
      <c r="X9" s="16">
        <v>0.50139275766016711</v>
      </c>
      <c r="Y9" s="16">
        <v>0.51428571428571423</v>
      </c>
      <c r="Z9" s="16">
        <v>0.49122807017543862</v>
      </c>
      <c r="AB9" s="16">
        <v>0.50513698630136983</v>
      </c>
      <c r="AC9" s="16">
        <v>0.50584307178631049</v>
      </c>
      <c r="AD9" s="16">
        <v>0.48812664907651709</v>
      </c>
    </row>
    <row r="10" spans="2:32" ht="19" customHeight="1" x14ac:dyDescent="0.35">
      <c r="B10" s="18" t="s">
        <v>231</v>
      </c>
      <c r="C10" s="16">
        <v>0.25061728395061728</v>
      </c>
      <c r="D10" s="16">
        <v>0.32876712328767121</v>
      </c>
      <c r="E10" s="16">
        <v>0.22033898305084751</v>
      </c>
      <c r="G10" s="16">
        <v>0.23137254901960791</v>
      </c>
      <c r="H10" s="16">
        <v>0.23484848484848489</v>
      </c>
      <c r="I10" s="16">
        <v>0.28494623655913981</v>
      </c>
      <c r="J10" s="16">
        <v>0.27619047619047621</v>
      </c>
      <c r="L10" s="16">
        <v>0.24875621890547259</v>
      </c>
      <c r="M10" s="16">
        <v>0.2393162393162393</v>
      </c>
      <c r="O10" s="16">
        <v>0.20903954802259889</v>
      </c>
      <c r="P10" s="16">
        <v>0.2389937106918239</v>
      </c>
      <c r="Q10" s="16">
        <v>0.25</v>
      </c>
      <c r="S10" s="16">
        <v>0.21649484536082481</v>
      </c>
      <c r="T10" s="16">
        <v>0.24637681159420291</v>
      </c>
      <c r="U10" s="16">
        <v>0.27972027972027969</v>
      </c>
      <c r="V10" s="16">
        <v>0.26903553299492378</v>
      </c>
      <c r="X10" s="16">
        <v>0.245125348189415</v>
      </c>
      <c r="Y10" s="16">
        <v>0.26428571428571429</v>
      </c>
      <c r="Z10" s="16">
        <v>0.23976608187134499</v>
      </c>
      <c r="AB10" s="16">
        <v>0.25171232876712329</v>
      </c>
      <c r="AC10" s="16">
        <v>0.25208681135225369</v>
      </c>
      <c r="AD10" s="16">
        <v>0.25329815303430081</v>
      </c>
    </row>
    <row r="11" spans="2:32" ht="19" customHeight="1" x14ac:dyDescent="0.35">
      <c r="B11" s="18" t="s">
        <v>232</v>
      </c>
      <c r="C11" s="16">
        <v>4.8148148148148148E-2</v>
      </c>
      <c r="D11" s="16">
        <v>7.7625570776255703E-2</v>
      </c>
      <c r="E11" s="16">
        <v>3.7288135593220341E-2</v>
      </c>
      <c r="G11" s="16">
        <v>4.3137254901960777E-2</v>
      </c>
      <c r="H11" s="16">
        <v>4.1666666666666657E-2</v>
      </c>
      <c r="I11" s="16">
        <v>5.3763440860215048E-2</v>
      </c>
      <c r="J11" s="16">
        <v>6.6666666666666666E-2</v>
      </c>
      <c r="L11" s="16">
        <v>4.4776119402985072E-2</v>
      </c>
      <c r="M11" s="16">
        <v>6.8376068376068383E-2</v>
      </c>
      <c r="O11" s="16">
        <v>5.0847457627118647E-2</v>
      </c>
      <c r="P11" s="16">
        <v>5.6603773584905662E-2</v>
      </c>
      <c r="Q11" s="16">
        <v>0.06</v>
      </c>
      <c r="S11" s="16">
        <v>4.6391752577319589E-2</v>
      </c>
      <c r="T11" s="16">
        <v>4.710144927536232E-2</v>
      </c>
      <c r="U11" s="16">
        <v>4.8951048951048952E-2</v>
      </c>
      <c r="V11" s="16">
        <v>5.0761421319796947E-2</v>
      </c>
      <c r="X11" s="16">
        <v>4.7353760445682451E-2</v>
      </c>
      <c r="Y11" s="16">
        <v>3.9285714285714278E-2</v>
      </c>
      <c r="Z11" s="16">
        <v>6.4327485380116955E-2</v>
      </c>
      <c r="AB11" s="16">
        <v>4.2808219178082189E-2</v>
      </c>
      <c r="AC11" s="16">
        <v>5.3422370617696162E-2</v>
      </c>
      <c r="AD11" s="16">
        <v>5.8047493403693931E-2</v>
      </c>
    </row>
    <row r="12" spans="2:32" ht="19" customHeight="1" x14ac:dyDescent="0.35">
      <c r="B12" s="18" t="s">
        <v>122</v>
      </c>
      <c r="C12" s="16">
        <v>2.9629629629629631E-2</v>
      </c>
      <c r="D12" s="16">
        <v>1.3698630136986301E-2</v>
      </c>
      <c r="E12" s="16">
        <v>3.5593220338983052E-2</v>
      </c>
      <c r="G12" s="16">
        <v>2.3529411764705879E-2</v>
      </c>
      <c r="H12" s="16">
        <v>4.1666666666666657E-2</v>
      </c>
      <c r="I12" s="16">
        <v>2.150537634408602E-2</v>
      </c>
      <c r="J12" s="16">
        <v>2.8571428571428571E-2</v>
      </c>
      <c r="L12" s="16">
        <v>2.6533996683250419E-2</v>
      </c>
      <c r="M12" s="16">
        <v>4.2735042735042743E-2</v>
      </c>
      <c r="O12" s="16">
        <v>1.6949152542372881E-2</v>
      </c>
      <c r="P12" s="16">
        <v>3.7735849056603772E-2</v>
      </c>
      <c r="Q12" s="16">
        <v>0.05</v>
      </c>
      <c r="S12" s="16">
        <v>1.54639175257732E-2</v>
      </c>
      <c r="T12" s="16">
        <v>3.6231884057971023E-2</v>
      </c>
      <c r="U12" s="16">
        <v>4.195804195804196E-2</v>
      </c>
      <c r="V12" s="16">
        <v>2.538071065989848E-2</v>
      </c>
      <c r="X12" s="16">
        <v>3.3426183844011137E-2</v>
      </c>
      <c r="Y12" s="16">
        <v>2.8571428571428571E-2</v>
      </c>
      <c r="Z12" s="16">
        <v>2.3391812865497071E-2</v>
      </c>
      <c r="AB12" s="16">
        <v>3.082191780821918E-2</v>
      </c>
      <c r="AC12" s="16">
        <v>2.838063439065109E-2</v>
      </c>
      <c r="AD12" s="16">
        <v>2.9023746701846969E-2</v>
      </c>
    </row>
    <row r="14" spans="2:32" x14ac:dyDescent="0.35">
      <c r="B14" t="s">
        <v>323</v>
      </c>
    </row>
    <row r="15" spans="2:32" x14ac:dyDescent="0.35">
      <c r="B15" t="s">
        <v>10</v>
      </c>
    </row>
    <row r="17" spans="2:2" x14ac:dyDescent="0.35">
      <c r="B17"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238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229</v>
      </c>
      <c r="C8" s="16">
        <v>0.49629629629629629</v>
      </c>
      <c r="D8" s="16">
        <v>0.35616438356164382</v>
      </c>
      <c r="E8" s="16">
        <v>0.54915254237288136</v>
      </c>
      <c r="G8" s="16">
        <v>0.48627450980392162</v>
      </c>
      <c r="H8" s="16">
        <v>0.51136363636363635</v>
      </c>
      <c r="I8" s="16">
        <v>0.5053763440860215</v>
      </c>
      <c r="J8" s="16">
        <v>0.46666666666666667</v>
      </c>
      <c r="L8" s="16">
        <v>0.52902155887230518</v>
      </c>
      <c r="M8" s="16">
        <v>0.4358974358974359</v>
      </c>
      <c r="O8" s="16">
        <v>0.49717514124293788</v>
      </c>
      <c r="P8" s="16">
        <v>0.4779874213836478</v>
      </c>
      <c r="Q8" s="16">
        <v>0.54</v>
      </c>
      <c r="S8" s="16">
        <v>0.53092783505154639</v>
      </c>
      <c r="T8" s="16">
        <v>0.49637681159420288</v>
      </c>
      <c r="U8" s="16">
        <v>0.50349650349650354</v>
      </c>
      <c r="V8" s="16">
        <v>0.45685279187817263</v>
      </c>
      <c r="X8" s="16">
        <v>0.50417827298050144</v>
      </c>
      <c r="Y8" s="16">
        <v>0.47857142857142859</v>
      </c>
      <c r="Z8" s="16">
        <v>0.50877192982456143</v>
      </c>
      <c r="AB8" s="16">
        <v>0.51027397260273977</v>
      </c>
      <c r="AC8" s="16">
        <v>0.5141903171953256</v>
      </c>
      <c r="AD8" s="16">
        <v>0.50923482849604218</v>
      </c>
    </row>
    <row r="9" spans="2:32" ht="19" customHeight="1" x14ac:dyDescent="0.35">
      <c r="B9" s="18" t="s">
        <v>230</v>
      </c>
      <c r="C9" s="16">
        <v>0.39753086419753092</v>
      </c>
      <c r="D9" s="16">
        <v>0.51141552511415522</v>
      </c>
      <c r="E9" s="16">
        <v>0.3559322033898305</v>
      </c>
      <c r="G9" s="16">
        <v>0.40392156862745099</v>
      </c>
      <c r="H9" s="16">
        <v>0.40530303030303028</v>
      </c>
      <c r="I9" s="16">
        <v>0.40322580645161288</v>
      </c>
      <c r="J9" s="16">
        <v>0.35238095238095241</v>
      </c>
      <c r="L9" s="16">
        <v>0.37976782752902161</v>
      </c>
      <c r="M9" s="16">
        <v>0.44444444444444442</v>
      </c>
      <c r="O9" s="16">
        <v>0.38418079096045199</v>
      </c>
      <c r="P9" s="16">
        <v>0.42138364779874221</v>
      </c>
      <c r="Q9" s="16">
        <v>0.32</v>
      </c>
      <c r="S9" s="16">
        <v>0.35051546391752569</v>
      </c>
      <c r="T9" s="16">
        <v>0.40217391304347833</v>
      </c>
      <c r="U9" s="16">
        <v>0.37062937062937062</v>
      </c>
      <c r="V9" s="16">
        <v>0.45685279187817263</v>
      </c>
      <c r="X9" s="16">
        <v>0.38718662952646238</v>
      </c>
      <c r="Y9" s="16">
        <v>0.41785714285714293</v>
      </c>
      <c r="Z9" s="16">
        <v>0.38596491228070168</v>
      </c>
      <c r="AB9" s="16">
        <v>0.39897260273972601</v>
      </c>
      <c r="AC9" s="16">
        <v>0.39732888146911521</v>
      </c>
      <c r="AD9" s="16">
        <v>0.39841688654353558</v>
      </c>
    </row>
    <row r="10" spans="2:32" ht="19" customHeight="1" x14ac:dyDescent="0.35">
      <c r="B10" s="18" t="s">
        <v>231</v>
      </c>
      <c r="C10" s="16">
        <v>8.5185185185185183E-2</v>
      </c>
      <c r="D10" s="16">
        <v>0.1050228310502283</v>
      </c>
      <c r="E10" s="16">
        <v>7.6271186440677971E-2</v>
      </c>
      <c r="G10" s="16">
        <v>9.8039215686274508E-2</v>
      </c>
      <c r="H10" s="16">
        <v>6.0606060606060608E-2</v>
      </c>
      <c r="I10" s="16">
        <v>7.5268817204301078E-2</v>
      </c>
      <c r="J10" s="16">
        <v>0.1333333333333333</v>
      </c>
      <c r="L10" s="16">
        <v>7.4626865671641784E-2</v>
      </c>
      <c r="M10" s="16">
        <v>9.4017094017094016E-2</v>
      </c>
      <c r="O10" s="16">
        <v>0.10734463276836161</v>
      </c>
      <c r="P10" s="16">
        <v>8.1761006289308172E-2</v>
      </c>
      <c r="Q10" s="16">
        <v>0.1</v>
      </c>
      <c r="S10" s="16">
        <v>9.2783505154639179E-2</v>
      </c>
      <c r="T10" s="16">
        <v>7.9710144927536225E-2</v>
      </c>
      <c r="U10" s="16">
        <v>0.1048951048951049</v>
      </c>
      <c r="V10" s="16">
        <v>7.1065989847715741E-2</v>
      </c>
      <c r="X10" s="16">
        <v>8.6350974930362118E-2</v>
      </c>
      <c r="Y10" s="16">
        <v>8.5714285714285715E-2</v>
      </c>
      <c r="Z10" s="16">
        <v>8.1871345029239762E-2</v>
      </c>
      <c r="AB10" s="16">
        <v>7.5342465753424653E-2</v>
      </c>
      <c r="AC10" s="16">
        <v>7.178631051752922E-2</v>
      </c>
      <c r="AD10" s="16">
        <v>6.5963060686015831E-2</v>
      </c>
    </row>
    <row r="11" spans="2:32" ht="19" customHeight="1" x14ac:dyDescent="0.35">
      <c r="B11" s="18" t="s">
        <v>232</v>
      </c>
      <c r="C11" s="16">
        <v>1.111111111111111E-2</v>
      </c>
      <c r="D11" s="16">
        <v>1.8264840182648401E-2</v>
      </c>
      <c r="E11" s="16">
        <v>8.4745762711864406E-3</v>
      </c>
      <c r="G11" s="16">
        <v>1.1764705882352939E-2</v>
      </c>
      <c r="H11" s="16">
        <v>7.575757575757576E-3</v>
      </c>
      <c r="I11" s="16">
        <v>1.075268817204301E-2</v>
      </c>
      <c r="J11" s="16">
        <v>1.9047619047619049E-2</v>
      </c>
      <c r="L11" s="16">
        <v>6.6334991708126038E-3</v>
      </c>
      <c r="M11" s="16">
        <v>1.7094017094017099E-2</v>
      </c>
      <c r="O11" s="16">
        <v>1.1299435028248589E-2</v>
      </c>
      <c r="P11" s="16">
        <v>6.2893081761006293E-3</v>
      </c>
      <c r="Q11" s="16">
        <v>0.01</v>
      </c>
      <c r="S11" s="16">
        <v>1.030927835051546E-2</v>
      </c>
      <c r="T11" s="16">
        <v>1.8115942028985511E-2</v>
      </c>
      <c r="U11" s="16">
        <v>0</v>
      </c>
      <c r="V11" s="16">
        <v>1.015228426395939E-2</v>
      </c>
      <c r="X11" s="16">
        <v>8.356545961002786E-3</v>
      </c>
      <c r="Y11" s="16">
        <v>1.0714285714285709E-2</v>
      </c>
      <c r="Z11" s="16">
        <v>1.754385964912281E-2</v>
      </c>
      <c r="AB11" s="16">
        <v>5.1369863013698627E-3</v>
      </c>
      <c r="AC11" s="16">
        <v>8.3472454090150246E-3</v>
      </c>
      <c r="AD11" s="16">
        <v>1.0554089709762529E-2</v>
      </c>
    </row>
    <row r="12" spans="2:32" ht="19" customHeight="1" x14ac:dyDescent="0.35">
      <c r="B12" s="18" t="s">
        <v>122</v>
      </c>
      <c r="C12" s="16">
        <v>9.876543209876543E-3</v>
      </c>
      <c r="D12" s="16">
        <v>9.1324200913242004E-3</v>
      </c>
      <c r="E12" s="16">
        <v>1.016949152542373E-2</v>
      </c>
      <c r="G12" s="16">
        <v>0</v>
      </c>
      <c r="H12" s="16">
        <v>1.515151515151515E-2</v>
      </c>
      <c r="I12" s="16">
        <v>5.3763440860215058E-3</v>
      </c>
      <c r="J12" s="16">
        <v>2.8571428571428571E-2</v>
      </c>
      <c r="L12" s="16">
        <v>9.9502487562189053E-3</v>
      </c>
      <c r="M12" s="16">
        <v>8.5470085470085479E-3</v>
      </c>
      <c r="O12" s="16">
        <v>0</v>
      </c>
      <c r="P12" s="16">
        <v>1.257861635220126E-2</v>
      </c>
      <c r="Q12" s="16">
        <v>0.03</v>
      </c>
      <c r="S12" s="16">
        <v>1.54639175257732E-2</v>
      </c>
      <c r="T12" s="16">
        <v>3.6231884057971011E-3</v>
      </c>
      <c r="U12" s="16">
        <v>2.097902097902098E-2</v>
      </c>
      <c r="V12" s="16">
        <v>5.076142131979695E-3</v>
      </c>
      <c r="X12" s="16">
        <v>1.3927576601671311E-2</v>
      </c>
      <c r="Y12" s="16">
        <v>7.1428571428571426E-3</v>
      </c>
      <c r="Z12" s="16">
        <v>5.8479532163742687E-3</v>
      </c>
      <c r="AB12" s="16">
        <v>1.0273972602739731E-2</v>
      </c>
      <c r="AC12" s="16">
        <v>8.3472454090150246E-3</v>
      </c>
      <c r="AD12" s="16">
        <v>1.5831134564643801E-2</v>
      </c>
    </row>
    <row r="14" spans="2:32" x14ac:dyDescent="0.35">
      <c r="B14" t="s">
        <v>323</v>
      </c>
    </row>
    <row r="15" spans="2:32" x14ac:dyDescent="0.35">
      <c r="B15" t="s">
        <v>10</v>
      </c>
    </row>
    <row r="17" spans="2:2" x14ac:dyDescent="0.35">
      <c r="B17"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239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229</v>
      </c>
      <c r="C8" s="16">
        <v>0.36666666666666659</v>
      </c>
      <c r="D8" s="16">
        <v>0.28310502283105021</v>
      </c>
      <c r="E8" s="16">
        <v>0.39830508474576271</v>
      </c>
      <c r="G8" s="16">
        <v>0.34901960784313718</v>
      </c>
      <c r="H8" s="16">
        <v>0.40530303030303028</v>
      </c>
      <c r="I8" s="16">
        <v>0.33870967741935482</v>
      </c>
      <c r="J8" s="16">
        <v>0.3619047619047619</v>
      </c>
      <c r="L8" s="16">
        <v>0.37976782752902161</v>
      </c>
      <c r="M8" s="16">
        <v>0.35897435897435898</v>
      </c>
      <c r="O8" s="16">
        <v>0.39548022598870058</v>
      </c>
      <c r="P8" s="16">
        <v>0.38364779874213839</v>
      </c>
      <c r="Q8" s="16">
        <v>0.34</v>
      </c>
      <c r="S8" s="16">
        <v>0.40721649484536082</v>
      </c>
      <c r="T8" s="16">
        <v>0.38768115942028991</v>
      </c>
      <c r="U8" s="16">
        <v>0.35664335664335672</v>
      </c>
      <c r="V8" s="16">
        <v>0.30456852791878181</v>
      </c>
      <c r="X8" s="16">
        <v>0.35654596100278552</v>
      </c>
      <c r="Y8" s="16">
        <v>0.39642857142857141</v>
      </c>
      <c r="Z8" s="16">
        <v>0.33918128654970758</v>
      </c>
      <c r="AB8" s="16">
        <v>0.37842465753424659</v>
      </c>
      <c r="AC8" s="16">
        <v>0.38230383973288817</v>
      </c>
      <c r="AD8" s="16">
        <v>0.34564643799472289</v>
      </c>
    </row>
    <row r="9" spans="2:32" ht="19" customHeight="1" x14ac:dyDescent="0.35">
      <c r="B9" s="18" t="s">
        <v>230</v>
      </c>
      <c r="C9" s="16">
        <v>0.47407407407407409</v>
      </c>
      <c r="D9" s="16">
        <v>0.48858447488584472</v>
      </c>
      <c r="E9" s="16">
        <v>0.46779661016949148</v>
      </c>
      <c r="G9" s="16">
        <v>0.49803921568627452</v>
      </c>
      <c r="H9" s="16">
        <v>0.46969696969696972</v>
      </c>
      <c r="I9" s="16">
        <v>0.5161290322580645</v>
      </c>
      <c r="J9" s="16">
        <v>0.35238095238095241</v>
      </c>
      <c r="L9" s="16">
        <v>0.46932006633499168</v>
      </c>
      <c r="M9" s="16">
        <v>0.47863247863247871</v>
      </c>
      <c r="O9" s="16">
        <v>0.4519774011299435</v>
      </c>
      <c r="P9" s="16">
        <v>0.45283018867924529</v>
      </c>
      <c r="Q9" s="16">
        <v>0.52</v>
      </c>
      <c r="S9" s="16">
        <v>0.4329896907216495</v>
      </c>
      <c r="T9" s="16">
        <v>0.44927536231884058</v>
      </c>
      <c r="U9" s="16">
        <v>0.48951048951048948</v>
      </c>
      <c r="V9" s="16">
        <v>0.53807106598984766</v>
      </c>
      <c r="X9" s="16">
        <v>0.49860724233983289</v>
      </c>
      <c r="Y9" s="16">
        <v>0.45357142857142863</v>
      </c>
      <c r="Z9" s="16">
        <v>0.45614035087719301</v>
      </c>
      <c r="AB9" s="16">
        <v>0.48116438356164382</v>
      </c>
      <c r="AC9" s="16">
        <v>0.47913188647746241</v>
      </c>
      <c r="AD9" s="16">
        <v>0.48548812664907648</v>
      </c>
    </row>
    <row r="10" spans="2:32" ht="19" customHeight="1" x14ac:dyDescent="0.35">
      <c r="B10" s="18" t="s">
        <v>231</v>
      </c>
      <c r="C10" s="16">
        <v>0.1074074074074074</v>
      </c>
      <c r="D10" s="16">
        <v>0.17351598173515981</v>
      </c>
      <c r="E10" s="16">
        <v>8.3050847457627114E-2</v>
      </c>
      <c r="G10" s="16">
        <v>9.8039215686274508E-2</v>
      </c>
      <c r="H10" s="16">
        <v>7.1969696969696975E-2</v>
      </c>
      <c r="I10" s="16">
        <v>9.6774193548387094E-2</v>
      </c>
      <c r="J10" s="16">
        <v>0.23809523809523811</v>
      </c>
      <c r="L10" s="16">
        <v>0.109452736318408</v>
      </c>
      <c r="M10" s="16">
        <v>9.4017094017094016E-2</v>
      </c>
      <c r="O10" s="16">
        <v>0.1186440677966102</v>
      </c>
      <c r="P10" s="16">
        <v>0.1069182389937107</v>
      </c>
      <c r="Q10" s="16">
        <v>0.11</v>
      </c>
      <c r="S10" s="16">
        <v>0.10309278350515461</v>
      </c>
      <c r="T10" s="16">
        <v>0.108695652173913</v>
      </c>
      <c r="U10" s="16">
        <v>9.7902097902097904E-2</v>
      </c>
      <c r="V10" s="16">
        <v>0.116751269035533</v>
      </c>
      <c r="X10" s="16">
        <v>8.6350974930362118E-2</v>
      </c>
      <c r="Y10" s="16">
        <v>0.1107142857142857</v>
      </c>
      <c r="Z10" s="16">
        <v>0.14619883040935669</v>
      </c>
      <c r="AB10" s="16">
        <v>9.4178082191780824E-2</v>
      </c>
      <c r="AC10" s="16">
        <v>9.515859766277128E-2</v>
      </c>
      <c r="AD10" s="16">
        <v>0.1160949868073879</v>
      </c>
    </row>
    <row r="11" spans="2:32" ht="19" customHeight="1" x14ac:dyDescent="0.35">
      <c r="B11" s="18" t="s">
        <v>232</v>
      </c>
      <c r="C11" s="16">
        <v>2.3456790123456792E-2</v>
      </c>
      <c r="D11" s="16">
        <v>2.7397260273972601E-2</v>
      </c>
      <c r="E11" s="16">
        <v>2.2033898305084749E-2</v>
      </c>
      <c r="G11" s="16">
        <v>3.5294117647058823E-2</v>
      </c>
      <c r="H11" s="16">
        <v>1.893939393939394E-2</v>
      </c>
      <c r="I11" s="16">
        <v>1.6129032258064519E-2</v>
      </c>
      <c r="J11" s="16">
        <v>1.9047619047619049E-2</v>
      </c>
      <c r="L11" s="16">
        <v>1.9900497512437811E-2</v>
      </c>
      <c r="M11" s="16">
        <v>3.4188034188034191E-2</v>
      </c>
      <c r="O11" s="16">
        <v>2.8248587570621469E-2</v>
      </c>
      <c r="P11" s="16">
        <v>2.5157232704402521E-2</v>
      </c>
      <c r="Q11" s="16">
        <v>0</v>
      </c>
      <c r="S11" s="16">
        <v>2.5773195876288658E-2</v>
      </c>
      <c r="T11" s="16">
        <v>2.5362318840579708E-2</v>
      </c>
      <c r="U11" s="16">
        <v>2.097902097902098E-2</v>
      </c>
      <c r="V11" s="16">
        <v>2.030456852791878E-2</v>
      </c>
      <c r="X11" s="16">
        <v>2.7855153203342621E-2</v>
      </c>
      <c r="Y11" s="16">
        <v>1.0714285714285709E-2</v>
      </c>
      <c r="Z11" s="16">
        <v>3.5087719298245612E-2</v>
      </c>
      <c r="AB11" s="16">
        <v>2.0547945205479451E-2</v>
      </c>
      <c r="AC11" s="16">
        <v>2.003338898163606E-2</v>
      </c>
      <c r="AD11" s="16">
        <v>2.1108179419525069E-2</v>
      </c>
    </row>
    <row r="12" spans="2:32" ht="19" customHeight="1" x14ac:dyDescent="0.35">
      <c r="B12" s="18" t="s">
        <v>122</v>
      </c>
      <c r="C12" s="16">
        <v>2.8395061728395059E-2</v>
      </c>
      <c r="D12" s="16">
        <v>2.7397260273972601E-2</v>
      </c>
      <c r="E12" s="16">
        <v>2.8813559322033899E-2</v>
      </c>
      <c r="G12" s="16">
        <v>1.9607843137254902E-2</v>
      </c>
      <c r="H12" s="16">
        <v>3.4090909090909088E-2</v>
      </c>
      <c r="I12" s="16">
        <v>3.2258064516129031E-2</v>
      </c>
      <c r="J12" s="16">
        <v>2.8571428571428571E-2</v>
      </c>
      <c r="L12" s="16">
        <v>2.1558872305140961E-2</v>
      </c>
      <c r="M12" s="16">
        <v>3.4188034188034191E-2</v>
      </c>
      <c r="O12" s="16">
        <v>5.6497175141242938E-3</v>
      </c>
      <c r="P12" s="16">
        <v>3.1446540880503138E-2</v>
      </c>
      <c r="Q12" s="16">
        <v>0.03</v>
      </c>
      <c r="S12" s="16">
        <v>3.0927835051546389E-2</v>
      </c>
      <c r="T12" s="16">
        <v>2.8985507246376808E-2</v>
      </c>
      <c r="U12" s="16">
        <v>3.4965034965034968E-2</v>
      </c>
      <c r="V12" s="16">
        <v>2.030456852791878E-2</v>
      </c>
      <c r="X12" s="16">
        <v>3.0640668523676879E-2</v>
      </c>
      <c r="Y12" s="16">
        <v>2.8571428571428571E-2</v>
      </c>
      <c r="Z12" s="16">
        <v>2.3391812865497071E-2</v>
      </c>
      <c r="AB12" s="16">
        <v>2.568493150684931E-2</v>
      </c>
      <c r="AC12" s="16">
        <v>2.337228714524207E-2</v>
      </c>
      <c r="AD12" s="16">
        <v>3.1662269129287601E-2</v>
      </c>
    </row>
    <row r="14" spans="2:32" x14ac:dyDescent="0.35">
      <c r="B14" t="s">
        <v>323</v>
      </c>
    </row>
    <row r="15" spans="2:32" x14ac:dyDescent="0.35">
      <c r="B15" t="s">
        <v>10</v>
      </c>
    </row>
    <row r="17" spans="2:2" x14ac:dyDescent="0.35">
      <c r="B17"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H17"/>
  <sheetViews>
    <sheetView showGridLines="0" workbookViewId="0"/>
  </sheetViews>
  <sheetFormatPr defaultRowHeight="14.5" x14ac:dyDescent="0.35"/>
  <cols>
    <col min="1" max="1" width="5" customWidth="1"/>
    <col min="2" max="2" width="25" customWidth="1"/>
    <col min="3" max="8" width="20" customWidth="1"/>
  </cols>
  <sheetData>
    <row r="2" spans="2:8" ht="40" customHeight="1" x14ac:dyDescent="0.35">
      <c r="D2" s="17" t="s">
        <v>337</v>
      </c>
    </row>
    <row r="6" spans="2:8" ht="50.15" customHeight="1" x14ac:dyDescent="0.35">
      <c r="C6" s="19" t="s">
        <v>338</v>
      </c>
      <c r="D6" s="19" t="s">
        <v>339</v>
      </c>
      <c r="E6" s="19" t="s">
        <v>340</v>
      </c>
      <c r="F6" s="19" t="s">
        <v>341</v>
      </c>
      <c r="G6" s="19" t="s">
        <v>342</v>
      </c>
      <c r="H6" s="19" t="s">
        <v>343</v>
      </c>
    </row>
    <row r="7" spans="2:8" x14ac:dyDescent="0.35">
      <c r="B7" s="18" t="s">
        <v>241</v>
      </c>
      <c r="C7" s="16">
        <v>0.51358024691358029</v>
      </c>
      <c r="D7" s="16">
        <v>0.30493827160493819</v>
      </c>
      <c r="E7" s="16">
        <v>0.4123456790123457</v>
      </c>
      <c r="F7" s="16">
        <v>0.6753086419753086</v>
      </c>
      <c r="G7" s="16">
        <v>0.59753086419753088</v>
      </c>
      <c r="H7" s="16">
        <v>0.31234567901234572</v>
      </c>
    </row>
    <row r="8" spans="2:8" x14ac:dyDescent="0.35">
      <c r="B8" s="18" t="s">
        <v>242</v>
      </c>
      <c r="C8" s="16">
        <v>0.41975308641975312</v>
      </c>
      <c r="D8" s="16">
        <v>0.53209876543209877</v>
      </c>
      <c r="E8" s="16">
        <v>0.47654320987654319</v>
      </c>
      <c r="F8" s="16">
        <v>0.27160493827160492</v>
      </c>
      <c r="G8" s="16">
        <v>0.32592592592592601</v>
      </c>
      <c r="H8" s="16">
        <v>0.53333333333333333</v>
      </c>
    </row>
    <row r="9" spans="2:8" x14ac:dyDescent="0.35">
      <c r="B9" s="18" t="s">
        <v>243</v>
      </c>
      <c r="C9" s="16">
        <v>4.6913580246913583E-2</v>
      </c>
      <c r="D9" s="16">
        <v>0.1333333333333333</v>
      </c>
      <c r="E9" s="16">
        <v>8.5185185185185183E-2</v>
      </c>
      <c r="F9" s="16">
        <v>3.580246913580247E-2</v>
      </c>
      <c r="G9" s="16">
        <v>5.185185185185185E-2</v>
      </c>
      <c r="H9" s="16">
        <v>0.1098765432098765</v>
      </c>
    </row>
    <row r="10" spans="2:8" x14ac:dyDescent="0.35">
      <c r="B10" s="18" t="s">
        <v>98</v>
      </c>
      <c r="C10" s="16">
        <v>1.9753086419753089E-2</v>
      </c>
      <c r="D10" s="16">
        <v>2.9629629629629631E-2</v>
      </c>
      <c r="E10" s="16">
        <v>2.5925925925925929E-2</v>
      </c>
      <c r="F10" s="16">
        <v>1.7283950617283949E-2</v>
      </c>
      <c r="G10" s="16">
        <v>2.469135802469136E-2</v>
      </c>
      <c r="H10" s="16">
        <v>4.4444444444444453E-2</v>
      </c>
    </row>
    <row r="13" spans="2:8" x14ac:dyDescent="0.35">
      <c r="B13" t="s">
        <v>323</v>
      </c>
    </row>
    <row r="14" spans="2:8" x14ac:dyDescent="0.35">
      <c r="B14" t="s">
        <v>10</v>
      </c>
    </row>
    <row r="17" spans="2:2" x14ac:dyDescent="0.35">
      <c r="B17" t="str">
        <f>HYPERLINK("#Contents!A1", "Return to Contents")</f>
        <v>Return to Contents</v>
      </c>
    </row>
  </sheetData>
  <pageMargins left="0.75" right="0.75" top="1" bottom="1" header="0.5" footer="0.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241</v>
      </c>
      <c r="C8" s="16">
        <v>0.51358024691358029</v>
      </c>
      <c r="D8" s="16">
        <v>0.44748858447488582</v>
      </c>
      <c r="E8" s="16">
        <v>0.53728813559322031</v>
      </c>
      <c r="G8" s="16">
        <v>0.49803921568627452</v>
      </c>
      <c r="H8" s="16">
        <v>0.52272727272727271</v>
      </c>
      <c r="I8" s="16">
        <v>0.5376344086021505</v>
      </c>
      <c r="J8" s="16">
        <v>0.48571428571428571</v>
      </c>
      <c r="L8" s="16">
        <v>0.53067993366500832</v>
      </c>
      <c r="M8" s="16">
        <v>0.46153846153846162</v>
      </c>
      <c r="O8" s="16">
        <v>0.49717514124293788</v>
      </c>
      <c r="P8" s="16">
        <v>0.4779874213836478</v>
      </c>
      <c r="Q8" s="16">
        <v>0.5</v>
      </c>
      <c r="S8" s="16">
        <v>0.46391752577319589</v>
      </c>
      <c r="T8" s="16">
        <v>0.50724637681159424</v>
      </c>
      <c r="U8" s="16">
        <v>0.52447552447552448</v>
      </c>
      <c r="V8" s="16">
        <v>0.56345177664974622</v>
      </c>
      <c r="X8" s="16">
        <v>0.52646239554317553</v>
      </c>
      <c r="Y8" s="16">
        <v>0.48928571428571432</v>
      </c>
      <c r="Z8" s="16">
        <v>0.52631578947368418</v>
      </c>
      <c r="AB8" s="16">
        <v>0.51027397260273977</v>
      </c>
      <c r="AC8" s="16">
        <v>0.52253756260434059</v>
      </c>
      <c r="AD8" s="16">
        <v>0.55936675461741425</v>
      </c>
    </row>
    <row r="9" spans="2:32" ht="19" customHeight="1" x14ac:dyDescent="0.35">
      <c r="B9" s="18" t="s">
        <v>242</v>
      </c>
      <c r="C9" s="16">
        <v>0.41975308641975312</v>
      </c>
      <c r="D9" s="16">
        <v>0.46575342465753422</v>
      </c>
      <c r="E9" s="16">
        <v>0.4033898305084746</v>
      </c>
      <c r="G9" s="16">
        <v>0.43137254901960792</v>
      </c>
      <c r="H9" s="16">
        <v>0.40151515151515149</v>
      </c>
      <c r="I9" s="16">
        <v>0.40860215053763438</v>
      </c>
      <c r="J9" s="16">
        <v>0.45714285714285707</v>
      </c>
      <c r="L9" s="16">
        <v>0.4079601990049751</v>
      </c>
      <c r="M9" s="16">
        <v>0.46153846153846162</v>
      </c>
      <c r="O9" s="16">
        <v>0.42372881355932202</v>
      </c>
      <c r="P9" s="16">
        <v>0.44025157232704398</v>
      </c>
      <c r="Q9" s="16">
        <v>0.45</v>
      </c>
      <c r="S9" s="16">
        <v>0.42268041237113402</v>
      </c>
      <c r="T9" s="16">
        <v>0.4311594202898551</v>
      </c>
      <c r="U9" s="16">
        <v>0.39160839160839161</v>
      </c>
      <c r="V9" s="16">
        <v>0.42131979695431471</v>
      </c>
      <c r="X9" s="16">
        <v>0.40389972144846797</v>
      </c>
      <c r="Y9" s="16">
        <v>0.45357142857142863</v>
      </c>
      <c r="Z9" s="16">
        <v>0.39766081871345033</v>
      </c>
      <c r="AB9" s="16">
        <v>0.42123287671232879</v>
      </c>
      <c r="AC9" s="16">
        <v>0.42237061769616019</v>
      </c>
      <c r="AD9" s="16">
        <v>0.38786279683377312</v>
      </c>
    </row>
    <row r="10" spans="2:32" ht="19" customHeight="1" x14ac:dyDescent="0.35">
      <c r="B10" s="18" t="s">
        <v>243</v>
      </c>
      <c r="C10" s="16">
        <v>4.6913580246913583E-2</v>
      </c>
      <c r="D10" s="16">
        <v>7.7625570776255703E-2</v>
      </c>
      <c r="E10" s="16">
        <v>3.5593220338983052E-2</v>
      </c>
      <c r="G10" s="16">
        <v>5.4901960784313718E-2</v>
      </c>
      <c r="H10" s="16">
        <v>6.0606060606060608E-2</v>
      </c>
      <c r="I10" s="16">
        <v>2.6881720430107531E-2</v>
      </c>
      <c r="J10" s="16">
        <v>2.8571428571428571E-2</v>
      </c>
      <c r="L10" s="16">
        <v>4.975124378109453E-2</v>
      </c>
      <c r="M10" s="16">
        <v>4.2735042735042743E-2</v>
      </c>
      <c r="O10" s="16">
        <v>5.0847457627118647E-2</v>
      </c>
      <c r="P10" s="16">
        <v>6.9182389937106917E-2</v>
      </c>
      <c r="Q10" s="16">
        <v>0.04</v>
      </c>
      <c r="S10" s="16">
        <v>7.2164948453608241E-2</v>
      </c>
      <c r="T10" s="16">
        <v>4.3478260869565223E-2</v>
      </c>
      <c r="U10" s="16">
        <v>6.9930069930069935E-2</v>
      </c>
      <c r="V10" s="16">
        <v>1.015228426395939E-2</v>
      </c>
      <c r="X10" s="16">
        <v>5.2924791086350967E-2</v>
      </c>
      <c r="Y10" s="16">
        <v>4.2857142857142858E-2</v>
      </c>
      <c r="Z10" s="16">
        <v>4.0935672514619881E-2</v>
      </c>
      <c r="AB10" s="16">
        <v>5.4794520547945202E-2</v>
      </c>
      <c r="AC10" s="16">
        <v>4.006677796327212E-2</v>
      </c>
      <c r="AD10" s="16">
        <v>2.638522427440633E-2</v>
      </c>
    </row>
    <row r="11" spans="2:32" ht="19" customHeight="1" x14ac:dyDescent="0.35">
      <c r="B11" s="18" t="s">
        <v>98</v>
      </c>
      <c r="C11" s="16">
        <v>1.9753086419753089E-2</v>
      </c>
      <c r="D11" s="16">
        <v>9.1324200913242004E-3</v>
      </c>
      <c r="E11" s="16">
        <v>2.3728813559322031E-2</v>
      </c>
      <c r="G11" s="16">
        <v>1.5686274509803921E-2</v>
      </c>
      <c r="H11" s="16">
        <v>1.515151515151515E-2</v>
      </c>
      <c r="I11" s="16">
        <v>2.6881720430107531E-2</v>
      </c>
      <c r="J11" s="16">
        <v>2.8571428571428571E-2</v>
      </c>
      <c r="L11" s="16">
        <v>1.1608623548922061E-2</v>
      </c>
      <c r="M11" s="16">
        <v>3.4188034188034191E-2</v>
      </c>
      <c r="O11" s="16">
        <v>2.8248587570621469E-2</v>
      </c>
      <c r="P11" s="16">
        <v>1.257861635220126E-2</v>
      </c>
      <c r="Q11" s="16">
        <v>0.01</v>
      </c>
      <c r="S11" s="16">
        <v>4.1237113402061848E-2</v>
      </c>
      <c r="T11" s="16">
        <v>1.8115942028985511E-2</v>
      </c>
      <c r="U11" s="16">
        <v>1.3986013986013989E-2</v>
      </c>
      <c r="V11" s="16">
        <v>5.076142131979695E-3</v>
      </c>
      <c r="X11" s="16">
        <v>1.6713091922005568E-2</v>
      </c>
      <c r="Y11" s="16">
        <v>1.428571428571429E-2</v>
      </c>
      <c r="Z11" s="16">
        <v>3.5087719298245612E-2</v>
      </c>
      <c r="AB11" s="16">
        <v>1.3698630136986301E-2</v>
      </c>
      <c r="AC11" s="16">
        <v>1.5025041736227049E-2</v>
      </c>
      <c r="AD11" s="16">
        <v>2.638522427440633E-2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244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241</v>
      </c>
      <c r="C8" s="16">
        <v>0.30493827160493819</v>
      </c>
      <c r="D8" s="16">
        <v>0.29680365296803651</v>
      </c>
      <c r="E8" s="16">
        <v>0.30847457627118652</v>
      </c>
      <c r="G8" s="16">
        <v>0.32941176470588229</v>
      </c>
      <c r="H8" s="16">
        <v>0.31060606060606061</v>
      </c>
      <c r="I8" s="16">
        <v>0.23118279569892469</v>
      </c>
      <c r="J8" s="16">
        <v>0.3619047619047619</v>
      </c>
      <c r="L8" s="16">
        <v>0.29684908789386399</v>
      </c>
      <c r="M8" s="16">
        <v>0.29059829059829062</v>
      </c>
      <c r="O8" s="16">
        <v>0.29943502824858759</v>
      </c>
      <c r="P8" s="16">
        <v>0.3081761006289308</v>
      </c>
      <c r="Q8" s="16">
        <v>0.31</v>
      </c>
      <c r="S8" s="16">
        <v>0.27319587628865982</v>
      </c>
      <c r="T8" s="16">
        <v>0.34057971014492749</v>
      </c>
      <c r="U8" s="16">
        <v>0.28671328671328672</v>
      </c>
      <c r="V8" s="16">
        <v>0.29949238578680198</v>
      </c>
      <c r="X8" s="16">
        <v>0.29247910863509752</v>
      </c>
      <c r="Y8" s="16">
        <v>0.30714285714285722</v>
      </c>
      <c r="Z8" s="16">
        <v>0.32748538011695899</v>
      </c>
      <c r="AB8" s="16">
        <v>0.28595890410958902</v>
      </c>
      <c r="AC8" s="16">
        <v>0.29549248747913193</v>
      </c>
      <c r="AD8" s="16">
        <v>0.30870712401055411</v>
      </c>
    </row>
    <row r="9" spans="2:32" ht="19" customHeight="1" x14ac:dyDescent="0.35">
      <c r="B9" s="18" t="s">
        <v>242</v>
      </c>
      <c r="C9" s="16">
        <v>0.53209876543209877</v>
      </c>
      <c r="D9" s="16">
        <v>0.52511415525114158</v>
      </c>
      <c r="E9" s="16">
        <v>0.53389830508474578</v>
      </c>
      <c r="G9" s="16">
        <v>0.51372549019607838</v>
      </c>
      <c r="H9" s="16">
        <v>0.54545454545454541</v>
      </c>
      <c r="I9" s="16">
        <v>0.60752688172043012</v>
      </c>
      <c r="J9" s="16">
        <v>0.40952380952380951</v>
      </c>
      <c r="L9" s="16">
        <v>0.55223880597014929</v>
      </c>
      <c r="M9" s="16">
        <v>0.45299145299145299</v>
      </c>
      <c r="O9" s="16">
        <v>0.56497175141242939</v>
      </c>
      <c r="P9" s="16">
        <v>0.52830188679245282</v>
      </c>
      <c r="Q9" s="16">
        <v>0.48</v>
      </c>
      <c r="S9" s="16">
        <v>0.5670103092783505</v>
      </c>
      <c r="T9" s="16">
        <v>0.48188405797101452</v>
      </c>
      <c r="U9" s="16">
        <v>0.53146853146853146</v>
      </c>
      <c r="V9" s="16">
        <v>0.56852791878172593</v>
      </c>
      <c r="X9" s="16">
        <v>0.55710306406685239</v>
      </c>
      <c r="Y9" s="16">
        <v>0.50357142857142856</v>
      </c>
      <c r="Z9" s="16">
        <v>0.52631578947368418</v>
      </c>
      <c r="AB9" s="16">
        <v>0.55650684931506844</v>
      </c>
      <c r="AC9" s="16">
        <v>0.54257095158597668</v>
      </c>
      <c r="AD9" s="16">
        <v>0.52770448548812665</v>
      </c>
    </row>
    <row r="10" spans="2:32" ht="19" customHeight="1" x14ac:dyDescent="0.35">
      <c r="B10" s="18" t="s">
        <v>243</v>
      </c>
      <c r="C10" s="16">
        <v>0.1333333333333333</v>
      </c>
      <c r="D10" s="16">
        <v>0.15981735159817351</v>
      </c>
      <c r="E10" s="16">
        <v>0.123728813559322</v>
      </c>
      <c r="G10" s="16">
        <v>0.1372549019607843</v>
      </c>
      <c r="H10" s="16">
        <v>0.10227272727272731</v>
      </c>
      <c r="I10" s="16">
        <v>0.1397849462365591</v>
      </c>
      <c r="J10" s="16">
        <v>0.19047619047619049</v>
      </c>
      <c r="L10" s="16">
        <v>0.12437810945273629</v>
      </c>
      <c r="M10" s="16">
        <v>0.20512820512820509</v>
      </c>
      <c r="O10" s="16">
        <v>0.10734463276836161</v>
      </c>
      <c r="P10" s="16">
        <v>0.13836477987421381</v>
      </c>
      <c r="Q10" s="16">
        <v>0.19</v>
      </c>
      <c r="S10" s="16">
        <v>0.1391752577319588</v>
      </c>
      <c r="T10" s="16">
        <v>0.12681159420289859</v>
      </c>
      <c r="U10" s="16">
        <v>0.14685314685314679</v>
      </c>
      <c r="V10" s="16">
        <v>0.12690355329949241</v>
      </c>
      <c r="X10" s="16">
        <v>0.1225626740947075</v>
      </c>
      <c r="Y10" s="16">
        <v>0.1607142857142857</v>
      </c>
      <c r="Z10" s="16">
        <v>0.1111111111111111</v>
      </c>
      <c r="AB10" s="16">
        <v>0.13013698630136991</v>
      </c>
      <c r="AC10" s="16">
        <v>0.13856427378964939</v>
      </c>
      <c r="AD10" s="16">
        <v>0.13456464379947231</v>
      </c>
    </row>
    <row r="11" spans="2:32" ht="19" customHeight="1" x14ac:dyDescent="0.35">
      <c r="B11" s="18" t="s">
        <v>98</v>
      </c>
      <c r="C11" s="16">
        <v>2.9629629629629631E-2</v>
      </c>
      <c r="D11" s="16">
        <v>1.8264840182648401E-2</v>
      </c>
      <c r="E11" s="16">
        <v>3.3898305084745763E-2</v>
      </c>
      <c r="G11" s="16">
        <v>1.9607843137254902E-2</v>
      </c>
      <c r="H11" s="16">
        <v>4.1666666666666657E-2</v>
      </c>
      <c r="I11" s="16">
        <v>2.150537634408602E-2</v>
      </c>
      <c r="J11" s="16">
        <v>3.8095238095238099E-2</v>
      </c>
      <c r="L11" s="16">
        <v>2.6533996683250419E-2</v>
      </c>
      <c r="M11" s="16">
        <v>5.128205128205128E-2</v>
      </c>
      <c r="O11" s="16">
        <v>2.8248587570621469E-2</v>
      </c>
      <c r="P11" s="16">
        <v>2.5157232704402521E-2</v>
      </c>
      <c r="Q11" s="16">
        <v>0.02</v>
      </c>
      <c r="S11" s="16">
        <v>2.0618556701030931E-2</v>
      </c>
      <c r="T11" s="16">
        <v>5.0724637681159417E-2</v>
      </c>
      <c r="U11" s="16">
        <v>3.4965034965034968E-2</v>
      </c>
      <c r="V11" s="16">
        <v>5.076142131979695E-3</v>
      </c>
      <c r="X11" s="16">
        <v>2.7855153203342621E-2</v>
      </c>
      <c r="Y11" s="16">
        <v>2.8571428571428571E-2</v>
      </c>
      <c r="Z11" s="16">
        <v>3.5087719298245612E-2</v>
      </c>
      <c r="AB11" s="16">
        <v>2.7397260273972601E-2</v>
      </c>
      <c r="AC11" s="16">
        <v>2.337228714524207E-2</v>
      </c>
      <c r="AD11" s="16">
        <v>2.9023746701846969E-2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245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241</v>
      </c>
      <c r="C8" s="16">
        <v>0.31234567901234572</v>
      </c>
      <c r="D8" s="16">
        <v>0.31963470319634701</v>
      </c>
      <c r="E8" s="16">
        <v>0.31016949152542372</v>
      </c>
      <c r="G8" s="16">
        <v>0.29019607843137257</v>
      </c>
      <c r="H8" s="16">
        <v>0.29924242424242431</v>
      </c>
      <c r="I8" s="16">
        <v>0.32795698924731181</v>
      </c>
      <c r="J8" s="16">
        <v>0.37142857142857139</v>
      </c>
      <c r="L8" s="16">
        <v>0.30016583747927028</v>
      </c>
      <c r="M8" s="16">
        <v>0.3247863247863248</v>
      </c>
      <c r="O8" s="16">
        <v>0.38418079096045199</v>
      </c>
      <c r="P8" s="16">
        <v>0.3081761006289308</v>
      </c>
      <c r="Q8" s="16">
        <v>0.35</v>
      </c>
      <c r="S8" s="16">
        <v>0.29896907216494839</v>
      </c>
      <c r="T8" s="16">
        <v>0.36594202898550732</v>
      </c>
      <c r="U8" s="16">
        <v>0.36363636363636359</v>
      </c>
      <c r="V8" s="16">
        <v>0.21319796954314721</v>
      </c>
      <c r="X8" s="16">
        <v>0.31476323119777161</v>
      </c>
      <c r="Y8" s="16">
        <v>0.29285714285714293</v>
      </c>
      <c r="Z8" s="16">
        <v>0.33918128654970758</v>
      </c>
      <c r="AB8" s="16">
        <v>0.29794520547945208</v>
      </c>
      <c r="AC8" s="16">
        <v>0.30884808013355591</v>
      </c>
      <c r="AD8" s="16">
        <v>0.29023746701846959</v>
      </c>
    </row>
    <row r="9" spans="2:32" ht="19" customHeight="1" x14ac:dyDescent="0.35">
      <c r="B9" s="18" t="s">
        <v>242</v>
      </c>
      <c r="C9" s="16">
        <v>0.53333333333333333</v>
      </c>
      <c r="D9" s="16">
        <v>0.51141552511415522</v>
      </c>
      <c r="E9" s="16">
        <v>0.54067796610169494</v>
      </c>
      <c r="G9" s="16">
        <v>0.52941176470588236</v>
      </c>
      <c r="H9" s="16">
        <v>0.58712121212121215</v>
      </c>
      <c r="I9" s="16">
        <v>0.5268817204301075</v>
      </c>
      <c r="J9" s="16">
        <v>0.41904761904761911</v>
      </c>
      <c r="L9" s="16">
        <v>0.54726368159203975</v>
      </c>
      <c r="M9" s="16">
        <v>0.52991452991452992</v>
      </c>
      <c r="O9" s="16">
        <v>0.4632768361581921</v>
      </c>
      <c r="P9" s="16">
        <v>0.54716981132075471</v>
      </c>
      <c r="Q9" s="16">
        <v>0.49</v>
      </c>
      <c r="S9" s="16">
        <v>0.52061855670103097</v>
      </c>
      <c r="T9" s="16">
        <v>0.50362318840579712</v>
      </c>
      <c r="U9" s="16">
        <v>0.51048951048951052</v>
      </c>
      <c r="V9" s="16">
        <v>0.60406091370558379</v>
      </c>
      <c r="X9" s="16">
        <v>0.53203342618384397</v>
      </c>
      <c r="Y9" s="16">
        <v>0.5535714285714286</v>
      </c>
      <c r="Z9" s="16">
        <v>0.50292397660818711</v>
      </c>
      <c r="AB9" s="16">
        <v>0.54452054794520544</v>
      </c>
      <c r="AC9" s="16">
        <v>0.54257095158597668</v>
      </c>
      <c r="AD9" s="16">
        <v>0.54353562005277045</v>
      </c>
    </row>
    <row r="10" spans="2:32" ht="19" customHeight="1" x14ac:dyDescent="0.35">
      <c r="B10" s="18" t="s">
        <v>243</v>
      </c>
      <c r="C10" s="16">
        <v>0.1098765432098765</v>
      </c>
      <c r="D10" s="16">
        <v>0.14611872146118721</v>
      </c>
      <c r="E10" s="16">
        <v>9.6610169491525427E-2</v>
      </c>
      <c r="G10" s="16">
        <v>0.1215686274509804</v>
      </c>
      <c r="H10" s="16">
        <v>6.8181818181818177E-2</v>
      </c>
      <c r="I10" s="16">
        <v>0.1129032258064516</v>
      </c>
      <c r="J10" s="16">
        <v>0.18095238095238089</v>
      </c>
      <c r="L10" s="16">
        <v>0.109452736318408</v>
      </c>
      <c r="M10" s="16">
        <v>0.1025641025641026</v>
      </c>
      <c r="O10" s="16">
        <v>0.10734463276836161</v>
      </c>
      <c r="P10" s="16">
        <v>0.11949685534591201</v>
      </c>
      <c r="Q10" s="16">
        <v>0.1</v>
      </c>
      <c r="S10" s="16">
        <v>0.1185567010309278</v>
      </c>
      <c r="T10" s="16">
        <v>8.6956521739130432E-2</v>
      </c>
      <c r="U10" s="16">
        <v>0.1048951048951049</v>
      </c>
      <c r="V10" s="16">
        <v>0.1370558375634518</v>
      </c>
      <c r="X10" s="16">
        <v>8.9136490250696379E-2</v>
      </c>
      <c r="Y10" s="16">
        <v>0.12857142857142859</v>
      </c>
      <c r="Z10" s="16">
        <v>0.1228070175438596</v>
      </c>
      <c r="AB10" s="16">
        <v>0.1061643835616438</v>
      </c>
      <c r="AC10" s="16">
        <v>0.1068447412353923</v>
      </c>
      <c r="AD10" s="16">
        <v>0.13456464379947231</v>
      </c>
    </row>
    <row r="11" spans="2:32" ht="19" customHeight="1" x14ac:dyDescent="0.35">
      <c r="B11" s="18" t="s">
        <v>98</v>
      </c>
      <c r="C11" s="16">
        <v>4.4444444444444453E-2</v>
      </c>
      <c r="D11" s="16">
        <v>2.2831050228310501E-2</v>
      </c>
      <c r="E11" s="16">
        <v>5.254237288135593E-2</v>
      </c>
      <c r="G11" s="16">
        <v>5.8823529411764712E-2</v>
      </c>
      <c r="H11" s="16">
        <v>4.5454545454545463E-2</v>
      </c>
      <c r="I11" s="16">
        <v>3.2258064516129031E-2</v>
      </c>
      <c r="J11" s="16">
        <v>2.8571428571428571E-2</v>
      </c>
      <c r="L11" s="16">
        <v>4.3117744610281922E-2</v>
      </c>
      <c r="M11" s="16">
        <v>4.2735042735042743E-2</v>
      </c>
      <c r="O11" s="16">
        <v>4.519774011299435E-2</v>
      </c>
      <c r="P11" s="16">
        <v>2.5157232704402521E-2</v>
      </c>
      <c r="Q11" s="16">
        <v>0.06</v>
      </c>
      <c r="S11" s="16">
        <v>6.1855670103092793E-2</v>
      </c>
      <c r="T11" s="16">
        <v>4.3478260869565223E-2</v>
      </c>
      <c r="U11" s="16">
        <v>2.097902097902098E-2</v>
      </c>
      <c r="V11" s="16">
        <v>4.5685279187817257E-2</v>
      </c>
      <c r="X11" s="16">
        <v>6.4066852367688026E-2</v>
      </c>
      <c r="Y11" s="16">
        <v>2.5000000000000001E-2</v>
      </c>
      <c r="Z11" s="16">
        <v>3.5087719298245612E-2</v>
      </c>
      <c r="AB11" s="16">
        <v>5.1369863013698627E-2</v>
      </c>
      <c r="AC11" s="16">
        <v>4.1736227045075118E-2</v>
      </c>
      <c r="AD11" s="16">
        <v>3.1662269129287601E-2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246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241</v>
      </c>
      <c r="C8" s="16">
        <v>0.4123456790123457</v>
      </c>
      <c r="D8" s="16">
        <v>0.35159817351598172</v>
      </c>
      <c r="E8" s="16">
        <v>0.43389830508474581</v>
      </c>
      <c r="G8" s="16">
        <v>0.40784313725490201</v>
      </c>
      <c r="H8" s="16">
        <v>0.40151515151515149</v>
      </c>
      <c r="I8" s="16">
        <v>0.37634408602150538</v>
      </c>
      <c r="J8" s="16">
        <v>0.51428571428571423</v>
      </c>
      <c r="L8" s="16">
        <v>0.4096185737976783</v>
      </c>
      <c r="M8" s="16">
        <v>0.40170940170940173</v>
      </c>
      <c r="O8" s="16">
        <v>0.4576271186440678</v>
      </c>
      <c r="P8" s="16">
        <v>0.44025157232704398</v>
      </c>
      <c r="Q8" s="16">
        <v>0.28000000000000003</v>
      </c>
      <c r="S8" s="16">
        <v>0.46907216494845361</v>
      </c>
      <c r="T8" s="16">
        <v>0.4311594202898551</v>
      </c>
      <c r="U8" s="16">
        <v>0.38461538461538458</v>
      </c>
      <c r="V8" s="16">
        <v>0.35025380710659898</v>
      </c>
      <c r="X8" s="16">
        <v>0.40389972144846797</v>
      </c>
      <c r="Y8" s="16">
        <v>0.39285714285714279</v>
      </c>
      <c r="Z8" s="16">
        <v>0.46198830409356723</v>
      </c>
      <c r="AB8" s="16">
        <v>0.37671232876712329</v>
      </c>
      <c r="AC8" s="16">
        <v>0.39899833055091821</v>
      </c>
      <c r="AD8" s="16">
        <v>0.42744063324538262</v>
      </c>
    </row>
    <row r="9" spans="2:32" ht="19" customHeight="1" x14ac:dyDescent="0.35">
      <c r="B9" s="18" t="s">
        <v>242</v>
      </c>
      <c r="C9" s="16">
        <v>0.47654320987654319</v>
      </c>
      <c r="D9" s="16">
        <v>0.54337899543378998</v>
      </c>
      <c r="E9" s="16">
        <v>0.45254237288135601</v>
      </c>
      <c r="G9" s="16">
        <v>0.48627450980392162</v>
      </c>
      <c r="H9" s="16">
        <v>0.47348484848484851</v>
      </c>
      <c r="I9" s="16">
        <v>0.5376344086021505</v>
      </c>
      <c r="J9" s="16">
        <v>0.35238095238095241</v>
      </c>
      <c r="L9" s="16">
        <v>0.48590381426202323</v>
      </c>
      <c r="M9" s="16">
        <v>0.46153846153846162</v>
      </c>
      <c r="O9" s="16">
        <v>0.42372881355932202</v>
      </c>
      <c r="P9" s="16">
        <v>0.47169811320754718</v>
      </c>
      <c r="Q9" s="16">
        <v>0.57999999999999996</v>
      </c>
      <c r="S9" s="16">
        <v>0.39175257731958762</v>
      </c>
      <c r="T9" s="16">
        <v>0.47826086956521741</v>
      </c>
      <c r="U9" s="16">
        <v>0.50349650349650354</v>
      </c>
      <c r="V9" s="16">
        <v>0.53807106598984766</v>
      </c>
      <c r="X9" s="16">
        <v>0.47910863509749302</v>
      </c>
      <c r="Y9" s="16">
        <v>0.48928571428571432</v>
      </c>
      <c r="Z9" s="16">
        <v>0.45029239766081869</v>
      </c>
      <c r="AB9" s="16">
        <v>0.5</v>
      </c>
      <c r="AC9" s="16">
        <v>0.49081803005008351</v>
      </c>
      <c r="AD9" s="16">
        <v>0.45910290237467022</v>
      </c>
    </row>
    <row r="10" spans="2:32" ht="19" customHeight="1" x14ac:dyDescent="0.35">
      <c r="B10" s="18" t="s">
        <v>243</v>
      </c>
      <c r="C10" s="16">
        <v>8.5185185185185183E-2</v>
      </c>
      <c r="D10" s="16">
        <v>9.1324200913242004E-2</v>
      </c>
      <c r="E10" s="16">
        <v>8.3050847457627114E-2</v>
      </c>
      <c r="G10" s="16">
        <v>9.0196078431372548E-2</v>
      </c>
      <c r="H10" s="16">
        <v>0.10227272727272731</v>
      </c>
      <c r="I10" s="16">
        <v>5.9139784946236562E-2</v>
      </c>
      <c r="J10" s="16">
        <v>7.6190476190476197E-2</v>
      </c>
      <c r="L10" s="16">
        <v>8.7893864013267001E-2</v>
      </c>
      <c r="M10" s="16">
        <v>6.8376068376068383E-2</v>
      </c>
      <c r="O10" s="16">
        <v>0.10734463276836161</v>
      </c>
      <c r="P10" s="16">
        <v>6.2893081761006289E-2</v>
      </c>
      <c r="Q10" s="16">
        <v>0.12</v>
      </c>
      <c r="S10" s="16">
        <v>8.247422680412371E-2</v>
      </c>
      <c r="T10" s="16">
        <v>7.6086956521739135E-2</v>
      </c>
      <c r="U10" s="16">
        <v>9.0909090909090912E-2</v>
      </c>
      <c r="V10" s="16">
        <v>9.6446700507614211E-2</v>
      </c>
      <c r="X10" s="16">
        <v>7.5208913649025072E-2</v>
      </c>
      <c r="Y10" s="16">
        <v>0.10357142857142861</v>
      </c>
      <c r="Z10" s="16">
        <v>7.6023391812865493E-2</v>
      </c>
      <c r="AB10" s="16">
        <v>9.2465753424657529E-2</v>
      </c>
      <c r="AC10" s="16">
        <v>8.681135225375626E-2</v>
      </c>
      <c r="AD10" s="16">
        <v>9.498680738786279E-2</v>
      </c>
    </row>
    <row r="11" spans="2:32" ht="19" customHeight="1" x14ac:dyDescent="0.35">
      <c r="B11" s="18" t="s">
        <v>98</v>
      </c>
      <c r="C11" s="16">
        <v>2.5925925925925929E-2</v>
      </c>
      <c r="D11" s="16">
        <v>1.3698630136986301E-2</v>
      </c>
      <c r="E11" s="16">
        <v>3.0508474576271191E-2</v>
      </c>
      <c r="G11" s="16">
        <v>1.5686274509803921E-2</v>
      </c>
      <c r="H11" s="16">
        <v>2.2727272727272731E-2</v>
      </c>
      <c r="I11" s="16">
        <v>2.6881720430107531E-2</v>
      </c>
      <c r="J11" s="16">
        <v>5.7142857142857141E-2</v>
      </c>
      <c r="L11" s="16">
        <v>1.658374792703151E-2</v>
      </c>
      <c r="M11" s="16">
        <v>6.8376068376068383E-2</v>
      </c>
      <c r="O11" s="16">
        <v>1.1299435028248589E-2</v>
      </c>
      <c r="P11" s="16">
        <v>2.5157232704402521E-2</v>
      </c>
      <c r="Q11" s="16">
        <v>0.02</v>
      </c>
      <c r="S11" s="16">
        <v>5.6701030927835051E-2</v>
      </c>
      <c r="T11" s="16">
        <v>1.4492753623188409E-2</v>
      </c>
      <c r="U11" s="16">
        <v>2.097902097902098E-2</v>
      </c>
      <c r="V11" s="16">
        <v>1.522842639593909E-2</v>
      </c>
      <c r="X11" s="16">
        <v>4.1782729805013928E-2</v>
      </c>
      <c r="Y11" s="16">
        <v>1.428571428571429E-2</v>
      </c>
      <c r="Z11" s="16">
        <v>1.1695906432748541E-2</v>
      </c>
      <c r="AB11" s="16">
        <v>3.082191780821918E-2</v>
      </c>
      <c r="AC11" s="16">
        <v>2.337228714524207E-2</v>
      </c>
      <c r="AD11" s="16">
        <v>1.8469656992084429E-2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247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241</v>
      </c>
      <c r="C8" s="16">
        <v>0.6753086419753086</v>
      </c>
      <c r="D8" s="16">
        <v>0.57534246575342463</v>
      </c>
      <c r="E8" s="16">
        <v>0.71355932203389827</v>
      </c>
      <c r="G8" s="16">
        <v>0.62352941176470589</v>
      </c>
      <c r="H8" s="16">
        <v>0.70833333333333337</v>
      </c>
      <c r="I8" s="16">
        <v>0.70430107526881724</v>
      </c>
      <c r="J8" s="16">
        <v>0.66666666666666663</v>
      </c>
      <c r="L8" s="16">
        <v>0.68490878938640132</v>
      </c>
      <c r="M8" s="16">
        <v>0.70940170940170943</v>
      </c>
      <c r="O8" s="16">
        <v>0.70621468926553677</v>
      </c>
      <c r="P8" s="16">
        <v>0.69182389937106914</v>
      </c>
      <c r="Q8" s="16">
        <v>0.62</v>
      </c>
      <c r="S8" s="16">
        <v>0.66494845360824739</v>
      </c>
      <c r="T8" s="16">
        <v>0.69565217391304346</v>
      </c>
      <c r="U8" s="16">
        <v>0.62937062937062938</v>
      </c>
      <c r="V8" s="16">
        <v>0.69035532994923854</v>
      </c>
      <c r="X8" s="16">
        <v>0.68802228412256272</v>
      </c>
      <c r="Y8" s="16">
        <v>0.6428571428571429</v>
      </c>
      <c r="Z8" s="16">
        <v>0.70175438596491224</v>
      </c>
      <c r="AB8" s="16">
        <v>0.67294520547945202</v>
      </c>
      <c r="AC8" s="16">
        <v>0.67946577629382299</v>
      </c>
      <c r="AD8" s="16">
        <v>0.70712401055408969</v>
      </c>
    </row>
    <row r="9" spans="2:32" ht="19" customHeight="1" x14ac:dyDescent="0.35">
      <c r="B9" s="18" t="s">
        <v>242</v>
      </c>
      <c r="C9" s="16">
        <v>0.27160493827160492</v>
      </c>
      <c r="D9" s="16">
        <v>0.37442922374429222</v>
      </c>
      <c r="E9" s="16">
        <v>0.23220338983050851</v>
      </c>
      <c r="G9" s="16">
        <v>0.32156862745098042</v>
      </c>
      <c r="H9" s="16">
        <v>0.2424242424242424</v>
      </c>
      <c r="I9" s="16">
        <v>0.26344086021505381</v>
      </c>
      <c r="J9" s="16">
        <v>0.23809523809523811</v>
      </c>
      <c r="L9" s="16">
        <v>0.26533996683250421</v>
      </c>
      <c r="M9" s="16">
        <v>0.22222222222222221</v>
      </c>
      <c r="O9" s="16">
        <v>0.22598870056497181</v>
      </c>
      <c r="P9" s="16">
        <v>0.25157232704402521</v>
      </c>
      <c r="Q9" s="16">
        <v>0.33</v>
      </c>
      <c r="S9" s="16">
        <v>0.26804123711340211</v>
      </c>
      <c r="T9" s="16">
        <v>0.24275362318840579</v>
      </c>
      <c r="U9" s="16">
        <v>0.30769230769230771</v>
      </c>
      <c r="V9" s="16">
        <v>0.28934010152284262</v>
      </c>
      <c r="X9" s="16">
        <v>0.245125348189415</v>
      </c>
      <c r="Y9" s="16">
        <v>0.31785714285714278</v>
      </c>
      <c r="Z9" s="16">
        <v>0.25146198830409361</v>
      </c>
      <c r="AB9" s="16">
        <v>0.27226027397260272</v>
      </c>
      <c r="AC9" s="16">
        <v>0.27378964941569278</v>
      </c>
      <c r="AD9" s="16">
        <v>0.2321899736147757</v>
      </c>
    </row>
    <row r="10" spans="2:32" ht="19" customHeight="1" x14ac:dyDescent="0.35">
      <c r="B10" s="18" t="s">
        <v>243</v>
      </c>
      <c r="C10" s="16">
        <v>3.580246913580247E-2</v>
      </c>
      <c r="D10" s="16">
        <v>3.1963470319634701E-2</v>
      </c>
      <c r="E10" s="16">
        <v>3.7288135593220341E-2</v>
      </c>
      <c r="G10" s="16">
        <v>4.3137254901960777E-2</v>
      </c>
      <c r="H10" s="16">
        <v>3.03030303030303E-2</v>
      </c>
      <c r="I10" s="16">
        <v>2.6881720430107531E-2</v>
      </c>
      <c r="J10" s="16">
        <v>4.7619047619047623E-2</v>
      </c>
      <c r="L10" s="16">
        <v>3.6484245439469321E-2</v>
      </c>
      <c r="M10" s="16">
        <v>4.2735042735042743E-2</v>
      </c>
      <c r="O10" s="16">
        <v>5.6497175141242938E-2</v>
      </c>
      <c r="P10" s="16">
        <v>3.7735849056603772E-2</v>
      </c>
      <c r="Q10" s="16">
        <v>0.03</v>
      </c>
      <c r="S10" s="16">
        <v>3.608247422680412E-2</v>
      </c>
      <c r="T10" s="16">
        <v>4.3478260869565223E-2</v>
      </c>
      <c r="U10" s="16">
        <v>4.195804195804196E-2</v>
      </c>
      <c r="V10" s="16">
        <v>2.030456852791878E-2</v>
      </c>
      <c r="X10" s="16">
        <v>4.456824512534819E-2</v>
      </c>
      <c r="Y10" s="16">
        <v>3.214285714285714E-2</v>
      </c>
      <c r="Z10" s="16">
        <v>2.3391812865497071E-2</v>
      </c>
      <c r="AB10" s="16">
        <v>3.7671232876712327E-2</v>
      </c>
      <c r="AC10" s="16">
        <v>3.1719532554257093E-2</v>
      </c>
      <c r="AD10" s="16">
        <v>3.9577836411609502E-2</v>
      </c>
    </row>
    <row r="11" spans="2:32" ht="19" customHeight="1" x14ac:dyDescent="0.35">
      <c r="B11" s="18" t="s">
        <v>98</v>
      </c>
      <c r="C11" s="16">
        <v>1.7283950617283949E-2</v>
      </c>
      <c r="D11" s="16">
        <v>1.8264840182648401E-2</v>
      </c>
      <c r="E11" s="16">
        <v>1.6949152542372881E-2</v>
      </c>
      <c r="G11" s="16">
        <v>1.1764705882352939E-2</v>
      </c>
      <c r="H11" s="16">
        <v>1.893939393939394E-2</v>
      </c>
      <c r="I11" s="16">
        <v>5.3763440860215058E-3</v>
      </c>
      <c r="J11" s="16">
        <v>4.7619047619047623E-2</v>
      </c>
      <c r="L11" s="16">
        <v>1.3266998341625209E-2</v>
      </c>
      <c r="M11" s="16">
        <v>2.564102564102564E-2</v>
      </c>
      <c r="O11" s="16">
        <v>1.1299435028248589E-2</v>
      </c>
      <c r="P11" s="16">
        <v>1.886792452830189E-2</v>
      </c>
      <c r="Q11" s="16">
        <v>0.02</v>
      </c>
      <c r="S11" s="16">
        <v>3.0927835051546389E-2</v>
      </c>
      <c r="T11" s="16">
        <v>1.8115942028985511E-2</v>
      </c>
      <c r="U11" s="16">
        <v>2.097902097902098E-2</v>
      </c>
      <c r="V11" s="16">
        <v>0</v>
      </c>
      <c r="X11" s="16">
        <v>2.2284122562674091E-2</v>
      </c>
      <c r="Y11" s="16">
        <v>7.1428571428571426E-3</v>
      </c>
      <c r="Z11" s="16">
        <v>2.3391812865497071E-2</v>
      </c>
      <c r="AB11" s="16">
        <v>1.7123287671232879E-2</v>
      </c>
      <c r="AC11" s="16">
        <v>1.5025041736227049E-2</v>
      </c>
      <c r="AD11" s="16">
        <v>2.1108179419525069E-2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248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241</v>
      </c>
      <c r="C8" s="16">
        <v>0.59753086419753088</v>
      </c>
      <c r="D8" s="16">
        <v>0.55707762557077622</v>
      </c>
      <c r="E8" s="16">
        <v>0.61186440677966103</v>
      </c>
      <c r="G8" s="16">
        <v>0.61960784313725492</v>
      </c>
      <c r="H8" s="16">
        <v>0.60606060606060608</v>
      </c>
      <c r="I8" s="16">
        <v>0.58602150537634412</v>
      </c>
      <c r="J8" s="16">
        <v>0.54285714285714282</v>
      </c>
      <c r="L8" s="16">
        <v>0.62354892205638479</v>
      </c>
      <c r="M8" s="16">
        <v>0.50427350427350426</v>
      </c>
      <c r="O8" s="16">
        <v>0.55932203389830504</v>
      </c>
      <c r="P8" s="16">
        <v>0.61635220125786161</v>
      </c>
      <c r="Q8" s="16">
        <v>0.61</v>
      </c>
      <c r="S8" s="16">
        <v>0.55154639175257736</v>
      </c>
      <c r="T8" s="16">
        <v>0.59782608695652173</v>
      </c>
      <c r="U8" s="16">
        <v>0.60139860139860135</v>
      </c>
      <c r="V8" s="16">
        <v>0.63959390862944165</v>
      </c>
      <c r="X8" s="16">
        <v>0.62952646239554322</v>
      </c>
      <c r="Y8" s="16">
        <v>0.56071428571428572</v>
      </c>
      <c r="Z8" s="16">
        <v>0.59064327485380119</v>
      </c>
      <c r="AB8" s="16">
        <v>0.60445205479452058</v>
      </c>
      <c r="AC8" s="16">
        <v>0.60601001669449084</v>
      </c>
      <c r="AD8" s="16">
        <v>0.60686015831134565</v>
      </c>
    </row>
    <row r="9" spans="2:32" ht="19" customHeight="1" x14ac:dyDescent="0.35">
      <c r="B9" s="18" t="s">
        <v>242</v>
      </c>
      <c r="C9" s="16">
        <v>0.32592592592592601</v>
      </c>
      <c r="D9" s="16">
        <v>0.36073059360730592</v>
      </c>
      <c r="E9" s="16">
        <v>0.3135593220338983</v>
      </c>
      <c r="G9" s="16">
        <v>0.30980392156862752</v>
      </c>
      <c r="H9" s="16">
        <v>0.3371212121212121</v>
      </c>
      <c r="I9" s="16">
        <v>0.32258064516129031</v>
      </c>
      <c r="J9" s="16">
        <v>0.34285714285714292</v>
      </c>
      <c r="L9" s="16">
        <v>0.3101160862354892</v>
      </c>
      <c r="M9" s="16">
        <v>0.38461538461538458</v>
      </c>
      <c r="O9" s="16">
        <v>0.3672316384180791</v>
      </c>
      <c r="P9" s="16">
        <v>0.32075471698113212</v>
      </c>
      <c r="Q9" s="16">
        <v>0.32</v>
      </c>
      <c r="S9" s="16">
        <v>0.34536082474226798</v>
      </c>
      <c r="T9" s="16">
        <v>0.33333333333333331</v>
      </c>
      <c r="U9" s="16">
        <v>0.30069930069930068</v>
      </c>
      <c r="V9" s="16">
        <v>0.31472081218274112</v>
      </c>
      <c r="X9" s="16">
        <v>0.29526462395543168</v>
      </c>
      <c r="Y9" s="16">
        <v>0.36071428571428571</v>
      </c>
      <c r="Z9" s="16">
        <v>0.33333333333333331</v>
      </c>
      <c r="AB9" s="16">
        <v>0.32191780821917809</v>
      </c>
      <c r="AC9" s="16">
        <v>0.32554257095158601</v>
      </c>
      <c r="AD9" s="16">
        <v>0.30606860158311339</v>
      </c>
    </row>
    <row r="10" spans="2:32" ht="19" customHeight="1" x14ac:dyDescent="0.35">
      <c r="B10" s="18" t="s">
        <v>243</v>
      </c>
      <c r="C10" s="16">
        <v>5.185185185185185E-2</v>
      </c>
      <c r="D10" s="16">
        <v>5.4794520547945202E-2</v>
      </c>
      <c r="E10" s="16">
        <v>5.0847457627118647E-2</v>
      </c>
      <c r="G10" s="16">
        <v>6.6666666666666666E-2</v>
      </c>
      <c r="H10" s="16">
        <v>3.787878787878788E-2</v>
      </c>
      <c r="I10" s="16">
        <v>4.3010752688172053E-2</v>
      </c>
      <c r="J10" s="16">
        <v>6.6666666666666666E-2</v>
      </c>
      <c r="L10" s="16">
        <v>5.140961857379768E-2</v>
      </c>
      <c r="M10" s="16">
        <v>5.9829059829059832E-2</v>
      </c>
      <c r="O10" s="16">
        <v>6.2146892655367228E-2</v>
      </c>
      <c r="P10" s="16">
        <v>3.7735849056603772E-2</v>
      </c>
      <c r="Q10" s="16">
        <v>0.04</v>
      </c>
      <c r="S10" s="16">
        <v>6.7010309278350513E-2</v>
      </c>
      <c r="T10" s="16">
        <v>3.6231884057971023E-2</v>
      </c>
      <c r="U10" s="16">
        <v>9.0909090909090912E-2</v>
      </c>
      <c r="V10" s="16">
        <v>3.045685279187817E-2</v>
      </c>
      <c r="X10" s="16">
        <v>5.2924791086350967E-2</v>
      </c>
      <c r="Y10" s="16">
        <v>0.05</v>
      </c>
      <c r="Z10" s="16">
        <v>5.2631578947368418E-2</v>
      </c>
      <c r="AB10" s="16">
        <v>4.965753424657534E-2</v>
      </c>
      <c r="AC10" s="16">
        <v>4.5075125208681142E-2</v>
      </c>
      <c r="AD10" s="16">
        <v>5.5408970976253302E-2</v>
      </c>
    </row>
    <row r="11" spans="2:32" ht="19" customHeight="1" x14ac:dyDescent="0.35">
      <c r="B11" s="18" t="s">
        <v>98</v>
      </c>
      <c r="C11" s="16">
        <v>2.469135802469136E-2</v>
      </c>
      <c r="D11" s="16">
        <v>2.7397260273972601E-2</v>
      </c>
      <c r="E11" s="16">
        <v>2.3728813559322031E-2</v>
      </c>
      <c r="G11" s="16">
        <v>3.9215686274509803E-3</v>
      </c>
      <c r="H11" s="16">
        <v>1.893939393939394E-2</v>
      </c>
      <c r="I11" s="16">
        <v>4.8387096774193547E-2</v>
      </c>
      <c r="J11" s="16">
        <v>4.7619047619047623E-2</v>
      </c>
      <c r="L11" s="16">
        <v>1.492537313432836E-2</v>
      </c>
      <c r="M11" s="16">
        <v>5.128205128205128E-2</v>
      </c>
      <c r="O11" s="16">
        <v>1.1299435028248589E-2</v>
      </c>
      <c r="P11" s="16">
        <v>2.5157232704402521E-2</v>
      </c>
      <c r="Q11" s="16">
        <v>0.03</v>
      </c>
      <c r="S11" s="16">
        <v>3.608247422680412E-2</v>
      </c>
      <c r="T11" s="16">
        <v>3.2608695652173912E-2</v>
      </c>
      <c r="U11" s="16">
        <v>6.993006993006993E-3</v>
      </c>
      <c r="V11" s="16">
        <v>1.522842639593909E-2</v>
      </c>
      <c r="X11" s="16">
        <v>2.2284122562674091E-2</v>
      </c>
      <c r="Y11" s="16">
        <v>2.8571428571428571E-2</v>
      </c>
      <c r="Z11" s="16">
        <v>2.3391812865497071E-2</v>
      </c>
      <c r="AB11" s="16">
        <v>2.397260273972603E-2</v>
      </c>
      <c r="AC11" s="16">
        <v>2.337228714524207E-2</v>
      </c>
      <c r="AD11" s="16">
        <v>3.1662269129287601E-2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F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249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250</v>
      </c>
      <c r="C8" s="16">
        <v>9.0123456790123457E-2</v>
      </c>
      <c r="D8" s="16">
        <v>6.3926940639269403E-2</v>
      </c>
      <c r="E8" s="16">
        <v>0.1</v>
      </c>
      <c r="G8" s="16">
        <v>7.4509803921568626E-2</v>
      </c>
      <c r="H8" s="16">
        <v>0.10227272727272731</v>
      </c>
      <c r="I8" s="16">
        <v>0.10215053763440859</v>
      </c>
      <c r="J8" s="16">
        <v>7.6190476190476197E-2</v>
      </c>
      <c r="L8" s="16">
        <v>9.1210613598673301E-2</v>
      </c>
      <c r="M8" s="16">
        <v>6.8376068376068383E-2</v>
      </c>
      <c r="O8" s="16">
        <v>9.03954802259887E-2</v>
      </c>
      <c r="P8" s="16">
        <v>8.8050314465408799E-2</v>
      </c>
      <c r="Q8" s="16">
        <v>0.06</v>
      </c>
      <c r="S8" s="16">
        <v>9.2783505154639179E-2</v>
      </c>
      <c r="T8" s="16">
        <v>0.11956521739130439</v>
      </c>
      <c r="U8" s="16">
        <v>6.2937062937062943E-2</v>
      </c>
      <c r="V8" s="16">
        <v>6.5989847715736044E-2</v>
      </c>
      <c r="X8" s="16">
        <v>0.11699164345403899</v>
      </c>
      <c r="Y8" s="16">
        <v>7.4999999999999997E-2</v>
      </c>
      <c r="Z8" s="16">
        <v>5.8479532163742687E-2</v>
      </c>
      <c r="AB8" s="16">
        <v>9.5890410958904104E-2</v>
      </c>
      <c r="AC8" s="16">
        <v>9.1819699499165269E-2</v>
      </c>
      <c r="AD8" s="16">
        <v>8.9709762532981532E-2</v>
      </c>
    </row>
    <row r="9" spans="2:32" ht="19" customHeight="1" x14ac:dyDescent="0.35">
      <c r="B9" s="18" t="s">
        <v>251</v>
      </c>
      <c r="C9" s="16">
        <v>0.29135802469135802</v>
      </c>
      <c r="D9" s="16">
        <v>0.27397260273972601</v>
      </c>
      <c r="E9" s="16">
        <v>0.29830508474576273</v>
      </c>
      <c r="G9" s="16">
        <v>0.29019607843137257</v>
      </c>
      <c r="H9" s="16">
        <v>0.27651515151515149</v>
      </c>
      <c r="I9" s="16">
        <v>0.27419354838709681</v>
      </c>
      <c r="J9" s="16">
        <v>0.3619047619047619</v>
      </c>
      <c r="L9" s="16">
        <v>0.28689883913764508</v>
      </c>
      <c r="M9" s="16">
        <v>0.25641025641025639</v>
      </c>
      <c r="O9" s="16">
        <v>0.32768361581920902</v>
      </c>
      <c r="P9" s="16">
        <v>0.32075471698113212</v>
      </c>
      <c r="Q9" s="16">
        <v>0.26</v>
      </c>
      <c r="S9" s="16">
        <v>0.34536082474226798</v>
      </c>
      <c r="T9" s="16">
        <v>0.3079710144927536</v>
      </c>
      <c r="U9" s="16">
        <v>0.30769230769230771</v>
      </c>
      <c r="V9" s="16">
        <v>0.20304568527918779</v>
      </c>
      <c r="X9" s="16">
        <v>0.29526462395543168</v>
      </c>
      <c r="Y9" s="16">
        <v>0.28214285714285708</v>
      </c>
      <c r="Z9" s="16">
        <v>0.2982456140350877</v>
      </c>
      <c r="AB9" s="16">
        <v>0.2791095890410959</v>
      </c>
      <c r="AC9" s="16">
        <v>0.2604340567612688</v>
      </c>
      <c r="AD9" s="16">
        <v>0.23482849604221639</v>
      </c>
    </row>
    <row r="10" spans="2:32" ht="19" customHeight="1" x14ac:dyDescent="0.35">
      <c r="B10" s="18" t="s">
        <v>119</v>
      </c>
      <c r="C10" s="16">
        <v>0.35679012345679012</v>
      </c>
      <c r="D10" s="16">
        <v>0.38812785388127852</v>
      </c>
      <c r="E10" s="16">
        <v>0.34406779661016951</v>
      </c>
      <c r="G10" s="16">
        <v>0.38039215686274508</v>
      </c>
      <c r="H10" s="16">
        <v>0.37121212121212122</v>
      </c>
      <c r="I10" s="16">
        <v>0.34408602150537643</v>
      </c>
      <c r="J10" s="16">
        <v>0.2857142857142857</v>
      </c>
      <c r="L10" s="16">
        <v>0.34991708126036491</v>
      </c>
      <c r="M10" s="16">
        <v>0.37606837606837612</v>
      </c>
      <c r="O10" s="16">
        <v>0.32203389830508472</v>
      </c>
      <c r="P10" s="16">
        <v>0.36477987421383651</v>
      </c>
      <c r="Q10" s="16">
        <v>0.3</v>
      </c>
      <c r="S10" s="16">
        <v>0.28350515463917519</v>
      </c>
      <c r="T10" s="16">
        <v>0.34782608695652167</v>
      </c>
      <c r="U10" s="16">
        <v>0.39160839160839161</v>
      </c>
      <c r="V10" s="16">
        <v>0.41624365482233511</v>
      </c>
      <c r="X10" s="16">
        <v>0.33147632311977709</v>
      </c>
      <c r="Y10" s="16">
        <v>0.37857142857142861</v>
      </c>
      <c r="Z10" s="16">
        <v>0.3742690058479532</v>
      </c>
      <c r="AB10" s="16">
        <v>0.34075342465753422</v>
      </c>
      <c r="AC10" s="16">
        <v>0.36393989983305508</v>
      </c>
      <c r="AD10" s="16">
        <v>0.36147757255936669</v>
      </c>
    </row>
    <row r="11" spans="2:32" ht="19" customHeight="1" x14ac:dyDescent="0.35">
      <c r="B11" s="18" t="s">
        <v>252</v>
      </c>
      <c r="C11" s="16">
        <v>0.20123456790123459</v>
      </c>
      <c r="D11" s="16">
        <v>0.22831050228310501</v>
      </c>
      <c r="E11" s="16">
        <v>0.19152542372881359</v>
      </c>
      <c r="G11" s="16">
        <v>0.22352941176470589</v>
      </c>
      <c r="H11" s="16">
        <v>0.16666666666666671</v>
      </c>
      <c r="I11" s="16">
        <v>0.22043010752688169</v>
      </c>
      <c r="J11" s="16">
        <v>0.2</v>
      </c>
      <c r="L11" s="16">
        <v>0.20895522388059701</v>
      </c>
      <c r="M11" s="16">
        <v>0.2478632478632479</v>
      </c>
      <c r="O11" s="16">
        <v>0.19774011299435029</v>
      </c>
      <c r="P11" s="16">
        <v>0.16352201257861629</v>
      </c>
      <c r="Q11" s="16">
        <v>0.27</v>
      </c>
      <c r="S11" s="16">
        <v>0.21649484536082481</v>
      </c>
      <c r="T11" s="16">
        <v>0.16666666666666671</v>
      </c>
      <c r="U11" s="16">
        <v>0.1818181818181818</v>
      </c>
      <c r="V11" s="16">
        <v>0.2487309644670051</v>
      </c>
      <c r="X11" s="16">
        <v>0.1977715877437326</v>
      </c>
      <c r="Y11" s="16">
        <v>0.20714285714285721</v>
      </c>
      <c r="Z11" s="16">
        <v>0.19883040935672511</v>
      </c>
      <c r="AB11" s="16">
        <v>0.22602739726027399</v>
      </c>
      <c r="AC11" s="16">
        <v>0.22370617696160269</v>
      </c>
      <c r="AD11" s="16">
        <v>0.23746701846965701</v>
      </c>
    </row>
    <row r="12" spans="2:32" ht="19" customHeight="1" x14ac:dyDescent="0.35">
      <c r="B12" s="18" t="s">
        <v>253</v>
      </c>
      <c r="C12" s="16">
        <v>4.6913580246913583E-2</v>
      </c>
      <c r="D12" s="16">
        <v>4.1095890410958902E-2</v>
      </c>
      <c r="E12" s="16">
        <v>4.9152542372881358E-2</v>
      </c>
      <c r="G12" s="16">
        <v>2.7450980392156859E-2</v>
      </c>
      <c r="H12" s="16">
        <v>6.8181818181818177E-2</v>
      </c>
      <c r="I12" s="16">
        <v>3.7634408602150539E-2</v>
      </c>
      <c r="J12" s="16">
        <v>5.7142857142857141E-2</v>
      </c>
      <c r="L12" s="16">
        <v>4.975124378109453E-2</v>
      </c>
      <c r="M12" s="16">
        <v>4.2735042735042743E-2</v>
      </c>
      <c r="O12" s="16">
        <v>5.6497175141242938E-2</v>
      </c>
      <c r="P12" s="16">
        <v>6.2893081761006289E-2</v>
      </c>
      <c r="Q12" s="16">
        <v>0.09</v>
      </c>
      <c r="S12" s="16">
        <v>4.6391752577319589E-2</v>
      </c>
      <c r="T12" s="16">
        <v>3.6231884057971023E-2</v>
      </c>
      <c r="U12" s="16">
        <v>4.8951048951048952E-2</v>
      </c>
      <c r="V12" s="16">
        <v>6.0913705583756347E-2</v>
      </c>
      <c r="X12" s="16">
        <v>5.0139275766016712E-2</v>
      </c>
      <c r="Y12" s="16">
        <v>4.642857142857143E-2</v>
      </c>
      <c r="Z12" s="16">
        <v>4.0935672514619881E-2</v>
      </c>
      <c r="AB12" s="16">
        <v>5.1369863013698627E-2</v>
      </c>
      <c r="AC12" s="16">
        <v>5.3422370617696162E-2</v>
      </c>
      <c r="AD12" s="16">
        <v>5.5408970976253302E-2</v>
      </c>
    </row>
    <row r="13" spans="2:32" ht="19" customHeight="1" x14ac:dyDescent="0.35">
      <c r="B13" s="18" t="s">
        <v>122</v>
      </c>
      <c r="C13" s="16">
        <v>1.358024691358025E-2</v>
      </c>
      <c r="D13" s="16">
        <v>4.5662100456621002E-3</v>
      </c>
      <c r="E13" s="16">
        <v>1.6949152542372881E-2</v>
      </c>
      <c r="G13" s="16">
        <v>3.9215686274509803E-3</v>
      </c>
      <c r="H13" s="16">
        <v>1.515151515151515E-2</v>
      </c>
      <c r="I13" s="16">
        <v>2.150537634408602E-2</v>
      </c>
      <c r="J13" s="16">
        <v>1.9047619047619049E-2</v>
      </c>
      <c r="L13" s="16">
        <v>1.3266998341625209E-2</v>
      </c>
      <c r="M13" s="16">
        <v>8.5470085470085479E-3</v>
      </c>
      <c r="O13" s="16">
        <v>5.6497175141242938E-3</v>
      </c>
      <c r="P13" s="16">
        <v>0</v>
      </c>
      <c r="Q13" s="16">
        <v>0.02</v>
      </c>
      <c r="S13" s="16">
        <v>1.54639175257732E-2</v>
      </c>
      <c r="T13" s="16">
        <v>2.1739130434782612E-2</v>
      </c>
      <c r="U13" s="16">
        <v>6.993006993006993E-3</v>
      </c>
      <c r="V13" s="16">
        <v>5.076142131979695E-3</v>
      </c>
      <c r="X13" s="16">
        <v>8.356545961002786E-3</v>
      </c>
      <c r="Y13" s="16">
        <v>1.0714285714285709E-2</v>
      </c>
      <c r="Z13" s="16">
        <v>2.923976608187134E-2</v>
      </c>
      <c r="AB13" s="16">
        <v>6.8493150684931503E-3</v>
      </c>
      <c r="AC13" s="16">
        <v>6.6777963272120202E-3</v>
      </c>
      <c r="AD13" s="16">
        <v>2.1108179419525069E-2</v>
      </c>
    </row>
    <row r="15" spans="2:32" x14ac:dyDescent="0.35">
      <c r="B15" t="s">
        <v>323</v>
      </c>
    </row>
    <row r="16" spans="2:32" x14ac:dyDescent="0.35">
      <c r="B16" t="s">
        <v>10</v>
      </c>
    </row>
    <row r="18" spans="2:2" x14ac:dyDescent="0.35">
      <c r="B18"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254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255</v>
      </c>
      <c r="C8" s="16">
        <v>0.108641975308642</v>
      </c>
      <c r="D8" s="16">
        <v>0.11415525114155251</v>
      </c>
      <c r="E8" s="16">
        <v>0.10677966101694911</v>
      </c>
      <c r="G8" s="16">
        <v>0.12941176470588239</v>
      </c>
      <c r="H8" s="16">
        <v>8.3333333333333329E-2</v>
      </c>
      <c r="I8" s="16">
        <v>0.1075268817204301</v>
      </c>
      <c r="J8" s="16">
        <v>0.1238095238095238</v>
      </c>
      <c r="L8" s="16">
        <v>0.1011608623548922</v>
      </c>
      <c r="M8" s="16">
        <v>0.14529914529914531</v>
      </c>
      <c r="O8" s="16">
        <v>6.2146892655367228E-2</v>
      </c>
      <c r="P8" s="16">
        <v>0.12578616352201261</v>
      </c>
      <c r="Q8" s="16">
        <v>0.14000000000000001</v>
      </c>
      <c r="S8" s="16">
        <v>0.1237113402061856</v>
      </c>
      <c r="T8" s="16">
        <v>8.3333333333333329E-2</v>
      </c>
      <c r="U8" s="16">
        <v>0.11888111888111889</v>
      </c>
      <c r="V8" s="16">
        <v>0.12182741116751269</v>
      </c>
      <c r="X8" s="16">
        <v>0.11699164345403899</v>
      </c>
      <c r="Y8" s="16">
        <v>9.285714285714286E-2</v>
      </c>
      <c r="Z8" s="16">
        <v>0.1169590643274854</v>
      </c>
      <c r="AB8" s="16">
        <v>0.1061643835616438</v>
      </c>
      <c r="AC8" s="16">
        <v>0.11018363939899831</v>
      </c>
      <c r="AD8" s="16">
        <v>0.1160949868073879</v>
      </c>
    </row>
    <row r="9" spans="2:32" ht="19" customHeight="1" x14ac:dyDescent="0.35">
      <c r="B9" s="18" t="s">
        <v>256</v>
      </c>
      <c r="C9" s="16">
        <v>0.41728395061728402</v>
      </c>
      <c r="D9" s="16">
        <v>0.46575342465753422</v>
      </c>
      <c r="E9" s="16">
        <v>0.4</v>
      </c>
      <c r="G9" s="16">
        <v>0.41568627450980389</v>
      </c>
      <c r="H9" s="16">
        <v>0.39772727272727271</v>
      </c>
      <c r="I9" s="16">
        <v>0.36021505376344087</v>
      </c>
      <c r="J9" s="16">
        <v>0.5714285714285714</v>
      </c>
      <c r="L9" s="16">
        <v>0.41127694859038139</v>
      </c>
      <c r="M9" s="16">
        <v>0.48717948717948723</v>
      </c>
      <c r="O9" s="16">
        <v>0.41807909604519772</v>
      </c>
      <c r="P9" s="16">
        <v>0.44025157232704398</v>
      </c>
      <c r="Q9" s="16">
        <v>0.41</v>
      </c>
      <c r="S9" s="16">
        <v>0.47422680412371132</v>
      </c>
      <c r="T9" s="16">
        <v>0.42391304347826092</v>
      </c>
      <c r="U9" s="16">
        <v>0.39160839160839161</v>
      </c>
      <c r="V9" s="16">
        <v>0.37055837563451782</v>
      </c>
      <c r="X9" s="16">
        <v>0.3955431754874652</v>
      </c>
      <c r="Y9" s="16">
        <v>0.44285714285714278</v>
      </c>
      <c r="Z9" s="16">
        <v>0.42105263157894729</v>
      </c>
      <c r="AB9" s="16">
        <v>0.40924657534246578</v>
      </c>
      <c r="AC9" s="16">
        <v>0.4090150250417362</v>
      </c>
      <c r="AD9" s="16">
        <v>0.42744063324538262</v>
      </c>
    </row>
    <row r="10" spans="2:32" ht="19" customHeight="1" x14ac:dyDescent="0.35">
      <c r="B10" s="18" t="s">
        <v>257</v>
      </c>
      <c r="C10" s="16">
        <v>0.3493827160493827</v>
      </c>
      <c r="D10" s="16">
        <v>0.30136986301369861</v>
      </c>
      <c r="E10" s="16">
        <v>0.36610169491525418</v>
      </c>
      <c r="G10" s="16">
        <v>0.33725490196078428</v>
      </c>
      <c r="H10" s="16">
        <v>0.40151515151515149</v>
      </c>
      <c r="I10" s="16">
        <v>0.37096774193548387</v>
      </c>
      <c r="J10" s="16">
        <v>0.2095238095238095</v>
      </c>
      <c r="L10" s="16">
        <v>0.36152570480928692</v>
      </c>
      <c r="M10" s="16">
        <v>0.26495726495726502</v>
      </c>
      <c r="O10" s="16">
        <v>0.3672316384180791</v>
      </c>
      <c r="P10" s="16">
        <v>0.32704402515723269</v>
      </c>
      <c r="Q10" s="16">
        <v>0.3</v>
      </c>
      <c r="S10" s="16">
        <v>0.28865979381443302</v>
      </c>
      <c r="T10" s="16">
        <v>0.38043478260869568</v>
      </c>
      <c r="U10" s="16">
        <v>0.34965034965034958</v>
      </c>
      <c r="V10" s="16">
        <v>0.36548223350253811</v>
      </c>
      <c r="X10" s="16">
        <v>0.35654596100278552</v>
      </c>
      <c r="Y10" s="16">
        <v>0.36428571428571432</v>
      </c>
      <c r="Z10" s="16">
        <v>0.30994152046783618</v>
      </c>
      <c r="AB10" s="16">
        <v>0.35273972602739728</v>
      </c>
      <c r="AC10" s="16">
        <v>0.36227045075125208</v>
      </c>
      <c r="AD10" s="16">
        <v>0.33245382585751981</v>
      </c>
    </row>
    <row r="11" spans="2:32" ht="19" customHeight="1" x14ac:dyDescent="0.35">
      <c r="B11" s="18" t="s">
        <v>258</v>
      </c>
      <c r="C11" s="16">
        <v>0.1</v>
      </c>
      <c r="D11" s="16">
        <v>0.1050228310502283</v>
      </c>
      <c r="E11" s="16">
        <v>9.8305084745762716E-2</v>
      </c>
      <c r="G11" s="16">
        <v>9.0196078431372548E-2</v>
      </c>
      <c r="H11" s="16">
        <v>0.10227272727272731</v>
      </c>
      <c r="I11" s="16">
        <v>0.1290322580645161</v>
      </c>
      <c r="J11" s="16">
        <v>6.6666666666666666E-2</v>
      </c>
      <c r="L11" s="16">
        <v>0.1077943615257048</v>
      </c>
      <c r="M11" s="16">
        <v>7.6923076923076927E-2</v>
      </c>
      <c r="O11" s="16">
        <v>0.14124293785310729</v>
      </c>
      <c r="P11" s="16">
        <v>0.1006289308176101</v>
      </c>
      <c r="Q11" s="16">
        <v>0.1</v>
      </c>
      <c r="S11" s="16">
        <v>7.2164948453608241E-2</v>
      </c>
      <c r="T11" s="16">
        <v>8.6956521739130432E-2</v>
      </c>
      <c r="U11" s="16">
        <v>0.12587412587412589</v>
      </c>
      <c r="V11" s="16">
        <v>0.12690355329949241</v>
      </c>
      <c r="X11" s="16">
        <v>0.10584958217270191</v>
      </c>
      <c r="Y11" s="16">
        <v>8.5714285714285715E-2</v>
      </c>
      <c r="Z11" s="16">
        <v>0.1111111111111111</v>
      </c>
      <c r="AB11" s="16">
        <v>0.1095890410958904</v>
      </c>
      <c r="AC11" s="16">
        <v>0.1018363939899833</v>
      </c>
      <c r="AD11" s="16">
        <v>9.498680738786279E-2</v>
      </c>
    </row>
    <row r="12" spans="2:32" ht="19" customHeight="1" x14ac:dyDescent="0.35">
      <c r="B12" s="18" t="s">
        <v>98</v>
      </c>
      <c r="C12" s="16">
        <v>2.469135802469136E-2</v>
      </c>
      <c r="D12" s="16">
        <v>1.3698630136986301E-2</v>
      </c>
      <c r="E12" s="16">
        <v>2.8813559322033899E-2</v>
      </c>
      <c r="G12" s="16">
        <v>2.7450980392156859E-2</v>
      </c>
      <c r="H12" s="16">
        <v>1.515151515151515E-2</v>
      </c>
      <c r="I12" s="16">
        <v>3.2258064516129031E-2</v>
      </c>
      <c r="J12" s="16">
        <v>2.8571428571428571E-2</v>
      </c>
      <c r="L12" s="16">
        <v>1.824212271973466E-2</v>
      </c>
      <c r="M12" s="16">
        <v>2.564102564102564E-2</v>
      </c>
      <c r="O12" s="16">
        <v>1.1299435028248589E-2</v>
      </c>
      <c r="P12" s="16">
        <v>6.2893081761006293E-3</v>
      </c>
      <c r="Q12" s="16">
        <v>0.05</v>
      </c>
      <c r="S12" s="16">
        <v>4.1237113402061848E-2</v>
      </c>
      <c r="T12" s="16">
        <v>2.5362318840579708E-2</v>
      </c>
      <c r="U12" s="16">
        <v>1.3986013986013989E-2</v>
      </c>
      <c r="V12" s="16">
        <v>1.522842639593909E-2</v>
      </c>
      <c r="X12" s="16">
        <v>2.506963788300836E-2</v>
      </c>
      <c r="Y12" s="16">
        <v>1.428571428571429E-2</v>
      </c>
      <c r="Z12" s="16">
        <v>4.0935672514619881E-2</v>
      </c>
      <c r="AB12" s="16">
        <v>2.2260273972602738E-2</v>
      </c>
      <c r="AC12" s="16">
        <v>1.6694490818030049E-2</v>
      </c>
      <c r="AD12" s="16">
        <v>2.9023746701846969E-2</v>
      </c>
    </row>
    <row r="14" spans="2:32" x14ac:dyDescent="0.35">
      <c r="B14" t="s">
        <v>323</v>
      </c>
    </row>
    <row r="15" spans="2:32" x14ac:dyDescent="0.35">
      <c r="B15" t="s">
        <v>10</v>
      </c>
    </row>
    <row r="17" spans="2:2" x14ac:dyDescent="0.35">
      <c r="B17"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259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94</v>
      </c>
      <c r="C8" s="16">
        <v>6.9135802469135796E-2</v>
      </c>
      <c r="D8" s="16">
        <v>4.5662100456621002E-2</v>
      </c>
      <c r="E8" s="16">
        <v>7.796610169491526E-2</v>
      </c>
      <c r="G8" s="16">
        <v>9.0196078431372548E-2</v>
      </c>
      <c r="H8" s="16">
        <v>5.3030303030303032E-2</v>
      </c>
      <c r="I8" s="16">
        <v>5.3763440860215048E-2</v>
      </c>
      <c r="J8" s="16">
        <v>8.5714285714285715E-2</v>
      </c>
      <c r="L8" s="16">
        <v>6.1359867330016582E-2</v>
      </c>
      <c r="M8" s="16">
        <v>8.5470085470085472E-2</v>
      </c>
      <c r="O8" s="16">
        <v>6.2146892655367228E-2</v>
      </c>
      <c r="P8" s="16">
        <v>0.1006289308176101</v>
      </c>
      <c r="Q8" s="16">
        <v>0.04</v>
      </c>
      <c r="S8" s="16">
        <v>6.1855670103092793E-2</v>
      </c>
      <c r="T8" s="16">
        <v>8.6956521739130432E-2</v>
      </c>
      <c r="U8" s="16">
        <v>8.3916083916083919E-2</v>
      </c>
      <c r="V8" s="16">
        <v>4.060913705583756E-2</v>
      </c>
      <c r="X8" s="16">
        <v>6.9637883008356549E-2</v>
      </c>
      <c r="Y8" s="16">
        <v>5.3571428571428568E-2</v>
      </c>
      <c r="Z8" s="16">
        <v>9.3567251461988299E-2</v>
      </c>
      <c r="AB8" s="16">
        <v>5.3082191780821908E-2</v>
      </c>
      <c r="AC8" s="16">
        <v>5.5091819699499167E-2</v>
      </c>
      <c r="AD8" s="16">
        <v>7.6517150395778361E-2</v>
      </c>
    </row>
    <row r="9" spans="2:32" ht="19" customHeight="1" x14ac:dyDescent="0.35">
      <c r="B9" s="18" t="s">
        <v>95</v>
      </c>
      <c r="C9" s="16">
        <v>0.4580246913580247</v>
      </c>
      <c r="D9" s="16">
        <v>0.51141552511415522</v>
      </c>
      <c r="E9" s="16">
        <v>0.43728813559322027</v>
      </c>
      <c r="G9" s="16">
        <v>0.43137254901960792</v>
      </c>
      <c r="H9" s="16">
        <v>0.44318181818181818</v>
      </c>
      <c r="I9" s="16">
        <v>0.478494623655914</v>
      </c>
      <c r="J9" s="16">
        <v>0.52380952380952384</v>
      </c>
      <c r="L9" s="16">
        <v>0.43946932006633499</v>
      </c>
      <c r="M9" s="16">
        <v>0.52991452991452992</v>
      </c>
      <c r="O9" s="16">
        <v>0.50847457627118642</v>
      </c>
      <c r="P9" s="16">
        <v>0.4779874213836478</v>
      </c>
      <c r="Q9" s="16">
        <v>0.51</v>
      </c>
      <c r="S9" s="16">
        <v>0.45876288659793812</v>
      </c>
      <c r="T9" s="16">
        <v>0.4311594202898551</v>
      </c>
      <c r="U9" s="16">
        <v>0.51048951048951052</v>
      </c>
      <c r="V9" s="16">
        <v>0.45685279187817263</v>
      </c>
      <c r="X9" s="16">
        <v>0.43732590529247911</v>
      </c>
      <c r="Y9" s="16">
        <v>0.5</v>
      </c>
      <c r="Z9" s="16">
        <v>0.43274853801169588</v>
      </c>
      <c r="AB9" s="16">
        <v>0.44178082191780821</v>
      </c>
      <c r="AC9" s="16">
        <v>0.45409015025041738</v>
      </c>
      <c r="AD9" s="16">
        <v>0.47493403693931402</v>
      </c>
    </row>
    <row r="10" spans="2:32" ht="19" customHeight="1" x14ac:dyDescent="0.35">
      <c r="B10" s="18" t="s">
        <v>96</v>
      </c>
      <c r="C10" s="16">
        <v>0.39382716049382721</v>
      </c>
      <c r="D10" s="16">
        <v>0.37442922374429222</v>
      </c>
      <c r="E10" s="16">
        <v>0.40169491525423728</v>
      </c>
      <c r="G10" s="16">
        <v>0.3843137254901961</v>
      </c>
      <c r="H10" s="16">
        <v>0.42424242424242431</v>
      </c>
      <c r="I10" s="16">
        <v>0.40860215053763438</v>
      </c>
      <c r="J10" s="16">
        <v>0.31428571428571428</v>
      </c>
      <c r="L10" s="16">
        <v>0.41956882255389721</v>
      </c>
      <c r="M10" s="16">
        <v>0.3504273504273504</v>
      </c>
      <c r="O10" s="16">
        <v>0.3615819209039548</v>
      </c>
      <c r="P10" s="16">
        <v>0.34591194968553463</v>
      </c>
      <c r="Q10" s="16">
        <v>0.37</v>
      </c>
      <c r="S10" s="16">
        <v>0.40721649484536082</v>
      </c>
      <c r="T10" s="16">
        <v>0.39855072463768121</v>
      </c>
      <c r="U10" s="16">
        <v>0.32167832167832172</v>
      </c>
      <c r="V10" s="16">
        <v>0.42639593908629442</v>
      </c>
      <c r="X10" s="16">
        <v>0.38997214484679671</v>
      </c>
      <c r="Y10" s="16">
        <v>0.38571428571428568</v>
      </c>
      <c r="Z10" s="16">
        <v>0.41520467836257308</v>
      </c>
      <c r="AB10" s="16">
        <v>0.41095890410958902</v>
      </c>
      <c r="AC10" s="16">
        <v>0.4073455759599332</v>
      </c>
      <c r="AD10" s="16">
        <v>0.37994722955145122</v>
      </c>
    </row>
    <row r="11" spans="2:32" ht="19" customHeight="1" x14ac:dyDescent="0.35">
      <c r="B11" s="18" t="s">
        <v>97</v>
      </c>
      <c r="C11" s="16">
        <v>4.9382716049382713E-2</v>
      </c>
      <c r="D11" s="16">
        <v>5.0228310502283102E-2</v>
      </c>
      <c r="E11" s="16">
        <v>4.9152542372881358E-2</v>
      </c>
      <c r="G11" s="16">
        <v>5.4901960784313718E-2</v>
      </c>
      <c r="H11" s="16">
        <v>6.0606060606060608E-2</v>
      </c>
      <c r="I11" s="16">
        <v>2.6881720430107531E-2</v>
      </c>
      <c r="J11" s="16">
        <v>4.7619047619047623E-2</v>
      </c>
      <c r="L11" s="16">
        <v>5.306799336650083E-2</v>
      </c>
      <c r="M11" s="16">
        <v>2.564102564102564E-2</v>
      </c>
      <c r="O11" s="16">
        <v>5.6497175141242938E-2</v>
      </c>
      <c r="P11" s="16">
        <v>6.9182389937106917E-2</v>
      </c>
      <c r="Q11" s="16">
        <v>0.04</v>
      </c>
      <c r="S11" s="16">
        <v>2.0618556701030931E-2</v>
      </c>
      <c r="T11" s="16">
        <v>5.434782608695652E-2</v>
      </c>
      <c r="U11" s="16">
        <v>7.6923076923076927E-2</v>
      </c>
      <c r="V11" s="16">
        <v>5.0761421319796947E-2</v>
      </c>
      <c r="X11" s="16">
        <v>6.4066852367688026E-2</v>
      </c>
      <c r="Y11" s="16">
        <v>4.2857142857142858E-2</v>
      </c>
      <c r="Z11" s="16">
        <v>2.923976608187134E-2</v>
      </c>
      <c r="AB11" s="16">
        <v>6.1643835616438353E-2</v>
      </c>
      <c r="AC11" s="16">
        <v>5.8430717863105178E-2</v>
      </c>
      <c r="AD11" s="16">
        <v>4.4854881266490773E-2</v>
      </c>
    </row>
    <row r="12" spans="2:32" ht="19" customHeight="1" x14ac:dyDescent="0.35">
      <c r="B12" s="18" t="s">
        <v>98</v>
      </c>
      <c r="C12" s="16">
        <v>2.9629629629629631E-2</v>
      </c>
      <c r="D12" s="16">
        <v>1.8264840182648401E-2</v>
      </c>
      <c r="E12" s="16">
        <v>3.3898305084745763E-2</v>
      </c>
      <c r="G12" s="16">
        <v>3.9215686274509803E-2</v>
      </c>
      <c r="H12" s="16">
        <v>1.893939393939394E-2</v>
      </c>
      <c r="I12" s="16">
        <v>3.2258064516129031E-2</v>
      </c>
      <c r="J12" s="16">
        <v>2.8571428571428571E-2</v>
      </c>
      <c r="L12" s="16">
        <v>2.6533996683250419E-2</v>
      </c>
      <c r="M12" s="16">
        <v>8.5470085470085479E-3</v>
      </c>
      <c r="O12" s="16">
        <v>1.1299435028248589E-2</v>
      </c>
      <c r="P12" s="16">
        <v>6.2893081761006293E-3</v>
      </c>
      <c r="Q12" s="16">
        <v>0.04</v>
      </c>
      <c r="S12" s="16">
        <v>5.1546391752577317E-2</v>
      </c>
      <c r="T12" s="16">
        <v>2.8985507246376808E-2</v>
      </c>
      <c r="U12" s="16">
        <v>6.993006993006993E-3</v>
      </c>
      <c r="V12" s="16">
        <v>2.538071065989848E-2</v>
      </c>
      <c r="X12" s="16">
        <v>3.8997214484679667E-2</v>
      </c>
      <c r="Y12" s="16">
        <v>1.785714285714286E-2</v>
      </c>
      <c r="Z12" s="16">
        <v>2.923976608187134E-2</v>
      </c>
      <c r="AB12" s="16">
        <v>3.2534246575342457E-2</v>
      </c>
      <c r="AC12" s="16">
        <v>2.5041736227045079E-2</v>
      </c>
      <c r="AD12" s="16">
        <v>2.3746701846965701E-2</v>
      </c>
    </row>
    <row r="14" spans="2:32" x14ac:dyDescent="0.35">
      <c r="B14" t="s">
        <v>323</v>
      </c>
    </row>
    <row r="15" spans="2:32" x14ac:dyDescent="0.35">
      <c r="B15" t="s">
        <v>10</v>
      </c>
    </row>
    <row r="17" spans="2:2" x14ac:dyDescent="0.35">
      <c r="B17"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K17"/>
  <sheetViews>
    <sheetView showGridLines="0" workbookViewId="0"/>
  </sheetViews>
  <sheetFormatPr defaultRowHeight="14.5" x14ac:dyDescent="0.35"/>
  <cols>
    <col min="1" max="1" width="5" customWidth="1"/>
    <col min="2" max="2" width="25" customWidth="1"/>
    <col min="3" max="11" width="20" customWidth="1"/>
  </cols>
  <sheetData>
    <row r="2" spans="2:11" ht="40" customHeight="1" x14ac:dyDescent="0.35">
      <c r="D2" s="17" t="s">
        <v>344</v>
      </c>
    </row>
    <row r="6" spans="2:11" ht="60" customHeight="1" x14ac:dyDescent="0.35">
      <c r="C6" s="19" t="s">
        <v>273</v>
      </c>
      <c r="D6" s="19" t="s">
        <v>274</v>
      </c>
      <c r="E6" s="19" t="s">
        <v>275</v>
      </c>
      <c r="F6" s="19" t="s">
        <v>276</v>
      </c>
      <c r="G6" s="19" t="s">
        <v>277</v>
      </c>
      <c r="H6" s="19" t="s">
        <v>278</v>
      </c>
      <c r="I6" s="19" t="s">
        <v>279</v>
      </c>
      <c r="J6" s="19" t="s">
        <v>280</v>
      </c>
      <c r="K6" s="19" t="s">
        <v>281</v>
      </c>
    </row>
    <row r="7" spans="2:11" x14ac:dyDescent="0.35">
      <c r="B7" s="18" t="s">
        <v>261</v>
      </c>
      <c r="C7" s="16">
        <v>0.1530864197530864</v>
      </c>
      <c r="D7" s="16">
        <v>0.38765432098765429</v>
      </c>
      <c r="E7" s="16">
        <v>0.30987654320987662</v>
      </c>
      <c r="F7" s="16">
        <v>0.35555555555555562</v>
      </c>
      <c r="G7" s="16">
        <v>0.50493827160493832</v>
      </c>
      <c r="H7" s="16">
        <v>0.18765432098765431</v>
      </c>
      <c r="I7" s="16">
        <v>0.27901234567901229</v>
      </c>
      <c r="J7" s="16">
        <v>0.30864197530864201</v>
      </c>
      <c r="K7" s="16">
        <v>0.33950617283950618</v>
      </c>
    </row>
    <row r="8" spans="2:11" ht="29" x14ac:dyDescent="0.35">
      <c r="B8" s="18" t="s">
        <v>262</v>
      </c>
      <c r="C8" s="16">
        <v>0.46543209876543212</v>
      </c>
      <c r="D8" s="16">
        <v>0.50987654320987652</v>
      </c>
      <c r="E8" s="16">
        <v>0.58271604938271604</v>
      </c>
      <c r="F8" s="16">
        <v>0.54814814814814816</v>
      </c>
      <c r="G8" s="16">
        <v>0.41604938271604941</v>
      </c>
      <c r="H8" s="16">
        <v>0.4567901234567901</v>
      </c>
      <c r="I8" s="16">
        <v>0.57654320987654317</v>
      </c>
      <c r="J8" s="16">
        <v>0.54938271604938271</v>
      </c>
      <c r="K8" s="16">
        <v>0.52222222222222225</v>
      </c>
    </row>
    <row r="9" spans="2:11" x14ac:dyDescent="0.35">
      <c r="B9" s="18" t="s">
        <v>263</v>
      </c>
      <c r="C9" s="16">
        <v>0.36049382716049377</v>
      </c>
      <c r="D9" s="16">
        <v>9.3827160493827166E-2</v>
      </c>
      <c r="E9" s="16">
        <v>9.1358024691358022E-2</v>
      </c>
      <c r="F9" s="16">
        <v>8.5185185185185183E-2</v>
      </c>
      <c r="G9" s="16">
        <v>6.5432098765432101E-2</v>
      </c>
      <c r="H9" s="16">
        <v>0.33456790123456792</v>
      </c>
      <c r="I9" s="16">
        <v>0.1246913580246914</v>
      </c>
      <c r="J9" s="16">
        <v>0.12716049382716049</v>
      </c>
      <c r="K9" s="16">
        <v>0.12592592592592591</v>
      </c>
    </row>
    <row r="10" spans="2:11" x14ac:dyDescent="0.35">
      <c r="B10" s="18" t="s">
        <v>122</v>
      </c>
      <c r="C10" s="16">
        <v>2.0987654320987651E-2</v>
      </c>
      <c r="D10" s="16">
        <v>8.6419753086419745E-3</v>
      </c>
      <c r="E10" s="16">
        <v>1.604938271604938E-2</v>
      </c>
      <c r="F10" s="16">
        <v>1.111111111111111E-2</v>
      </c>
      <c r="G10" s="16">
        <v>1.358024691358025E-2</v>
      </c>
      <c r="H10" s="16">
        <v>2.0987654320987651E-2</v>
      </c>
      <c r="I10" s="16">
        <v>1.9753086419753089E-2</v>
      </c>
      <c r="J10" s="16">
        <v>1.4814814814814821E-2</v>
      </c>
      <c r="K10" s="16">
        <v>1.234567901234568E-2</v>
      </c>
    </row>
    <row r="13" spans="2:11" x14ac:dyDescent="0.35">
      <c r="B13" t="s">
        <v>323</v>
      </c>
    </row>
    <row r="14" spans="2:11" x14ac:dyDescent="0.35">
      <c r="B14" t="s">
        <v>10</v>
      </c>
    </row>
    <row r="17" spans="2:2" x14ac:dyDescent="0.35">
      <c r="B17" t="str">
        <f>HYPERLINK("#Contents!A1", "Return to Contents")</f>
        <v>Return to Contents</v>
      </c>
    </row>
  </sheetData>
  <pageMargins left="0.75" right="0.75" top="1" bottom="1" header="0.5" footer="0.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260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261</v>
      </c>
      <c r="C8" s="16">
        <v>0.1530864197530864</v>
      </c>
      <c r="D8" s="16">
        <v>0.15525114155251141</v>
      </c>
      <c r="E8" s="16">
        <v>0.15254237288135589</v>
      </c>
      <c r="G8" s="16">
        <v>0.15294117647058819</v>
      </c>
      <c r="H8" s="16">
        <v>0.1325757575757576</v>
      </c>
      <c r="I8" s="16">
        <v>0.1397849462365591</v>
      </c>
      <c r="J8" s="16">
        <v>0.22857142857142859</v>
      </c>
      <c r="L8" s="16">
        <v>0.13930348258706471</v>
      </c>
      <c r="M8" s="16">
        <v>0.22222222222222221</v>
      </c>
      <c r="O8" s="16">
        <v>0.14124293785310729</v>
      </c>
      <c r="P8" s="16">
        <v>0.169811320754717</v>
      </c>
      <c r="Q8" s="16">
        <v>0.19</v>
      </c>
      <c r="S8" s="16">
        <v>0.21134020618556701</v>
      </c>
      <c r="T8" s="16">
        <v>0.14492753623188409</v>
      </c>
      <c r="U8" s="16">
        <v>0.15384615384615391</v>
      </c>
      <c r="V8" s="16">
        <v>0.1065989847715736</v>
      </c>
      <c r="X8" s="16">
        <v>0.1476323119777159</v>
      </c>
      <c r="Y8" s="16">
        <v>0.14285714285714279</v>
      </c>
      <c r="Z8" s="16">
        <v>0.1812865497076023</v>
      </c>
      <c r="AB8" s="16">
        <v>0.13184931506849321</v>
      </c>
      <c r="AC8" s="16">
        <v>0.1318864774624374</v>
      </c>
      <c r="AD8" s="16">
        <v>0.17941952506596309</v>
      </c>
    </row>
    <row r="9" spans="2:32" ht="32.15" customHeight="1" x14ac:dyDescent="0.35">
      <c r="B9" s="18" t="s">
        <v>262</v>
      </c>
      <c r="C9" s="16">
        <v>0.46543209876543212</v>
      </c>
      <c r="D9" s="16">
        <v>0.47031963470319632</v>
      </c>
      <c r="E9" s="16">
        <v>0.46440677966101701</v>
      </c>
      <c r="G9" s="16">
        <v>0.4823529411764706</v>
      </c>
      <c r="H9" s="16">
        <v>0.45833333333333331</v>
      </c>
      <c r="I9" s="16">
        <v>0.4731182795698925</v>
      </c>
      <c r="J9" s="16">
        <v>0.42857142857142849</v>
      </c>
      <c r="L9" s="16">
        <v>0.44941956882255391</v>
      </c>
      <c r="M9" s="16">
        <v>0.47008547008547008</v>
      </c>
      <c r="O9" s="16">
        <v>0.37853107344632769</v>
      </c>
      <c r="P9" s="16">
        <v>0.53459119496855345</v>
      </c>
      <c r="Q9" s="16">
        <v>0.46</v>
      </c>
      <c r="S9" s="16">
        <v>0.40206185567010311</v>
      </c>
      <c r="T9" s="16">
        <v>0.48550724637681159</v>
      </c>
      <c r="U9" s="16">
        <v>0.47552447552447552</v>
      </c>
      <c r="V9" s="16">
        <v>0.49238578680203038</v>
      </c>
      <c r="X9" s="16">
        <v>0.44846796657381621</v>
      </c>
      <c r="Y9" s="16">
        <v>0.51428571428571423</v>
      </c>
      <c r="Z9" s="16">
        <v>0.42105263157894729</v>
      </c>
      <c r="AB9" s="16">
        <v>0.46232876712328769</v>
      </c>
      <c r="AC9" s="16">
        <v>0.47412353923205341</v>
      </c>
      <c r="AD9" s="16">
        <v>0.45118733509234832</v>
      </c>
    </row>
    <row r="10" spans="2:32" ht="19" customHeight="1" x14ac:dyDescent="0.35">
      <c r="B10" s="18" t="s">
        <v>263</v>
      </c>
      <c r="C10" s="16">
        <v>0.36049382716049377</v>
      </c>
      <c r="D10" s="16">
        <v>0.36073059360730592</v>
      </c>
      <c r="E10" s="16">
        <v>0.35932203389830508</v>
      </c>
      <c r="G10" s="16">
        <v>0.35686274509803922</v>
      </c>
      <c r="H10" s="16">
        <v>0.38636363636363641</v>
      </c>
      <c r="I10" s="16">
        <v>0.36021505376344087</v>
      </c>
      <c r="J10" s="16">
        <v>0.30476190476190479</v>
      </c>
      <c r="L10" s="16">
        <v>0.3946932006633499</v>
      </c>
      <c r="M10" s="16">
        <v>0.28205128205128199</v>
      </c>
      <c r="O10" s="16">
        <v>0.46892655367231639</v>
      </c>
      <c r="P10" s="16">
        <v>0.28301886792452829</v>
      </c>
      <c r="Q10" s="16">
        <v>0.33</v>
      </c>
      <c r="S10" s="16">
        <v>0.35567010309278352</v>
      </c>
      <c r="T10" s="16">
        <v>0.35507246376811602</v>
      </c>
      <c r="U10" s="16">
        <v>0.34265734265734271</v>
      </c>
      <c r="V10" s="16">
        <v>0.38578680203045679</v>
      </c>
      <c r="X10" s="16">
        <v>0.37883008356545961</v>
      </c>
      <c r="Y10" s="16">
        <v>0.33571428571428569</v>
      </c>
      <c r="Z10" s="16">
        <v>0.36257309941520471</v>
      </c>
      <c r="AB10" s="16">
        <v>0.38527397260273971</v>
      </c>
      <c r="AC10" s="16">
        <v>0.37395659432387313</v>
      </c>
      <c r="AD10" s="16">
        <v>0.33773087071240099</v>
      </c>
    </row>
    <row r="11" spans="2:32" ht="19" customHeight="1" x14ac:dyDescent="0.35">
      <c r="B11" s="18" t="s">
        <v>122</v>
      </c>
      <c r="C11" s="16">
        <v>2.0987654320987651E-2</v>
      </c>
      <c r="D11" s="16">
        <v>1.3698630136986301E-2</v>
      </c>
      <c r="E11" s="16">
        <v>2.3728813559322031E-2</v>
      </c>
      <c r="G11" s="16">
        <v>7.8431372549019607E-3</v>
      </c>
      <c r="H11" s="16">
        <v>2.2727272727272731E-2</v>
      </c>
      <c r="I11" s="16">
        <v>2.6881720430107531E-2</v>
      </c>
      <c r="J11" s="16">
        <v>3.8095238095238099E-2</v>
      </c>
      <c r="L11" s="16">
        <v>1.658374792703151E-2</v>
      </c>
      <c r="M11" s="16">
        <v>2.564102564102564E-2</v>
      </c>
      <c r="O11" s="16">
        <v>1.1299435028248589E-2</v>
      </c>
      <c r="P11" s="16">
        <v>1.257861635220126E-2</v>
      </c>
      <c r="Q11" s="16">
        <v>0.02</v>
      </c>
      <c r="S11" s="16">
        <v>3.0927835051546389E-2</v>
      </c>
      <c r="T11" s="16">
        <v>1.4492753623188409E-2</v>
      </c>
      <c r="U11" s="16">
        <v>2.7972027972027969E-2</v>
      </c>
      <c r="V11" s="16">
        <v>1.522842639593909E-2</v>
      </c>
      <c r="X11" s="16">
        <v>2.506963788300836E-2</v>
      </c>
      <c r="Y11" s="16">
        <v>7.1428571428571426E-3</v>
      </c>
      <c r="Z11" s="16">
        <v>3.5087719298245612E-2</v>
      </c>
      <c r="AB11" s="16">
        <v>2.0547945205479451E-2</v>
      </c>
      <c r="AC11" s="16">
        <v>2.003338898163606E-2</v>
      </c>
      <c r="AD11" s="16">
        <v>3.1662269129287601E-2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264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261</v>
      </c>
      <c r="C8" s="16">
        <v>0.38765432098765429</v>
      </c>
      <c r="D8" s="16">
        <v>0.41552511415525112</v>
      </c>
      <c r="E8" s="16">
        <v>0.37627118644067797</v>
      </c>
      <c r="G8" s="16">
        <v>0.36078431372549019</v>
      </c>
      <c r="H8" s="16">
        <v>0.36363636363636359</v>
      </c>
      <c r="I8" s="16">
        <v>0.39784946236559138</v>
      </c>
      <c r="J8" s="16">
        <v>0.49523809523809531</v>
      </c>
      <c r="L8" s="16">
        <v>0.34991708126036491</v>
      </c>
      <c r="M8" s="16">
        <v>0.48717948717948723</v>
      </c>
      <c r="O8" s="16">
        <v>0.34463276836158191</v>
      </c>
      <c r="P8" s="16">
        <v>0.38364779874213839</v>
      </c>
      <c r="Q8" s="16">
        <v>0.42</v>
      </c>
      <c r="S8" s="16">
        <v>0.42783505154639168</v>
      </c>
      <c r="T8" s="16">
        <v>0.37318840579710139</v>
      </c>
      <c r="U8" s="16">
        <v>0.41258741258741261</v>
      </c>
      <c r="V8" s="16">
        <v>0.35025380710659898</v>
      </c>
      <c r="X8" s="16">
        <v>0.38161559888579388</v>
      </c>
      <c r="Y8" s="16">
        <v>0.36785714285714288</v>
      </c>
      <c r="Z8" s="16">
        <v>0.43274853801169588</v>
      </c>
      <c r="AB8" s="16">
        <v>0.37157534246575341</v>
      </c>
      <c r="AC8" s="16">
        <v>0.37395659432387313</v>
      </c>
      <c r="AD8" s="16">
        <v>0.43007915567282318</v>
      </c>
    </row>
    <row r="9" spans="2:32" ht="32.15" customHeight="1" x14ac:dyDescent="0.35">
      <c r="B9" s="18" t="s">
        <v>262</v>
      </c>
      <c r="C9" s="16">
        <v>0.50987654320987652</v>
      </c>
      <c r="D9" s="16">
        <v>0.48858447488584472</v>
      </c>
      <c r="E9" s="16">
        <v>0.51864406779661021</v>
      </c>
      <c r="G9" s="16">
        <v>0.50588235294117645</v>
      </c>
      <c r="H9" s="16">
        <v>0.53787878787878785</v>
      </c>
      <c r="I9" s="16">
        <v>0.5161290322580645</v>
      </c>
      <c r="J9" s="16">
        <v>0.43809523809523809</v>
      </c>
      <c r="L9" s="16">
        <v>0.54726368159203975</v>
      </c>
      <c r="M9" s="16">
        <v>0.47863247863247871</v>
      </c>
      <c r="O9" s="16">
        <v>0.52542372881355937</v>
      </c>
      <c r="P9" s="16">
        <v>0.48427672955974838</v>
      </c>
      <c r="Q9" s="16">
        <v>0.47</v>
      </c>
      <c r="S9" s="16">
        <v>0.46391752577319589</v>
      </c>
      <c r="T9" s="16">
        <v>0.49637681159420288</v>
      </c>
      <c r="U9" s="16">
        <v>0.51048951048951052</v>
      </c>
      <c r="V9" s="16">
        <v>0.57360406091370564</v>
      </c>
      <c r="X9" s="16">
        <v>0.50974930362116988</v>
      </c>
      <c r="Y9" s="16">
        <v>0.5357142857142857</v>
      </c>
      <c r="Z9" s="16">
        <v>0.46783625730994149</v>
      </c>
      <c r="AB9" s="16">
        <v>0.53424657534246578</v>
      </c>
      <c r="AC9" s="16">
        <v>0.52086811352253759</v>
      </c>
      <c r="AD9" s="16">
        <v>0.46965699208443268</v>
      </c>
    </row>
    <row r="10" spans="2:32" ht="19" customHeight="1" x14ac:dyDescent="0.35">
      <c r="B10" s="18" t="s">
        <v>263</v>
      </c>
      <c r="C10" s="16">
        <v>9.3827160493827166E-2</v>
      </c>
      <c r="D10" s="16">
        <v>9.1324200913242004E-2</v>
      </c>
      <c r="E10" s="16">
        <v>9.4915254237288138E-2</v>
      </c>
      <c r="G10" s="16">
        <v>0.12941176470588239</v>
      </c>
      <c r="H10" s="16">
        <v>9.0909090909090912E-2</v>
      </c>
      <c r="I10" s="16">
        <v>7.5268817204301078E-2</v>
      </c>
      <c r="J10" s="16">
        <v>4.7619047619047623E-2</v>
      </c>
      <c r="L10" s="16">
        <v>9.6185737976782759E-2</v>
      </c>
      <c r="M10" s="16">
        <v>2.564102564102564E-2</v>
      </c>
      <c r="O10" s="16">
        <v>0.1186440677966102</v>
      </c>
      <c r="P10" s="16">
        <v>0.12578616352201261</v>
      </c>
      <c r="Q10" s="16">
        <v>0.11</v>
      </c>
      <c r="S10" s="16">
        <v>9.2783505154639179E-2</v>
      </c>
      <c r="T10" s="16">
        <v>0.1231884057971015</v>
      </c>
      <c r="U10" s="16">
        <v>6.9930069930069935E-2</v>
      </c>
      <c r="V10" s="16">
        <v>7.1065989847715741E-2</v>
      </c>
      <c r="X10" s="16">
        <v>0.1002785515320334</v>
      </c>
      <c r="Y10" s="16">
        <v>8.9285714285714288E-2</v>
      </c>
      <c r="Z10" s="16">
        <v>8.771929824561403E-2</v>
      </c>
      <c r="AB10" s="16">
        <v>8.7328767123287673E-2</v>
      </c>
      <c r="AC10" s="16">
        <v>9.849749582637729E-2</v>
      </c>
      <c r="AD10" s="16">
        <v>8.7071240105540904E-2</v>
      </c>
    </row>
    <row r="11" spans="2:32" ht="19" customHeight="1" x14ac:dyDescent="0.35">
      <c r="B11" s="18" t="s">
        <v>122</v>
      </c>
      <c r="C11" s="16">
        <v>8.6419753086419745E-3</v>
      </c>
      <c r="D11" s="16">
        <v>4.5662100456621002E-3</v>
      </c>
      <c r="E11" s="16">
        <v>1.016949152542373E-2</v>
      </c>
      <c r="G11" s="16">
        <v>3.9215686274509803E-3</v>
      </c>
      <c r="H11" s="16">
        <v>7.575757575757576E-3</v>
      </c>
      <c r="I11" s="16">
        <v>1.075268817204301E-2</v>
      </c>
      <c r="J11" s="16">
        <v>1.9047619047619049E-2</v>
      </c>
      <c r="L11" s="16">
        <v>6.6334991708126038E-3</v>
      </c>
      <c r="M11" s="16">
        <v>8.5470085470085479E-3</v>
      </c>
      <c r="O11" s="16">
        <v>1.1299435028248589E-2</v>
      </c>
      <c r="P11" s="16">
        <v>6.2893081761006293E-3</v>
      </c>
      <c r="Q11" s="16">
        <v>0</v>
      </c>
      <c r="S11" s="16">
        <v>1.54639175257732E-2</v>
      </c>
      <c r="T11" s="16">
        <v>7.246376811594203E-3</v>
      </c>
      <c r="U11" s="16">
        <v>6.993006993006993E-3</v>
      </c>
      <c r="V11" s="16">
        <v>5.076142131979695E-3</v>
      </c>
      <c r="X11" s="16">
        <v>8.356545961002786E-3</v>
      </c>
      <c r="Y11" s="16">
        <v>7.1428571428571426E-3</v>
      </c>
      <c r="Z11" s="16">
        <v>1.1695906432748541E-2</v>
      </c>
      <c r="AB11" s="16">
        <v>6.8493150684931503E-3</v>
      </c>
      <c r="AC11" s="16">
        <v>6.6777963272120202E-3</v>
      </c>
      <c r="AD11" s="16">
        <v>1.319261213720317E-2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265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261</v>
      </c>
      <c r="C8" s="16">
        <v>0.30987654320987662</v>
      </c>
      <c r="D8" s="16">
        <v>0.32876712328767121</v>
      </c>
      <c r="E8" s="16">
        <v>0.30169491525423731</v>
      </c>
      <c r="G8" s="16">
        <v>0.30980392156862752</v>
      </c>
      <c r="H8" s="16">
        <v>0.27651515151515149</v>
      </c>
      <c r="I8" s="16">
        <v>0.30645161290322581</v>
      </c>
      <c r="J8" s="16">
        <v>0.4</v>
      </c>
      <c r="L8" s="16">
        <v>0.30182421227197348</v>
      </c>
      <c r="M8" s="16">
        <v>0.3247863247863248</v>
      </c>
      <c r="O8" s="16">
        <v>0.30508474576271188</v>
      </c>
      <c r="P8" s="16">
        <v>0.3081761006289308</v>
      </c>
      <c r="Q8" s="16">
        <v>0.28999999999999998</v>
      </c>
      <c r="S8" s="16">
        <v>0.38144329896907209</v>
      </c>
      <c r="T8" s="16">
        <v>0.29710144927536231</v>
      </c>
      <c r="U8" s="16">
        <v>0.25874125874125881</v>
      </c>
      <c r="V8" s="16">
        <v>0.29441624365482227</v>
      </c>
      <c r="X8" s="16">
        <v>0.31476323119777161</v>
      </c>
      <c r="Y8" s="16">
        <v>0.27857142857142858</v>
      </c>
      <c r="Z8" s="16">
        <v>0.35087719298245612</v>
      </c>
      <c r="AB8" s="16">
        <v>0.30136986301369861</v>
      </c>
      <c r="AC8" s="16">
        <v>0.27712854757929878</v>
      </c>
      <c r="AD8" s="16">
        <v>0.32717678100263847</v>
      </c>
    </row>
    <row r="9" spans="2:32" ht="32.15" customHeight="1" x14ac:dyDescent="0.35">
      <c r="B9" s="18" t="s">
        <v>262</v>
      </c>
      <c r="C9" s="16">
        <v>0.58271604938271604</v>
      </c>
      <c r="D9" s="16">
        <v>0.59360730593607303</v>
      </c>
      <c r="E9" s="16">
        <v>0.57966101694915251</v>
      </c>
      <c r="G9" s="16">
        <v>0.58823529411764708</v>
      </c>
      <c r="H9" s="16">
        <v>0.60984848484848486</v>
      </c>
      <c r="I9" s="16">
        <v>0.58064516129032262</v>
      </c>
      <c r="J9" s="16">
        <v>0.50476190476190474</v>
      </c>
      <c r="L9" s="16">
        <v>0.58043117744610284</v>
      </c>
      <c r="M9" s="16">
        <v>0.62393162393162394</v>
      </c>
      <c r="O9" s="16">
        <v>0.57062146892655363</v>
      </c>
      <c r="P9" s="16">
        <v>0.59748427672955973</v>
      </c>
      <c r="Q9" s="16">
        <v>0.65</v>
      </c>
      <c r="S9" s="16">
        <v>0.5</v>
      </c>
      <c r="T9" s="16">
        <v>0.60869565217391308</v>
      </c>
      <c r="U9" s="16">
        <v>0.62937062937062938</v>
      </c>
      <c r="V9" s="16">
        <v>0.59390862944162437</v>
      </c>
      <c r="X9" s="16">
        <v>0.56267409470752094</v>
      </c>
      <c r="Y9" s="16">
        <v>0.63928571428571423</v>
      </c>
      <c r="Z9" s="16">
        <v>0.53216374269005851</v>
      </c>
      <c r="AB9" s="16">
        <v>0.58561643835616439</v>
      </c>
      <c r="AC9" s="16">
        <v>0.61602671118530883</v>
      </c>
      <c r="AD9" s="16">
        <v>0.56464379947229548</v>
      </c>
    </row>
    <row r="10" spans="2:32" ht="19" customHeight="1" x14ac:dyDescent="0.35">
      <c r="B10" s="18" t="s">
        <v>263</v>
      </c>
      <c r="C10" s="16">
        <v>9.1358024691358022E-2</v>
      </c>
      <c r="D10" s="16">
        <v>6.8493150684931503E-2</v>
      </c>
      <c r="E10" s="16">
        <v>0.1</v>
      </c>
      <c r="G10" s="16">
        <v>9.0196078431372548E-2</v>
      </c>
      <c r="H10" s="16">
        <v>0.10227272727272731</v>
      </c>
      <c r="I10" s="16">
        <v>9.1397849462365593E-2</v>
      </c>
      <c r="J10" s="16">
        <v>6.6666666666666666E-2</v>
      </c>
      <c r="L10" s="16">
        <v>0.1028192371475954</v>
      </c>
      <c r="M10" s="16">
        <v>4.2735042735042743E-2</v>
      </c>
      <c r="O10" s="16">
        <v>0.10169491525423729</v>
      </c>
      <c r="P10" s="16">
        <v>8.8050314465408799E-2</v>
      </c>
      <c r="Q10" s="16">
        <v>0.04</v>
      </c>
      <c r="S10" s="16">
        <v>9.7938144329896906E-2</v>
      </c>
      <c r="T10" s="16">
        <v>8.3333333333333329E-2</v>
      </c>
      <c r="U10" s="16">
        <v>9.7902097902097904E-2</v>
      </c>
      <c r="V10" s="16">
        <v>9.1370558375634514E-2</v>
      </c>
      <c r="X10" s="16">
        <v>0.1030640668523677</v>
      </c>
      <c r="Y10" s="16">
        <v>7.4999999999999997E-2</v>
      </c>
      <c r="Z10" s="16">
        <v>9.3567251461988299E-2</v>
      </c>
      <c r="AB10" s="16">
        <v>9.9315068493150679E-2</v>
      </c>
      <c r="AC10" s="16">
        <v>9.515859766277128E-2</v>
      </c>
      <c r="AD10" s="16">
        <v>8.7071240105540904E-2</v>
      </c>
    </row>
    <row r="11" spans="2:32" ht="19" customHeight="1" x14ac:dyDescent="0.35">
      <c r="B11" s="18" t="s">
        <v>122</v>
      </c>
      <c r="C11" s="16">
        <v>1.604938271604938E-2</v>
      </c>
      <c r="D11" s="16">
        <v>9.1324200913242004E-3</v>
      </c>
      <c r="E11" s="16">
        <v>1.864406779661017E-2</v>
      </c>
      <c r="G11" s="16">
        <v>1.1764705882352939E-2</v>
      </c>
      <c r="H11" s="16">
        <v>1.136363636363636E-2</v>
      </c>
      <c r="I11" s="16">
        <v>2.150537634408602E-2</v>
      </c>
      <c r="J11" s="16">
        <v>2.8571428571428571E-2</v>
      </c>
      <c r="L11" s="16">
        <v>1.492537313432836E-2</v>
      </c>
      <c r="M11" s="16">
        <v>8.5470085470085479E-3</v>
      </c>
      <c r="O11" s="16">
        <v>2.2598870056497179E-2</v>
      </c>
      <c r="P11" s="16">
        <v>6.2893081761006293E-3</v>
      </c>
      <c r="Q11" s="16">
        <v>0.02</v>
      </c>
      <c r="S11" s="16">
        <v>2.0618556701030931E-2</v>
      </c>
      <c r="T11" s="16">
        <v>1.0869565217391301E-2</v>
      </c>
      <c r="U11" s="16">
        <v>1.3986013986013989E-2</v>
      </c>
      <c r="V11" s="16">
        <v>2.030456852791878E-2</v>
      </c>
      <c r="X11" s="16">
        <v>1.949860724233983E-2</v>
      </c>
      <c r="Y11" s="16">
        <v>7.1428571428571426E-3</v>
      </c>
      <c r="Z11" s="16">
        <v>2.3391812865497071E-2</v>
      </c>
      <c r="AB11" s="16">
        <v>1.3698630136986301E-2</v>
      </c>
      <c r="AC11" s="16">
        <v>1.168614357262104E-2</v>
      </c>
      <c r="AD11" s="16">
        <v>2.1108179419525069E-2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266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261</v>
      </c>
      <c r="C8" s="16">
        <v>0.35555555555555562</v>
      </c>
      <c r="D8" s="16">
        <v>0.31050228310502281</v>
      </c>
      <c r="E8" s="16">
        <v>0.3728813559322034</v>
      </c>
      <c r="G8" s="16">
        <v>0.34509803921568633</v>
      </c>
      <c r="H8" s="16">
        <v>0.31818181818181818</v>
      </c>
      <c r="I8" s="16">
        <v>0.39784946236559138</v>
      </c>
      <c r="J8" s="16">
        <v>0.4</v>
      </c>
      <c r="L8" s="16">
        <v>0.34162520729684909</v>
      </c>
      <c r="M8" s="16">
        <v>0.41880341880341881</v>
      </c>
      <c r="O8" s="16">
        <v>0.30508474576271188</v>
      </c>
      <c r="P8" s="16">
        <v>0.38993710691823902</v>
      </c>
      <c r="Q8" s="16">
        <v>0.41</v>
      </c>
      <c r="S8" s="16">
        <v>0.37113402061855671</v>
      </c>
      <c r="T8" s="16">
        <v>0.35144927536231879</v>
      </c>
      <c r="U8" s="16">
        <v>0.34965034965034958</v>
      </c>
      <c r="V8" s="16">
        <v>0.35025380710659898</v>
      </c>
      <c r="X8" s="16">
        <v>0.34540389972144853</v>
      </c>
      <c r="Y8" s="16">
        <v>0.35714285714285721</v>
      </c>
      <c r="Z8" s="16">
        <v>0.3742690058479532</v>
      </c>
      <c r="AB8" s="16">
        <v>0.34246575342465752</v>
      </c>
      <c r="AC8" s="16">
        <v>0.35058430717863098</v>
      </c>
      <c r="AD8" s="16">
        <v>0.37467018469656987</v>
      </c>
    </row>
    <row r="9" spans="2:32" ht="32.15" customHeight="1" x14ac:dyDescent="0.35">
      <c r="B9" s="18" t="s">
        <v>262</v>
      </c>
      <c r="C9" s="16">
        <v>0.54814814814814816</v>
      </c>
      <c r="D9" s="16">
        <v>0.59360730593607303</v>
      </c>
      <c r="E9" s="16">
        <v>0.53050847457627115</v>
      </c>
      <c r="G9" s="16">
        <v>0.54509803921568623</v>
      </c>
      <c r="H9" s="16">
        <v>0.57196969696969702</v>
      </c>
      <c r="I9" s="16">
        <v>0.532258064516129</v>
      </c>
      <c r="J9" s="16">
        <v>0.52380952380952384</v>
      </c>
      <c r="L9" s="16">
        <v>0.5638474295190713</v>
      </c>
      <c r="M9" s="16">
        <v>0.49572649572649569</v>
      </c>
      <c r="O9" s="16">
        <v>0.57627118644067798</v>
      </c>
      <c r="P9" s="16">
        <v>0.53459119496855345</v>
      </c>
      <c r="Q9" s="16">
        <v>0.53</v>
      </c>
      <c r="S9" s="16">
        <v>0.52577319587628868</v>
      </c>
      <c r="T9" s="16">
        <v>0.53260869565217395</v>
      </c>
      <c r="U9" s="16">
        <v>0.55244755244755239</v>
      </c>
      <c r="V9" s="16">
        <v>0.58883248730964466</v>
      </c>
      <c r="X9" s="16">
        <v>0.55153203342618384</v>
      </c>
      <c r="Y9" s="16">
        <v>0.56428571428571428</v>
      </c>
      <c r="Z9" s="16">
        <v>0.51461988304093564</v>
      </c>
      <c r="AB9" s="16">
        <v>0.56849315068493156</v>
      </c>
      <c r="AC9" s="16">
        <v>0.55759599332220366</v>
      </c>
      <c r="AD9" s="16">
        <v>0.53034300791556732</v>
      </c>
    </row>
    <row r="10" spans="2:32" ht="19" customHeight="1" x14ac:dyDescent="0.35">
      <c r="B10" s="18" t="s">
        <v>263</v>
      </c>
      <c r="C10" s="16">
        <v>8.5185185185185183E-2</v>
      </c>
      <c r="D10" s="16">
        <v>9.1324200913242004E-2</v>
      </c>
      <c r="E10" s="16">
        <v>8.3050847457627114E-2</v>
      </c>
      <c r="G10" s="16">
        <v>0.1058823529411765</v>
      </c>
      <c r="H10" s="16">
        <v>9.8484848484848481E-2</v>
      </c>
      <c r="I10" s="16">
        <v>5.9139784946236562E-2</v>
      </c>
      <c r="J10" s="16">
        <v>4.7619047619047623E-2</v>
      </c>
      <c r="L10" s="16">
        <v>8.45771144278607E-2</v>
      </c>
      <c r="M10" s="16">
        <v>6.8376068376068383E-2</v>
      </c>
      <c r="O10" s="16">
        <v>0.10734463276836161</v>
      </c>
      <c r="P10" s="16">
        <v>7.5471698113207544E-2</v>
      </c>
      <c r="Q10" s="16">
        <v>0.05</v>
      </c>
      <c r="S10" s="16">
        <v>8.7628865979381437E-2</v>
      </c>
      <c r="T10" s="16">
        <v>0.108695652173913</v>
      </c>
      <c r="U10" s="16">
        <v>7.6923076923076927E-2</v>
      </c>
      <c r="V10" s="16">
        <v>5.5837563451776651E-2</v>
      </c>
      <c r="X10" s="16">
        <v>8.9136490250696379E-2</v>
      </c>
      <c r="Y10" s="16">
        <v>7.4999999999999997E-2</v>
      </c>
      <c r="Z10" s="16">
        <v>9.3567251461988299E-2</v>
      </c>
      <c r="AB10" s="16">
        <v>8.0479452054794523E-2</v>
      </c>
      <c r="AC10" s="16">
        <v>8.5141903171953262E-2</v>
      </c>
      <c r="AD10" s="16">
        <v>7.9155672823219003E-2</v>
      </c>
    </row>
    <row r="11" spans="2:32" ht="19" customHeight="1" x14ac:dyDescent="0.35">
      <c r="B11" s="18" t="s">
        <v>122</v>
      </c>
      <c r="C11" s="16">
        <v>1.111111111111111E-2</v>
      </c>
      <c r="D11" s="16">
        <v>4.5662100456621002E-3</v>
      </c>
      <c r="E11" s="16">
        <v>1.3559322033898299E-2</v>
      </c>
      <c r="G11" s="16">
        <v>3.9215686274509803E-3</v>
      </c>
      <c r="H11" s="16">
        <v>1.136363636363636E-2</v>
      </c>
      <c r="I11" s="16">
        <v>1.075268817204301E-2</v>
      </c>
      <c r="J11" s="16">
        <v>2.8571428571428571E-2</v>
      </c>
      <c r="L11" s="16">
        <v>9.9502487562189053E-3</v>
      </c>
      <c r="M11" s="16">
        <v>1.7094017094017099E-2</v>
      </c>
      <c r="O11" s="16">
        <v>1.1299435028248589E-2</v>
      </c>
      <c r="P11" s="16">
        <v>0</v>
      </c>
      <c r="Q11" s="16">
        <v>0.01</v>
      </c>
      <c r="S11" s="16">
        <v>1.54639175257732E-2</v>
      </c>
      <c r="T11" s="16">
        <v>7.246376811594203E-3</v>
      </c>
      <c r="U11" s="16">
        <v>2.097902097902098E-2</v>
      </c>
      <c r="V11" s="16">
        <v>5.076142131979695E-3</v>
      </c>
      <c r="X11" s="16">
        <v>1.3927576601671311E-2</v>
      </c>
      <c r="Y11" s="16">
        <v>3.5714285714285709E-3</v>
      </c>
      <c r="Z11" s="16">
        <v>1.754385964912281E-2</v>
      </c>
      <c r="AB11" s="16">
        <v>8.5616438356164379E-3</v>
      </c>
      <c r="AC11" s="16">
        <v>6.6777963272120202E-3</v>
      </c>
      <c r="AD11" s="16">
        <v>1.5831134564643801E-2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267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261</v>
      </c>
      <c r="C8" s="16">
        <v>0.50493827160493832</v>
      </c>
      <c r="D8" s="16">
        <v>0.54337899543378998</v>
      </c>
      <c r="E8" s="16">
        <v>0.48983050847457632</v>
      </c>
      <c r="G8" s="16">
        <v>0.49803921568627452</v>
      </c>
      <c r="H8" s="16">
        <v>0.4621212121212121</v>
      </c>
      <c r="I8" s="16">
        <v>0.55913978494623651</v>
      </c>
      <c r="J8" s="16">
        <v>0.53333333333333333</v>
      </c>
      <c r="L8" s="16">
        <v>0.4925373134328358</v>
      </c>
      <c r="M8" s="16">
        <v>0.58974358974358976</v>
      </c>
      <c r="O8" s="16">
        <v>0.49152542372881358</v>
      </c>
      <c r="P8" s="16">
        <v>0.47169811320754718</v>
      </c>
      <c r="Q8" s="16">
        <v>0.52</v>
      </c>
      <c r="S8" s="16">
        <v>0.53608247422680411</v>
      </c>
      <c r="T8" s="16">
        <v>0.50362318840579712</v>
      </c>
      <c r="U8" s="16">
        <v>0.49650349650349651</v>
      </c>
      <c r="V8" s="16">
        <v>0.48223350253807112</v>
      </c>
      <c r="X8" s="16">
        <v>0.49303621169916428</v>
      </c>
      <c r="Y8" s="16">
        <v>0.48571428571428571</v>
      </c>
      <c r="Z8" s="16">
        <v>0.56140350877192979</v>
      </c>
      <c r="AB8" s="16">
        <v>0.48116438356164382</v>
      </c>
      <c r="AC8" s="16">
        <v>0.47579298831385641</v>
      </c>
      <c r="AD8" s="16">
        <v>0.54881266490765168</v>
      </c>
    </row>
    <row r="9" spans="2:32" ht="32.15" customHeight="1" x14ac:dyDescent="0.35">
      <c r="B9" s="18" t="s">
        <v>262</v>
      </c>
      <c r="C9" s="16">
        <v>0.41604938271604941</v>
      </c>
      <c r="D9" s="16">
        <v>0.40182648401826482</v>
      </c>
      <c r="E9" s="16">
        <v>0.42203389830508481</v>
      </c>
      <c r="G9" s="16">
        <v>0.41568627450980389</v>
      </c>
      <c r="H9" s="16">
        <v>0.45075757575757569</v>
      </c>
      <c r="I9" s="16">
        <v>0.37096774193548387</v>
      </c>
      <c r="J9" s="16">
        <v>0.40952380952380951</v>
      </c>
      <c r="L9" s="16">
        <v>0.43283582089552242</v>
      </c>
      <c r="M9" s="16">
        <v>0.33333333333333331</v>
      </c>
      <c r="O9" s="16">
        <v>0.42372881355932202</v>
      </c>
      <c r="P9" s="16">
        <v>0.44654088050314472</v>
      </c>
      <c r="Q9" s="16">
        <v>0.41</v>
      </c>
      <c r="S9" s="16">
        <v>0.36597938144329889</v>
      </c>
      <c r="T9" s="16">
        <v>0.40579710144927539</v>
      </c>
      <c r="U9" s="16">
        <v>0.43356643356643348</v>
      </c>
      <c r="V9" s="16">
        <v>0.46700507614213199</v>
      </c>
      <c r="X9" s="16">
        <v>0.42061281337047352</v>
      </c>
      <c r="Y9" s="16">
        <v>0.43571428571428572</v>
      </c>
      <c r="Z9" s="16">
        <v>0.3742690058479532</v>
      </c>
      <c r="AB9" s="16">
        <v>0.4297945205479452</v>
      </c>
      <c r="AC9" s="16">
        <v>0.44240400667779628</v>
      </c>
      <c r="AD9" s="16">
        <v>0.39313984168865429</v>
      </c>
    </row>
    <row r="10" spans="2:32" ht="19" customHeight="1" x14ac:dyDescent="0.35">
      <c r="B10" s="18" t="s">
        <v>263</v>
      </c>
      <c r="C10" s="16">
        <v>6.5432098765432101E-2</v>
      </c>
      <c r="D10" s="16">
        <v>4.5662100456621002E-2</v>
      </c>
      <c r="E10" s="16">
        <v>7.2881355932203393E-2</v>
      </c>
      <c r="G10" s="16">
        <v>7.0588235294117646E-2</v>
      </c>
      <c r="H10" s="16">
        <v>8.3333333333333329E-2</v>
      </c>
      <c r="I10" s="16">
        <v>4.8387096774193547E-2</v>
      </c>
      <c r="J10" s="16">
        <v>3.8095238095238099E-2</v>
      </c>
      <c r="L10" s="16">
        <v>6.3018242122719739E-2</v>
      </c>
      <c r="M10" s="16">
        <v>5.9829059829059832E-2</v>
      </c>
      <c r="O10" s="16">
        <v>7.3446327683615822E-2</v>
      </c>
      <c r="P10" s="16">
        <v>6.9182389937106917E-2</v>
      </c>
      <c r="Q10" s="16">
        <v>0.06</v>
      </c>
      <c r="S10" s="16">
        <v>8.247422680412371E-2</v>
      </c>
      <c r="T10" s="16">
        <v>7.2463768115942032E-2</v>
      </c>
      <c r="U10" s="16">
        <v>5.5944055944055937E-2</v>
      </c>
      <c r="V10" s="16">
        <v>4.5685279187817257E-2</v>
      </c>
      <c r="X10" s="16">
        <v>6.9637883008356549E-2</v>
      </c>
      <c r="Y10" s="16">
        <v>7.1428571428571425E-2</v>
      </c>
      <c r="Z10" s="16">
        <v>4.6783625730994149E-2</v>
      </c>
      <c r="AB10" s="16">
        <v>7.5342465753424653E-2</v>
      </c>
      <c r="AC10" s="16">
        <v>7.0116861435726208E-2</v>
      </c>
      <c r="AD10" s="16">
        <v>4.4854881266490773E-2</v>
      </c>
    </row>
    <row r="11" spans="2:32" ht="19" customHeight="1" x14ac:dyDescent="0.35">
      <c r="B11" s="18" t="s">
        <v>122</v>
      </c>
      <c r="C11" s="16">
        <v>1.358024691358025E-2</v>
      </c>
      <c r="D11" s="16">
        <v>9.1324200913242004E-3</v>
      </c>
      <c r="E11" s="16">
        <v>1.525423728813559E-2</v>
      </c>
      <c r="G11" s="16">
        <v>1.5686274509803921E-2</v>
      </c>
      <c r="H11" s="16">
        <v>3.787878787878788E-3</v>
      </c>
      <c r="I11" s="16">
        <v>2.150537634408602E-2</v>
      </c>
      <c r="J11" s="16">
        <v>1.9047619047619049E-2</v>
      </c>
      <c r="L11" s="16">
        <v>1.1608623548922061E-2</v>
      </c>
      <c r="M11" s="16">
        <v>1.7094017094017099E-2</v>
      </c>
      <c r="O11" s="16">
        <v>1.1299435028248589E-2</v>
      </c>
      <c r="P11" s="16">
        <v>1.257861635220126E-2</v>
      </c>
      <c r="Q11" s="16">
        <v>0.01</v>
      </c>
      <c r="S11" s="16">
        <v>1.54639175257732E-2</v>
      </c>
      <c r="T11" s="16">
        <v>1.8115942028985511E-2</v>
      </c>
      <c r="U11" s="16">
        <v>1.3986013986013989E-2</v>
      </c>
      <c r="V11" s="16">
        <v>5.076142131979695E-3</v>
      </c>
      <c r="X11" s="16">
        <v>1.6713091922005568E-2</v>
      </c>
      <c r="Y11" s="16">
        <v>7.1428571428571426E-3</v>
      </c>
      <c r="Z11" s="16">
        <v>1.754385964912281E-2</v>
      </c>
      <c r="AB11" s="16">
        <v>1.3698630136986301E-2</v>
      </c>
      <c r="AC11" s="16">
        <v>1.168614357262104E-2</v>
      </c>
      <c r="AD11" s="16">
        <v>1.319261213720317E-2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268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261</v>
      </c>
      <c r="C8" s="16">
        <v>0.18765432098765431</v>
      </c>
      <c r="D8" s="16">
        <v>0.17808219178082191</v>
      </c>
      <c r="E8" s="16">
        <v>0.19152542372881359</v>
      </c>
      <c r="G8" s="16">
        <v>0.20392156862745101</v>
      </c>
      <c r="H8" s="16">
        <v>0.15909090909090909</v>
      </c>
      <c r="I8" s="16">
        <v>0.20430107526881719</v>
      </c>
      <c r="J8" s="16">
        <v>0.19047619047619049</v>
      </c>
      <c r="L8" s="16">
        <v>0.16583747927031511</v>
      </c>
      <c r="M8" s="16">
        <v>0.1965811965811966</v>
      </c>
      <c r="O8" s="16">
        <v>0.16384180790960451</v>
      </c>
      <c r="P8" s="16">
        <v>0.1823899371069182</v>
      </c>
      <c r="Q8" s="16">
        <v>0.17</v>
      </c>
      <c r="S8" s="16">
        <v>0.24742268041237109</v>
      </c>
      <c r="T8" s="16">
        <v>0.2101449275362319</v>
      </c>
      <c r="U8" s="16">
        <v>0.17482517482517479</v>
      </c>
      <c r="V8" s="16">
        <v>0.1065989847715736</v>
      </c>
      <c r="X8" s="16">
        <v>0.2116991643454039</v>
      </c>
      <c r="Y8" s="16">
        <v>0.13928571428571429</v>
      </c>
      <c r="Z8" s="16">
        <v>0.21637426900584791</v>
      </c>
      <c r="AB8" s="16">
        <v>0.17465753424657529</v>
      </c>
      <c r="AC8" s="16">
        <v>0.1702838063439065</v>
      </c>
      <c r="AD8" s="16">
        <v>0.18733509234828499</v>
      </c>
    </row>
    <row r="9" spans="2:32" ht="32.15" customHeight="1" x14ac:dyDescent="0.35">
      <c r="B9" s="18" t="s">
        <v>262</v>
      </c>
      <c r="C9" s="16">
        <v>0.4567901234567901</v>
      </c>
      <c r="D9" s="16">
        <v>0.43835616438356162</v>
      </c>
      <c r="E9" s="16">
        <v>0.46440677966101701</v>
      </c>
      <c r="G9" s="16">
        <v>0.45490196078431372</v>
      </c>
      <c r="H9" s="16">
        <v>0.45833333333333331</v>
      </c>
      <c r="I9" s="16">
        <v>0.46774193548387089</v>
      </c>
      <c r="J9" s="16">
        <v>0.43809523809523809</v>
      </c>
      <c r="L9" s="16">
        <v>0.46600331674958539</v>
      </c>
      <c r="M9" s="16">
        <v>0.42735042735042728</v>
      </c>
      <c r="O9" s="16">
        <v>0.41242937853107342</v>
      </c>
      <c r="P9" s="16">
        <v>0.49056603773584911</v>
      </c>
      <c r="Q9" s="16">
        <v>0.5</v>
      </c>
      <c r="S9" s="16">
        <v>0.39690721649484528</v>
      </c>
      <c r="T9" s="16">
        <v>0.45652173913043481</v>
      </c>
      <c r="U9" s="16">
        <v>0.44755244755244761</v>
      </c>
      <c r="V9" s="16">
        <v>0.52284263959390864</v>
      </c>
      <c r="X9" s="16">
        <v>0.46518105849582181</v>
      </c>
      <c r="Y9" s="16">
        <v>0.47142857142857142</v>
      </c>
      <c r="Z9" s="16">
        <v>0.41520467836257308</v>
      </c>
      <c r="AB9" s="16">
        <v>0.46917808219178081</v>
      </c>
      <c r="AC9" s="16">
        <v>0.46410684474123542</v>
      </c>
      <c r="AD9" s="16">
        <v>0.44063324538258569</v>
      </c>
    </row>
    <row r="10" spans="2:32" ht="19" customHeight="1" x14ac:dyDescent="0.35">
      <c r="B10" s="18" t="s">
        <v>263</v>
      </c>
      <c r="C10" s="16">
        <v>0.33456790123456792</v>
      </c>
      <c r="D10" s="16">
        <v>0.36529680365296802</v>
      </c>
      <c r="E10" s="16">
        <v>0.32203389830508472</v>
      </c>
      <c r="G10" s="16">
        <v>0.32549019607843138</v>
      </c>
      <c r="H10" s="16">
        <v>0.36363636363636359</v>
      </c>
      <c r="I10" s="16">
        <v>0.30107526881720431</v>
      </c>
      <c r="J10" s="16">
        <v>0.34285714285714292</v>
      </c>
      <c r="L10" s="16">
        <v>0.34991708126036491</v>
      </c>
      <c r="M10" s="16">
        <v>0.3504273504273504</v>
      </c>
      <c r="O10" s="16">
        <v>0.40677966101694918</v>
      </c>
      <c r="P10" s="16">
        <v>0.32075471698113212</v>
      </c>
      <c r="Q10" s="16">
        <v>0.32</v>
      </c>
      <c r="S10" s="16">
        <v>0.31958762886597941</v>
      </c>
      <c r="T10" s="16">
        <v>0.32246376811594202</v>
      </c>
      <c r="U10" s="16">
        <v>0.35664335664335672</v>
      </c>
      <c r="V10" s="16">
        <v>0.35025380710659898</v>
      </c>
      <c r="X10" s="16">
        <v>0.29805013927576601</v>
      </c>
      <c r="Y10" s="16">
        <v>0.38214285714285712</v>
      </c>
      <c r="Z10" s="16">
        <v>0.33333333333333331</v>
      </c>
      <c r="AB10" s="16">
        <v>0.3339041095890411</v>
      </c>
      <c r="AC10" s="16">
        <v>0.34891485809682798</v>
      </c>
      <c r="AD10" s="16">
        <v>0.34300791556728227</v>
      </c>
    </row>
    <row r="11" spans="2:32" ht="19" customHeight="1" x14ac:dyDescent="0.35">
      <c r="B11" s="18" t="s">
        <v>122</v>
      </c>
      <c r="C11" s="16">
        <v>2.0987654320987651E-2</v>
      </c>
      <c r="D11" s="16">
        <v>1.8264840182648401E-2</v>
      </c>
      <c r="E11" s="16">
        <v>2.2033898305084749E-2</v>
      </c>
      <c r="G11" s="16">
        <v>1.5686274509803921E-2</v>
      </c>
      <c r="H11" s="16">
        <v>1.893939393939394E-2</v>
      </c>
      <c r="I11" s="16">
        <v>2.6881720430107531E-2</v>
      </c>
      <c r="J11" s="16">
        <v>2.8571428571428571E-2</v>
      </c>
      <c r="L11" s="16">
        <v>1.824212271973466E-2</v>
      </c>
      <c r="M11" s="16">
        <v>2.564102564102564E-2</v>
      </c>
      <c r="O11" s="16">
        <v>1.6949152542372881E-2</v>
      </c>
      <c r="P11" s="16">
        <v>6.2893081761006293E-3</v>
      </c>
      <c r="Q11" s="16">
        <v>0.01</v>
      </c>
      <c r="S11" s="16">
        <v>3.608247422680412E-2</v>
      </c>
      <c r="T11" s="16">
        <v>1.0869565217391301E-2</v>
      </c>
      <c r="U11" s="16">
        <v>2.097902097902098E-2</v>
      </c>
      <c r="V11" s="16">
        <v>2.030456852791878E-2</v>
      </c>
      <c r="X11" s="16">
        <v>2.506963788300836E-2</v>
      </c>
      <c r="Y11" s="16">
        <v>7.1428571428571426E-3</v>
      </c>
      <c r="Z11" s="16">
        <v>3.5087719298245612E-2</v>
      </c>
      <c r="AB11" s="16">
        <v>2.2260273972602738E-2</v>
      </c>
      <c r="AC11" s="16">
        <v>1.6694490818030049E-2</v>
      </c>
      <c r="AD11" s="16">
        <v>2.9023746701846969E-2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269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261</v>
      </c>
      <c r="C8" s="16">
        <v>0.27901234567901229</v>
      </c>
      <c r="D8" s="16">
        <v>0.32420091324200911</v>
      </c>
      <c r="E8" s="16">
        <v>0.26271186440677968</v>
      </c>
      <c r="G8" s="16">
        <v>0.25882352941176467</v>
      </c>
      <c r="H8" s="16">
        <v>0.23484848484848489</v>
      </c>
      <c r="I8" s="16">
        <v>0.31720430107526881</v>
      </c>
      <c r="J8" s="16">
        <v>0.37142857142857139</v>
      </c>
      <c r="L8" s="16">
        <v>0.28026533996683251</v>
      </c>
      <c r="M8" s="16">
        <v>0.2393162393162393</v>
      </c>
      <c r="O8" s="16">
        <v>0.29943502824858759</v>
      </c>
      <c r="P8" s="16">
        <v>0.28930817610062892</v>
      </c>
      <c r="Q8" s="16">
        <v>0.28000000000000003</v>
      </c>
      <c r="S8" s="16">
        <v>0.31958762886597941</v>
      </c>
      <c r="T8" s="16">
        <v>0.26811594202898548</v>
      </c>
      <c r="U8" s="16">
        <v>0.25874125874125881</v>
      </c>
      <c r="V8" s="16">
        <v>0.26903553299492378</v>
      </c>
      <c r="X8" s="16">
        <v>0.25626740947075211</v>
      </c>
      <c r="Y8" s="16">
        <v>0.28214285714285708</v>
      </c>
      <c r="Z8" s="16">
        <v>0.32163742690058478</v>
      </c>
      <c r="AB8" s="16">
        <v>0.25171232876712329</v>
      </c>
      <c r="AC8" s="16">
        <v>0.2570951585976628</v>
      </c>
      <c r="AD8" s="16">
        <v>0.32717678100263847</v>
      </c>
    </row>
    <row r="9" spans="2:32" ht="32.15" customHeight="1" x14ac:dyDescent="0.35">
      <c r="B9" s="18" t="s">
        <v>262</v>
      </c>
      <c r="C9" s="16">
        <v>0.57654320987654317</v>
      </c>
      <c r="D9" s="16">
        <v>0.55707762557077622</v>
      </c>
      <c r="E9" s="16">
        <v>0.58305084745762714</v>
      </c>
      <c r="G9" s="16">
        <v>0.59607843137254901</v>
      </c>
      <c r="H9" s="16">
        <v>0.62878787878787878</v>
      </c>
      <c r="I9" s="16">
        <v>0.5161290322580645</v>
      </c>
      <c r="J9" s="16">
        <v>0.50476190476190474</v>
      </c>
      <c r="L9" s="16">
        <v>0.5787728026533997</v>
      </c>
      <c r="M9" s="16">
        <v>0.6495726495726496</v>
      </c>
      <c r="O9" s="16">
        <v>0.5536723163841808</v>
      </c>
      <c r="P9" s="16">
        <v>0.57232704402515722</v>
      </c>
      <c r="Q9" s="16">
        <v>0.59</v>
      </c>
      <c r="S9" s="16">
        <v>0.53092783505154639</v>
      </c>
      <c r="T9" s="16">
        <v>0.55434782608695654</v>
      </c>
      <c r="U9" s="16">
        <v>0.65734265734265729</v>
      </c>
      <c r="V9" s="16">
        <v>0.59390862944162437</v>
      </c>
      <c r="X9" s="16">
        <v>0.57660167130919215</v>
      </c>
      <c r="Y9" s="16">
        <v>0.5714285714285714</v>
      </c>
      <c r="Z9" s="16">
        <v>0.58479532163742687</v>
      </c>
      <c r="AB9" s="16">
        <v>0.59246575342465757</v>
      </c>
      <c r="AC9" s="16">
        <v>0.59432387312186974</v>
      </c>
      <c r="AD9" s="16">
        <v>0.55936675461741425</v>
      </c>
    </row>
    <row r="10" spans="2:32" ht="19" customHeight="1" x14ac:dyDescent="0.35">
      <c r="B10" s="18" t="s">
        <v>263</v>
      </c>
      <c r="C10" s="16">
        <v>0.1246913580246914</v>
      </c>
      <c r="D10" s="16">
        <v>0.1050228310502283</v>
      </c>
      <c r="E10" s="16">
        <v>0.1322033898305085</v>
      </c>
      <c r="G10" s="16">
        <v>0.1372549019607843</v>
      </c>
      <c r="H10" s="16">
        <v>0.1136363636363636</v>
      </c>
      <c r="I10" s="16">
        <v>0.1397849462365591</v>
      </c>
      <c r="J10" s="16">
        <v>9.5238095238095233E-2</v>
      </c>
      <c r="L10" s="16">
        <v>0.12769485903814259</v>
      </c>
      <c r="M10" s="16">
        <v>7.6923076923076927E-2</v>
      </c>
      <c r="O10" s="16">
        <v>0.12994350282485881</v>
      </c>
      <c r="P10" s="16">
        <v>0.13836477987421381</v>
      </c>
      <c r="Q10" s="16">
        <v>0.13</v>
      </c>
      <c r="S10" s="16">
        <v>0.1237113402061856</v>
      </c>
      <c r="T10" s="16">
        <v>0.1521739130434783</v>
      </c>
      <c r="U10" s="16">
        <v>6.9930069930069935E-2</v>
      </c>
      <c r="V10" s="16">
        <v>0.12690355329949241</v>
      </c>
      <c r="X10" s="16">
        <v>0.14484679665738159</v>
      </c>
      <c r="Y10" s="16">
        <v>0.12857142857142859</v>
      </c>
      <c r="Z10" s="16">
        <v>7.6023391812865493E-2</v>
      </c>
      <c r="AB10" s="16">
        <v>0.13698630136986301</v>
      </c>
      <c r="AC10" s="16">
        <v>0.13355592654424039</v>
      </c>
      <c r="AD10" s="16">
        <v>9.2348284960422161E-2</v>
      </c>
    </row>
    <row r="11" spans="2:32" ht="19" customHeight="1" x14ac:dyDescent="0.35">
      <c r="B11" s="18" t="s">
        <v>122</v>
      </c>
      <c r="C11" s="16">
        <v>1.9753086419753089E-2</v>
      </c>
      <c r="D11" s="16">
        <v>1.3698630136986301E-2</v>
      </c>
      <c r="E11" s="16">
        <v>2.2033898305084749E-2</v>
      </c>
      <c r="G11" s="16">
        <v>7.8431372549019607E-3</v>
      </c>
      <c r="H11" s="16">
        <v>2.2727272727272731E-2</v>
      </c>
      <c r="I11" s="16">
        <v>2.6881720430107531E-2</v>
      </c>
      <c r="J11" s="16">
        <v>2.8571428571428571E-2</v>
      </c>
      <c r="L11" s="16">
        <v>1.3266998341625209E-2</v>
      </c>
      <c r="M11" s="16">
        <v>3.4188034188034191E-2</v>
      </c>
      <c r="O11" s="16">
        <v>1.6949152542372881E-2</v>
      </c>
      <c r="P11" s="16">
        <v>0</v>
      </c>
      <c r="Q11" s="16">
        <v>0</v>
      </c>
      <c r="S11" s="16">
        <v>2.5773195876288658E-2</v>
      </c>
      <c r="T11" s="16">
        <v>2.5362318840579708E-2</v>
      </c>
      <c r="U11" s="16">
        <v>1.3986013986013989E-2</v>
      </c>
      <c r="V11" s="16">
        <v>1.015228426395939E-2</v>
      </c>
      <c r="X11" s="16">
        <v>2.2284122562674091E-2</v>
      </c>
      <c r="Y11" s="16">
        <v>1.785714285714286E-2</v>
      </c>
      <c r="Z11" s="16">
        <v>1.754385964912281E-2</v>
      </c>
      <c r="AB11" s="16">
        <v>1.883561643835616E-2</v>
      </c>
      <c r="AC11" s="16">
        <v>1.5025041736227049E-2</v>
      </c>
      <c r="AD11" s="16">
        <v>2.1108179419525069E-2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270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261</v>
      </c>
      <c r="C8" s="16">
        <v>0.30864197530864201</v>
      </c>
      <c r="D8" s="16">
        <v>0.30136986301369861</v>
      </c>
      <c r="E8" s="16">
        <v>0.31016949152542372</v>
      </c>
      <c r="G8" s="16">
        <v>0.32156862745098042</v>
      </c>
      <c r="H8" s="16">
        <v>0.28030303030303028</v>
      </c>
      <c r="I8" s="16">
        <v>0.30645161290322581</v>
      </c>
      <c r="J8" s="16">
        <v>0.35238095238095241</v>
      </c>
      <c r="L8" s="16">
        <v>0.30348258706467662</v>
      </c>
      <c r="M8" s="16">
        <v>0.31623931623931623</v>
      </c>
      <c r="O8" s="16">
        <v>0.29943502824858759</v>
      </c>
      <c r="P8" s="16">
        <v>0.37735849056603782</v>
      </c>
      <c r="Q8" s="16">
        <v>0.32</v>
      </c>
      <c r="S8" s="16">
        <v>0.38144329896907209</v>
      </c>
      <c r="T8" s="16">
        <v>0.28985507246376813</v>
      </c>
      <c r="U8" s="16">
        <v>0.33566433566433568</v>
      </c>
      <c r="V8" s="16">
        <v>0.24365482233502539</v>
      </c>
      <c r="X8" s="16">
        <v>0.29247910863509752</v>
      </c>
      <c r="Y8" s="16">
        <v>0.31428571428571428</v>
      </c>
      <c r="Z8" s="16">
        <v>0.33333333333333331</v>
      </c>
      <c r="AB8" s="16">
        <v>0.28595890410958902</v>
      </c>
      <c r="AC8" s="16">
        <v>0.29883138564273792</v>
      </c>
      <c r="AD8" s="16">
        <v>0.31134564643799473</v>
      </c>
    </row>
    <row r="9" spans="2:32" ht="32.15" customHeight="1" x14ac:dyDescent="0.35">
      <c r="B9" s="18" t="s">
        <v>262</v>
      </c>
      <c r="C9" s="16">
        <v>0.54938271604938271</v>
      </c>
      <c r="D9" s="16">
        <v>0.55251141552511418</v>
      </c>
      <c r="E9" s="16">
        <v>0.54915254237288136</v>
      </c>
      <c r="G9" s="16">
        <v>0.53333333333333333</v>
      </c>
      <c r="H9" s="16">
        <v>0.53030303030303028</v>
      </c>
      <c r="I9" s="16">
        <v>0.61290322580645162</v>
      </c>
      <c r="J9" s="16">
        <v>0.52380952380952384</v>
      </c>
      <c r="L9" s="16">
        <v>0.55887230514096187</v>
      </c>
      <c r="M9" s="16">
        <v>0.52991452991452992</v>
      </c>
      <c r="O9" s="16">
        <v>0.49717514124293788</v>
      </c>
      <c r="P9" s="16">
        <v>0.5220125786163522</v>
      </c>
      <c r="Q9" s="16">
        <v>0.56999999999999995</v>
      </c>
      <c r="S9" s="16">
        <v>0.49484536082474229</v>
      </c>
      <c r="T9" s="16">
        <v>0.52898550724637683</v>
      </c>
      <c r="U9" s="16">
        <v>0.54545454545454541</v>
      </c>
      <c r="V9" s="16">
        <v>0.63451776649746194</v>
      </c>
      <c r="X9" s="16">
        <v>0.55710306406685239</v>
      </c>
      <c r="Y9" s="16">
        <v>0.55000000000000004</v>
      </c>
      <c r="Z9" s="16">
        <v>0.53216374269005851</v>
      </c>
      <c r="AB9" s="16">
        <v>0.56506849315068497</v>
      </c>
      <c r="AC9" s="16">
        <v>0.56093489148580966</v>
      </c>
      <c r="AD9" s="16">
        <v>0.53562005277044855</v>
      </c>
    </row>
    <row r="10" spans="2:32" ht="19" customHeight="1" x14ac:dyDescent="0.35">
      <c r="B10" s="18" t="s">
        <v>263</v>
      </c>
      <c r="C10" s="16">
        <v>0.12716049382716049</v>
      </c>
      <c r="D10" s="16">
        <v>0.14155251141552511</v>
      </c>
      <c r="E10" s="16">
        <v>0.12203389830508481</v>
      </c>
      <c r="G10" s="16">
        <v>0.1333333333333333</v>
      </c>
      <c r="H10" s="16">
        <v>0.17045454545454539</v>
      </c>
      <c r="I10" s="16">
        <v>6.9892473118279563E-2</v>
      </c>
      <c r="J10" s="16">
        <v>0.10476190476190481</v>
      </c>
      <c r="L10" s="16">
        <v>0.12437810945273629</v>
      </c>
      <c r="M10" s="16">
        <v>0.13675213675213679</v>
      </c>
      <c r="O10" s="16">
        <v>0.1864406779661017</v>
      </c>
      <c r="P10" s="16">
        <v>9.4339622641509441E-2</v>
      </c>
      <c r="Q10" s="16">
        <v>0.11</v>
      </c>
      <c r="S10" s="16">
        <v>9.7938144329896906E-2</v>
      </c>
      <c r="T10" s="16">
        <v>0.16666666666666671</v>
      </c>
      <c r="U10" s="16">
        <v>0.1048951048951049</v>
      </c>
      <c r="V10" s="16">
        <v>0.116751269035533</v>
      </c>
      <c r="X10" s="16">
        <v>0.1309192200557103</v>
      </c>
      <c r="Y10" s="16">
        <v>0.125</v>
      </c>
      <c r="Z10" s="16">
        <v>0.1228070175438596</v>
      </c>
      <c r="AB10" s="16">
        <v>0.13698630136986301</v>
      </c>
      <c r="AC10" s="16">
        <v>0.1285475792988314</v>
      </c>
      <c r="AD10" s="16">
        <v>0.13720316622691289</v>
      </c>
    </row>
    <row r="11" spans="2:32" ht="19" customHeight="1" x14ac:dyDescent="0.35">
      <c r="B11" s="18" t="s">
        <v>122</v>
      </c>
      <c r="C11" s="16">
        <v>1.4814814814814821E-2</v>
      </c>
      <c r="D11" s="16">
        <v>4.5662100456621002E-3</v>
      </c>
      <c r="E11" s="16">
        <v>1.864406779661017E-2</v>
      </c>
      <c r="G11" s="16">
        <v>1.1764705882352939E-2</v>
      </c>
      <c r="H11" s="16">
        <v>1.893939393939394E-2</v>
      </c>
      <c r="I11" s="16">
        <v>1.075268817204301E-2</v>
      </c>
      <c r="J11" s="16">
        <v>1.9047619047619049E-2</v>
      </c>
      <c r="L11" s="16">
        <v>1.3266998341625209E-2</v>
      </c>
      <c r="M11" s="16">
        <v>1.7094017094017099E-2</v>
      </c>
      <c r="O11" s="16">
        <v>1.6949152542372881E-2</v>
      </c>
      <c r="P11" s="16">
        <v>6.2893081761006293E-3</v>
      </c>
      <c r="Q11" s="16">
        <v>0</v>
      </c>
      <c r="S11" s="16">
        <v>2.5773195876288658E-2</v>
      </c>
      <c r="T11" s="16">
        <v>1.4492753623188409E-2</v>
      </c>
      <c r="U11" s="16">
        <v>1.3986013986013989E-2</v>
      </c>
      <c r="V11" s="16">
        <v>5.076142131979695E-3</v>
      </c>
      <c r="X11" s="16">
        <v>1.949860724233983E-2</v>
      </c>
      <c r="Y11" s="16">
        <v>1.0714285714285709E-2</v>
      </c>
      <c r="Z11" s="16">
        <v>1.1695906432748541E-2</v>
      </c>
      <c r="AB11" s="16">
        <v>1.198630136986301E-2</v>
      </c>
      <c r="AC11" s="16">
        <v>1.168614357262104E-2</v>
      </c>
      <c r="AD11" s="16">
        <v>1.5831134564643801E-2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271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261</v>
      </c>
      <c r="C8" s="16">
        <v>0.33950617283950618</v>
      </c>
      <c r="D8" s="16">
        <v>0.39269406392694062</v>
      </c>
      <c r="E8" s="16">
        <v>0.32033898305084751</v>
      </c>
      <c r="G8" s="16">
        <v>0.27058823529411757</v>
      </c>
      <c r="H8" s="16">
        <v>0.32575757575757569</v>
      </c>
      <c r="I8" s="16">
        <v>0.36021505376344087</v>
      </c>
      <c r="J8" s="16">
        <v>0.50476190476190474</v>
      </c>
      <c r="L8" s="16">
        <v>0.34162520729684909</v>
      </c>
      <c r="M8" s="16">
        <v>0.33333333333333331</v>
      </c>
      <c r="O8" s="16">
        <v>0.32203389830508472</v>
      </c>
      <c r="P8" s="16">
        <v>0.38364779874213839</v>
      </c>
      <c r="Q8" s="16">
        <v>0.32</v>
      </c>
      <c r="S8" s="16">
        <v>0.34536082474226798</v>
      </c>
      <c r="T8" s="16">
        <v>0.34782608695652167</v>
      </c>
      <c r="U8" s="16">
        <v>0.3776223776223776</v>
      </c>
      <c r="V8" s="16">
        <v>0.29441624365482227</v>
      </c>
      <c r="X8" s="16">
        <v>0.32311977715877438</v>
      </c>
      <c r="Y8" s="16">
        <v>0.3392857142857143</v>
      </c>
      <c r="Z8" s="16">
        <v>0.3742690058479532</v>
      </c>
      <c r="AB8" s="16">
        <v>0.3065068493150685</v>
      </c>
      <c r="AC8" s="16">
        <v>0.32053422370617701</v>
      </c>
      <c r="AD8" s="16">
        <v>0.36411609498680741</v>
      </c>
    </row>
    <row r="9" spans="2:32" ht="32.15" customHeight="1" x14ac:dyDescent="0.35">
      <c r="B9" s="18" t="s">
        <v>262</v>
      </c>
      <c r="C9" s="16">
        <v>0.52222222222222225</v>
      </c>
      <c r="D9" s="16">
        <v>0.50684931506849318</v>
      </c>
      <c r="E9" s="16">
        <v>0.52711864406779663</v>
      </c>
      <c r="G9" s="16">
        <v>0.55686274509803924</v>
      </c>
      <c r="H9" s="16">
        <v>0.53787878787878785</v>
      </c>
      <c r="I9" s="16">
        <v>0.5161290322580645</v>
      </c>
      <c r="J9" s="16">
        <v>0.40952380952380951</v>
      </c>
      <c r="L9" s="16">
        <v>0.51409618573797677</v>
      </c>
      <c r="M9" s="16">
        <v>0.55555555555555558</v>
      </c>
      <c r="O9" s="16">
        <v>0.5423728813559322</v>
      </c>
      <c r="P9" s="16">
        <v>0.48427672955974838</v>
      </c>
      <c r="Q9" s="16">
        <v>0.49</v>
      </c>
      <c r="S9" s="16">
        <v>0.52061855670103097</v>
      </c>
      <c r="T9" s="16">
        <v>0.51086956521739135</v>
      </c>
      <c r="U9" s="16">
        <v>0.47552447552447552</v>
      </c>
      <c r="V9" s="16">
        <v>0.57360406091370564</v>
      </c>
      <c r="X9" s="16">
        <v>0.51810584958217265</v>
      </c>
      <c r="Y9" s="16">
        <v>0.5535714285714286</v>
      </c>
      <c r="Z9" s="16">
        <v>0.47953216374268998</v>
      </c>
      <c r="AB9" s="16">
        <v>0.55136986301369861</v>
      </c>
      <c r="AC9" s="16">
        <v>0.54090150250417357</v>
      </c>
      <c r="AD9" s="16">
        <v>0.50395778364116095</v>
      </c>
    </row>
    <row r="10" spans="2:32" ht="19" customHeight="1" x14ac:dyDescent="0.35">
      <c r="B10" s="18" t="s">
        <v>263</v>
      </c>
      <c r="C10" s="16">
        <v>0.12592592592592591</v>
      </c>
      <c r="D10" s="16">
        <v>9.5890410958904104E-2</v>
      </c>
      <c r="E10" s="16">
        <v>0.13728813559322031</v>
      </c>
      <c r="G10" s="16">
        <v>0.1647058823529412</v>
      </c>
      <c r="H10" s="16">
        <v>0.1136363636363636</v>
      </c>
      <c r="I10" s="16">
        <v>0.1182795698924731</v>
      </c>
      <c r="J10" s="16">
        <v>7.6190476190476197E-2</v>
      </c>
      <c r="L10" s="16">
        <v>0.13266998341625211</v>
      </c>
      <c r="M10" s="16">
        <v>9.4017094017094016E-2</v>
      </c>
      <c r="O10" s="16">
        <v>0.1242937853107345</v>
      </c>
      <c r="P10" s="16">
        <v>0.13207547169811321</v>
      </c>
      <c r="Q10" s="16">
        <v>0.18</v>
      </c>
      <c r="S10" s="16">
        <v>0.1185567010309278</v>
      </c>
      <c r="T10" s="16">
        <v>0.13043478260869559</v>
      </c>
      <c r="U10" s="16">
        <v>0.13286713286713289</v>
      </c>
      <c r="V10" s="16">
        <v>0.12182741116751269</v>
      </c>
      <c r="X10" s="16">
        <v>0.1476323119777159</v>
      </c>
      <c r="Y10" s="16">
        <v>9.285714285714286E-2</v>
      </c>
      <c r="Z10" s="16">
        <v>0.13450292397660821</v>
      </c>
      <c r="AB10" s="16">
        <v>0.13356164383561639</v>
      </c>
      <c r="AC10" s="16">
        <v>0.1285475792988314</v>
      </c>
      <c r="AD10" s="16">
        <v>0.11345646437994721</v>
      </c>
    </row>
    <row r="11" spans="2:32" ht="19" customHeight="1" x14ac:dyDescent="0.35">
      <c r="B11" s="18" t="s">
        <v>122</v>
      </c>
      <c r="C11" s="16">
        <v>1.234567901234568E-2</v>
      </c>
      <c r="D11" s="16">
        <v>4.5662100456621002E-3</v>
      </c>
      <c r="E11" s="16">
        <v>1.525423728813559E-2</v>
      </c>
      <c r="G11" s="16">
        <v>7.8431372549019607E-3</v>
      </c>
      <c r="H11" s="16">
        <v>2.2727272727272731E-2</v>
      </c>
      <c r="I11" s="16">
        <v>5.3763440860215058E-3</v>
      </c>
      <c r="J11" s="16">
        <v>9.5238095238095247E-3</v>
      </c>
      <c r="L11" s="16">
        <v>1.1608623548922061E-2</v>
      </c>
      <c r="M11" s="16">
        <v>1.7094017094017099E-2</v>
      </c>
      <c r="O11" s="16">
        <v>1.1299435028248589E-2</v>
      </c>
      <c r="P11" s="16">
        <v>0</v>
      </c>
      <c r="Q11" s="16">
        <v>0.01</v>
      </c>
      <c r="S11" s="16">
        <v>1.54639175257732E-2</v>
      </c>
      <c r="T11" s="16">
        <v>1.0869565217391301E-2</v>
      </c>
      <c r="U11" s="16">
        <v>1.3986013986013989E-2</v>
      </c>
      <c r="V11" s="16">
        <v>1.015228426395939E-2</v>
      </c>
      <c r="X11" s="16">
        <v>1.1142061281337051E-2</v>
      </c>
      <c r="Y11" s="16">
        <v>1.428571428571429E-2</v>
      </c>
      <c r="Z11" s="16">
        <v>1.1695906432748541E-2</v>
      </c>
      <c r="AB11" s="16">
        <v>8.5616438356164379E-3</v>
      </c>
      <c r="AC11" s="16">
        <v>1.001669449081803E-2</v>
      </c>
      <c r="AD11" s="16">
        <v>1.8469656992084429E-2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F23"/>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272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32.15" customHeight="1" x14ac:dyDescent="0.35">
      <c r="B8" s="18" t="s">
        <v>273</v>
      </c>
      <c r="C8" s="16">
        <v>0.17654320987654321</v>
      </c>
      <c r="D8" s="16">
        <v>0.20091324200913241</v>
      </c>
      <c r="E8" s="16">
        <v>0.1661016949152542</v>
      </c>
      <c r="G8" s="16">
        <v>0.17254901960784311</v>
      </c>
      <c r="H8" s="16">
        <v>0.17045454545454539</v>
      </c>
      <c r="I8" s="16">
        <v>0.21505376344086019</v>
      </c>
      <c r="J8" s="16">
        <v>0.1333333333333333</v>
      </c>
      <c r="L8" s="16">
        <v>0.18573797678275289</v>
      </c>
      <c r="M8" s="16">
        <v>0.12820512820512819</v>
      </c>
      <c r="O8" s="16">
        <v>0.16949152542372881</v>
      </c>
      <c r="P8" s="16">
        <v>0.169811320754717</v>
      </c>
      <c r="Q8" s="16">
        <v>0.15</v>
      </c>
      <c r="S8" s="16">
        <v>0.1907216494845361</v>
      </c>
      <c r="T8" s="16">
        <v>0.14492753623188409</v>
      </c>
      <c r="U8" s="16">
        <v>0.1888111888111888</v>
      </c>
      <c r="V8" s="16">
        <v>0.1979695431472081</v>
      </c>
      <c r="X8" s="16">
        <v>0.18384401114206131</v>
      </c>
      <c r="Y8" s="16">
        <v>0.17499999999999999</v>
      </c>
      <c r="Z8" s="16">
        <v>0.1637426900584795</v>
      </c>
      <c r="AB8" s="16">
        <v>0.18493150684931511</v>
      </c>
      <c r="AC8" s="16">
        <v>0.18864774624373959</v>
      </c>
      <c r="AD8" s="16">
        <v>0.16358839050131929</v>
      </c>
    </row>
    <row r="9" spans="2:32" ht="32.15" customHeight="1" x14ac:dyDescent="0.35">
      <c r="B9" s="18" t="s">
        <v>274</v>
      </c>
      <c r="C9" s="16">
        <v>7.9012345679012344E-2</v>
      </c>
      <c r="D9" s="16">
        <v>6.3926940639269403E-2</v>
      </c>
      <c r="E9" s="16">
        <v>8.4745762711864403E-2</v>
      </c>
      <c r="G9" s="16">
        <v>8.6274509803921567E-2</v>
      </c>
      <c r="H9" s="16">
        <v>9.8484848484848481E-2</v>
      </c>
      <c r="I9" s="16">
        <v>5.3763440860215048E-2</v>
      </c>
      <c r="J9" s="16">
        <v>5.7142857142857141E-2</v>
      </c>
      <c r="L9" s="16">
        <v>7.4626865671641784E-2</v>
      </c>
      <c r="M9" s="16">
        <v>0.1111111111111111</v>
      </c>
      <c r="O9" s="16">
        <v>7.909604519774012E-2</v>
      </c>
      <c r="P9" s="16">
        <v>8.1761006289308172E-2</v>
      </c>
      <c r="Q9" s="16">
        <v>0.08</v>
      </c>
      <c r="S9" s="16">
        <v>8.7628865979381437E-2</v>
      </c>
      <c r="T9" s="16">
        <v>7.9710144927536225E-2</v>
      </c>
      <c r="U9" s="16">
        <v>6.2937062937062943E-2</v>
      </c>
      <c r="V9" s="16">
        <v>8.1218274111675121E-2</v>
      </c>
      <c r="X9" s="16">
        <v>8.9136490250696379E-2</v>
      </c>
      <c r="Y9" s="16">
        <v>6.7857142857142852E-2</v>
      </c>
      <c r="Z9" s="16">
        <v>7.6023391812865493E-2</v>
      </c>
      <c r="AB9" s="16">
        <v>7.3630136986301373E-2</v>
      </c>
      <c r="AC9" s="16">
        <v>7.3455759599332218E-2</v>
      </c>
      <c r="AD9" s="16">
        <v>7.1240105540897103E-2</v>
      </c>
    </row>
    <row r="10" spans="2:32" ht="32.15" customHeight="1" x14ac:dyDescent="0.35">
      <c r="B10" s="18" t="s">
        <v>275</v>
      </c>
      <c r="C10" s="16">
        <v>0.1987654320987654</v>
      </c>
      <c r="D10" s="16">
        <v>0.17808219178082191</v>
      </c>
      <c r="E10" s="16">
        <v>0.20677966101694911</v>
      </c>
      <c r="G10" s="16">
        <v>0.19607843137254899</v>
      </c>
      <c r="H10" s="16">
        <v>0.20454545454545461</v>
      </c>
      <c r="I10" s="16">
        <v>0.20967741935483869</v>
      </c>
      <c r="J10" s="16">
        <v>0.1714285714285714</v>
      </c>
      <c r="L10" s="16">
        <v>0.21061359867330021</v>
      </c>
      <c r="M10" s="16">
        <v>0.1623931623931624</v>
      </c>
      <c r="O10" s="16">
        <v>0.1864406779661017</v>
      </c>
      <c r="P10" s="16">
        <v>0.15723270440251569</v>
      </c>
      <c r="Q10" s="16">
        <v>0.22</v>
      </c>
      <c r="S10" s="16">
        <v>0.1494845360824742</v>
      </c>
      <c r="T10" s="16">
        <v>0.21739130434782611</v>
      </c>
      <c r="U10" s="16">
        <v>0.23776223776223779</v>
      </c>
      <c r="V10" s="16">
        <v>0.19289340101522839</v>
      </c>
      <c r="X10" s="16">
        <v>0.22841225626740949</v>
      </c>
      <c r="Y10" s="16">
        <v>0.20714285714285721</v>
      </c>
      <c r="Z10" s="16">
        <v>0.1228070175438596</v>
      </c>
      <c r="AB10" s="16">
        <v>0.21917808219178081</v>
      </c>
      <c r="AC10" s="16">
        <v>0.22370617696160269</v>
      </c>
      <c r="AD10" s="16">
        <v>0.18205804749340371</v>
      </c>
    </row>
    <row r="11" spans="2:32" ht="32.15" customHeight="1" x14ac:dyDescent="0.35">
      <c r="B11" s="18" t="s">
        <v>276</v>
      </c>
      <c r="C11" s="16">
        <v>8.3950617283950618E-2</v>
      </c>
      <c r="D11" s="16">
        <v>6.8493150684931503E-2</v>
      </c>
      <c r="E11" s="16">
        <v>8.9830508474576271E-2</v>
      </c>
      <c r="G11" s="16">
        <v>7.8431372549019607E-2</v>
      </c>
      <c r="H11" s="16">
        <v>7.575757575757576E-2</v>
      </c>
      <c r="I11" s="16">
        <v>7.5268817204301078E-2</v>
      </c>
      <c r="J11" s="16">
        <v>0.1333333333333333</v>
      </c>
      <c r="L11" s="16">
        <v>7.9601990049751242E-2</v>
      </c>
      <c r="M11" s="16">
        <v>9.4017094017094016E-2</v>
      </c>
      <c r="O11" s="16">
        <v>7.909604519774012E-2</v>
      </c>
      <c r="P11" s="16">
        <v>0.1006289308176101</v>
      </c>
      <c r="Q11" s="16">
        <v>0.06</v>
      </c>
      <c r="S11" s="16">
        <v>0.1082474226804124</v>
      </c>
      <c r="T11" s="16">
        <v>7.6086956521739135E-2</v>
      </c>
      <c r="U11" s="16">
        <v>0.1118881118881119</v>
      </c>
      <c r="V11" s="16">
        <v>5.0761421319796947E-2</v>
      </c>
      <c r="X11" s="16">
        <v>7.5208913649025072E-2</v>
      </c>
      <c r="Y11" s="16">
        <v>8.2142857142857142E-2</v>
      </c>
      <c r="Z11" s="16">
        <v>0.10526315789473679</v>
      </c>
      <c r="AB11" s="16">
        <v>6.8493150684931503E-2</v>
      </c>
      <c r="AC11" s="16">
        <v>6.1769616026711188E-2</v>
      </c>
      <c r="AD11" s="16">
        <v>9.7625329815303433E-2</v>
      </c>
    </row>
    <row r="12" spans="2:32" ht="19" customHeight="1" x14ac:dyDescent="0.35">
      <c r="B12" s="18" t="s">
        <v>277</v>
      </c>
      <c r="C12" s="16">
        <v>4.0740740740740737E-2</v>
      </c>
      <c r="D12" s="16">
        <v>4.5662100456621002E-2</v>
      </c>
      <c r="E12" s="16">
        <v>3.898305084745763E-2</v>
      </c>
      <c r="G12" s="16">
        <v>5.8823529411764712E-2</v>
      </c>
      <c r="H12" s="16">
        <v>2.6515151515151519E-2</v>
      </c>
      <c r="I12" s="16">
        <v>2.6881720430107531E-2</v>
      </c>
      <c r="J12" s="16">
        <v>5.7142857142857141E-2</v>
      </c>
      <c r="L12" s="16">
        <v>3.8142620232172471E-2</v>
      </c>
      <c r="M12" s="16">
        <v>5.128205128205128E-2</v>
      </c>
      <c r="O12" s="16">
        <v>6.2146892655367228E-2</v>
      </c>
      <c r="P12" s="16">
        <v>5.0314465408805027E-2</v>
      </c>
      <c r="Q12" s="16">
        <v>0.03</v>
      </c>
      <c r="S12" s="16">
        <v>3.0927835051546389E-2</v>
      </c>
      <c r="T12" s="16">
        <v>5.434782608695652E-2</v>
      </c>
      <c r="U12" s="16">
        <v>4.195804195804196E-2</v>
      </c>
      <c r="V12" s="16">
        <v>3.045685279187817E-2</v>
      </c>
      <c r="X12" s="16">
        <v>2.7855153203342621E-2</v>
      </c>
      <c r="Y12" s="16">
        <v>4.642857142857143E-2</v>
      </c>
      <c r="Z12" s="16">
        <v>5.8479532163742687E-2</v>
      </c>
      <c r="AB12" s="16">
        <v>2.9109589041095889E-2</v>
      </c>
      <c r="AC12" s="16">
        <v>3.5058430717863097E-2</v>
      </c>
      <c r="AD12" s="16">
        <v>4.4854881266490773E-2</v>
      </c>
    </row>
    <row r="13" spans="2:32" ht="32.15" customHeight="1" x14ac:dyDescent="0.35">
      <c r="B13" s="18" t="s">
        <v>278</v>
      </c>
      <c r="C13" s="16">
        <v>7.9012345679012344E-2</v>
      </c>
      <c r="D13" s="16">
        <v>5.0228310502283102E-2</v>
      </c>
      <c r="E13" s="16">
        <v>8.9830508474576271E-2</v>
      </c>
      <c r="G13" s="16">
        <v>7.4509803921568626E-2</v>
      </c>
      <c r="H13" s="16">
        <v>7.1969696969696975E-2</v>
      </c>
      <c r="I13" s="16">
        <v>0.1075268817204301</v>
      </c>
      <c r="J13" s="16">
        <v>5.7142857142857141E-2</v>
      </c>
      <c r="L13" s="16">
        <v>7.4626865671641784E-2</v>
      </c>
      <c r="M13" s="16">
        <v>0.1196581196581197</v>
      </c>
      <c r="O13" s="16">
        <v>0.10169491525423729</v>
      </c>
      <c r="P13" s="16">
        <v>6.2893081761006289E-2</v>
      </c>
      <c r="Q13" s="16">
        <v>0.06</v>
      </c>
      <c r="S13" s="16">
        <v>6.7010309278350513E-2</v>
      </c>
      <c r="T13" s="16">
        <v>7.9710144927536225E-2</v>
      </c>
      <c r="U13" s="16">
        <v>6.9930069930069935E-2</v>
      </c>
      <c r="V13" s="16">
        <v>9.6446700507614211E-2</v>
      </c>
      <c r="X13" s="16">
        <v>7.5208913649025072E-2</v>
      </c>
      <c r="Y13" s="16">
        <v>8.2142857142857142E-2</v>
      </c>
      <c r="Z13" s="16">
        <v>8.1871345029239762E-2</v>
      </c>
      <c r="AB13" s="16">
        <v>7.0205479452054798E-2</v>
      </c>
      <c r="AC13" s="16">
        <v>7.3455759599332218E-2</v>
      </c>
      <c r="AD13" s="16">
        <v>8.4432717678100261E-2</v>
      </c>
    </row>
    <row r="14" spans="2:32" ht="32.15" customHeight="1" x14ac:dyDescent="0.35">
      <c r="B14" s="18" t="s">
        <v>279</v>
      </c>
      <c r="C14" s="16">
        <v>0.1037037037037037</v>
      </c>
      <c r="D14" s="16">
        <v>0.14155251141552511</v>
      </c>
      <c r="E14" s="16">
        <v>8.9830508474576271E-2</v>
      </c>
      <c r="G14" s="16">
        <v>0.1058823529411765</v>
      </c>
      <c r="H14" s="16">
        <v>0.10984848484848481</v>
      </c>
      <c r="I14" s="16">
        <v>0.10215053763440859</v>
      </c>
      <c r="J14" s="16">
        <v>8.5714285714285715E-2</v>
      </c>
      <c r="L14" s="16">
        <v>9.4527363184079602E-2</v>
      </c>
      <c r="M14" s="16">
        <v>0.1111111111111111</v>
      </c>
      <c r="O14" s="16">
        <v>0.10734463276836161</v>
      </c>
      <c r="P14" s="16">
        <v>9.4339622641509441E-2</v>
      </c>
      <c r="Q14" s="16">
        <v>0.09</v>
      </c>
      <c r="S14" s="16">
        <v>8.7628865979381437E-2</v>
      </c>
      <c r="T14" s="16">
        <v>0.1231884057971015</v>
      </c>
      <c r="U14" s="16">
        <v>9.0909090909090912E-2</v>
      </c>
      <c r="V14" s="16">
        <v>0.10152284263959389</v>
      </c>
      <c r="X14" s="16">
        <v>0.1030640668523677</v>
      </c>
      <c r="Y14" s="16">
        <v>0.10357142857142861</v>
      </c>
      <c r="Z14" s="16">
        <v>0.10526315789473679</v>
      </c>
      <c r="AB14" s="16">
        <v>0.1113013698630137</v>
      </c>
      <c r="AC14" s="16">
        <v>0.1001669449081803</v>
      </c>
      <c r="AD14" s="16">
        <v>0.11345646437994721</v>
      </c>
    </row>
    <row r="15" spans="2:32" ht="46" customHeight="1" x14ac:dyDescent="0.35">
      <c r="B15" s="18" t="s">
        <v>280</v>
      </c>
      <c r="C15" s="16">
        <v>0.11358024691358019</v>
      </c>
      <c r="D15" s="16">
        <v>0.12328767123287671</v>
      </c>
      <c r="E15" s="16">
        <v>0.1101694915254237</v>
      </c>
      <c r="G15" s="16">
        <v>0.1215686274509804</v>
      </c>
      <c r="H15" s="16">
        <v>0.10606060606060611</v>
      </c>
      <c r="I15" s="16">
        <v>8.0645161290322578E-2</v>
      </c>
      <c r="J15" s="16">
        <v>0.1714285714285714</v>
      </c>
      <c r="L15" s="16">
        <v>0.1160862354892206</v>
      </c>
      <c r="M15" s="16">
        <v>8.5470085470085472E-2</v>
      </c>
      <c r="O15" s="16">
        <v>9.03954802259887E-2</v>
      </c>
      <c r="P15" s="16">
        <v>0.11949685534591201</v>
      </c>
      <c r="Q15" s="16">
        <v>0.15</v>
      </c>
      <c r="S15" s="16">
        <v>0.14432989690721651</v>
      </c>
      <c r="T15" s="16">
        <v>0.1050724637681159</v>
      </c>
      <c r="U15" s="16">
        <v>6.9930069930069935E-2</v>
      </c>
      <c r="V15" s="16">
        <v>0.12690355329949241</v>
      </c>
      <c r="X15" s="16">
        <v>0.1086350974930362</v>
      </c>
      <c r="Y15" s="16">
        <v>0.1071428571428571</v>
      </c>
      <c r="Z15" s="16">
        <v>0.13450292397660821</v>
      </c>
      <c r="AB15" s="16">
        <v>0.1164383561643836</v>
      </c>
      <c r="AC15" s="16">
        <v>0.1168614357262104</v>
      </c>
      <c r="AD15" s="16">
        <v>0.1187335092348285</v>
      </c>
    </row>
    <row r="16" spans="2:32" ht="19" customHeight="1" x14ac:dyDescent="0.35">
      <c r="B16" s="18" t="s">
        <v>281</v>
      </c>
      <c r="C16" s="16">
        <v>0.11604938271604941</v>
      </c>
      <c r="D16" s="16">
        <v>0.11872146118721461</v>
      </c>
      <c r="E16" s="16">
        <v>0.11525423728813559</v>
      </c>
      <c r="G16" s="16">
        <v>9.8039215686274508E-2</v>
      </c>
      <c r="H16" s="16">
        <v>0.12878787878787881</v>
      </c>
      <c r="I16" s="16">
        <v>0.1182795698924731</v>
      </c>
      <c r="J16" s="16">
        <v>0.1238095238095238</v>
      </c>
      <c r="L16" s="16">
        <v>0.11940298507462691</v>
      </c>
      <c r="M16" s="16">
        <v>0.1196581196581197</v>
      </c>
      <c r="O16" s="16">
        <v>0.1242937853107345</v>
      </c>
      <c r="P16" s="16">
        <v>0.15723270440251569</v>
      </c>
      <c r="Q16" s="16">
        <v>0.15</v>
      </c>
      <c r="S16" s="16">
        <v>0.1185567010309278</v>
      </c>
      <c r="T16" s="16">
        <v>0.1123188405797101</v>
      </c>
      <c r="U16" s="16">
        <v>0.11888111888111889</v>
      </c>
      <c r="V16" s="16">
        <v>0.116751269035533</v>
      </c>
      <c r="X16" s="16">
        <v>0.1002785515320334</v>
      </c>
      <c r="Y16" s="16">
        <v>0.12857142857142859</v>
      </c>
      <c r="Z16" s="16">
        <v>0.12865497076023391</v>
      </c>
      <c r="AB16" s="16">
        <v>0.1198630136986301</v>
      </c>
      <c r="AC16" s="16">
        <v>0.1235392320534224</v>
      </c>
      <c r="AD16" s="16">
        <v>0.1108179419525066</v>
      </c>
    </row>
    <row r="17" spans="2:30" ht="19" customHeight="1" x14ac:dyDescent="0.35">
      <c r="B17" s="18" t="s">
        <v>122</v>
      </c>
      <c r="C17" s="16">
        <v>6.1728395061728392E-3</v>
      </c>
      <c r="D17" s="16">
        <v>0</v>
      </c>
      <c r="E17" s="16">
        <v>8.4745762711864406E-3</v>
      </c>
      <c r="G17" s="16">
        <v>3.9215686274509803E-3</v>
      </c>
      <c r="H17" s="16">
        <v>3.787878787878788E-3</v>
      </c>
      <c r="I17" s="16">
        <v>1.075268817204301E-2</v>
      </c>
      <c r="J17" s="16">
        <v>9.5238095238095247E-3</v>
      </c>
      <c r="L17" s="16">
        <v>3.3167495854063019E-3</v>
      </c>
      <c r="M17" s="16">
        <v>1.7094017094017099E-2</v>
      </c>
      <c r="O17" s="16">
        <v>0</v>
      </c>
      <c r="P17" s="16">
        <v>0</v>
      </c>
      <c r="Q17" s="16">
        <v>0.01</v>
      </c>
      <c r="S17" s="16">
        <v>1.54639175257732E-2</v>
      </c>
      <c r="T17" s="16">
        <v>3.6231884057971011E-3</v>
      </c>
      <c r="U17" s="16">
        <v>6.993006993006993E-3</v>
      </c>
      <c r="V17" s="16">
        <v>0</v>
      </c>
      <c r="X17" s="16">
        <v>8.356545961002786E-3</v>
      </c>
      <c r="Y17" s="16">
        <v>0</v>
      </c>
      <c r="Z17" s="16">
        <v>1.1695906432748541E-2</v>
      </c>
      <c r="AB17" s="16">
        <v>6.8493150684931503E-3</v>
      </c>
      <c r="AC17" s="16">
        <v>3.3388981636060101E-3</v>
      </c>
      <c r="AD17" s="16">
        <v>7.9155672823219003E-3</v>
      </c>
    </row>
    <row r="18" spans="2:30" ht="19" customHeight="1" x14ac:dyDescent="0.35">
      <c r="B18" s="18" t="s">
        <v>81</v>
      </c>
      <c r="C18" s="16">
        <v>2.4691358024691362E-3</v>
      </c>
      <c r="D18" s="16">
        <v>9.1324200913242004E-3</v>
      </c>
      <c r="E18" s="16">
        <v>0</v>
      </c>
      <c r="G18" s="16">
        <v>3.9215686274509803E-3</v>
      </c>
      <c r="H18" s="16">
        <v>3.787878787878788E-3</v>
      </c>
      <c r="I18" s="16">
        <v>0</v>
      </c>
      <c r="J18" s="16">
        <v>0</v>
      </c>
      <c r="L18" s="16">
        <v>3.3167495854063019E-3</v>
      </c>
      <c r="M18" s="16">
        <v>0</v>
      </c>
      <c r="O18" s="16">
        <v>0</v>
      </c>
      <c r="P18" s="16">
        <v>6.2893081761006293E-3</v>
      </c>
      <c r="Q18" s="16">
        <v>0</v>
      </c>
      <c r="S18" s="16">
        <v>0</v>
      </c>
      <c r="T18" s="16">
        <v>3.6231884057971011E-3</v>
      </c>
      <c r="U18" s="16">
        <v>0</v>
      </c>
      <c r="V18" s="16">
        <v>5.076142131979695E-3</v>
      </c>
      <c r="X18" s="16">
        <v>0</v>
      </c>
      <c r="Y18" s="16">
        <v>0</v>
      </c>
      <c r="Z18" s="16">
        <v>1.1695906432748541E-2</v>
      </c>
      <c r="AB18" s="16">
        <v>0</v>
      </c>
      <c r="AC18" s="16">
        <v>0</v>
      </c>
      <c r="AD18" s="16">
        <v>5.2770448548812663E-3</v>
      </c>
    </row>
    <row r="20" spans="2:30" x14ac:dyDescent="0.35">
      <c r="B20" t="s">
        <v>323</v>
      </c>
    </row>
    <row r="21" spans="2:30" x14ac:dyDescent="0.35">
      <c r="B21" t="s">
        <v>10</v>
      </c>
    </row>
    <row r="23" spans="2:30" x14ac:dyDescent="0.35">
      <c r="B23"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282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32.15" customHeight="1" x14ac:dyDescent="0.35">
      <c r="B8" s="18" t="s">
        <v>283</v>
      </c>
      <c r="C8" s="16">
        <v>5.0617283950617292E-2</v>
      </c>
      <c r="D8" s="16">
        <v>4.1095890410958902E-2</v>
      </c>
      <c r="E8" s="16">
        <v>5.4237288135593219E-2</v>
      </c>
      <c r="G8" s="16">
        <v>5.8823529411764712E-2</v>
      </c>
      <c r="H8" s="16">
        <v>5.3030303030303032E-2</v>
      </c>
      <c r="I8" s="16">
        <v>2.6881720430107531E-2</v>
      </c>
      <c r="J8" s="16">
        <v>6.6666666666666666E-2</v>
      </c>
      <c r="L8" s="16">
        <v>4.4776119402985072E-2</v>
      </c>
      <c r="M8" s="16">
        <v>5.9829059829059832E-2</v>
      </c>
      <c r="O8" s="16">
        <v>5.6497175141242938E-2</v>
      </c>
      <c r="P8" s="16">
        <v>2.5157232704402521E-2</v>
      </c>
      <c r="Q8" s="16">
        <v>0.11</v>
      </c>
      <c r="S8" s="16">
        <v>6.1855670103092793E-2</v>
      </c>
      <c r="T8" s="16">
        <v>4.710144927536232E-2</v>
      </c>
      <c r="U8" s="16">
        <v>3.4965034965034968E-2</v>
      </c>
      <c r="V8" s="16">
        <v>5.5837563451776651E-2</v>
      </c>
      <c r="X8" s="16">
        <v>5.0139275766016712E-2</v>
      </c>
      <c r="Y8" s="16">
        <v>0.05</v>
      </c>
      <c r="Z8" s="16">
        <v>5.2631578947368418E-2</v>
      </c>
      <c r="AB8" s="16">
        <v>4.6232876712328758E-2</v>
      </c>
      <c r="AC8" s="16">
        <v>4.1736227045075118E-2</v>
      </c>
      <c r="AD8" s="16">
        <v>5.0131926121372031E-2</v>
      </c>
    </row>
    <row r="9" spans="2:32" ht="32.15" customHeight="1" x14ac:dyDescent="0.35">
      <c r="B9" s="18" t="s">
        <v>284</v>
      </c>
      <c r="C9" s="16">
        <v>0.42098765432098773</v>
      </c>
      <c r="D9" s="16">
        <v>0.53424657534246578</v>
      </c>
      <c r="E9" s="16">
        <v>0.37796610169491518</v>
      </c>
      <c r="G9" s="16">
        <v>0.36078431372549019</v>
      </c>
      <c r="H9" s="16">
        <v>0.42803030303030298</v>
      </c>
      <c r="I9" s="16">
        <v>0.43548387096774188</v>
      </c>
      <c r="J9" s="16">
        <v>0.52380952380952384</v>
      </c>
      <c r="L9" s="16">
        <v>0.4096185737976783</v>
      </c>
      <c r="M9" s="16">
        <v>0.51282051282051277</v>
      </c>
      <c r="O9" s="16">
        <v>0.44067796610169491</v>
      </c>
      <c r="P9" s="16">
        <v>0.44654088050314472</v>
      </c>
      <c r="Q9" s="16">
        <v>0.44</v>
      </c>
      <c r="S9" s="16">
        <v>0.39175257731958762</v>
      </c>
      <c r="T9" s="16">
        <v>0.42753623188405798</v>
      </c>
      <c r="U9" s="16">
        <v>0.39160839160839161</v>
      </c>
      <c r="V9" s="16">
        <v>0.46192893401015228</v>
      </c>
      <c r="X9" s="16">
        <v>0.40947075208913652</v>
      </c>
      <c r="Y9" s="16">
        <v>0.43571428571428572</v>
      </c>
      <c r="Z9" s="16">
        <v>0.42105263157894729</v>
      </c>
      <c r="AB9" s="16">
        <v>0.41267123287671231</v>
      </c>
      <c r="AC9" s="16">
        <v>0.43238731218697829</v>
      </c>
      <c r="AD9" s="16">
        <v>0.44327176781002642</v>
      </c>
    </row>
    <row r="10" spans="2:32" ht="46" customHeight="1" x14ac:dyDescent="0.35">
      <c r="B10" s="18" t="s">
        <v>285</v>
      </c>
      <c r="C10" s="16">
        <v>0.45185185185185178</v>
      </c>
      <c r="D10" s="16">
        <v>0.36986301369863012</v>
      </c>
      <c r="E10" s="16">
        <v>0.48305084745762711</v>
      </c>
      <c r="G10" s="16">
        <v>0.49019607843137247</v>
      </c>
      <c r="H10" s="16">
        <v>0.43939393939393939</v>
      </c>
      <c r="I10" s="16">
        <v>0.4838709677419355</v>
      </c>
      <c r="J10" s="16">
        <v>0.33333333333333331</v>
      </c>
      <c r="L10" s="16">
        <v>0.47429519071310122</v>
      </c>
      <c r="M10" s="16">
        <v>0.37606837606837612</v>
      </c>
      <c r="O10" s="16">
        <v>0.43502824858757061</v>
      </c>
      <c r="P10" s="16">
        <v>0.44654088050314472</v>
      </c>
      <c r="Q10" s="16">
        <v>0.42</v>
      </c>
      <c r="S10" s="16">
        <v>0.4329896907216495</v>
      </c>
      <c r="T10" s="16">
        <v>0.45289855072463769</v>
      </c>
      <c r="U10" s="16">
        <v>0.49650349650349651</v>
      </c>
      <c r="V10" s="16">
        <v>0.43654822335025378</v>
      </c>
      <c r="X10" s="16">
        <v>0.44846796657381621</v>
      </c>
      <c r="Y10" s="16">
        <v>0.46071428571428569</v>
      </c>
      <c r="Z10" s="16">
        <v>0.44444444444444442</v>
      </c>
      <c r="AB10" s="16">
        <v>0.46746575342465752</v>
      </c>
      <c r="AC10" s="16">
        <v>0.45909849749582637</v>
      </c>
      <c r="AD10" s="16">
        <v>0.43007915567282318</v>
      </c>
    </row>
    <row r="11" spans="2:32" ht="32.15" customHeight="1" x14ac:dyDescent="0.35">
      <c r="B11" s="18" t="s">
        <v>286</v>
      </c>
      <c r="C11" s="16">
        <v>5.4320987654320987E-2</v>
      </c>
      <c r="D11" s="16">
        <v>5.0228310502283102E-2</v>
      </c>
      <c r="E11" s="16">
        <v>5.5932203389830508E-2</v>
      </c>
      <c r="G11" s="16">
        <v>7.0588235294117646E-2</v>
      </c>
      <c r="H11" s="16">
        <v>5.3030303030303032E-2</v>
      </c>
      <c r="I11" s="16">
        <v>3.2258064516129031E-2</v>
      </c>
      <c r="J11" s="16">
        <v>5.7142857142857141E-2</v>
      </c>
      <c r="L11" s="16">
        <v>5.8043117744610281E-2</v>
      </c>
      <c r="M11" s="16">
        <v>3.4188034188034191E-2</v>
      </c>
      <c r="O11" s="16">
        <v>5.6497175141242938E-2</v>
      </c>
      <c r="P11" s="16">
        <v>7.5471698113207544E-2</v>
      </c>
      <c r="Q11" s="16">
        <v>0.02</v>
      </c>
      <c r="S11" s="16">
        <v>6.7010309278350513E-2</v>
      </c>
      <c r="T11" s="16">
        <v>5.434782608695652E-2</v>
      </c>
      <c r="U11" s="16">
        <v>5.5944055944055937E-2</v>
      </c>
      <c r="V11" s="16">
        <v>4.060913705583756E-2</v>
      </c>
      <c r="X11" s="16">
        <v>5.8495821727019497E-2</v>
      </c>
      <c r="Y11" s="16">
        <v>4.642857142857143E-2</v>
      </c>
      <c r="Z11" s="16">
        <v>5.8479532163742687E-2</v>
      </c>
      <c r="AB11" s="16">
        <v>5.1369863013698627E-2</v>
      </c>
      <c r="AC11" s="16">
        <v>5.3422370617696162E-2</v>
      </c>
      <c r="AD11" s="16">
        <v>5.0131926121372031E-2</v>
      </c>
    </row>
    <row r="12" spans="2:32" ht="19" customHeight="1" x14ac:dyDescent="0.35">
      <c r="B12" s="18" t="s">
        <v>98</v>
      </c>
      <c r="C12" s="16">
        <v>2.222222222222222E-2</v>
      </c>
      <c r="D12" s="16">
        <v>4.5662100456621002E-3</v>
      </c>
      <c r="E12" s="16">
        <v>2.8813559322033899E-2</v>
      </c>
      <c r="G12" s="16">
        <v>1.9607843137254902E-2</v>
      </c>
      <c r="H12" s="16">
        <v>2.6515151515151519E-2</v>
      </c>
      <c r="I12" s="16">
        <v>2.150537634408602E-2</v>
      </c>
      <c r="J12" s="16">
        <v>1.9047619047619049E-2</v>
      </c>
      <c r="L12" s="16">
        <v>1.3266998341625209E-2</v>
      </c>
      <c r="M12" s="16">
        <v>1.7094017094017099E-2</v>
      </c>
      <c r="O12" s="16">
        <v>1.1299435028248589E-2</v>
      </c>
      <c r="P12" s="16">
        <v>6.2893081761006293E-3</v>
      </c>
      <c r="Q12" s="16">
        <v>0.01</v>
      </c>
      <c r="S12" s="16">
        <v>4.6391752577319589E-2</v>
      </c>
      <c r="T12" s="16">
        <v>1.8115942028985511E-2</v>
      </c>
      <c r="U12" s="16">
        <v>2.097902097902098E-2</v>
      </c>
      <c r="V12" s="16">
        <v>5.076142131979695E-3</v>
      </c>
      <c r="X12" s="16">
        <v>3.3426183844011137E-2</v>
      </c>
      <c r="Y12" s="16">
        <v>7.1428571428571426E-3</v>
      </c>
      <c r="Z12" s="16">
        <v>2.3391812865497071E-2</v>
      </c>
      <c r="AB12" s="16">
        <v>2.2260273972602738E-2</v>
      </c>
      <c r="AC12" s="16">
        <v>1.335559265442404E-2</v>
      </c>
      <c r="AD12" s="16">
        <v>2.638522427440633E-2</v>
      </c>
    </row>
    <row r="14" spans="2:32" x14ac:dyDescent="0.35">
      <c r="B14" t="s">
        <v>323</v>
      </c>
    </row>
    <row r="15" spans="2:32" x14ac:dyDescent="0.35">
      <c r="B15" t="s">
        <v>10</v>
      </c>
    </row>
    <row r="17" spans="2:2" x14ac:dyDescent="0.35">
      <c r="B17"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F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287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808</v>
      </c>
      <c r="D7" s="23">
        <v>219</v>
      </c>
      <c r="E7" s="23">
        <v>588</v>
      </c>
      <c r="G7" s="23">
        <v>253</v>
      </c>
      <c r="H7" s="23">
        <v>264</v>
      </c>
      <c r="I7" s="23">
        <v>186</v>
      </c>
      <c r="J7" s="23">
        <v>105</v>
      </c>
      <c r="L7" s="23">
        <v>603</v>
      </c>
      <c r="M7" s="23">
        <v>117</v>
      </c>
      <c r="O7" s="23">
        <v>177</v>
      </c>
      <c r="P7" s="23">
        <v>159</v>
      </c>
      <c r="Q7" s="23">
        <v>100</v>
      </c>
      <c r="S7" s="23">
        <v>193</v>
      </c>
      <c r="T7" s="23">
        <v>275</v>
      </c>
      <c r="U7" s="23">
        <v>143</v>
      </c>
      <c r="V7" s="23">
        <v>197</v>
      </c>
      <c r="X7" s="23">
        <v>358</v>
      </c>
      <c r="Y7" s="23">
        <v>280</v>
      </c>
      <c r="Z7" s="23">
        <v>170</v>
      </c>
      <c r="AB7" s="23">
        <v>583</v>
      </c>
      <c r="AC7" s="23">
        <v>598</v>
      </c>
      <c r="AD7" s="23">
        <v>378</v>
      </c>
    </row>
    <row r="8" spans="2:32" ht="32.15" customHeight="1" x14ac:dyDescent="0.35">
      <c r="B8" s="18" t="s">
        <v>288</v>
      </c>
      <c r="C8" s="16">
        <v>0.48886138613861391</v>
      </c>
      <c r="D8" s="16">
        <v>0.44748858447488582</v>
      </c>
      <c r="E8" s="16">
        <v>0.50340136054421769</v>
      </c>
      <c r="G8" s="16">
        <v>0.45849802371541498</v>
      </c>
      <c r="H8" s="16">
        <v>0.50378787878787878</v>
      </c>
      <c r="I8" s="16">
        <v>0.521505376344086</v>
      </c>
      <c r="J8" s="16">
        <v>0.46666666666666667</v>
      </c>
      <c r="L8" s="16">
        <v>0.5074626865671642</v>
      </c>
      <c r="M8" s="16">
        <v>0.46153846153846162</v>
      </c>
      <c r="O8" s="16">
        <v>0.50847457627118642</v>
      </c>
      <c r="P8" s="16">
        <v>0.49685534591194969</v>
      </c>
      <c r="Q8" s="16">
        <v>0.56999999999999995</v>
      </c>
      <c r="S8" s="16">
        <v>0.47668393782383423</v>
      </c>
      <c r="T8" s="16">
        <v>0.48</v>
      </c>
      <c r="U8" s="16">
        <v>0.49650349650349651</v>
      </c>
      <c r="V8" s="16">
        <v>0.50761421319796951</v>
      </c>
      <c r="X8" s="16">
        <v>0.5027932960893855</v>
      </c>
      <c r="Y8" s="16">
        <v>0.48214285714285721</v>
      </c>
      <c r="Z8" s="16">
        <v>0.47058823529411759</v>
      </c>
      <c r="AB8" s="16">
        <v>0.50771869639794165</v>
      </c>
      <c r="AC8" s="16">
        <v>0.5</v>
      </c>
      <c r="AD8" s="16">
        <v>0.49206349206349198</v>
      </c>
    </row>
    <row r="9" spans="2:32" ht="32.15" customHeight="1" x14ac:dyDescent="0.35">
      <c r="B9" s="18" t="s">
        <v>289</v>
      </c>
      <c r="C9" s="16">
        <v>0.47153465346534651</v>
      </c>
      <c r="D9" s="16">
        <v>0.41095890410958902</v>
      </c>
      <c r="E9" s="16">
        <v>0.49489795918367352</v>
      </c>
      <c r="G9" s="16">
        <v>0.4743083003952569</v>
      </c>
      <c r="H9" s="16">
        <v>0.45454545454545447</v>
      </c>
      <c r="I9" s="16">
        <v>0.489247311827957</v>
      </c>
      <c r="J9" s="16">
        <v>0.47619047619047622</v>
      </c>
      <c r="L9" s="16">
        <v>0.48756218905472642</v>
      </c>
      <c r="M9" s="16">
        <v>0.39316239316239321</v>
      </c>
      <c r="O9" s="16">
        <v>0.48022598870056499</v>
      </c>
      <c r="P9" s="16">
        <v>0.41509433962264147</v>
      </c>
      <c r="Q9" s="16">
        <v>0.38</v>
      </c>
      <c r="S9" s="16">
        <v>0.53367875647668395</v>
      </c>
      <c r="T9" s="16">
        <v>0.47272727272727272</v>
      </c>
      <c r="U9" s="16">
        <v>0.45454545454545447</v>
      </c>
      <c r="V9" s="16">
        <v>0.42131979695431471</v>
      </c>
      <c r="X9" s="16">
        <v>0.51396648044692739</v>
      </c>
      <c r="Y9" s="16">
        <v>0.45714285714285707</v>
      </c>
      <c r="Z9" s="16">
        <v>0.40588235294117653</v>
      </c>
      <c r="AB9" s="16">
        <v>0.50085763293310459</v>
      </c>
      <c r="AC9" s="16">
        <v>0.47324414715719071</v>
      </c>
      <c r="AD9" s="16">
        <v>0.43915343915343907</v>
      </c>
    </row>
    <row r="10" spans="2:32" ht="32.15" customHeight="1" x14ac:dyDescent="0.35">
      <c r="B10" s="18" t="s">
        <v>290</v>
      </c>
      <c r="C10" s="16">
        <v>0.45544554455445552</v>
      </c>
      <c r="D10" s="16">
        <v>0.41095890410958902</v>
      </c>
      <c r="E10" s="16">
        <v>0.47108843537414968</v>
      </c>
      <c r="G10" s="16">
        <v>0.41501976284584979</v>
      </c>
      <c r="H10" s="16">
        <v>0.46590909090909088</v>
      </c>
      <c r="I10" s="16">
        <v>0.489247311827957</v>
      </c>
      <c r="J10" s="16">
        <v>0.46666666666666667</v>
      </c>
      <c r="L10" s="16">
        <v>0.43946932006633499</v>
      </c>
      <c r="M10" s="16">
        <v>0.48717948717948723</v>
      </c>
      <c r="O10" s="16">
        <v>0.4519774011299435</v>
      </c>
      <c r="P10" s="16">
        <v>0.41509433962264147</v>
      </c>
      <c r="Q10" s="16">
        <v>0.34</v>
      </c>
      <c r="S10" s="16">
        <v>0.39378238341968907</v>
      </c>
      <c r="T10" s="16">
        <v>0.44</v>
      </c>
      <c r="U10" s="16">
        <v>0.50349650349650354</v>
      </c>
      <c r="V10" s="16">
        <v>0.5025380710659898</v>
      </c>
      <c r="X10" s="16">
        <v>0.46089385474860328</v>
      </c>
      <c r="Y10" s="16">
        <v>0.4107142857142857</v>
      </c>
      <c r="Z10" s="16">
        <v>0.51764705882352946</v>
      </c>
      <c r="AB10" s="16">
        <v>0.44768439108061753</v>
      </c>
      <c r="AC10" s="16">
        <v>0.44481605351170572</v>
      </c>
      <c r="AD10" s="16">
        <v>0.45767195767195767</v>
      </c>
    </row>
    <row r="11" spans="2:32" ht="32.15" customHeight="1" x14ac:dyDescent="0.35">
      <c r="B11" s="18" t="s">
        <v>291</v>
      </c>
      <c r="C11" s="16">
        <v>0.40965346534653457</v>
      </c>
      <c r="D11" s="16">
        <v>0.38356164383561642</v>
      </c>
      <c r="E11" s="16">
        <v>0.42006802721088438</v>
      </c>
      <c r="G11" s="16">
        <v>0.41106719367588929</v>
      </c>
      <c r="H11" s="16">
        <v>0.44318181818181818</v>
      </c>
      <c r="I11" s="16">
        <v>0.36021505376344087</v>
      </c>
      <c r="J11" s="16">
        <v>0.40952380952380951</v>
      </c>
      <c r="L11" s="16">
        <v>0.41956882255389721</v>
      </c>
      <c r="M11" s="16">
        <v>0.41025641025641019</v>
      </c>
      <c r="O11" s="16">
        <v>0.3615819209039548</v>
      </c>
      <c r="P11" s="16">
        <v>0.40251572327044027</v>
      </c>
      <c r="Q11" s="16">
        <v>0.44</v>
      </c>
      <c r="S11" s="16">
        <v>0.37305699481865279</v>
      </c>
      <c r="T11" s="16">
        <v>0.44</v>
      </c>
      <c r="U11" s="16">
        <v>0.43356643356643348</v>
      </c>
      <c r="V11" s="16">
        <v>0.38578680203045679</v>
      </c>
      <c r="X11" s="16">
        <v>0.44134078212290501</v>
      </c>
      <c r="Y11" s="16">
        <v>0.4107142857142857</v>
      </c>
      <c r="Z11" s="16">
        <v>0.3411764705882353</v>
      </c>
      <c r="AB11" s="16">
        <v>0.44939965694682682</v>
      </c>
      <c r="AC11" s="16">
        <v>0.44481605351170572</v>
      </c>
      <c r="AD11" s="16">
        <v>0.40740740740740738</v>
      </c>
    </row>
    <row r="12" spans="2:32" ht="19" customHeight="1" x14ac:dyDescent="0.35">
      <c r="B12" s="18" t="s">
        <v>292</v>
      </c>
      <c r="C12" s="16">
        <v>0.35024752475247523</v>
      </c>
      <c r="D12" s="16">
        <v>0.40182648401826482</v>
      </c>
      <c r="E12" s="16">
        <v>0.33163265306122452</v>
      </c>
      <c r="G12" s="16">
        <v>0.36363636363636359</v>
      </c>
      <c r="H12" s="16">
        <v>0.34848484848484851</v>
      </c>
      <c r="I12" s="16">
        <v>0.30107526881720431</v>
      </c>
      <c r="J12" s="16">
        <v>0.40952380952380951</v>
      </c>
      <c r="L12" s="16">
        <v>0.34494195688225537</v>
      </c>
      <c r="M12" s="16">
        <v>0.37606837606837612</v>
      </c>
      <c r="O12" s="16">
        <v>0.34463276836158191</v>
      </c>
      <c r="P12" s="16">
        <v>0.38364779874213839</v>
      </c>
      <c r="Q12" s="16">
        <v>0.36</v>
      </c>
      <c r="S12" s="16">
        <v>0.37823834196891187</v>
      </c>
      <c r="T12" s="16">
        <v>0.37818181818181817</v>
      </c>
      <c r="U12" s="16">
        <v>0.32167832167832172</v>
      </c>
      <c r="V12" s="16">
        <v>0.30456852791878181</v>
      </c>
      <c r="X12" s="16">
        <v>0.32122905027932958</v>
      </c>
      <c r="Y12" s="16">
        <v>0.38571428571428568</v>
      </c>
      <c r="Z12" s="16">
        <v>0.35294117647058831</v>
      </c>
      <c r="AB12" s="16">
        <v>0.31903945111492282</v>
      </c>
      <c r="AC12" s="16">
        <v>0.3193979933110368</v>
      </c>
      <c r="AD12" s="16">
        <v>0.32539682539682541</v>
      </c>
    </row>
    <row r="13" spans="2:32" ht="32.15" customHeight="1" x14ac:dyDescent="0.35">
      <c r="B13" s="18" t="s">
        <v>293</v>
      </c>
      <c r="C13" s="16">
        <v>0.29455445544554448</v>
      </c>
      <c r="D13" s="16">
        <v>0.34246575342465752</v>
      </c>
      <c r="E13" s="16">
        <v>0.27551020408163263</v>
      </c>
      <c r="G13" s="16">
        <v>0.29644268774703558</v>
      </c>
      <c r="H13" s="16">
        <v>0.30681818181818182</v>
      </c>
      <c r="I13" s="16">
        <v>0.29032258064516131</v>
      </c>
      <c r="J13" s="16">
        <v>0.26666666666666672</v>
      </c>
      <c r="L13" s="16">
        <v>0.28524046434494188</v>
      </c>
      <c r="M13" s="16">
        <v>0.3247863247863248</v>
      </c>
      <c r="O13" s="16">
        <v>0.29943502824858759</v>
      </c>
      <c r="P13" s="16">
        <v>0.31446540880503138</v>
      </c>
      <c r="Q13" s="16">
        <v>0.24</v>
      </c>
      <c r="S13" s="16">
        <v>0.34196891191709838</v>
      </c>
      <c r="T13" s="16">
        <v>0.32</v>
      </c>
      <c r="U13" s="16">
        <v>0.24475524475524479</v>
      </c>
      <c r="V13" s="16">
        <v>0.2487309644670051</v>
      </c>
      <c r="X13" s="16">
        <v>0.26256983240223458</v>
      </c>
      <c r="Y13" s="16">
        <v>0.30714285714285722</v>
      </c>
      <c r="Z13" s="16">
        <v>0.3411764705882353</v>
      </c>
      <c r="AB13" s="16">
        <v>0.25557461406518012</v>
      </c>
      <c r="AC13" s="16">
        <v>0.27926421404682272</v>
      </c>
      <c r="AD13" s="16">
        <v>0.32539682539682541</v>
      </c>
    </row>
    <row r="14" spans="2:32" ht="32.15" customHeight="1" x14ac:dyDescent="0.35">
      <c r="B14" s="18" t="s">
        <v>294</v>
      </c>
      <c r="C14" s="16">
        <v>0.16460396039603961</v>
      </c>
      <c r="D14" s="16">
        <v>0.21004566210045661</v>
      </c>
      <c r="E14" s="16">
        <v>0.14795918367346941</v>
      </c>
      <c r="G14" s="16">
        <v>0.158102766798419</v>
      </c>
      <c r="H14" s="16">
        <v>0.17045454545454539</v>
      </c>
      <c r="I14" s="16">
        <v>0.15053763440860221</v>
      </c>
      <c r="J14" s="16">
        <v>0.19047619047619049</v>
      </c>
      <c r="L14" s="16">
        <v>0.15091210613598671</v>
      </c>
      <c r="M14" s="16">
        <v>0.22222222222222221</v>
      </c>
      <c r="O14" s="16">
        <v>0.19209039548022599</v>
      </c>
      <c r="P14" s="16">
        <v>0.13836477987421381</v>
      </c>
      <c r="Q14" s="16">
        <v>0.21</v>
      </c>
      <c r="S14" s="16">
        <v>0.1450777202072539</v>
      </c>
      <c r="T14" s="16">
        <v>0.1672727272727273</v>
      </c>
      <c r="U14" s="16">
        <v>0.15384615384615391</v>
      </c>
      <c r="V14" s="16">
        <v>0.18781725888324871</v>
      </c>
      <c r="X14" s="16">
        <v>0.1201117318435754</v>
      </c>
      <c r="Y14" s="16">
        <v>0.17499999999999999</v>
      </c>
      <c r="Z14" s="16">
        <v>0.2411764705882353</v>
      </c>
      <c r="AB14" s="16">
        <v>0.15780445969125209</v>
      </c>
      <c r="AC14" s="16">
        <v>0.1672240802675585</v>
      </c>
      <c r="AD14" s="16">
        <v>0.1984126984126984</v>
      </c>
    </row>
    <row r="15" spans="2:32" ht="19" customHeight="1" x14ac:dyDescent="0.35">
      <c r="B15" s="18" t="s">
        <v>122</v>
      </c>
      <c r="C15" s="16">
        <v>1.237623762376238E-2</v>
      </c>
      <c r="D15" s="16">
        <v>9.1324200913242004E-3</v>
      </c>
      <c r="E15" s="16">
        <v>1.360544217687075E-2</v>
      </c>
      <c r="G15" s="16">
        <v>1.58102766798419E-2</v>
      </c>
      <c r="H15" s="16">
        <v>1.515151515151515E-2</v>
      </c>
      <c r="I15" s="16">
        <v>1.075268817204301E-2</v>
      </c>
      <c r="J15" s="16">
        <v>0</v>
      </c>
      <c r="L15" s="16">
        <v>9.9502487562189053E-3</v>
      </c>
      <c r="M15" s="16">
        <v>1.7094017094017099E-2</v>
      </c>
      <c r="O15" s="16">
        <v>5.6497175141242938E-3</v>
      </c>
      <c r="P15" s="16">
        <v>1.257861635220126E-2</v>
      </c>
      <c r="Q15" s="16">
        <v>0.01</v>
      </c>
      <c r="S15" s="16">
        <v>1.55440414507772E-2</v>
      </c>
      <c r="T15" s="16">
        <v>7.2727272727272727E-3</v>
      </c>
      <c r="U15" s="16">
        <v>1.3986013986013989E-2</v>
      </c>
      <c r="V15" s="16">
        <v>1.522842639593909E-2</v>
      </c>
      <c r="X15" s="16">
        <v>1.396648044692737E-2</v>
      </c>
      <c r="Y15" s="16">
        <v>1.785714285714286E-2</v>
      </c>
      <c r="Z15" s="16">
        <v>0</v>
      </c>
      <c r="AB15" s="16">
        <v>1.0291595197255581E-2</v>
      </c>
      <c r="AC15" s="16">
        <v>1.17056856187291E-2</v>
      </c>
      <c r="AD15" s="16">
        <v>1.322751322751323E-2</v>
      </c>
    </row>
    <row r="16" spans="2:32" ht="19" customHeight="1" x14ac:dyDescent="0.35">
      <c r="B16" s="18" t="s">
        <v>81</v>
      </c>
      <c r="C16" s="16">
        <v>8.6633663366336641E-3</v>
      </c>
      <c r="D16" s="16">
        <v>1.3698630136986301E-2</v>
      </c>
      <c r="E16" s="16">
        <v>6.8027210884353739E-3</v>
      </c>
      <c r="G16" s="16">
        <v>1.185770750988142E-2</v>
      </c>
      <c r="H16" s="16">
        <v>3.787878787878788E-3</v>
      </c>
      <c r="I16" s="16">
        <v>5.3763440860215058E-3</v>
      </c>
      <c r="J16" s="16">
        <v>1.9047619047619049E-2</v>
      </c>
      <c r="L16" s="16">
        <v>8.291873963515755E-3</v>
      </c>
      <c r="M16" s="16">
        <v>8.5470085470085479E-3</v>
      </c>
      <c r="O16" s="16">
        <v>0</v>
      </c>
      <c r="P16" s="16">
        <v>1.257861635220126E-2</v>
      </c>
      <c r="Q16" s="16">
        <v>0.01</v>
      </c>
      <c r="S16" s="16">
        <v>2.072538860103627E-2</v>
      </c>
      <c r="T16" s="16">
        <v>7.2727272727272727E-3</v>
      </c>
      <c r="U16" s="16">
        <v>0</v>
      </c>
      <c r="V16" s="16">
        <v>5.076142131979695E-3</v>
      </c>
      <c r="X16" s="16">
        <v>1.11731843575419E-2</v>
      </c>
      <c r="Y16" s="16">
        <v>7.1428571428571426E-3</v>
      </c>
      <c r="Z16" s="16">
        <v>5.8823529411764714E-3</v>
      </c>
      <c r="AB16" s="16">
        <v>8.5763293310463125E-3</v>
      </c>
      <c r="AC16" s="16">
        <v>8.3612040133779261E-3</v>
      </c>
      <c r="AD16" s="16">
        <v>1.322751322751323E-2</v>
      </c>
    </row>
    <row r="17" spans="2:30" ht="19" customHeight="1" x14ac:dyDescent="0.35">
      <c r="B17" s="18" t="s">
        <v>58</v>
      </c>
      <c r="C17" s="16">
        <v>0</v>
      </c>
      <c r="D17" s="16">
        <v>0</v>
      </c>
      <c r="E17" s="16">
        <v>0</v>
      </c>
      <c r="G17" s="16">
        <v>0</v>
      </c>
      <c r="H17" s="16">
        <v>0</v>
      </c>
      <c r="I17" s="16">
        <v>0</v>
      </c>
      <c r="J17" s="16">
        <v>0</v>
      </c>
      <c r="L17" s="16">
        <v>0</v>
      </c>
      <c r="M17" s="16">
        <v>0</v>
      </c>
      <c r="O17" s="16">
        <v>0</v>
      </c>
      <c r="P17" s="16">
        <v>0</v>
      </c>
      <c r="Q17" s="16">
        <v>0</v>
      </c>
      <c r="S17" s="16">
        <v>0</v>
      </c>
      <c r="T17" s="16">
        <v>0</v>
      </c>
      <c r="U17" s="16">
        <v>0</v>
      </c>
      <c r="V17" s="16">
        <v>0</v>
      </c>
      <c r="X17" s="16">
        <v>0</v>
      </c>
      <c r="Y17" s="16">
        <v>0</v>
      </c>
      <c r="Z17" s="16">
        <v>0</v>
      </c>
      <c r="AB17" s="16">
        <v>0</v>
      </c>
      <c r="AC17" s="16">
        <v>0</v>
      </c>
      <c r="AD17" s="16">
        <v>0</v>
      </c>
    </row>
    <row r="19" spans="2:30" x14ac:dyDescent="0.35">
      <c r="B19" s="20" t="s">
        <v>20</v>
      </c>
    </row>
    <row r="20" spans="2:30" x14ac:dyDescent="0.35">
      <c r="B20" t="s">
        <v>323</v>
      </c>
    </row>
    <row r="21" spans="2:30" x14ac:dyDescent="0.35">
      <c r="B21" t="s">
        <v>10</v>
      </c>
    </row>
    <row r="22" spans="2:30" x14ac:dyDescent="0.35">
      <c r="B22"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F2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295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296</v>
      </c>
      <c r="C8" s="16">
        <v>0.45061728395061729</v>
      </c>
      <c r="D8" s="16">
        <v>0.47945205479452052</v>
      </c>
      <c r="E8" s="16">
        <v>0.43898305084745759</v>
      </c>
      <c r="G8" s="16">
        <v>0.47450980392156861</v>
      </c>
      <c r="H8" s="16">
        <v>0.49621212121212122</v>
      </c>
      <c r="I8" s="16">
        <v>0.40860215053763438</v>
      </c>
      <c r="J8" s="16">
        <v>0.35238095238095241</v>
      </c>
      <c r="L8" s="16">
        <v>0.50414593698175791</v>
      </c>
      <c r="M8" s="16">
        <v>0.2478632478632479</v>
      </c>
      <c r="O8" s="16">
        <v>0.39548022598870058</v>
      </c>
      <c r="P8" s="16">
        <v>0.46540880503144649</v>
      </c>
      <c r="Q8" s="16">
        <v>0.56000000000000005</v>
      </c>
      <c r="S8" s="16">
        <v>0.35567010309278352</v>
      </c>
      <c r="T8" s="16">
        <v>0.38768115942028991</v>
      </c>
      <c r="U8" s="16">
        <v>0.51048951048951052</v>
      </c>
      <c r="V8" s="16">
        <v>0.58883248730964466</v>
      </c>
      <c r="X8" s="16">
        <v>0.47075208913649019</v>
      </c>
      <c r="Y8" s="16">
        <v>0.43571428571428572</v>
      </c>
      <c r="Z8" s="16">
        <v>0.43274853801169588</v>
      </c>
      <c r="AB8" s="16">
        <v>0.48801369863013699</v>
      </c>
      <c r="AC8" s="16">
        <v>0.49248747913188651</v>
      </c>
      <c r="AD8" s="16">
        <v>0.43271767810026379</v>
      </c>
    </row>
    <row r="9" spans="2:32" ht="32.15" customHeight="1" x14ac:dyDescent="0.35">
      <c r="B9" s="18" t="s">
        <v>297</v>
      </c>
      <c r="C9" s="16">
        <v>0.43580246913580251</v>
      </c>
      <c r="D9" s="16">
        <v>0.32420091324200911</v>
      </c>
      <c r="E9" s="16">
        <v>0.47796610169491532</v>
      </c>
      <c r="G9" s="16">
        <v>0.41176470588235292</v>
      </c>
      <c r="H9" s="16">
        <v>0.45454545454545447</v>
      </c>
      <c r="I9" s="16">
        <v>0.44623655913978488</v>
      </c>
      <c r="J9" s="16">
        <v>0.42857142857142849</v>
      </c>
      <c r="L9" s="16">
        <v>0.44941956882255391</v>
      </c>
      <c r="M9" s="16">
        <v>0.38461538461538458</v>
      </c>
      <c r="O9" s="16">
        <v>0.44067796610169491</v>
      </c>
      <c r="P9" s="16">
        <v>0.38364779874213839</v>
      </c>
      <c r="Q9" s="16">
        <v>0.35</v>
      </c>
      <c r="S9" s="16">
        <v>0.47422680412371132</v>
      </c>
      <c r="T9" s="16">
        <v>0.45652173913043481</v>
      </c>
      <c r="U9" s="16">
        <v>0.40559440559440563</v>
      </c>
      <c r="V9" s="16">
        <v>0.39086294416243661</v>
      </c>
      <c r="X9" s="16">
        <v>0.44289693593314761</v>
      </c>
      <c r="Y9" s="16">
        <v>0.44642857142857151</v>
      </c>
      <c r="Z9" s="16">
        <v>0.40350877192982448</v>
      </c>
      <c r="AB9" s="16">
        <v>0.44006849315068491</v>
      </c>
      <c r="AC9" s="16">
        <v>0.44240400667779628</v>
      </c>
      <c r="AD9" s="16">
        <v>0.43007915567282318</v>
      </c>
    </row>
    <row r="10" spans="2:32" ht="32.15" customHeight="1" x14ac:dyDescent="0.35">
      <c r="B10" s="18" t="s">
        <v>298</v>
      </c>
      <c r="C10" s="16">
        <v>0.3012345679012346</v>
      </c>
      <c r="D10" s="16">
        <v>0.28767123287671231</v>
      </c>
      <c r="E10" s="16">
        <v>0.30677966101694909</v>
      </c>
      <c r="G10" s="16">
        <v>0.2627450980392157</v>
      </c>
      <c r="H10" s="16">
        <v>0.32196969696969702</v>
      </c>
      <c r="I10" s="16">
        <v>0.29569892473118281</v>
      </c>
      <c r="J10" s="16">
        <v>0.35238095238095241</v>
      </c>
      <c r="L10" s="16">
        <v>0.29519071310116091</v>
      </c>
      <c r="M10" s="16">
        <v>0.33333333333333331</v>
      </c>
      <c r="O10" s="16">
        <v>0.2768361581920904</v>
      </c>
      <c r="P10" s="16">
        <v>0.26415094339622641</v>
      </c>
      <c r="Q10" s="16">
        <v>0.38</v>
      </c>
      <c r="S10" s="16">
        <v>0.2422680412371134</v>
      </c>
      <c r="T10" s="16">
        <v>0.37681159420289861</v>
      </c>
      <c r="U10" s="16">
        <v>0.30769230769230771</v>
      </c>
      <c r="V10" s="16">
        <v>0.2487309644670051</v>
      </c>
      <c r="X10" s="16">
        <v>0.30640668523676878</v>
      </c>
      <c r="Y10" s="16">
        <v>0.30357142857142849</v>
      </c>
      <c r="Z10" s="16">
        <v>0.28654970760233922</v>
      </c>
      <c r="AB10" s="16">
        <v>0.30308219178082191</v>
      </c>
      <c r="AC10" s="16">
        <v>0.29215358931552587</v>
      </c>
      <c r="AD10" s="16">
        <v>0.29815303430079149</v>
      </c>
    </row>
    <row r="11" spans="2:32" ht="46" customHeight="1" x14ac:dyDescent="0.35">
      <c r="B11" s="18" t="s">
        <v>299</v>
      </c>
      <c r="C11" s="16">
        <v>0.28024691358024689</v>
      </c>
      <c r="D11" s="16">
        <v>0.28310502283105021</v>
      </c>
      <c r="E11" s="16">
        <v>0.27966101694915252</v>
      </c>
      <c r="G11" s="16">
        <v>0.27058823529411757</v>
      </c>
      <c r="H11" s="16">
        <v>0.30303030303030298</v>
      </c>
      <c r="I11" s="16">
        <v>0.29032258064516131</v>
      </c>
      <c r="J11" s="16">
        <v>0.22857142857142859</v>
      </c>
      <c r="L11" s="16">
        <v>0.28855721393034828</v>
      </c>
      <c r="M11" s="16">
        <v>0.22222222222222221</v>
      </c>
      <c r="O11" s="16">
        <v>0.24293785310734459</v>
      </c>
      <c r="P11" s="16">
        <v>0.3081761006289308</v>
      </c>
      <c r="Q11" s="16">
        <v>0.36</v>
      </c>
      <c r="S11" s="16">
        <v>0.26804123711340211</v>
      </c>
      <c r="T11" s="16">
        <v>0.28985507246376813</v>
      </c>
      <c r="U11" s="16">
        <v>0.2937062937062937</v>
      </c>
      <c r="V11" s="16">
        <v>0.26903553299492378</v>
      </c>
      <c r="X11" s="16">
        <v>0.26462395543175488</v>
      </c>
      <c r="Y11" s="16">
        <v>0.31428571428571428</v>
      </c>
      <c r="Z11" s="16">
        <v>0.25730994152046782</v>
      </c>
      <c r="AB11" s="16">
        <v>0.28767123287671231</v>
      </c>
      <c r="AC11" s="16">
        <v>0.28714524207011688</v>
      </c>
      <c r="AD11" s="16">
        <v>0.29551451187335093</v>
      </c>
    </row>
    <row r="12" spans="2:32" ht="46" customHeight="1" x14ac:dyDescent="0.35">
      <c r="B12" s="18" t="s">
        <v>300</v>
      </c>
      <c r="C12" s="16">
        <v>0.25061728395061728</v>
      </c>
      <c r="D12" s="16">
        <v>0.28767123287671231</v>
      </c>
      <c r="E12" s="16">
        <v>0.23728813559322029</v>
      </c>
      <c r="G12" s="16">
        <v>0.24313725490196081</v>
      </c>
      <c r="H12" s="16">
        <v>0.26893939393939392</v>
      </c>
      <c r="I12" s="16">
        <v>0.26881720430107531</v>
      </c>
      <c r="J12" s="16">
        <v>0.19047619047619049</v>
      </c>
      <c r="L12" s="16">
        <v>0.2537313432835821</v>
      </c>
      <c r="M12" s="16">
        <v>0.25641025641025639</v>
      </c>
      <c r="O12" s="16">
        <v>0.2655367231638418</v>
      </c>
      <c r="P12" s="16">
        <v>0.25157232704402521</v>
      </c>
      <c r="Q12" s="16">
        <v>0.2</v>
      </c>
      <c r="S12" s="16">
        <v>0.25773195876288663</v>
      </c>
      <c r="T12" s="16">
        <v>0.24637681159420291</v>
      </c>
      <c r="U12" s="16">
        <v>0.27272727272727271</v>
      </c>
      <c r="V12" s="16">
        <v>0.233502538071066</v>
      </c>
      <c r="X12" s="16">
        <v>0.25905292479108633</v>
      </c>
      <c r="Y12" s="16">
        <v>0.24642857142857141</v>
      </c>
      <c r="Z12" s="16">
        <v>0.23976608187134499</v>
      </c>
      <c r="AB12" s="16">
        <v>0.25</v>
      </c>
      <c r="AC12" s="16">
        <v>0.2437395659432387</v>
      </c>
      <c r="AD12" s="16">
        <v>0.2480211081794195</v>
      </c>
    </row>
    <row r="13" spans="2:32" ht="32.15" customHeight="1" x14ac:dyDescent="0.35">
      <c r="B13" s="18" t="s">
        <v>301</v>
      </c>
      <c r="C13" s="16">
        <v>0.22839506172839499</v>
      </c>
      <c r="D13" s="16">
        <v>0.20091324200913241</v>
      </c>
      <c r="E13" s="16">
        <v>0.23898305084745761</v>
      </c>
      <c r="G13" s="16">
        <v>0.23529411764705879</v>
      </c>
      <c r="H13" s="16">
        <v>0.18560606060606061</v>
      </c>
      <c r="I13" s="16">
        <v>0.29569892473118281</v>
      </c>
      <c r="J13" s="16">
        <v>0.2</v>
      </c>
      <c r="L13" s="16">
        <v>0.21558872305140961</v>
      </c>
      <c r="M13" s="16">
        <v>0.28205128205128199</v>
      </c>
      <c r="O13" s="16">
        <v>0.21468926553672321</v>
      </c>
      <c r="P13" s="16">
        <v>0.22012578616352199</v>
      </c>
      <c r="Q13" s="16">
        <v>0.17</v>
      </c>
      <c r="S13" s="16">
        <v>0.22164948453608249</v>
      </c>
      <c r="T13" s="16">
        <v>0.25362318840579712</v>
      </c>
      <c r="U13" s="16">
        <v>0.20279720279720281</v>
      </c>
      <c r="V13" s="16">
        <v>0.21827411167512689</v>
      </c>
      <c r="X13" s="16">
        <v>0.23676880222841229</v>
      </c>
      <c r="Y13" s="16">
        <v>0.22142857142857139</v>
      </c>
      <c r="Z13" s="16">
        <v>0.22222222222222221</v>
      </c>
      <c r="AB13" s="16">
        <v>0.21746575342465749</v>
      </c>
      <c r="AC13" s="16">
        <v>0.23372287145242071</v>
      </c>
      <c r="AD13" s="16">
        <v>0.22163588390501321</v>
      </c>
    </row>
    <row r="14" spans="2:32" ht="46" customHeight="1" x14ac:dyDescent="0.35">
      <c r="B14" s="18" t="s">
        <v>302</v>
      </c>
      <c r="C14" s="16">
        <v>0.22592592592592589</v>
      </c>
      <c r="D14" s="16">
        <v>0.23287671232876711</v>
      </c>
      <c r="E14" s="16">
        <v>0.22203389830508469</v>
      </c>
      <c r="G14" s="16">
        <v>0.20392156862745101</v>
      </c>
      <c r="H14" s="16">
        <v>0.23106060606060599</v>
      </c>
      <c r="I14" s="16">
        <v>0.18817204301075269</v>
      </c>
      <c r="J14" s="16">
        <v>0.33333333333333331</v>
      </c>
      <c r="L14" s="16">
        <v>0.22056384742951909</v>
      </c>
      <c r="M14" s="16">
        <v>0.29059829059829062</v>
      </c>
      <c r="O14" s="16">
        <v>0.24293785310734459</v>
      </c>
      <c r="P14" s="16">
        <v>0.19496855345911951</v>
      </c>
      <c r="Q14" s="16">
        <v>0.24</v>
      </c>
      <c r="S14" s="16">
        <v>0.28350515463917519</v>
      </c>
      <c r="T14" s="16">
        <v>0.23550724637681161</v>
      </c>
      <c r="U14" s="16">
        <v>0.19580419580419581</v>
      </c>
      <c r="V14" s="16">
        <v>0.17766497461928929</v>
      </c>
      <c r="X14" s="16">
        <v>0.23955431754874651</v>
      </c>
      <c r="Y14" s="16">
        <v>0.20714285714285721</v>
      </c>
      <c r="Z14" s="16">
        <v>0.22807017543859651</v>
      </c>
      <c r="AB14" s="16">
        <v>0.23116438356164379</v>
      </c>
      <c r="AC14" s="16">
        <v>0.21368948247078459</v>
      </c>
      <c r="AD14" s="16">
        <v>0.21899736147757259</v>
      </c>
    </row>
    <row r="15" spans="2:32" ht="46" customHeight="1" x14ac:dyDescent="0.35">
      <c r="B15" s="18" t="s">
        <v>303</v>
      </c>
      <c r="C15" s="16">
        <v>0.22098765432098769</v>
      </c>
      <c r="D15" s="16">
        <v>0.24657534246575341</v>
      </c>
      <c r="E15" s="16">
        <v>0.21186440677966101</v>
      </c>
      <c r="G15" s="16">
        <v>0.25098039215686269</v>
      </c>
      <c r="H15" s="16">
        <v>0.20454545454545461</v>
      </c>
      <c r="I15" s="16">
        <v>0.19892473118279569</v>
      </c>
      <c r="J15" s="16">
        <v>0.22857142857142859</v>
      </c>
      <c r="L15" s="16">
        <v>0.21227197346600329</v>
      </c>
      <c r="M15" s="16">
        <v>0.28205128205128199</v>
      </c>
      <c r="O15" s="16">
        <v>0.2655367231638418</v>
      </c>
      <c r="P15" s="16">
        <v>0.25786163522012578</v>
      </c>
      <c r="Q15" s="16">
        <v>0.24</v>
      </c>
      <c r="S15" s="16">
        <v>0.1752577319587629</v>
      </c>
      <c r="T15" s="16">
        <v>0.22826086956521741</v>
      </c>
      <c r="U15" s="16">
        <v>0.2237762237762238</v>
      </c>
      <c r="V15" s="16">
        <v>0.25380710659898481</v>
      </c>
      <c r="X15" s="16">
        <v>0.1949860724233983</v>
      </c>
      <c r="Y15" s="16">
        <v>0.22857142857142859</v>
      </c>
      <c r="Z15" s="16">
        <v>0.26315789473684209</v>
      </c>
      <c r="AB15" s="16">
        <v>0.21232876712328769</v>
      </c>
      <c r="AC15" s="16">
        <v>0.22370617696160269</v>
      </c>
      <c r="AD15" s="16">
        <v>0.2480211081794195</v>
      </c>
    </row>
    <row r="16" spans="2:32" ht="32.15" customHeight="1" x14ac:dyDescent="0.35">
      <c r="B16" s="18" t="s">
        <v>304</v>
      </c>
      <c r="C16" s="16">
        <v>0.2098765432098765</v>
      </c>
      <c r="D16" s="16">
        <v>0.22831050228310501</v>
      </c>
      <c r="E16" s="16">
        <v>0.2016949152542373</v>
      </c>
      <c r="G16" s="16">
        <v>0.20392156862745101</v>
      </c>
      <c r="H16" s="16">
        <v>0.20454545454545461</v>
      </c>
      <c r="I16" s="16">
        <v>0.17204301075268821</v>
      </c>
      <c r="J16" s="16">
        <v>0.30476190476190479</v>
      </c>
      <c r="L16" s="16">
        <v>0.18739635157545609</v>
      </c>
      <c r="M16" s="16">
        <v>0.27350427350427348</v>
      </c>
      <c r="O16" s="16">
        <v>0.24293785310734459</v>
      </c>
      <c r="P16" s="16">
        <v>0.22641509433962259</v>
      </c>
      <c r="Q16" s="16">
        <v>0.13</v>
      </c>
      <c r="S16" s="16">
        <v>0.23711340206185569</v>
      </c>
      <c r="T16" s="16">
        <v>0.22463768115942029</v>
      </c>
      <c r="U16" s="16">
        <v>0.20279720279720281</v>
      </c>
      <c r="V16" s="16">
        <v>0.16751269035533001</v>
      </c>
      <c r="X16" s="16">
        <v>0.16713091922005571</v>
      </c>
      <c r="Y16" s="16">
        <v>0.20714285714285721</v>
      </c>
      <c r="Z16" s="16">
        <v>0.30409356725146203</v>
      </c>
      <c r="AB16" s="16">
        <v>0.16438356164383561</v>
      </c>
      <c r="AC16" s="16">
        <v>0.18697829716193659</v>
      </c>
      <c r="AD16" s="16">
        <v>0.22955145118733511</v>
      </c>
    </row>
    <row r="17" spans="2:30" ht="32.15" customHeight="1" x14ac:dyDescent="0.35">
      <c r="B17" s="18" t="s">
        <v>305</v>
      </c>
      <c r="C17" s="16">
        <v>3.7037037037037038E-3</v>
      </c>
      <c r="D17" s="16">
        <v>9.1324200913242004E-3</v>
      </c>
      <c r="E17" s="16">
        <v>1.6949152542372881E-3</v>
      </c>
      <c r="G17" s="16">
        <v>3.9215686274509803E-3</v>
      </c>
      <c r="H17" s="16">
        <v>7.575757575757576E-3</v>
      </c>
      <c r="I17" s="16">
        <v>0</v>
      </c>
      <c r="J17" s="16">
        <v>0</v>
      </c>
      <c r="L17" s="16">
        <v>4.9751243781094526E-3</v>
      </c>
      <c r="M17" s="16">
        <v>0</v>
      </c>
      <c r="O17" s="16">
        <v>0</v>
      </c>
      <c r="P17" s="16">
        <v>0</v>
      </c>
      <c r="Q17" s="16">
        <v>0.01</v>
      </c>
      <c r="S17" s="16">
        <v>0</v>
      </c>
      <c r="T17" s="16">
        <v>0</v>
      </c>
      <c r="U17" s="16">
        <v>0</v>
      </c>
      <c r="V17" s="16">
        <v>1.522842639593909E-2</v>
      </c>
      <c r="X17" s="16">
        <v>2.7855153203342618E-3</v>
      </c>
      <c r="Y17" s="16">
        <v>7.1428571428571426E-3</v>
      </c>
      <c r="Z17" s="16">
        <v>0</v>
      </c>
      <c r="AB17" s="16">
        <v>5.1369863013698627E-3</v>
      </c>
      <c r="AC17" s="16">
        <v>5.008347245409015E-3</v>
      </c>
      <c r="AD17" s="16">
        <v>2.6385224274406332E-3</v>
      </c>
    </row>
    <row r="18" spans="2:30" ht="19" customHeight="1" x14ac:dyDescent="0.35">
      <c r="B18" s="18" t="s">
        <v>122</v>
      </c>
      <c r="C18" s="16">
        <v>9.876543209876543E-3</v>
      </c>
      <c r="D18" s="16">
        <v>1.3698630136986301E-2</v>
      </c>
      <c r="E18" s="16">
        <v>8.4745762711864406E-3</v>
      </c>
      <c r="G18" s="16">
        <v>7.8431372549019607E-3</v>
      </c>
      <c r="H18" s="16">
        <v>7.575757575757576E-3</v>
      </c>
      <c r="I18" s="16">
        <v>1.6129032258064519E-2</v>
      </c>
      <c r="J18" s="16">
        <v>9.5238095238095247E-3</v>
      </c>
      <c r="L18" s="16">
        <v>3.3167495854063019E-3</v>
      </c>
      <c r="M18" s="16">
        <v>2.564102564102564E-2</v>
      </c>
      <c r="O18" s="16">
        <v>1.1299435028248589E-2</v>
      </c>
      <c r="P18" s="16">
        <v>0</v>
      </c>
      <c r="Q18" s="16">
        <v>0</v>
      </c>
      <c r="S18" s="16">
        <v>1.030927835051546E-2</v>
      </c>
      <c r="T18" s="16">
        <v>7.246376811594203E-3</v>
      </c>
      <c r="U18" s="16">
        <v>2.097902097902098E-2</v>
      </c>
      <c r="V18" s="16">
        <v>5.076142131979695E-3</v>
      </c>
      <c r="X18" s="16">
        <v>1.1142061281337051E-2</v>
      </c>
      <c r="Y18" s="16">
        <v>3.5714285714285709E-3</v>
      </c>
      <c r="Z18" s="16">
        <v>1.754385964912281E-2</v>
      </c>
      <c r="AB18" s="16">
        <v>1.0273972602739731E-2</v>
      </c>
      <c r="AC18" s="16">
        <v>8.3472454090150246E-3</v>
      </c>
      <c r="AD18" s="16">
        <v>1.319261213720317E-2</v>
      </c>
    </row>
    <row r="19" spans="2:30" ht="19" customHeight="1" x14ac:dyDescent="0.35">
      <c r="B19" s="18" t="s">
        <v>58</v>
      </c>
      <c r="C19" s="16">
        <v>0</v>
      </c>
      <c r="D19" s="16">
        <v>0</v>
      </c>
      <c r="E19" s="16">
        <v>0</v>
      </c>
      <c r="G19" s="16">
        <v>0</v>
      </c>
      <c r="H19" s="16">
        <v>0</v>
      </c>
      <c r="I19" s="16">
        <v>0</v>
      </c>
      <c r="J19" s="16">
        <v>0</v>
      </c>
      <c r="L19" s="16">
        <v>0</v>
      </c>
      <c r="M19" s="16">
        <v>0</v>
      </c>
      <c r="O19" s="16">
        <v>0</v>
      </c>
      <c r="P19" s="16">
        <v>0</v>
      </c>
      <c r="Q19" s="16">
        <v>0</v>
      </c>
      <c r="S19" s="16">
        <v>0</v>
      </c>
      <c r="T19" s="16">
        <v>0</v>
      </c>
      <c r="U19" s="16">
        <v>0</v>
      </c>
      <c r="V19" s="16">
        <v>0</v>
      </c>
      <c r="X19" s="16">
        <v>0</v>
      </c>
      <c r="Y19" s="16">
        <v>0</v>
      </c>
      <c r="Z19" s="16">
        <v>0</v>
      </c>
      <c r="AB19" s="16">
        <v>0</v>
      </c>
      <c r="AC19" s="16">
        <v>0</v>
      </c>
      <c r="AD19" s="16">
        <v>0</v>
      </c>
    </row>
    <row r="21" spans="2:30" x14ac:dyDescent="0.35">
      <c r="B21" t="s">
        <v>323</v>
      </c>
    </row>
    <row r="22" spans="2:30" x14ac:dyDescent="0.35">
      <c r="B22" t="s">
        <v>10</v>
      </c>
    </row>
    <row r="24" spans="2:30" x14ac:dyDescent="0.35">
      <c r="B24"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F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306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307</v>
      </c>
      <c r="C8" s="16">
        <v>0.24567901234567899</v>
      </c>
      <c r="D8" s="16">
        <v>0.21004566210045661</v>
      </c>
      <c r="E8" s="16">
        <v>0.2593220338983051</v>
      </c>
      <c r="G8" s="16">
        <v>0.25490196078431371</v>
      </c>
      <c r="H8" s="16">
        <v>0.24621212121212119</v>
      </c>
      <c r="I8" s="16">
        <v>0.25806451612903231</v>
      </c>
      <c r="J8" s="16">
        <v>0.2</v>
      </c>
      <c r="L8" s="16">
        <v>0.2470978441127695</v>
      </c>
      <c r="M8" s="16">
        <v>0.21367521367521369</v>
      </c>
      <c r="O8" s="16">
        <v>0.30508474576271188</v>
      </c>
      <c r="P8" s="16">
        <v>0.19496855345911951</v>
      </c>
      <c r="Q8" s="16">
        <v>0.23</v>
      </c>
      <c r="S8" s="16">
        <v>0.24742268041237109</v>
      </c>
      <c r="T8" s="16">
        <v>0.27536231884057971</v>
      </c>
      <c r="U8" s="16">
        <v>0.23776223776223779</v>
      </c>
      <c r="V8" s="16">
        <v>0.2081218274111675</v>
      </c>
      <c r="X8" s="16">
        <v>0.23955431754874651</v>
      </c>
      <c r="Y8" s="16">
        <v>0.25357142857142861</v>
      </c>
      <c r="Z8" s="16">
        <v>0.24561403508771931</v>
      </c>
      <c r="AB8" s="16">
        <v>0.23287671232876711</v>
      </c>
      <c r="AC8" s="16">
        <v>0.22370617696160269</v>
      </c>
      <c r="AD8" s="16">
        <v>0.23746701846965701</v>
      </c>
    </row>
    <row r="9" spans="2:32" ht="19" customHeight="1" x14ac:dyDescent="0.35">
      <c r="B9" s="18" t="s">
        <v>308</v>
      </c>
      <c r="C9" s="16">
        <v>0.49629629629629629</v>
      </c>
      <c r="D9" s="16">
        <v>0.48401826484018262</v>
      </c>
      <c r="E9" s="16">
        <v>0.5</v>
      </c>
      <c r="G9" s="16">
        <v>0.50980392156862742</v>
      </c>
      <c r="H9" s="16">
        <v>0.51515151515151514</v>
      </c>
      <c r="I9" s="16">
        <v>0.510752688172043</v>
      </c>
      <c r="J9" s="16">
        <v>0.39047619047619048</v>
      </c>
      <c r="L9" s="16">
        <v>0.48756218905472642</v>
      </c>
      <c r="M9" s="16">
        <v>0.55555555555555558</v>
      </c>
      <c r="O9" s="16">
        <v>0.4576271186440678</v>
      </c>
      <c r="P9" s="16">
        <v>0.47169811320754718</v>
      </c>
      <c r="Q9" s="16">
        <v>0.53</v>
      </c>
      <c r="S9" s="16">
        <v>0.47938144329896909</v>
      </c>
      <c r="T9" s="16">
        <v>0.49275362318840582</v>
      </c>
      <c r="U9" s="16">
        <v>0.54545454545454541</v>
      </c>
      <c r="V9" s="16">
        <v>0.48223350253807112</v>
      </c>
      <c r="X9" s="16">
        <v>0.50417827298050144</v>
      </c>
      <c r="Y9" s="16">
        <v>0.48571428571428571</v>
      </c>
      <c r="Z9" s="16">
        <v>0.49707602339181278</v>
      </c>
      <c r="AB9" s="16">
        <v>0.51027397260273977</v>
      </c>
      <c r="AC9" s="16">
        <v>0.5158597662771286</v>
      </c>
      <c r="AD9" s="16">
        <v>0.51187335092348285</v>
      </c>
    </row>
    <row r="10" spans="2:32" ht="32.15" customHeight="1" x14ac:dyDescent="0.35">
      <c r="B10" s="18" t="s">
        <v>309</v>
      </c>
      <c r="C10" s="16">
        <v>0.17160493827160489</v>
      </c>
      <c r="D10" s="16">
        <v>0.20091324200913241</v>
      </c>
      <c r="E10" s="16">
        <v>0.16101694915254239</v>
      </c>
      <c r="G10" s="16">
        <v>0.15294117647058819</v>
      </c>
      <c r="H10" s="16">
        <v>0.17803030303030301</v>
      </c>
      <c r="I10" s="16">
        <v>0.1397849462365591</v>
      </c>
      <c r="J10" s="16">
        <v>0.25714285714285712</v>
      </c>
      <c r="L10" s="16">
        <v>0.17412935323383091</v>
      </c>
      <c r="M10" s="16">
        <v>0.1623931623931624</v>
      </c>
      <c r="O10" s="16">
        <v>0.15254237288135589</v>
      </c>
      <c r="P10" s="16">
        <v>0.22012578616352199</v>
      </c>
      <c r="Q10" s="16">
        <v>0.13</v>
      </c>
      <c r="S10" s="16">
        <v>0.16494845360824739</v>
      </c>
      <c r="T10" s="16">
        <v>0.1702898550724638</v>
      </c>
      <c r="U10" s="16">
        <v>0.11888111888111889</v>
      </c>
      <c r="V10" s="16">
        <v>0.21827411167512689</v>
      </c>
      <c r="X10" s="16">
        <v>0.15598885793871869</v>
      </c>
      <c r="Y10" s="16">
        <v>0.19285714285714289</v>
      </c>
      <c r="Z10" s="16">
        <v>0.16959064327485379</v>
      </c>
      <c r="AB10" s="16">
        <v>0.16438356164383561</v>
      </c>
      <c r="AC10" s="16">
        <v>0.1702838063439065</v>
      </c>
      <c r="AD10" s="16">
        <v>0.17941952506596309</v>
      </c>
    </row>
    <row r="11" spans="2:32" ht="19" customHeight="1" x14ac:dyDescent="0.35">
      <c r="B11" s="18" t="s">
        <v>310</v>
      </c>
      <c r="C11" s="16">
        <v>6.5432098765432101E-2</v>
      </c>
      <c r="D11" s="16">
        <v>8.2191780821917804E-2</v>
      </c>
      <c r="E11" s="16">
        <v>5.9322033898305093E-2</v>
      </c>
      <c r="G11" s="16">
        <v>5.4901960784313718E-2</v>
      </c>
      <c r="H11" s="16">
        <v>4.5454545454545463E-2</v>
      </c>
      <c r="I11" s="16">
        <v>7.5268817204301078E-2</v>
      </c>
      <c r="J11" s="16">
        <v>0.1238095238095238</v>
      </c>
      <c r="L11" s="16">
        <v>7.2968490878938641E-2</v>
      </c>
      <c r="M11" s="16">
        <v>5.9829059829059832E-2</v>
      </c>
      <c r="O11" s="16">
        <v>7.909604519774012E-2</v>
      </c>
      <c r="P11" s="16">
        <v>8.1761006289308172E-2</v>
      </c>
      <c r="Q11" s="16">
        <v>0.09</v>
      </c>
      <c r="S11" s="16">
        <v>6.7010309278350513E-2</v>
      </c>
      <c r="T11" s="16">
        <v>5.434782608695652E-2</v>
      </c>
      <c r="U11" s="16">
        <v>7.6923076923076927E-2</v>
      </c>
      <c r="V11" s="16">
        <v>7.1065989847715741E-2</v>
      </c>
      <c r="X11" s="16">
        <v>7.7994428969359333E-2</v>
      </c>
      <c r="Y11" s="16">
        <v>5.3571428571428568E-2</v>
      </c>
      <c r="Z11" s="16">
        <v>5.8479532163742687E-2</v>
      </c>
      <c r="AB11" s="16">
        <v>7.1917808219178078E-2</v>
      </c>
      <c r="AC11" s="16">
        <v>7.178631051752922E-2</v>
      </c>
      <c r="AD11" s="16">
        <v>5.2770448548812673E-2</v>
      </c>
    </row>
    <row r="12" spans="2:32" ht="19" customHeight="1" x14ac:dyDescent="0.35">
      <c r="B12" s="18" t="s">
        <v>311</v>
      </c>
      <c r="C12" s="16">
        <v>8.6419753086419745E-3</v>
      </c>
      <c r="D12" s="16">
        <v>2.2831050228310501E-2</v>
      </c>
      <c r="E12" s="16">
        <v>3.3898305084745762E-3</v>
      </c>
      <c r="G12" s="16">
        <v>1.5686274509803921E-2</v>
      </c>
      <c r="H12" s="16">
        <v>7.575757575757576E-3</v>
      </c>
      <c r="I12" s="16">
        <v>0</v>
      </c>
      <c r="J12" s="16">
        <v>9.5238095238095247E-3</v>
      </c>
      <c r="L12" s="16">
        <v>9.9502487562189053E-3</v>
      </c>
      <c r="M12" s="16">
        <v>0</v>
      </c>
      <c r="O12" s="16">
        <v>5.6497175141242938E-3</v>
      </c>
      <c r="P12" s="16">
        <v>2.5157232704402521E-2</v>
      </c>
      <c r="Q12" s="16">
        <v>0.01</v>
      </c>
      <c r="S12" s="16">
        <v>1.030927835051546E-2</v>
      </c>
      <c r="T12" s="16">
        <v>3.6231884057971011E-3</v>
      </c>
      <c r="U12" s="16">
        <v>1.3986013986013989E-2</v>
      </c>
      <c r="V12" s="16">
        <v>1.015228426395939E-2</v>
      </c>
      <c r="X12" s="16">
        <v>8.356545961002786E-3</v>
      </c>
      <c r="Y12" s="16">
        <v>3.5714285714285709E-3</v>
      </c>
      <c r="Z12" s="16">
        <v>1.754385964912281E-2</v>
      </c>
      <c r="AB12" s="16">
        <v>6.8493150684931503E-3</v>
      </c>
      <c r="AC12" s="16">
        <v>1.001669449081803E-2</v>
      </c>
      <c r="AD12" s="16">
        <v>7.9155672823219003E-3</v>
      </c>
    </row>
    <row r="13" spans="2:32" ht="19" customHeight="1" x14ac:dyDescent="0.35">
      <c r="B13" s="18" t="s">
        <v>98</v>
      </c>
      <c r="C13" s="16">
        <v>1.234567901234568E-2</v>
      </c>
      <c r="D13" s="16">
        <v>0</v>
      </c>
      <c r="E13" s="16">
        <v>1.6949152542372881E-2</v>
      </c>
      <c r="G13" s="16">
        <v>1.1764705882352939E-2</v>
      </c>
      <c r="H13" s="16">
        <v>7.575757575757576E-3</v>
      </c>
      <c r="I13" s="16">
        <v>1.6129032258064519E-2</v>
      </c>
      <c r="J13" s="16">
        <v>1.9047619047619049E-2</v>
      </c>
      <c r="L13" s="16">
        <v>8.291873963515755E-3</v>
      </c>
      <c r="M13" s="16">
        <v>8.5470085470085479E-3</v>
      </c>
      <c r="O13" s="16">
        <v>0</v>
      </c>
      <c r="P13" s="16">
        <v>6.2893081761006293E-3</v>
      </c>
      <c r="Q13" s="16">
        <v>0.01</v>
      </c>
      <c r="S13" s="16">
        <v>3.0927835051546389E-2</v>
      </c>
      <c r="T13" s="16">
        <v>3.6231884057971011E-3</v>
      </c>
      <c r="U13" s="16">
        <v>6.993006993006993E-3</v>
      </c>
      <c r="V13" s="16">
        <v>1.015228426395939E-2</v>
      </c>
      <c r="X13" s="16">
        <v>1.3927576601671311E-2</v>
      </c>
      <c r="Y13" s="16">
        <v>1.0714285714285709E-2</v>
      </c>
      <c r="Z13" s="16">
        <v>1.1695906432748541E-2</v>
      </c>
      <c r="AB13" s="16">
        <v>1.3698630136986301E-2</v>
      </c>
      <c r="AC13" s="16">
        <v>8.3472454090150246E-3</v>
      </c>
      <c r="AD13" s="16">
        <v>1.0554089709762529E-2</v>
      </c>
    </row>
    <row r="15" spans="2:32" x14ac:dyDescent="0.35">
      <c r="B15" t="s">
        <v>323</v>
      </c>
    </row>
    <row r="16" spans="2:32" x14ac:dyDescent="0.35">
      <c r="B16" t="s">
        <v>10</v>
      </c>
    </row>
    <row r="18" spans="2:2" x14ac:dyDescent="0.35">
      <c r="B18"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F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312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307</v>
      </c>
      <c r="C8" s="16">
        <v>0.21234567901234569</v>
      </c>
      <c r="D8" s="16">
        <v>0.16438356164383561</v>
      </c>
      <c r="E8" s="16">
        <v>0.23050847457627119</v>
      </c>
      <c r="G8" s="16">
        <v>0.18431372549019609</v>
      </c>
      <c r="H8" s="16">
        <v>0.20833333333333329</v>
      </c>
      <c r="I8" s="16">
        <v>0.24731182795698919</v>
      </c>
      <c r="J8" s="16">
        <v>0.22857142857142859</v>
      </c>
      <c r="L8" s="16">
        <v>0.2189054726368159</v>
      </c>
      <c r="M8" s="16">
        <v>0.21367521367521369</v>
      </c>
      <c r="O8" s="16">
        <v>0.28813559322033899</v>
      </c>
      <c r="P8" s="16">
        <v>0.16352201257861629</v>
      </c>
      <c r="Q8" s="16">
        <v>0.26</v>
      </c>
      <c r="S8" s="16">
        <v>0.18556701030927841</v>
      </c>
      <c r="T8" s="16">
        <v>0.26811594202898548</v>
      </c>
      <c r="U8" s="16">
        <v>0.20979020979020979</v>
      </c>
      <c r="V8" s="16">
        <v>0.16243654822335021</v>
      </c>
      <c r="X8" s="16">
        <v>0.22841225626740949</v>
      </c>
      <c r="Y8" s="16">
        <v>0.18571428571428569</v>
      </c>
      <c r="Z8" s="16">
        <v>0.22222222222222221</v>
      </c>
      <c r="AB8" s="16">
        <v>0.20034246575342471</v>
      </c>
      <c r="AC8" s="16">
        <v>0.19699499165275461</v>
      </c>
      <c r="AD8" s="16">
        <v>0.20844327176781</v>
      </c>
    </row>
    <row r="9" spans="2:32" ht="19" customHeight="1" x14ac:dyDescent="0.35">
      <c r="B9" s="18" t="s">
        <v>308</v>
      </c>
      <c r="C9" s="16">
        <v>0.56913580246913575</v>
      </c>
      <c r="D9" s="16">
        <v>0.56164383561643838</v>
      </c>
      <c r="E9" s="16">
        <v>0.57288135593220335</v>
      </c>
      <c r="G9" s="16">
        <v>0.59215686274509804</v>
      </c>
      <c r="H9" s="16">
        <v>0.59090909090909094</v>
      </c>
      <c r="I9" s="16">
        <v>0.5161290322580645</v>
      </c>
      <c r="J9" s="16">
        <v>0.55238095238095242</v>
      </c>
      <c r="L9" s="16">
        <v>0.56053067993366501</v>
      </c>
      <c r="M9" s="16">
        <v>0.60683760683760679</v>
      </c>
      <c r="O9" s="16">
        <v>0.5423728813559322</v>
      </c>
      <c r="P9" s="16">
        <v>0.59748427672955973</v>
      </c>
      <c r="Q9" s="16">
        <v>0.55000000000000004</v>
      </c>
      <c r="S9" s="16">
        <v>0.57216494845360821</v>
      </c>
      <c r="T9" s="16">
        <v>0.53623188405797106</v>
      </c>
      <c r="U9" s="16">
        <v>0.57342657342657344</v>
      </c>
      <c r="V9" s="16">
        <v>0.6091370558375635</v>
      </c>
      <c r="X9" s="16">
        <v>0.55988857938718661</v>
      </c>
      <c r="Y9" s="16">
        <v>0.5892857142857143</v>
      </c>
      <c r="Z9" s="16">
        <v>0.55555555555555558</v>
      </c>
      <c r="AB9" s="16">
        <v>0.57705479452054798</v>
      </c>
      <c r="AC9" s="16">
        <v>0.58931552587646074</v>
      </c>
      <c r="AD9" s="16">
        <v>0.56728232189973615</v>
      </c>
    </row>
    <row r="10" spans="2:32" ht="32.15" customHeight="1" x14ac:dyDescent="0.35">
      <c r="B10" s="18" t="s">
        <v>309</v>
      </c>
      <c r="C10" s="16">
        <v>0.1641975308641975</v>
      </c>
      <c r="D10" s="16">
        <v>0.20547945205479451</v>
      </c>
      <c r="E10" s="16">
        <v>0.14915254237288139</v>
      </c>
      <c r="G10" s="16">
        <v>0.16078431372549021</v>
      </c>
      <c r="H10" s="16">
        <v>0.15909090909090909</v>
      </c>
      <c r="I10" s="16">
        <v>0.16666666666666671</v>
      </c>
      <c r="J10" s="16">
        <v>0.18095238095238089</v>
      </c>
      <c r="L10" s="16">
        <v>0.1674958540630182</v>
      </c>
      <c r="M10" s="16">
        <v>0.14529914529914531</v>
      </c>
      <c r="O10" s="16">
        <v>0.13559322033898311</v>
      </c>
      <c r="P10" s="16">
        <v>0.169811320754717</v>
      </c>
      <c r="Q10" s="16">
        <v>0.14000000000000001</v>
      </c>
      <c r="S10" s="16">
        <v>0.1752577319587629</v>
      </c>
      <c r="T10" s="16">
        <v>0.14130434782608689</v>
      </c>
      <c r="U10" s="16">
        <v>0.16783216783216781</v>
      </c>
      <c r="V10" s="16">
        <v>0.182741116751269</v>
      </c>
      <c r="X10" s="16">
        <v>0.15041782729805009</v>
      </c>
      <c r="Y10" s="16">
        <v>0.18928571428571431</v>
      </c>
      <c r="Z10" s="16">
        <v>0.15204678362573101</v>
      </c>
      <c r="AB10" s="16">
        <v>0.1660958904109589</v>
      </c>
      <c r="AC10" s="16">
        <v>0.16026711185308851</v>
      </c>
      <c r="AD10" s="16">
        <v>0.17150395778364119</v>
      </c>
    </row>
    <row r="11" spans="2:32" ht="19" customHeight="1" x14ac:dyDescent="0.35">
      <c r="B11" s="18" t="s">
        <v>310</v>
      </c>
      <c r="C11" s="16">
        <v>3.4567901234567898E-2</v>
      </c>
      <c r="D11" s="16">
        <v>5.9360730593607303E-2</v>
      </c>
      <c r="E11" s="16">
        <v>2.3728813559322031E-2</v>
      </c>
      <c r="G11" s="16">
        <v>4.7058823529411757E-2</v>
      </c>
      <c r="H11" s="16">
        <v>3.4090909090909088E-2</v>
      </c>
      <c r="I11" s="16">
        <v>2.6881720430107531E-2</v>
      </c>
      <c r="J11" s="16">
        <v>1.9047619047619049E-2</v>
      </c>
      <c r="L11" s="16">
        <v>3.482587064676617E-2</v>
      </c>
      <c r="M11" s="16">
        <v>1.7094017094017099E-2</v>
      </c>
      <c r="O11" s="16">
        <v>2.8248587570621469E-2</v>
      </c>
      <c r="P11" s="16">
        <v>4.40251572327044E-2</v>
      </c>
      <c r="Q11" s="16">
        <v>0.02</v>
      </c>
      <c r="S11" s="16">
        <v>3.0927835051546389E-2</v>
      </c>
      <c r="T11" s="16">
        <v>3.9855072463768113E-2</v>
      </c>
      <c r="U11" s="16">
        <v>3.4965034965034968E-2</v>
      </c>
      <c r="V11" s="16">
        <v>3.045685279187817E-2</v>
      </c>
      <c r="X11" s="16">
        <v>3.6211699164345412E-2</v>
      </c>
      <c r="Y11" s="16">
        <v>2.5000000000000001E-2</v>
      </c>
      <c r="Z11" s="16">
        <v>4.6783625730994149E-2</v>
      </c>
      <c r="AB11" s="16">
        <v>3.2534246575342457E-2</v>
      </c>
      <c r="AC11" s="16">
        <v>3.6727879799666109E-2</v>
      </c>
      <c r="AD11" s="16">
        <v>3.6939313984168873E-2</v>
      </c>
    </row>
    <row r="12" spans="2:32" ht="19" customHeight="1" x14ac:dyDescent="0.35">
      <c r="B12" s="18" t="s">
        <v>311</v>
      </c>
      <c r="C12" s="16">
        <v>4.9382716049382724E-3</v>
      </c>
      <c r="D12" s="16">
        <v>4.5662100456621002E-3</v>
      </c>
      <c r="E12" s="16">
        <v>5.084745762711864E-3</v>
      </c>
      <c r="G12" s="16">
        <v>7.8431372549019607E-3</v>
      </c>
      <c r="H12" s="16">
        <v>0</v>
      </c>
      <c r="I12" s="16">
        <v>1.075268817204301E-2</v>
      </c>
      <c r="J12" s="16">
        <v>0</v>
      </c>
      <c r="L12" s="16">
        <v>6.6334991708126038E-3</v>
      </c>
      <c r="M12" s="16">
        <v>0</v>
      </c>
      <c r="O12" s="16">
        <v>0</v>
      </c>
      <c r="P12" s="16">
        <v>6.2893081761006293E-3</v>
      </c>
      <c r="Q12" s="16">
        <v>0.02</v>
      </c>
      <c r="S12" s="16">
        <v>5.1546391752577319E-3</v>
      </c>
      <c r="T12" s="16">
        <v>3.6231884057971011E-3</v>
      </c>
      <c r="U12" s="16">
        <v>0</v>
      </c>
      <c r="V12" s="16">
        <v>1.015228426395939E-2</v>
      </c>
      <c r="X12" s="16">
        <v>2.7855153203342618E-3</v>
      </c>
      <c r="Y12" s="16">
        <v>3.5714285714285709E-3</v>
      </c>
      <c r="Z12" s="16">
        <v>1.1695906432748541E-2</v>
      </c>
      <c r="AB12" s="16">
        <v>5.1369863013698627E-3</v>
      </c>
      <c r="AC12" s="16">
        <v>5.008347245409015E-3</v>
      </c>
      <c r="AD12" s="16">
        <v>5.2770448548812663E-3</v>
      </c>
    </row>
    <row r="13" spans="2:32" ht="19" customHeight="1" x14ac:dyDescent="0.35">
      <c r="B13" s="18" t="s">
        <v>98</v>
      </c>
      <c r="C13" s="16">
        <v>1.4814814814814821E-2</v>
      </c>
      <c r="D13" s="16">
        <v>4.5662100456621002E-3</v>
      </c>
      <c r="E13" s="16">
        <v>1.864406779661017E-2</v>
      </c>
      <c r="G13" s="16">
        <v>7.8431372549019607E-3</v>
      </c>
      <c r="H13" s="16">
        <v>7.575757575757576E-3</v>
      </c>
      <c r="I13" s="16">
        <v>3.2258064516129031E-2</v>
      </c>
      <c r="J13" s="16">
        <v>1.9047619047619049E-2</v>
      </c>
      <c r="L13" s="16">
        <v>1.1608623548922061E-2</v>
      </c>
      <c r="M13" s="16">
        <v>1.7094017094017099E-2</v>
      </c>
      <c r="O13" s="16">
        <v>5.6497175141242938E-3</v>
      </c>
      <c r="P13" s="16">
        <v>1.886792452830189E-2</v>
      </c>
      <c r="Q13" s="16">
        <v>0.01</v>
      </c>
      <c r="S13" s="16">
        <v>3.0927835051546389E-2</v>
      </c>
      <c r="T13" s="16">
        <v>1.0869565217391301E-2</v>
      </c>
      <c r="U13" s="16">
        <v>1.3986013986013989E-2</v>
      </c>
      <c r="V13" s="16">
        <v>5.076142131979695E-3</v>
      </c>
      <c r="X13" s="16">
        <v>2.2284122562674091E-2</v>
      </c>
      <c r="Y13" s="16">
        <v>7.1428571428571426E-3</v>
      </c>
      <c r="Z13" s="16">
        <v>1.1695906432748541E-2</v>
      </c>
      <c r="AB13" s="16">
        <v>1.883561643835616E-2</v>
      </c>
      <c r="AC13" s="16">
        <v>1.168614357262104E-2</v>
      </c>
      <c r="AD13" s="16">
        <v>1.0554089709762529E-2</v>
      </c>
    </row>
    <row r="15" spans="2:32" x14ac:dyDescent="0.35">
      <c r="B15" t="s">
        <v>323</v>
      </c>
    </row>
    <row r="16" spans="2:32" x14ac:dyDescent="0.35">
      <c r="B16" t="s">
        <v>10</v>
      </c>
    </row>
    <row r="18" spans="2:2" x14ac:dyDescent="0.35">
      <c r="B18"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F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313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19" customHeight="1" x14ac:dyDescent="0.35">
      <c r="B8" s="18" t="s">
        <v>307</v>
      </c>
      <c r="C8" s="16">
        <v>0.20617283950617291</v>
      </c>
      <c r="D8" s="16">
        <v>0.15981735159817351</v>
      </c>
      <c r="E8" s="16">
        <v>0.223728813559322</v>
      </c>
      <c r="G8" s="16">
        <v>0.25882352941176467</v>
      </c>
      <c r="H8" s="16">
        <v>0.16666666666666671</v>
      </c>
      <c r="I8" s="16">
        <v>0.19354838709677419</v>
      </c>
      <c r="J8" s="16">
        <v>0.2</v>
      </c>
      <c r="L8" s="16">
        <v>0.20232172470978441</v>
      </c>
      <c r="M8" s="16">
        <v>0.2478632478632479</v>
      </c>
      <c r="O8" s="16">
        <v>0.28813559322033899</v>
      </c>
      <c r="P8" s="16">
        <v>0.13836477987421381</v>
      </c>
      <c r="Q8" s="16">
        <v>0.16</v>
      </c>
      <c r="S8" s="16">
        <v>0.25257731958762891</v>
      </c>
      <c r="T8" s="16">
        <v>0.22826086956521741</v>
      </c>
      <c r="U8" s="16">
        <v>0.20979020979020979</v>
      </c>
      <c r="V8" s="16">
        <v>0.12690355329949241</v>
      </c>
      <c r="X8" s="16">
        <v>0.2033426183844011</v>
      </c>
      <c r="Y8" s="16">
        <v>0.17499999999999999</v>
      </c>
      <c r="Z8" s="16">
        <v>0.26315789473684209</v>
      </c>
      <c r="AB8" s="16">
        <v>0.17465753424657529</v>
      </c>
      <c r="AC8" s="16">
        <v>0.1636060100166945</v>
      </c>
      <c r="AD8" s="16">
        <v>0.20844327176781</v>
      </c>
    </row>
    <row r="9" spans="2:32" ht="19" customHeight="1" x14ac:dyDescent="0.35">
      <c r="B9" s="18" t="s">
        <v>308</v>
      </c>
      <c r="C9" s="16">
        <v>0.32222222222222219</v>
      </c>
      <c r="D9" s="16">
        <v>0.32876712328767121</v>
      </c>
      <c r="E9" s="16">
        <v>0.32033898305084751</v>
      </c>
      <c r="G9" s="16">
        <v>0.32156862745098042</v>
      </c>
      <c r="H9" s="16">
        <v>0.29166666666666669</v>
      </c>
      <c r="I9" s="16">
        <v>0.37096774193548387</v>
      </c>
      <c r="J9" s="16">
        <v>0.31428571428571428</v>
      </c>
      <c r="L9" s="16">
        <v>0.3250414593698176</v>
      </c>
      <c r="M9" s="16">
        <v>0.29914529914529908</v>
      </c>
      <c r="O9" s="16">
        <v>0.32203389830508472</v>
      </c>
      <c r="P9" s="16">
        <v>0.31446540880503138</v>
      </c>
      <c r="Q9" s="16">
        <v>0.34</v>
      </c>
      <c r="S9" s="16">
        <v>0.29381443298969068</v>
      </c>
      <c r="T9" s="16">
        <v>0.34057971014492749</v>
      </c>
      <c r="U9" s="16">
        <v>0.30769230769230771</v>
      </c>
      <c r="V9" s="16">
        <v>0.3350253807106599</v>
      </c>
      <c r="X9" s="16">
        <v>0.29526462395543168</v>
      </c>
      <c r="Y9" s="16">
        <v>0.32500000000000001</v>
      </c>
      <c r="Z9" s="16">
        <v>0.3742690058479532</v>
      </c>
      <c r="AB9" s="16">
        <v>0.30308219178082191</v>
      </c>
      <c r="AC9" s="16">
        <v>0.30383973288814692</v>
      </c>
      <c r="AD9" s="16">
        <v>0.34300791556728227</v>
      </c>
    </row>
    <row r="10" spans="2:32" ht="32.15" customHeight="1" x14ac:dyDescent="0.35">
      <c r="B10" s="18" t="s">
        <v>309</v>
      </c>
      <c r="C10" s="16">
        <v>0.22592592592592589</v>
      </c>
      <c r="D10" s="16">
        <v>0.26027397260273971</v>
      </c>
      <c r="E10" s="16">
        <v>0.21186440677966101</v>
      </c>
      <c r="G10" s="16">
        <v>0.19607843137254899</v>
      </c>
      <c r="H10" s="16">
        <v>0.26136363636363641</v>
      </c>
      <c r="I10" s="16">
        <v>0.20430107526881719</v>
      </c>
      <c r="J10" s="16">
        <v>0.2476190476190476</v>
      </c>
      <c r="L10" s="16">
        <v>0.21061359867330021</v>
      </c>
      <c r="M10" s="16">
        <v>0.27350427350427348</v>
      </c>
      <c r="O10" s="16">
        <v>0.19774011299435029</v>
      </c>
      <c r="P10" s="16">
        <v>0.26415094339622641</v>
      </c>
      <c r="Q10" s="16">
        <v>0.23</v>
      </c>
      <c r="S10" s="16">
        <v>0.22164948453608249</v>
      </c>
      <c r="T10" s="16">
        <v>0.23550724637681161</v>
      </c>
      <c r="U10" s="16">
        <v>0.2167832167832168</v>
      </c>
      <c r="V10" s="16">
        <v>0.2233502538071066</v>
      </c>
      <c r="X10" s="16">
        <v>0.22005571030640669</v>
      </c>
      <c r="Y10" s="16">
        <v>0.26071428571428568</v>
      </c>
      <c r="Z10" s="16">
        <v>0.1812865497076023</v>
      </c>
      <c r="AB10" s="16">
        <v>0.22945205479452049</v>
      </c>
      <c r="AC10" s="16">
        <v>0.2420701168614357</v>
      </c>
      <c r="AD10" s="16">
        <v>0.20316622691292879</v>
      </c>
    </row>
    <row r="11" spans="2:32" ht="19" customHeight="1" x14ac:dyDescent="0.35">
      <c r="B11" s="18" t="s">
        <v>310</v>
      </c>
      <c r="C11" s="16">
        <v>0.15555555555555561</v>
      </c>
      <c r="D11" s="16">
        <v>0.17351598173515981</v>
      </c>
      <c r="E11" s="16">
        <v>0.14915254237288139</v>
      </c>
      <c r="G11" s="16">
        <v>0.12941176470588239</v>
      </c>
      <c r="H11" s="16">
        <v>0.1818181818181818</v>
      </c>
      <c r="I11" s="16">
        <v>0.14516129032258071</v>
      </c>
      <c r="J11" s="16">
        <v>0.1714285714285714</v>
      </c>
      <c r="L11" s="16">
        <v>0.1674958540630182</v>
      </c>
      <c r="M11" s="16">
        <v>0.1196581196581197</v>
      </c>
      <c r="O11" s="16">
        <v>0.10734463276836161</v>
      </c>
      <c r="P11" s="16">
        <v>0.1761006289308176</v>
      </c>
      <c r="Q11" s="16">
        <v>0.13</v>
      </c>
      <c r="S11" s="16">
        <v>0.14432989690721651</v>
      </c>
      <c r="T11" s="16">
        <v>0.1231884057971015</v>
      </c>
      <c r="U11" s="16">
        <v>0.1398601398601399</v>
      </c>
      <c r="V11" s="16">
        <v>0.2233502538071066</v>
      </c>
      <c r="X11" s="16">
        <v>0.16991643454038999</v>
      </c>
      <c r="Y11" s="16">
        <v>0.16428571428571431</v>
      </c>
      <c r="Z11" s="16">
        <v>0.1111111111111111</v>
      </c>
      <c r="AB11" s="16">
        <v>0.17808219178082191</v>
      </c>
      <c r="AC11" s="16">
        <v>0.17696160267111849</v>
      </c>
      <c r="AD11" s="16">
        <v>0.15567282321899739</v>
      </c>
    </row>
    <row r="12" spans="2:32" ht="19" customHeight="1" x14ac:dyDescent="0.35">
      <c r="B12" s="18" t="s">
        <v>311</v>
      </c>
      <c r="C12" s="16">
        <v>8.1481481481481488E-2</v>
      </c>
      <c r="D12" s="16">
        <v>6.8493150684931503E-2</v>
      </c>
      <c r="E12" s="16">
        <v>8.6440677966101692E-2</v>
      </c>
      <c r="G12" s="16">
        <v>9.0196078431372548E-2</v>
      </c>
      <c r="H12" s="16">
        <v>8.3333333333333329E-2</v>
      </c>
      <c r="I12" s="16">
        <v>8.6021505376344093E-2</v>
      </c>
      <c r="J12" s="16">
        <v>4.7619047619047623E-2</v>
      </c>
      <c r="L12" s="16">
        <v>8.7893864013267001E-2</v>
      </c>
      <c r="M12" s="16">
        <v>4.2735042735042743E-2</v>
      </c>
      <c r="O12" s="16">
        <v>7.909604519774012E-2</v>
      </c>
      <c r="P12" s="16">
        <v>9.4339622641509441E-2</v>
      </c>
      <c r="Q12" s="16">
        <v>0.13</v>
      </c>
      <c r="S12" s="16">
        <v>7.2164948453608241E-2</v>
      </c>
      <c r="T12" s="16">
        <v>6.5217391304347824E-2</v>
      </c>
      <c r="U12" s="16">
        <v>0.1118881118881119</v>
      </c>
      <c r="V12" s="16">
        <v>9.1370558375634514E-2</v>
      </c>
      <c r="X12" s="16">
        <v>9.7493036211699163E-2</v>
      </c>
      <c r="Y12" s="16">
        <v>7.1428571428571425E-2</v>
      </c>
      <c r="Z12" s="16">
        <v>6.4327485380116955E-2</v>
      </c>
      <c r="AB12" s="16">
        <v>0.10445205479452049</v>
      </c>
      <c r="AC12" s="16">
        <v>0.1051752921535893</v>
      </c>
      <c r="AD12" s="16">
        <v>7.9155672823219003E-2</v>
      </c>
    </row>
    <row r="13" spans="2:32" ht="19" customHeight="1" x14ac:dyDescent="0.35">
      <c r="B13" s="18" t="s">
        <v>98</v>
      </c>
      <c r="C13" s="16">
        <v>8.6419753086419745E-3</v>
      </c>
      <c r="D13" s="16">
        <v>9.1324200913242004E-3</v>
      </c>
      <c r="E13" s="16">
        <v>8.4745762711864406E-3</v>
      </c>
      <c r="G13" s="16">
        <v>3.9215686274509803E-3</v>
      </c>
      <c r="H13" s="16">
        <v>1.515151515151515E-2</v>
      </c>
      <c r="I13" s="16">
        <v>0</v>
      </c>
      <c r="J13" s="16">
        <v>1.9047619047619049E-2</v>
      </c>
      <c r="L13" s="16">
        <v>6.6334991708126038E-3</v>
      </c>
      <c r="M13" s="16">
        <v>1.7094017094017099E-2</v>
      </c>
      <c r="O13" s="16">
        <v>5.6497175141242938E-3</v>
      </c>
      <c r="P13" s="16">
        <v>1.257861635220126E-2</v>
      </c>
      <c r="Q13" s="16">
        <v>0.01</v>
      </c>
      <c r="S13" s="16">
        <v>1.54639175257732E-2</v>
      </c>
      <c r="T13" s="16">
        <v>7.246376811594203E-3</v>
      </c>
      <c r="U13" s="16">
        <v>1.3986013986013989E-2</v>
      </c>
      <c r="V13" s="16">
        <v>0</v>
      </c>
      <c r="X13" s="16">
        <v>1.3927576601671311E-2</v>
      </c>
      <c r="Y13" s="16">
        <v>3.5714285714285709E-3</v>
      </c>
      <c r="Z13" s="16">
        <v>5.8479532163742687E-3</v>
      </c>
      <c r="AB13" s="16">
        <v>1.0273972602739731E-2</v>
      </c>
      <c r="AC13" s="16">
        <v>8.3472454090150246E-3</v>
      </c>
      <c r="AD13" s="16">
        <v>1.0554089709762529E-2</v>
      </c>
    </row>
    <row r="15" spans="2:32" x14ac:dyDescent="0.35">
      <c r="B15" t="s">
        <v>323</v>
      </c>
    </row>
    <row r="16" spans="2:32" x14ac:dyDescent="0.35">
      <c r="B16" t="s">
        <v>10</v>
      </c>
    </row>
    <row r="18" spans="2:2" x14ac:dyDescent="0.35">
      <c r="B18"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F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314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60" customHeight="1" x14ac:dyDescent="0.35">
      <c r="B8" s="18" t="s">
        <v>315</v>
      </c>
      <c r="C8" s="16">
        <v>0.1395061728395062</v>
      </c>
      <c r="D8" s="16">
        <v>0.15525114155251141</v>
      </c>
      <c r="E8" s="16">
        <v>0.13389830508474579</v>
      </c>
      <c r="G8" s="16">
        <v>0.15686274509803921</v>
      </c>
      <c r="H8" s="16">
        <v>0.125</v>
      </c>
      <c r="I8" s="16">
        <v>0.16129032258064521</v>
      </c>
      <c r="J8" s="16">
        <v>9.5238095238095233E-2</v>
      </c>
      <c r="L8" s="16">
        <v>0.12437810945273629</v>
      </c>
      <c r="M8" s="16">
        <v>0.17948717948717949</v>
      </c>
      <c r="O8" s="16">
        <v>0.13559322033898311</v>
      </c>
      <c r="P8" s="16">
        <v>0.15723270440251569</v>
      </c>
      <c r="Q8" s="16">
        <v>0.11</v>
      </c>
      <c r="S8" s="16">
        <v>0.17010309278350519</v>
      </c>
      <c r="T8" s="16">
        <v>0.12681159420289859</v>
      </c>
      <c r="U8" s="16">
        <v>0.15384615384615391</v>
      </c>
      <c r="V8" s="16">
        <v>0.116751269035533</v>
      </c>
      <c r="X8" s="16">
        <v>0.14206128133704729</v>
      </c>
      <c r="Y8" s="16">
        <v>0.125</v>
      </c>
      <c r="Z8" s="16">
        <v>0.15789473684210531</v>
      </c>
      <c r="AB8" s="16">
        <v>0.13527397260273971</v>
      </c>
      <c r="AC8" s="16">
        <v>0.13355592654424039</v>
      </c>
      <c r="AD8" s="16">
        <v>0.1187335092348285</v>
      </c>
    </row>
    <row r="9" spans="2:32" ht="60" customHeight="1" x14ac:dyDescent="0.35">
      <c r="B9" s="18" t="s">
        <v>316</v>
      </c>
      <c r="C9" s="16">
        <v>0.55925925925925923</v>
      </c>
      <c r="D9" s="16">
        <v>0.54337899543378998</v>
      </c>
      <c r="E9" s="16">
        <v>0.56440677966101693</v>
      </c>
      <c r="G9" s="16">
        <v>0.58431372549019611</v>
      </c>
      <c r="H9" s="16">
        <v>0.55681818181818177</v>
      </c>
      <c r="I9" s="16">
        <v>0.5</v>
      </c>
      <c r="J9" s="16">
        <v>0.60952380952380958</v>
      </c>
      <c r="L9" s="16">
        <v>0.5903814262023217</v>
      </c>
      <c r="M9" s="16">
        <v>0.5213675213675214</v>
      </c>
      <c r="O9" s="16">
        <v>0.59322033898305082</v>
      </c>
      <c r="P9" s="16">
        <v>0.58490566037735847</v>
      </c>
      <c r="Q9" s="16">
        <v>0.6</v>
      </c>
      <c r="S9" s="16">
        <v>0.57731958762886593</v>
      </c>
      <c r="T9" s="16">
        <v>0.55797101449275366</v>
      </c>
      <c r="U9" s="16">
        <v>0.53146853146853146</v>
      </c>
      <c r="V9" s="16">
        <v>0.56345177664974622</v>
      </c>
      <c r="X9" s="16">
        <v>0.5348189415041783</v>
      </c>
      <c r="Y9" s="16">
        <v>0.57857142857142863</v>
      </c>
      <c r="Z9" s="16">
        <v>0.57894736842105265</v>
      </c>
      <c r="AB9" s="16">
        <v>0.56164383561643838</v>
      </c>
      <c r="AC9" s="16">
        <v>0.57595993322203676</v>
      </c>
      <c r="AD9" s="16">
        <v>0.57255936675461738</v>
      </c>
    </row>
    <row r="10" spans="2:32" ht="60" customHeight="1" x14ac:dyDescent="0.35">
      <c r="B10" s="18" t="s">
        <v>317</v>
      </c>
      <c r="C10" s="16">
        <v>0.25802469135802469</v>
      </c>
      <c r="D10" s="16">
        <v>0.26484018264840181</v>
      </c>
      <c r="E10" s="16">
        <v>0.25593220338983053</v>
      </c>
      <c r="G10" s="16">
        <v>0.23137254901960791</v>
      </c>
      <c r="H10" s="16">
        <v>0.26515151515151508</v>
      </c>
      <c r="I10" s="16">
        <v>0.30107526881720431</v>
      </c>
      <c r="J10" s="16">
        <v>0.22857142857142859</v>
      </c>
      <c r="L10" s="16">
        <v>0.24875621890547259</v>
      </c>
      <c r="M10" s="16">
        <v>0.2393162393162393</v>
      </c>
      <c r="O10" s="16">
        <v>0.24293785310734459</v>
      </c>
      <c r="P10" s="16">
        <v>0.22641509433962259</v>
      </c>
      <c r="Q10" s="16">
        <v>0.22</v>
      </c>
      <c r="S10" s="16">
        <v>0.20103092783505161</v>
      </c>
      <c r="T10" s="16">
        <v>0.28985507246376813</v>
      </c>
      <c r="U10" s="16">
        <v>0.25874125874125881</v>
      </c>
      <c r="V10" s="16">
        <v>0.26903553299492378</v>
      </c>
      <c r="X10" s="16">
        <v>0.2785515320334262</v>
      </c>
      <c r="Y10" s="16">
        <v>0.25714285714285712</v>
      </c>
      <c r="Z10" s="16">
        <v>0.21637426900584791</v>
      </c>
      <c r="AB10" s="16">
        <v>0.26027397260273971</v>
      </c>
      <c r="AC10" s="16">
        <v>0.25375626043405669</v>
      </c>
      <c r="AD10" s="16">
        <v>0.25329815303430081</v>
      </c>
    </row>
    <row r="11" spans="2:32" ht="32.15" customHeight="1" x14ac:dyDescent="0.35">
      <c r="B11" s="18" t="s">
        <v>318</v>
      </c>
      <c r="C11" s="16">
        <v>2.222222222222222E-2</v>
      </c>
      <c r="D11" s="16">
        <v>2.7397260273972601E-2</v>
      </c>
      <c r="E11" s="16">
        <v>2.033898305084746E-2</v>
      </c>
      <c r="G11" s="16">
        <v>1.5686274509803921E-2</v>
      </c>
      <c r="H11" s="16">
        <v>3.4090909090909088E-2</v>
      </c>
      <c r="I11" s="16">
        <v>1.075268817204301E-2</v>
      </c>
      <c r="J11" s="16">
        <v>2.8571428571428571E-2</v>
      </c>
      <c r="L11" s="16">
        <v>1.658374792703151E-2</v>
      </c>
      <c r="M11" s="16">
        <v>3.4188034188034191E-2</v>
      </c>
      <c r="O11" s="16">
        <v>2.8248587570621469E-2</v>
      </c>
      <c r="P11" s="16">
        <v>1.886792452830189E-2</v>
      </c>
      <c r="Q11" s="16">
        <v>0.02</v>
      </c>
      <c r="S11" s="16">
        <v>2.5773195876288658E-2</v>
      </c>
      <c r="T11" s="16">
        <v>1.0869565217391301E-2</v>
      </c>
      <c r="U11" s="16">
        <v>2.097902097902098E-2</v>
      </c>
      <c r="V11" s="16">
        <v>3.553299492385787E-2</v>
      </c>
      <c r="X11" s="16">
        <v>1.6713091922005568E-2</v>
      </c>
      <c r="Y11" s="16">
        <v>3.214285714285714E-2</v>
      </c>
      <c r="Z11" s="16">
        <v>1.754385964912281E-2</v>
      </c>
      <c r="AB11" s="16">
        <v>2.2260273972602738E-2</v>
      </c>
      <c r="AC11" s="16">
        <v>2.1702838063439069E-2</v>
      </c>
      <c r="AD11" s="16">
        <v>2.638522427440633E-2</v>
      </c>
    </row>
    <row r="12" spans="2:32" ht="19" customHeight="1" x14ac:dyDescent="0.35">
      <c r="B12" s="18" t="s">
        <v>98</v>
      </c>
      <c r="C12" s="16">
        <v>2.0987654320987651E-2</v>
      </c>
      <c r="D12" s="16">
        <v>9.1324200913242004E-3</v>
      </c>
      <c r="E12" s="16">
        <v>2.542372881355932E-2</v>
      </c>
      <c r="G12" s="16">
        <v>1.1764705882352939E-2</v>
      </c>
      <c r="H12" s="16">
        <v>1.893939393939394E-2</v>
      </c>
      <c r="I12" s="16">
        <v>2.6881720430107531E-2</v>
      </c>
      <c r="J12" s="16">
        <v>3.8095238095238099E-2</v>
      </c>
      <c r="L12" s="16">
        <v>1.9900497512437811E-2</v>
      </c>
      <c r="M12" s="16">
        <v>2.564102564102564E-2</v>
      </c>
      <c r="O12" s="16">
        <v>0</v>
      </c>
      <c r="P12" s="16">
        <v>1.257861635220126E-2</v>
      </c>
      <c r="Q12" s="16">
        <v>0.05</v>
      </c>
      <c r="S12" s="16">
        <v>2.5773195876288658E-2</v>
      </c>
      <c r="T12" s="16">
        <v>1.4492753623188409E-2</v>
      </c>
      <c r="U12" s="16">
        <v>3.4965034965034968E-2</v>
      </c>
      <c r="V12" s="16">
        <v>1.522842639593909E-2</v>
      </c>
      <c r="X12" s="16">
        <v>2.7855153203342621E-2</v>
      </c>
      <c r="Y12" s="16">
        <v>7.1428571428571426E-3</v>
      </c>
      <c r="Z12" s="16">
        <v>2.923976608187134E-2</v>
      </c>
      <c r="AB12" s="16">
        <v>2.0547945205479451E-2</v>
      </c>
      <c r="AC12" s="16">
        <v>1.5025041736227049E-2</v>
      </c>
      <c r="AD12" s="16">
        <v>2.9023746701846969E-2</v>
      </c>
    </row>
    <row r="14" spans="2:32" x14ac:dyDescent="0.35">
      <c r="B14" t="s">
        <v>323</v>
      </c>
    </row>
    <row r="15" spans="2:32" x14ac:dyDescent="0.35">
      <c r="B15" t="s">
        <v>10</v>
      </c>
    </row>
    <row r="17" spans="2:2" x14ac:dyDescent="0.35">
      <c r="B17"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F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3" width="10" customWidth="1"/>
    <col min="14" max="14" width="1.453125" customWidth="1"/>
    <col min="15" max="17" width="10" customWidth="1"/>
    <col min="18" max="18" width="1.453125" customWidth="1"/>
    <col min="19" max="22" width="10" customWidth="1"/>
    <col min="23" max="23" width="1.453125" customWidth="1"/>
    <col min="24" max="26" width="10" customWidth="1"/>
    <col min="27" max="27" width="1.453125" customWidth="1"/>
    <col min="28" max="30" width="10" customWidth="1"/>
  </cols>
  <sheetData>
    <row r="2" spans="2:32" ht="40" customHeight="1" x14ac:dyDescent="0.35">
      <c r="D2" s="30" t="s">
        <v>319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5" spans="2:32" x14ac:dyDescent="0.35">
      <c r="D5" s="25" t="s">
        <v>25</v>
      </c>
      <c r="E5" s="26"/>
      <c r="G5" s="25" t="s">
        <v>26</v>
      </c>
      <c r="H5" s="26"/>
      <c r="I5" s="26"/>
      <c r="J5" s="26"/>
      <c r="L5" s="25" t="s">
        <v>27</v>
      </c>
      <c r="M5" s="26"/>
      <c r="O5" s="25" t="s">
        <v>28</v>
      </c>
      <c r="P5" s="26"/>
      <c r="Q5" s="26"/>
      <c r="S5" s="25" t="s">
        <v>29</v>
      </c>
      <c r="T5" s="26"/>
      <c r="U5" s="26"/>
      <c r="V5" s="26"/>
      <c r="X5" s="25" t="s">
        <v>30</v>
      </c>
      <c r="Y5" s="26"/>
      <c r="Z5" s="26"/>
      <c r="AB5" s="25" t="s">
        <v>31</v>
      </c>
      <c r="AC5" s="26"/>
      <c r="AD5" s="26"/>
    </row>
    <row r="6" spans="2:32" ht="101.5" x14ac:dyDescent="0.35">
      <c r="C6" s="21" t="s">
        <v>32</v>
      </c>
      <c r="D6" s="22" t="s">
        <v>33</v>
      </c>
      <c r="E6" s="22" t="s">
        <v>34</v>
      </c>
      <c r="G6" s="22" t="s">
        <v>35</v>
      </c>
      <c r="H6" s="22" t="s">
        <v>36</v>
      </c>
      <c r="I6" s="22" t="s">
        <v>37</v>
      </c>
      <c r="J6" s="22" t="s">
        <v>38</v>
      </c>
      <c r="L6" s="22" t="s">
        <v>39</v>
      </c>
      <c r="M6" s="22" t="s">
        <v>40</v>
      </c>
      <c r="O6" s="22" t="s">
        <v>41</v>
      </c>
      <c r="P6" s="22" t="s">
        <v>42</v>
      </c>
      <c r="Q6" s="22" t="s">
        <v>43</v>
      </c>
      <c r="S6" s="22" t="s">
        <v>44</v>
      </c>
      <c r="T6" s="22" t="s">
        <v>45</v>
      </c>
      <c r="U6" s="22" t="s">
        <v>46</v>
      </c>
      <c r="V6" s="22" t="s">
        <v>47</v>
      </c>
      <c r="X6" s="22" t="s">
        <v>48</v>
      </c>
      <c r="Y6" s="22" t="s">
        <v>49</v>
      </c>
      <c r="Z6" s="22" t="s">
        <v>50</v>
      </c>
      <c r="AB6" s="22" t="s">
        <v>48</v>
      </c>
      <c r="AC6" s="22" t="s">
        <v>49</v>
      </c>
      <c r="AD6" s="22" t="s">
        <v>50</v>
      </c>
    </row>
    <row r="7" spans="2:32" x14ac:dyDescent="0.35">
      <c r="B7" s="10" t="s">
        <v>53</v>
      </c>
      <c r="C7" s="23">
        <v>810</v>
      </c>
      <c r="D7" s="23">
        <v>219</v>
      </c>
      <c r="E7" s="23">
        <v>590</v>
      </c>
      <c r="G7" s="23">
        <v>255</v>
      </c>
      <c r="H7" s="23">
        <v>264</v>
      </c>
      <c r="I7" s="23">
        <v>186</v>
      </c>
      <c r="J7" s="23">
        <v>105</v>
      </c>
      <c r="L7" s="23">
        <v>603</v>
      </c>
      <c r="M7" s="23">
        <v>117</v>
      </c>
      <c r="O7" s="23">
        <v>177</v>
      </c>
      <c r="P7" s="23">
        <v>159</v>
      </c>
      <c r="Q7" s="23">
        <v>100</v>
      </c>
      <c r="S7" s="23">
        <v>194</v>
      </c>
      <c r="T7" s="23">
        <v>276</v>
      </c>
      <c r="U7" s="23">
        <v>143</v>
      </c>
      <c r="V7" s="23">
        <v>197</v>
      </c>
      <c r="X7" s="23">
        <v>359</v>
      </c>
      <c r="Y7" s="23">
        <v>280</v>
      </c>
      <c r="Z7" s="23">
        <v>171</v>
      </c>
      <c r="AB7" s="23">
        <v>584</v>
      </c>
      <c r="AC7" s="23">
        <v>599</v>
      </c>
      <c r="AD7" s="23">
        <v>379</v>
      </c>
    </row>
    <row r="8" spans="2:32" ht="60" customHeight="1" x14ac:dyDescent="0.35">
      <c r="B8" s="18" t="s">
        <v>320</v>
      </c>
      <c r="C8" s="16">
        <v>0.27777777777777779</v>
      </c>
      <c r="D8" s="16">
        <v>0.28310502283105021</v>
      </c>
      <c r="E8" s="16">
        <v>0.27627118644067788</v>
      </c>
      <c r="G8" s="16">
        <v>0.29411764705882348</v>
      </c>
      <c r="H8" s="16">
        <v>0.22348484848484851</v>
      </c>
      <c r="I8" s="16">
        <v>0.24731182795698919</v>
      </c>
      <c r="J8" s="16">
        <v>0.42857142857142849</v>
      </c>
      <c r="L8" s="16">
        <v>0.28026533996683251</v>
      </c>
      <c r="M8" s="16">
        <v>0.25641025641025639</v>
      </c>
      <c r="O8" s="16">
        <v>0.25988700564971751</v>
      </c>
      <c r="P8" s="16">
        <v>0.33333333333333331</v>
      </c>
      <c r="Q8" s="16">
        <v>0.44</v>
      </c>
      <c r="S8" s="16">
        <v>0.26288659793814428</v>
      </c>
      <c r="T8" s="16">
        <v>0.30072463768115942</v>
      </c>
      <c r="U8" s="16">
        <v>0.27272727272727271</v>
      </c>
      <c r="V8" s="16">
        <v>0.26395939086294418</v>
      </c>
      <c r="X8" s="16">
        <v>0.24791086350974931</v>
      </c>
      <c r="Y8" s="16">
        <v>0.28928571428571431</v>
      </c>
      <c r="Z8" s="16">
        <v>0.32163742690058478</v>
      </c>
      <c r="AB8" s="16">
        <v>0.27226027397260272</v>
      </c>
      <c r="AC8" s="16">
        <v>0.28213689482470777</v>
      </c>
      <c r="AD8" s="16">
        <v>0.29815303430079149</v>
      </c>
    </row>
    <row r="9" spans="2:32" ht="74.150000000000006" customHeight="1" x14ac:dyDescent="0.35">
      <c r="B9" s="18" t="s">
        <v>321</v>
      </c>
      <c r="C9" s="16">
        <v>0.48271604938271612</v>
      </c>
      <c r="D9" s="16">
        <v>0.45205479452054792</v>
      </c>
      <c r="E9" s="16">
        <v>0.49322033898305079</v>
      </c>
      <c r="G9" s="16">
        <v>0.49019607843137247</v>
      </c>
      <c r="H9" s="16">
        <v>0.48863636363636359</v>
      </c>
      <c r="I9" s="16">
        <v>0.55376344086021501</v>
      </c>
      <c r="J9" s="16">
        <v>0.32380952380952382</v>
      </c>
      <c r="L9" s="16">
        <v>0.49585406301824209</v>
      </c>
      <c r="M9" s="16">
        <v>0.46153846153846162</v>
      </c>
      <c r="O9" s="16">
        <v>0.47457627118644069</v>
      </c>
      <c r="P9" s="16">
        <v>0.44025157232704398</v>
      </c>
      <c r="Q9" s="16">
        <v>0.36</v>
      </c>
      <c r="S9" s="16">
        <v>0.47938144329896909</v>
      </c>
      <c r="T9" s="16">
        <v>0.49275362318840582</v>
      </c>
      <c r="U9" s="16">
        <v>0.48951048951048948</v>
      </c>
      <c r="V9" s="16">
        <v>0.46700507614213199</v>
      </c>
      <c r="X9" s="16">
        <v>0.50974930362116988</v>
      </c>
      <c r="Y9" s="16">
        <v>0.46071428571428569</v>
      </c>
      <c r="Z9" s="16">
        <v>0.46198830409356723</v>
      </c>
      <c r="AB9" s="16">
        <v>0.47431506849315069</v>
      </c>
      <c r="AC9" s="16">
        <v>0.47245409015025042</v>
      </c>
      <c r="AD9" s="16">
        <v>0.45910290237467022</v>
      </c>
    </row>
    <row r="10" spans="2:32" ht="60" customHeight="1" x14ac:dyDescent="0.35">
      <c r="B10" s="18" t="s">
        <v>322</v>
      </c>
      <c r="C10" s="16">
        <v>0.21728395061728389</v>
      </c>
      <c r="D10" s="16">
        <v>0.26027397260273971</v>
      </c>
      <c r="E10" s="16">
        <v>0.2016949152542373</v>
      </c>
      <c r="G10" s="16">
        <v>0.19215686274509811</v>
      </c>
      <c r="H10" s="16">
        <v>0.26893939393939392</v>
      </c>
      <c r="I10" s="16">
        <v>0.17204301075268821</v>
      </c>
      <c r="J10" s="16">
        <v>0.22857142857142859</v>
      </c>
      <c r="L10" s="16">
        <v>0.20895522388059701</v>
      </c>
      <c r="M10" s="16">
        <v>0.2478632478632479</v>
      </c>
      <c r="O10" s="16">
        <v>0.25423728813559321</v>
      </c>
      <c r="P10" s="16">
        <v>0.22012578616352199</v>
      </c>
      <c r="Q10" s="16">
        <v>0.15</v>
      </c>
      <c r="S10" s="16">
        <v>0.22164948453608249</v>
      </c>
      <c r="T10" s="16">
        <v>0.18478260869565219</v>
      </c>
      <c r="U10" s="16">
        <v>0.2167832167832168</v>
      </c>
      <c r="V10" s="16">
        <v>0.25888324873096452</v>
      </c>
      <c r="X10" s="16">
        <v>0.2061281337047354</v>
      </c>
      <c r="Y10" s="16">
        <v>0.24285714285714291</v>
      </c>
      <c r="Z10" s="16">
        <v>0.19883040935672511</v>
      </c>
      <c r="AB10" s="16">
        <v>0.22945205479452049</v>
      </c>
      <c r="AC10" s="16">
        <v>0.22871452420701169</v>
      </c>
      <c r="AD10" s="16">
        <v>0.21899736147757259</v>
      </c>
    </row>
    <row r="11" spans="2:32" ht="19" customHeight="1" x14ac:dyDescent="0.35">
      <c r="B11" s="18" t="s">
        <v>98</v>
      </c>
      <c r="C11" s="16">
        <v>2.222222222222222E-2</v>
      </c>
      <c r="D11" s="16">
        <v>4.5662100456621002E-3</v>
      </c>
      <c r="E11" s="16">
        <v>2.8813559322033899E-2</v>
      </c>
      <c r="G11" s="16">
        <v>2.3529411764705879E-2</v>
      </c>
      <c r="H11" s="16">
        <v>1.893939393939394E-2</v>
      </c>
      <c r="I11" s="16">
        <v>2.6881720430107531E-2</v>
      </c>
      <c r="J11" s="16">
        <v>1.9047619047619049E-2</v>
      </c>
      <c r="L11" s="16">
        <v>1.492537313432836E-2</v>
      </c>
      <c r="M11" s="16">
        <v>3.4188034188034191E-2</v>
      </c>
      <c r="O11" s="16">
        <v>1.1299435028248589E-2</v>
      </c>
      <c r="P11" s="16">
        <v>6.2893081761006293E-3</v>
      </c>
      <c r="Q11" s="16">
        <v>0.05</v>
      </c>
      <c r="S11" s="16">
        <v>3.608247422680412E-2</v>
      </c>
      <c r="T11" s="16">
        <v>2.1739130434782612E-2</v>
      </c>
      <c r="U11" s="16">
        <v>2.097902097902098E-2</v>
      </c>
      <c r="V11" s="16">
        <v>1.015228426395939E-2</v>
      </c>
      <c r="X11" s="16">
        <v>3.6211699164345412E-2</v>
      </c>
      <c r="Y11" s="16">
        <v>7.1428571428571426E-3</v>
      </c>
      <c r="Z11" s="16">
        <v>1.754385964912281E-2</v>
      </c>
      <c r="AB11" s="16">
        <v>2.397260273972603E-2</v>
      </c>
      <c r="AC11" s="16">
        <v>1.6694490818030049E-2</v>
      </c>
      <c r="AD11" s="16">
        <v>2.3746701846965701E-2</v>
      </c>
    </row>
    <row r="13" spans="2:32" x14ac:dyDescent="0.35">
      <c r="B13" t="s">
        <v>323</v>
      </c>
    </row>
    <row r="14" spans="2:32" x14ac:dyDescent="0.35">
      <c r="B14" t="s">
        <v>10</v>
      </c>
    </row>
    <row r="16" spans="2:32" x14ac:dyDescent="0.35">
      <c r="B16" s="5" t="str">
        <f>HYPERLINK("#Contents!A1", "Return to Contents")</f>
        <v>Return to Contents</v>
      </c>
    </row>
  </sheetData>
  <mergeCells count="8">
    <mergeCell ref="D2:AF2"/>
    <mergeCell ref="O5:Q5"/>
    <mergeCell ref="AB5:AD5"/>
    <mergeCell ref="X5:Z5"/>
    <mergeCell ref="D5:E5"/>
    <mergeCell ref="L5:M5"/>
    <mergeCell ref="S5:V5"/>
    <mergeCell ref="G5:J5"/>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e76d4e-c34b-4f3b-bdbf-c0061c658805" xsi:nil="true"/>
    <lcf76f155ced4ddcb4097134ff3c332f xmlns="d79df8b1-8cb9-449b-a79c-5693b23da43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312675E4ADD804CBFC58F982DFE7079" ma:contentTypeVersion="12" ma:contentTypeDescription="Create a new document." ma:contentTypeScope="" ma:versionID="3633abe31d6e1db98be2c81190e79012">
  <xsd:schema xmlns:xsd="http://www.w3.org/2001/XMLSchema" xmlns:xs="http://www.w3.org/2001/XMLSchema" xmlns:p="http://schemas.microsoft.com/office/2006/metadata/properties" xmlns:ns2="d79df8b1-8cb9-449b-a79c-5693b23da43f" xmlns:ns3="26e76d4e-c34b-4f3b-bdbf-c0061c658805" targetNamespace="http://schemas.microsoft.com/office/2006/metadata/properties" ma:root="true" ma:fieldsID="c17707df91faea3ebd3a9e5b997bde1a" ns2:_="" ns3:_="">
    <xsd:import namespace="d79df8b1-8cb9-449b-a79c-5693b23da43f"/>
    <xsd:import namespace="26e76d4e-c34b-4f3b-bdbf-c0061c6588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df8b1-8cb9-449b-a79c-5693b23da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e76d4e-c34b-4f3b-bdbf-c0061c6588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835182-45ea-4441-ab90-0c744c740d12}" ma:internalName="TaxCatchAll" ma:showField="CatchAllData" ma:web="26e76d4e-c34b-4f3b-bdbf-c0061c6588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A56D39-32A1-49B3-B9A9-71B6F43CDB7F}">
  <ds:schemaRefs>
    <ds:schemaRef ds:uri="http://www.w3.org/XML/1998/namespace"/>
    <ds:schemaRef ds:uri="http://schemas.microsoft.com/office/infopath/2007/PartnerControls"/>
    <ds:schemaRef ds:uri="http://purl.org/dc/terms/"/>
    <ds:schemaRef ds:uri="http://schemas.microsoft.com/office/2006/metadata/properties"/>
    <ds:schemaRef ds:uri="26e76d4e-c34b-4f3b-bdbf-c0061c658805"/>
    <ds:schemaRef ds:uri="http://schemas.microsoft.com/office/2006/documentManagement/types"/>
    <ds:schemaRef ds:uri="http://purl.org/dc/elements/1.1/"/>
    <ds:schemaRef ds:uri="http://schemas.openxmlformats.org/package/2006/metadata/core-properties"/>
    <ds:schemaRef ds:uri="d79df8b1-8cb9-449b-a79c-5693b23da43f"/>
    <ds:schemaRef ds:uri="http://purl.org/dc/dcmitype/"/>
  </ds:schemaRefs>
</ds:datastoreItem>
</file>

<file path=customXml/itemProps2.xml><?xml version="1.0" encoding="utf-8"?>
<ds:datastoreItem xmlns:ds="http://schemas.openxmlformats.org/officeDocument/2006/customXml" ds:itemID="{8AB69AF7-0A04-4017-988C-70AE4AF110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9df8b1-8cb9-449b-a79c-5693b23da43f"/>
    <ds:schemaRef ds:uri="26e76d4e-c34b-4f3b-bdbf-c0061c6588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73F04C-D181-4B69-87C0-9166BA17F7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77</vt:i4>
      </vt:variant>
    </vt:vector>
  </HeadingPairs>
  <TitlesOfParts>
    <vt:vector size="77"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Robert Ward</cp:lastModifiedBy>
  <cp:revision/>
  <dcterms:created xsi:type="dcterms:W3CDTF">2026-08-27T09:13:59Z</dcterms:created>
  <dcterms:modified xsi:type="dcterms:W3CDTF">2026-10-12T09:57:19Z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MediaServiceImageTags">
    <vt:lpwstr/>
  </property>
</Properties>
</file>