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SebWride\Public First Dropbox\Policy and Research Team\Polling\Client Tables\Sutton Trust\"/>
    </mc:Choice>
  </mc:AlternateContent>
  <xr:revisionPtr revIDLastSave="0" documentId="8_{9ACB15DA-6A1E-4A52-8818-2F4D7ED5F754}" xr6:coauthVersionLast="47" xr6:coauthVersionMax="47" xr10:uidLastSave="{00000000-0000-0000-0000-000000000000}"/>
  <bookViews>
    <workbookView xWindow="2868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2" sheetId="44" r:id="rId44"/>
    <sheet name="Table 43" sheetId="45" r:id="rId45"/>
    <sheet name="Table 44" sheetId="46" r:id="rId46"/>
    <sheet name="Table 45" sheetId="47" r:id="rId47"/>
    <sheet name="Table 46" sheetId="48" r:id="rId48"/>
    <sheet name="Table 47" sheetId="49" r:id="rId49"/>
    <sheet name="Table 48" sheetId="50" r:id="rId50"/>
    <sheet name="Table 49" sheetId="51" r:id="rId51"/>
    <sheet name="Table 50" sheetId="52" r:id="rId52"/>
    <sheet name="Table 51" sheetId="53" r:id="rId53"/>
    <sheet name="Table 52" sheetId="54" r:id="rId54"/>
    <sheet name="Table 53" sheetId="55" r:id="rId55"/>
    <sheet name="Table 54" sheetId="56" r:id="rId56"/>
    <sheet name="Table 55" sheetId="57" r:id="rId57"/>
    <sheet name="Table 56" sheetId="58" r:id="rId58"/>
    <sheet name="Table 57" sheetId="59" r:id="rId59"/>
    <sheet name="Table 58" sheetId="60" r:id="rId60"/>
    <sheet name="Table 59" sheetId="61" r:id="rId61"/>
    <sheet name="Table 60" sheetId="62" r:id="rId62"/>
    <sheet name="Table 61" sheetId="63" r:id="rId63"/>
    <sheet name="Table 62" sheetId="64" r:id="rId64"/>
    <sheet name="Table 63" sheetId="65" r:id="rId65"/>
    <sheet name="Table 64" sheetId="66" r:id="rId66"/>
    <sheet name="Table 65" sheetId="67" r:id="rId67"/>
    <sheet name="Table 66" sheetId="68" r:id="rId68"/>
    <sheet name="Table 67" sheetId="69" r:id="rId69"/>
    <sheet name="Table 68" sheetId="70" r:id="rId70"/>
    <sheet name="Table 69" sheetId="71" r:id="rId71"/>
    <sheet name="Table 70" sheetId="72" r:id="rId72"/>
    <sheet name="Table 71" sheetId="73" r:id="rId73"/>
    <sheet name="Table 72" sheetId="74" r:id="rId74"/>
    <sheet name="Table 73" sheetId="75" r:id="rId75"/>
    <sheet name="Table 74" sheetId="76" r:id="rId76"/>
    <sheet name="Table 75" sheetId="77" r:id="rId77"/>
    <sheet name="Table 76" sheetId="78" r:id="rId78"/>
    <sheet name="Table 77" sheetId="79" r:id="rId79"/>
    <sheet name="Table 78" sheetId="80" r:id="rId8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2" l="1"/>
  <c r="D77" i="2"/>
  <c r="D66" i="2"/>
  <c r="D53" i="2"/>
  <c r="D75" i="2"/>
  <c r="D74" i="2"/>
  <c r="D65" i="2"/>
  <c r="D63" i="2"/>
  <c r="D48" i="2"/>
  <c r="D47" i="2"/>
  <c r="D38" i="2"/>
  <c r="D34" i="2"/>
  <c r="D23" i="2"/>
  <c r="D19" i="2"/>
  <c r="D15" i="2"/>
  <c r="D14" i="2"/>
  <c r="D13" i="2"/>
  <c r="D10" i="2"/>
  <c r="D84" i="2"/>
  <c r="D83" i="2"/>
  <c r="D82" i="2"/>
  <c r="D81" i="2"/>
  <c r="D80" i="2"/>
  <c r="D79" i="2"/>
  <c r="D78" i="2"/>
  <c r="D73" i="2"/>
  <c r="D72" i="2"/>
  <c r="D71" i="2"/>
  <c r="D70" i="2"/>
  <c r="D69" i="2"/>
  <c r="D68" i="2"/>
  <c r="D67" i="2"/>
  <c r="D60" i="2"/>
  <c r="D59" i="2"/>
  <c r="D58" i="2"/>
  <c r="D57" i="2"/>
  <c r="D56" i="2"/>
  <c r="D55" i="2"/>
  <c r="D54" i="2"/>
  <c r="D50" i="2"/>
  <c r="D28" i="2"/>
  <c r="D27" i="2"/>
  <c r="D26" i="2"/>
  <c r="D25" i="2"/>
  <c r="D22" i="2"/>
  <c r="D16" i="2"/>
  <c r="D12" i="2"/>
  <c r="D11" i="2"/>
  <c r="D9" i="2"/>
  <c r="D24" i="2"/>
  <c r="B26" i="80"/>
  <c r="B19" i="79"/>
  <c r="B19" i="78"/>
  <c r="B19" i="77"/>
  <c r="B19" i="76"/>
  <c r="B19" i="75"/>
  <c r="B19" i="74"/>
  <c r="B19" i="73"/>
  <c r="B19" i="72"/>
  <c r="B19" i="71"/>
  <c r="B20" i="70"/>
  <c r="B17" i="69"/>
  <c r="B19" i="68"/>
  <c r="B19" i="67"/>
  <c r="B19" i="66"/>
  <c r="B19" i="65"/>
  <c r="B19" i="64"/>
  <c r="B19" i="63"/>
  <c r="B19" i="62"/>
  <c r="B19" i="61"/>
  <c r="B20" i="60"/>
  <c r="B18" i="59"/>
  <c r="B19" i="58"/>
  <c r="B26" i="57"/>
  <c r="B18" i="56"/>
  <c r="B18" i="55"/>
  <c r="B20" i="54"/>
  <c r="B20" i="53"/>
  <c r="B20" i="52"/>
  <c r="B20" i="51"/>
  <c r="B20" i="50"/>
  <c r="B20" i="49"/>
  <c r="B20" i="48"/>
  <c r="B24" i="47"/>
  <c r="B17" i="46"/>
  <c r="B16" i="45"/>
  <c r="B20" i="44"/>
  <c r="B18" i="43"/>
  <c r="B23" i="42"/>
  <c r="B19" i="41"/>
  <c r="B19" i="40"/>
  <c r="B19" i="39"/>
  <c r="B20" i="38"/>
  <c r="B16" i="37"/>
  <c r="B18" i="36"/>
  <c r="B17" i="35"/>
  <c r="B22" i="34"/>
  <c r="B18" i="33"/>
  <c r="B17" i="32"/>
  <c r="B18" i="31"/>
  <c r="B16" i="30"/>
  <c r="B19" i="29"/>
  <c r="B23" i="28"/>
  <c r="B18" i="27"/>
  <c r="B19" i="26"/>
  <c r="B19" i="25"/>
  <c r="B17" i="24"/>
  <c r="B17" i="23"/>
  <c r="B17" i="22"/>
  <c r="B17" i="21"/>
  <c r="B17" i="20"/>
  <c r="B17" i="19"/>
  <c r="B17" i="18"/>
  <c r="B18" i="17"/>
  <c r="B18" i="16"/>
  <c r="B17" i="15"/>
  <c r="B16" i="14"/>
  <c r="B19" i="13"/>
  <c r="B22" i="12"/>
  <c r="B19" i="11"/>
  <c r="B16" i="10"/>
  <c r="B18" i="9"/>
  <c r="B17" i="8"/>
  <c r="B18" i="7"/>
  <c r="B18" i="6"/>
  <c r="B16" i="5"/>
  <c r="B19" i="4"/>
  <c r="E85" i="2"/>
  <c r="D85" i="2"/>
  <c r="E84" i="2"/>
  <c r="E83" i="2"/>
  <c r="E82" i="2"/>
  <c r="E81" i="2"/>
  <c r="E80" i="2"/>
  <c r="E79" i="2"/>
  <c r="E78" i="2"/>
  <c r="E77" i="2"/>
  <c r="E75" i="2"/>
  <c r="E74" i="2"/>
  <c r="E73" i="2"/>
  <c r="E72" i="2"/>
  <c r="E71" i="2"/>
  <c r="E70" i="2"/>
  <c r="E69" i="2"/>
  <c r="E68" i="2"/>
  <c r="E67" i="2"/>
  <c r="E65" i="2"/>
  <c r="E64" i="2"/>
  <c r="D64" i="2"/>
  <c r="E63" i="2"/>
  <c r="E62" i="2"/>
  <c r="D62" i="2"/>
  <c r="E61" i="2"/>
  <c r="D61" i="2"/>
  <c r="E60" i="2"/>
  <c r="E59" i="2"/>
  <c r="E58" i="2"/>
  <c r="E57" i="2"/>
  <c r="E56" i="2"/>
  <c r="E55" i="2"/>
  <c r="E54" i="2"/>
  <c r="E52" i="2"/>
  <c r="D52" i="2"/>
  <c r="E51" i="2"/>
  <c r="D51" i="2"/>
  <c r="E50" i="2"/>
  <c r="E49" i="2"/>
  <c r="D49" i="2"/>
  <c r="E48" i="2"/>
  <c r="E47" i="2"/>
  <c r="E46" i="2"/>
  <c r="D46" i="2"/>
  <c r="E45" i="2"/>
  <c r="D45" i="2"/>
  <c r="D44" i="2"/>
  <c r="E43" i="2"/>
  <c r="D43" i="2"/>
  <c r="E42" i="2"/>
  <c r="D42" i="2"/>
  <c r="E41" i="2"/>
  <c r="D41" i="2"/>
  <c r="E40" i="2"/>
  <c r="D40" i="2"/>
  <c r="E39" i="2"/>
  <c r="D39" i="2"/>
  <c r="E38" i="2"/>
  <c r="E37" i="2"/>
  <c r="D37" i="2"/>
  <c r="E36" i="2"/>
  <c r="D36" i="2"/>
  <c r="E35" i="2"/>
  <c r="D35" i="2"/>
  <c r="E34" i="2"/>
  <c r="E33" i="2"/>
  <c r="D33" i="2"/>
  <c r="E32" i="2"/>
  <c r="D32" i="2"/>
  <c r="E31" i="2"/>
  <c r="D31" i="2"/>
  <c r="E30" i="2"/>
  <c r="D30" i="2"/>
  <c r="E29" i="2"/>
  <c r="D29" i="2"/>
  <c r="E28" i="2"/>
  <c r="E27" i="2"/>
  <c r="E26" i="2"/>
  <c r="E25" i="2"/>
  <c r="E23" i="2"/>
  <c r="E22" i="2"/>
  <c r="E21" i="2"/>
  <c r="D21" i="2"/>
  <c r="E20" i="2"/>
  <c r="D20" i="2"/>
  <c r="E19" i="2"/>
  <c r="E18" i="2"/>
  <c r="D18" i="2"/>
  <c r="E17" i="2"/>
  <c r="D17" i="2"/>
  <c r="E16" i="2"/>
  <c r="E15" i="2"/>
  <c r="E14" i="2"/>
  <c r="E13" i="2"/>
  <c r="E12" i="2"/>
  <c r="E11" i="2"/>
  <c r="E10" i="2"/>
  <c r="E9" i="2"/>
  <c r="D6" i="2"/>
  <c r="F20" i="1"/>
</calcChain>
</file>

<file path=xl/sharedStrings.xml><?xml version="1.0" encoding="utf-8"?>
<sst xmlns="http://schemas.openxmlformats.org/spreadsheetml/2006/main" count="6025" uniqueCount="419">
  <si>
    <t>Public First Poll for Sutton Trust</t>
  </si>
  <si>
    <t>Fieldwork:</t>
  </si>
  <si>
    <t>15th Aug - 26th Aug 2025</t>
  </si>
  <si>
    <t xml:space="preserve">Interview Method: </t>
  </si>
  <si>
    <t>Online Survey</t>
  </si>
  <si>
    <t>Population represented:</t>
  </si>
  <si>
    <t>Parents in England</t>
  </si>
  <si>
    <t>Sample size:</t>
  </si>
  <si>
    <t>Methodology:</t>
  </si>
  <si>
    <t>All results are weighted using Iterative Proportional Fitting, or 'Raking'. The results are  weighted by gender, region and education</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</si>
  <si>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</si>
  <si>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</si>
  <si>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</si>
  <si>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</si>
  <si>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</si>
  <si>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</si>
  <si>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</si>
  <si>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</si>
  <si>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</si>
  <si>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</si>
  <si>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</si>
  <si>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ABC1</t>
  </si>
  <si>
    <t>C2DE</t>
  </si>
  <si>
    <t>London</t>
  </si>
  <si>
    <t>South East</t>
  </si>
  <si>
    <t>South West</t>
  </si>
  <si>
    <t>East of England</t>
  </si>
  <si>
    <t>East Midlands</t>
  </si>
  <si>
    <t>West Midlands</t>
  </si>
  <si>
    <t>Yorkshire and the Humber</t>
  </si>
  <si>
    <t>North East</t>
  </si>
  <si>
    <t>North West</t>
  </si>
  <si>
    <t>Graduate</t>
  </si>
  <si>
    <t>NonGraduate</t>
  </si>
  <si>
    <t>White</t>
  </si>
  <si>
    <t>Non White</t>
  </si>
  <si>
    <t>Identified</t>
  </si>
  <si>
    <t>Suspected</t>
  </si>
  <si>
    <t>No SEND</t>
  </si>
  <si>
    <t>EHCP</t>
  </si>
  <si>
    <t>No EHCP</t>
  </si>
  <si>
    <t>Special School</t>
  </si>
  <si>
    <t>Mainstream School</t>
  </si>
  <si>
    <t>State</t>
  </si>
  <si>
    <t>Grammar</t>
  </si>
  <si>
    <t>Independent</t>
  </si>
  <si>
    <t>Mainstream State</t>
  </si>
  <si>
    <t>Mainstream Independent</t>
  </si>
  <si>
    <t>Special State</t>
  </si>
  <si>
    <t>Special Independent</t>
  </si>
  <si>
    <t>Other</t>
  </si>
  <si>
    <t>4 to 6</t>
  </si>
  <si>
    <t>7 to 10</t>
  </si>
  <si>
    <t>11 to 13</t>
  </si>
  <si>
    <t>14 to 15</t>
  </si>
  <si>
    <t>16 to 18</t>
  </si>
  <si>
    <t>High</t>
  </si>
  <si>
    <t>Medium</t>
  </si>
  <si>
    <t>Low</t>
  </si>
  <si>
    <t>Cohabiting</t>
  </si>
  <si>
    <t>Not Cohabiting</t>
  </si>
  <si>
    <t>Single Parent</t>
  </si>
  <si>
    <t>Gender</t>
  </si>
  <si>
    <t>SEG</t>
  </si>
  <si>
    <t>Region</t>
  </si>
  <si>
    <t>Education</t>
  </si>
  <si>
    <t>Ethnicity</t>
  </si>
  <si>
    <t>Child Gender</t>
  </si>
  <si>
    <t>SEND</t>
  </si>
  <si>
    <t>School Type</t>
  </si>
  <si>
    <t>Special School Type</t>
  </si>
  <si>
    <t>Child Age</t>
  </si>
  <si>
    <t>Engagement</t>
  </si>
  <si>
    <t>Marital</t>
  </si>
  <si>
    <t>Primary school</t>
  </si>
  <si>
    <t>Secondary school</t>
  </si>
  <si>
    <t>College</t>
  </si>
  <si>
    <t>Home schooled - not attending a school</t>
  </si>
  <si>
    <t>Other (Please specify)</t>
  </si>
  <si>
    <t>Don’t know</t>
  </si>
  <si>
    <t>BASE: All Respondents</t>
  </si>
  <si>
    <t>Fieldwork: 15th Aug - 26th Aug 2025</t>
  </si>
  <si>
    <t>Data weighted by gender, region and education</t>
  </si>
  <si>
    <t>Yes, it is a special school (SEN school)</t>
  </si>
  <si>
    <t>No, it is not a special school</t>
  </si>
  <si>
    <t>Don’t Know</t>
  </si>
  <si>
    <t>State or comprehensive school (non-selective)</t>
  </si>
  <si>
    <t>Grammar school</t>
  </si>
  <si>
    <t>Independent or private school</t>
  </si>
  <si>
    <t>Other (Please Specify)</t>
  </si>
  <si>
    <t>They attend an independent school funded by ourselves, and we would have done this regardless of SEND status.</t>
  </si>
  <si>
    <t>They attend an independent school funded by ourselves, which we chose in order to have their needs met.</t>
  </si>
  <si>
    <t>They attend an independent school, and with partial financial support to cover this (such as a bursary, or support from the Local Authority)</t>
  </si>
  <si>
    <t>They attend an independent school, and with FULL financial support to cover this (such as a bursary, or support from the Local Authority)</t>
  </si>
  <si>
    <t>They attend our local mainstream school and access specialist support within it for example a ‘nurture class’, Specially Resourced Provision (SRP) or Unit</t>
  </si>
  <si>
    <t>They attend our local mainstream school, but do not access specialist support within it</t>
  </si>
  <si>
    <t>They attend a mainstream school that is not our local mainstream school</t>
  </si>
  <si>
    <t>We felt it would support our child better</t>
  </si>
  <si>
    <t>We chose one further away in order to access specialist support within it, for example a ‘nurture class’, SRP or Unit</t>
  </si>
  <si>
    <t>We were forced to choose one further away because of a lack of options</t>
  </si>
  <si>
    <t>None of the above</t>
  </si>
  <si>
    <t>Yes, I/we have applied</t>
  </si>
  <si>
    <t>No, I/we have not applied</t>
  </si>
  <si>
    <t>Yes, the application was granted without issue</t>
  </si>
  <si>
    <t>Yes, we applied, it was initially rejected but granted when we appealed through a tribunal.</t>
  </si>
  <si>
    <t>No, we are waiting for a response to the initial application</t>
  </si>
  <si>
    <t>No, the application was rejected, and I/we have not appealed</t>
  </si>
  <si>
    <t>No, the application was rejected, and I/we were unsuccessful in appeal</t>
  </si>
  <si>
    <t>Prefer not to say</t>
  </si>
  <si>
    <t>£0 – I did not spend any money</t>
  </si>
  <si>
    <t>£1 – £499</t>
  </si>
  <si>
    <t>£500 – £999</t>
  </si>
  <si>
    <t>£1,000 – £2,499</t>
  </si>
  <si>
    <t>£2,500 – £4,999</t>
  </si>
  <si>
    <t>£5,000 – £9,999</t>
  </si>
  <si>
    <t>£10,000 or more</t>
  </si>
  <si>
    <t>I don’t know / can't estimate</t>
  </si>
  <si>
    <t xml:space="preserve"> How much did you spend on the process of securing an EHCP?Please include costs of obtaining a diagnosis, any paid for support you received, as well as legal fees</t>
  </si>
  <si>
    <t>The process for obtaining an EHCP is very fair</t>
  </si>
  <si>
    <t>The process for obtaining an EHCP is somewhat fair</t>
  </si>
  <si>
    <t>The process for obtaining an EHCP is neither fair nor unfair</t>
  </si>
  <si>
    <t>The process for obtaining an EHCP is somewhat unfair</t>
  </si>
  <si>
    <t>The process for obtaining an EHCP is very unfair</t>
  </si>
  <si>
    <t xml:space="preserve"> Which of the following comes closest to your view?</t>
  </si>
  <si>
    <t>This place was named on their EHCP</t>
  </si>
  <si>
    <t>They received this place without it being named on their EHCP</t>
  </si>
  <si>
    <t>This school place was named on the EHCP on its creation</t>
  </si>
  <si>
    <t>This school place was named on the EHCP after a tribunal or appeal</t>
  </si>
  <si>
    <t xml:space="preserve"> You said the special school place was named on their EHCP. Which of the following best applies?</t>
  </si>
  <si>
    <t>This school place was assigned by the Local Authority despite not being named on the EHCP</t>
  </si>
  <si>
    <t>This school place was secured at a tribunal</t>
  </si>
  <si>
    <t>I/we found and pay for this place ourselves</t>
  </si>
  <si>
    <t xml:space="preserve"> You said you received the special school place without an EHCP. Which of the following best applies?</t>
  </si>
  <si>
    <t>This school place was assigned by the Local Authority despite not having an EHCP</t>
  </si>
  <si>
    <t>Yes this child is currently eligible for Free School Meals</t>
  </si>
  <si>
    <t>Yes this child has been eligible for Free School Meals in the past, but is not currently</t>
  </si>
  <si>
    <t>No, this child has never been eligible for Free School Meals</t>
  </si>
  <si>
    <t xml:space="preserve"> Visited the school in person e.g. for a sports day, or school play</t>
  </si>
  <si>
    <t xml:space="preserve"> Spoken to a teacher outside of school</t>
  </si>
  <si>
    <t xml:space="preserve"> Spoken to the headteacher</t>
  </si>
  <si>
    <t xml:space="preserve"> Attended a parents evening</t>
  </si>
  <si>
    <t>Have done this in the last year</t>
  </si>
  <si>
    <t>Have done this, but not in the last year</t>
  </si>
  <si>
    <t>Have never done this</t>
  </si>
  <si>
    <t>Don't Know</t>
  </si>
  <si>
    <t>Yes, multiple children</t>
  </si>
  <si>
    <t>Yes, one child</t>
  </si>
  <si>
    <t>No</t>
  </si>
  <si>
    <t xml:space="preserve"> As far as you are aware, does your child’s school year include children with Special Educational Needs and Disabilities (SEND)?</t>
  </si>
  <si>
    <t>Very well supported</t>
  </si>
  <si>
    <t>Somewhat well supported</t>
  </si>
  <si>
    <t>Neither well nor poorly supported</t>
  </si>
  <si>
    <t>Somewhat poorly supported</t>
  </si>
  <si>
    <t>Very poorly supported</t>
  </si>
  <si>
    <t xml:space="preserve"> From what you know or hear, how well supported are those children in their school year with SEND?</t>
  </si>
  <si>
    <t>Very positive impact</t>
  </si>
  <si>
    <t>Somewhat positive impact</t>
  </si>
  <si>
    <t>Neither a positive or negative impact</t>
  </si>
  <si>
    <t>Somewhat negative impact</t>
  </si>
  <si>
    <t>Very negative impact</t>
  </si>
  <si>
    <t xml:space="preserve"> In your view, do the children with SEND at your child’s school have a positive or negative impact on your own child’s learning, or no impact either way?  </t>
  </si>
  <si>
    <t>I would be very clear on where to get support</t>
  </si>
  <si>
    <t>I would have a good idea of where to get support</t>
  </si>
  <si>
    <t>I would not know where to get support, but would have a sense of where to start</t>
  </si>
  <si>
    <t>I would not know where to start in getting support</t>
  </si>
  <si>
    <t xml:space="preserve"> If you suspected that your child had SEND and required specialist assistance at school, which of the following comes closest to your view?</t>
  </si>
  <si>
    <t>I would ask the school for help</t>
  </si>
  <si>
    <t>I would search online for information</t>
  </si>
  <si>
    <t>I would look for government resources and documents</t>
  </si>
  <si>
    <t>I would speak to relatives or friends</t>
  </si>
  <si>
    <t>I would speak to other parents of children my child’s age</t>
  </si>
  <si>
    <t>I would explore charity support</t>
  </si>
  <si>
    <t>I would look on social media</t>
  </si>
  <si>
    <t>N/A - I would not turn anywhere in particular for support</t>
  </si>
  <si>
    <t>If you suspected that your child had SEND and required specialist assistance at school, where would you turn first for support?Select up to three of the following</t>
  </si>
  <si>
    <t>Very satisfied</t>
  </si>
  <si>
    <t>Satisfied</t>
  </si>
  <si>
    <t>Neither satisfied or unsatisfied</t>
  </si>
  <si>
    <t>Unsatisfied</t>
  </si>
  <si>
    <t>Very unsatisfied</t>
  </si>
  <si>
    <t>Children with Special Educational Needs (SEND) should be educated within mainstream schools wherever possible, to help them integrate with others and offer the broadest education</t>
  </si>
  <si>
    <t>Children with Special Educational Needs (SEND) should be educated in specialist schools, to provide them with more dedicated support and minimise disruption to other students in mainstream schools</t>
  </si>
  <si>
    <t>Including children with SEND in mainstream schools benefits both children with SEND and the rest of the class</t>
  </si>
  <si>
    <t>Including children with SEND in mainstream schools only benefits children with SEND</t>
  </si>
  <si>
    <t>Including children with SEND in mainstream schools only benefits the rest of the class</t>
  </si>
  <si>
    <t>Including children with SEND in mainstream schools does not benefit either children with SEND or the rest of the class</t>
  </si>
  <si>
    <t>Too much money is spent on SEND support rather than other priorities</t>
  </si>
  <si>
    <t>The balance of funding on SEND support and other priorities is about right</t>
  </si>
  <si>
    <t>Too little money is spent on SEND support</t>
  </si>
  <si>
    <t xml:space="preserve"> Which of the following comes closest to your view on the school system in general?</t>
  </si>
  <si>
    <t>I have home educated my child in place of school, already or in the past</t>
  </si>
  <si>
    <t>I have strongly considered home educating my child</t>
  </si>
  <si>
    <t>I have considered home education for my child, but not that strongly</t>
  </si>
  <si>
    <t>I have never considered home education for my child</t>
  </si>
  <si>
    <t>I used resources available online</t>
  </si>
  <si>
    <t>I used free online resources</t>
  </si>
  <si>
    <t>I used online courses or virtual school that I paid for</t>
  </si>
  <si>
    <t>I employed private tutor(s) in person</t>
  </si>
  <si>
    <t>I or another parent personally delivered the teaching</t>
  </si>
  <si>
    <t>I used a local home-education group</t>
  </si>
  <si>
    <t>I employed private tutor(s) online</t>
  </si>
  <si>
    <t>You said that you home educated your child in place of school. Which of the following best describes how you managed this?Select any which apply</t>
  </si>
  <si>
    <t>I used tutors for all the home schooling</t>
  </si>
  <si>
    <t>I used tutors for some specific subjects</t>
  </si>
  <si>
    <t>I did not use tutors at all</t>
  </si>
  <si>
    <t xml:space="preserve"> Did you use external tutors for any home schooling?</t>
  </si>
  <si>
    <t>Follow the National Curriculum as closely as possible</t>
  </si>
  <si>
    <t>Design your own curriculum</t>
  </si>
  <si>
    <t>Follow a child led curriculum – this is where you allow the child to decide what to learn each day.</t>
  </si>
  <si>
    <t xml:space="preserve"> Which of the following best explains your approach to home education?</t>
  </si>
  <si>
    <t>I home schooled because I felt I have no choice</t>
  </si>
  <si>
    <t>I home schooled out of choice</t>
  </si>
  <si>
    <t>That it helps pupils with SEND integrate socially with other students</t>
  </si>
  <si>
    <t>That it allows them to access the same curriculum as other pupils</t>
  </si>
  <si>
    <t>That it helps pupils with SEND perform well in their exams</t>
  </si>
  <si>
    <t>That it helps the parents of pupils with SEND</t>
  </si>
  <si>
    <t>That it reduces any disruption to others in the school</t>
  </si>
  <si>
    <t>In general, what is it most important for the support offered to children with SEND at mainstream schools to achieve?Select any which apply</t>
  </si>
  <si>
    <t xml:space="preserve"> My child feels like they belong at their school</t>
  </si>
  <si>
    <t xml:space="preserve"> My child enjoys school</t>
  </si>
  <si>
    <t>Strongly disagree</t>
  </si>
  <si>
    <t>Somewhat disagree</t>
  </si>
  <si>
    <t>Neither agree nor disagree</t>
  </si>
  <si>
    <t>Somewhat agree</t>
  </si>
  <si>
    <t>Strongly agree</t>
  </si>
  <si>
    <t>Grid Summary: Do you agree or disagree with the following?</t>
  </si>
  <si>
    <t>Do you agree or disagree with the following?: My child feels like they belong at their school</t>
  </si>
  <si>
    <t>Do you agree or disagree with the following?: My child enjoys school</t>
  </si>
  <si>
    <t>Autism spectrum condition</t>
  </si>
  <si>
    <t>Attention deficit (ADHD/ADD)</t>
  </si>
  <si>
    <t>Social, emotional or mental-health need</t>
  </si>
  <si>
    <t>Speech, language or communication need</t>
  </si>
  <si>
    <t>Specific learning difficulty (e.g. dyslexia, dyspraxia)</t>
  </si>
  <si>
    <t>Moderate/severe learning difficulties</t>
  </si>
  <si>
    <t>Sensory impairment (hearing/vision)</t>
  </si>
  <si>
    <t>Physical disability</t>
  </si>
  <si>
    <t>Challenges with social, emotional and mental health</t>
  </si>
  <si>
    <t>Challenges with communication and interaction</t>
  </si>
  <si>
    <t>Challenges with cognition and learning</t>
  </si>
  <si>
    <t>Challenges with sensory and/or physical needs</t>
  </si>
  <si>
    <t>Less than a year</t>
  </si>
  <si>
    <t>1 - 2 years</t>
  </si>
  <si>
    <t>2 - 5 years</t>
  </si>
  <si>
    <t>6 - 10 years</t>
  </si>
  <si>
    <t>11 - 15 years</t>
  </si>
  <si>
    <t>More than 15 years</t>
  </si>
  <si>
    <t xml:space="preserve"> How long have you been aware of this?</t>
  </si>
  <si>
    <t>Yes</t>
  </si>
  <si>
    <t>No formal diagnosis at this point</t>
  </si>
  <si>
    <t>Private diagnosis</t>
  </si>
  <si>
    <t>Diagnosis through the NHS or any other state funded system</t>
  </si>
  <si>
    <t xml:space="preserve"> How was this formal diagnosis attained?</t>
  </si>
  <si>
    <t>Less than a month</t>
  </si>
  <si>
    <t>1 - 3 months</t>
  </si>
  <si>
    <t>3 - 6 months</t>
  </si>
  <si>
    <t>6 - 12 months</t>
  </si>
  <si>
    <t>12 - 18 months</t>
  </si>
  <si>
    <t>18 - 24 months</t>
  </si>
  <si>
    <t>2 - 3 years</t>
  </si>
  <si>
    <t>Over 3 years</t>
  </si>
  <si>
    <t>Still waiting</t>
  </si>
  <si>
    <t>I can’t remember</t>
  </si>
  <si>
    <t xml:space="preserve"> How long did you have to wait for your child’s formal diagnosis?</t>
  </si>
  <si>
    <t xml:space="preserve"> Accessing support from my child’s school</t>
  </si>
  <si>
    <t xml:space="preserve"> Getting a diagnosis in the first place</t>
  </si>
  <si>
    <t xml:space="preserve"> Navigating the system</t>
  </si>
  <si>
    <t xml:space="preserve"> Knowing where to go for help</t>
  </si>
  <si>
    <t xml:space="preserve"> Filling in paperwork</t>
  </si>
  <si>
    <t xml:space="preserve"> Securing an EHCP</t>
  </si>
  <si>
    <t>Very easy</t>
  </si>
  <si>
    <t>Somewhat easy</t>
  </si>
  <si>
    <t>Neither easy nor difficult</t>
  </si>
  <si>
    <t>Somewhat difficult</t>
  </si>
  <si>
    <t>Very difficult</t>
  </si>
  <si>
    <t>N/A - I did not require this or have not required this</t>
  </si>
  <si>
    <t>Very confident</t>
  </si>
  <si>
    <t>Somewhat confident</t>
  </si>
  <si>
    <t>Not that confident</t>
  </si>
  <si>
    <t>Not at all confident</t>
  </si>
  <si>
    <t>I would easily be able to take them through the process</t>
  </si>
  <si>
    <t>I would be able to explain most of the process but not all</t>
  </si>
  <si>
    <t>I would be able to explain only a very small amount of the process</t>
  </si>
  <si>
    <t>I would not be able to explain any of the process</t>
  </si>
  <si>
    <t xml:space="preserve"> If a friend of yours had a child who had SEND, do you think you would be able to explain to them what to do?</t>
  </si>
  <si>
    <t>Support from my child’s school or a school</t>
  </si>
  <si>
    <t>Support from my family</t>
  </si>
  <si>
    <t>Assessments paid for by the NHS</t>
  </si>
  <si>
    <t>Support from friends</t>
  </si>
  <si>
    <t>Support from online sources</t>
  </si>
  <si>
    <t>Support from the local or national government</t>
  </si>
  <si>
    <t>Private assessments which I paid for</t>
  </si>
  <si>
    <t>Support from a charity group</t>
  </si>
  <si>
    <t>SEND consultancy which I paid for</t>
  </si>
  <si>
    <t>Private tutoring which I paid for</t>
  </si>
  <si>
    <t>N/A - I did not receive any support</t>
  </si>
  <si>
    <t>Throughout this process, which of the following forms of support did you or your child receive, if any?Select any which apply</t>
  </si>
  <si>
    <t>I was unable to afford some aspects of the process which I would like to have</t>
  </si>
  <si>
    <t>This process was expensive and I struggled to afford it, but was able to</t>
  </si>
  <si>
    <t>This process was costly, but I was able to afford it</t>
  </si>
  <si>
    <t>I was able to afford this process without much difficulty</t>
  </si>
  <si>
    <t>The process was cheap or did not really impact my financial situation</t>
  </si>
  <si>
    <t>Take time off from paid work</t>
  </si>
  <si>
    <t>Arrange a more flexible working pattern with your employer</t>
  </si>
  <si>
    <t>Ask friends and relatives for help on child support</t>
  </si>
  <si>
    <t>Spend more money on child support</t>
  </si>
  <si>
    <t>Send them to a school which is further away than I would like</t>
  </si>
  <si>
    <t xml:space="preserve"> Support with their behaviour</t>
  </si>
  <si>
    <t xml:space="preserve"> Support with interpersonal relationships, social life and bullying</t>
  </si>
  <si>
    <t xml:space="preserve"> Support to perform well academically</t>
  </si>
  <si>
    <t xml:space="preserve"> Support in learning new things</t>
  </si>
  <si>
    <t xml:space="preserve"> Support with their mental health</t>
  </si>
  <si>
    <t xml:space="preserve"> Support with school attendance</t>
  </si>
  <si>
    <t xml:space="preserve"> Pastoral care and support</t>
  </si>
  <si>
    <t>Somewhat satisfied</t>
  </si>
  <si>
    <t>Neither satisfied nor dissatisfied</t>
  </si>
  <si>
    <t>Somewhat dissatisfied</t>
  </si>
  <si>
    <t>Very dissatisfied</t>
  </si>
  <si>
    <t>I receive more support than I need and could get by with less support</t>
  </si>
  <si>
    <t>I receive the right amount of support</t>
  </si>
  <si>
    <t>I am not receiving enough support and need more</t>
  </si>
  <si>
    <t>I pay for this out of my own or my household salary</t>
  </si>
  <si>
    <t>I receive support from the local authority</t>
  </si>
  <si>
    <t>I pay for this out of savings</t>
  </si>
  <si>
    <t>N/A - the support my child receives does not require any financial costs</t>
  </si>
  <si>
    <t>I receive support from another source (Please Specify)</t>
  </si>
  <si>
    <t xml:space="preserve"> Their behaviour and punishments they receive for poor behaviour</t>
  </si>
  <si>
    <t xml:space="preserve"> Their attention in class</t>
  </si>
  <si>
    <t xml:space="preserve"> Their ability to get along with people their age</t>
  </si>
  <si>
    <t xml:space="preserve"> Their academic performance such as meeting age expected standards</t>
  </si>
  <si>
    <t xml:space="preserve"> Their understanding of the subjects they are studying</t>
  </si>
  <si>
    <t xml:space="preserve"> Their potential to succeed in the future</t>
  </si>
  <si>
    <t xml:space="preserve"> Their willingness to go to school</t>
  </si>
  <si>
    <t xml:space="preserve"> Their mental health and wellbeing</t>
  </si>
  <si>
    <t>A very positive impact</t>
  </si>
  <si>
    <t>A positive impact</t>
  </si>
  <si>
    <t>Neither a positive nor negative impact</t>
  </si>
  <si>
    <t>A negative impact</t>
  </si>
  <si>
    <t>A very negative impact</t>
  </si>
  <si>
    <t>Prolonged stress which you have managed yourself</t>
  </si>
  <si>
    <t>Reducing your working hours to support your child</t>
  </si>
  <si>
    <t>Social isolation from peers</t>
  </si>
  <si>
    <t>Sickness or ill health due to stress</t>
  </si>
  <si>
    <t>Prolonged stress which you have sought support for</t>
  </si>
  <si>
    <t>Reduced contact with family members</t>
  </si>
  <si>
    <t>Changing your job to support your child</t>
  </si>
  <si>
    <t>Leaving employment to support your child</t>
  </si>
  <si>
    <t>Taken on additional work to cover the cost of resources for your child</t>
  </si>
  <si>
    <t>Gone into debt to pay for resources your child needs</t>
  </si>
  <si>
    <t>Break down of your marriage or partnership</t>
  </si>
  <si>
    <t>As a result of your child’s SEND need have you experienced any of the following challenges as a parent?Select any which apply</t>
  </si>
  <si>
    <t>Full Results</t>
  </si>
  <si>
    <t xml:space="preserve"> Is the school that your [child] attends a special school for children with SEND?By this we mean a school dedicated to supporting children with SEND, rather than a school which supports all students</t>
  </si>
  <si>
    <t xml:space="preserve"> You said the school your [child] attends is not a special school for children with SEND. Which of the following best applies?</t>
  </si>
  <si>
    <t xml:space="preserve"> You said that your [child] attends a mainstream school that is not local. Which of the following best explains why this child attends a non-local school?</t>
  </si>
  <si>
    <t xml:space="preserve"> An Education, Health and Care Plan (EHCP) is a legal document that outlines the special educational, health, and social care needs for a child. Have you ever applied for an EHCP for your [child]?</t>
  </si>
  <si>
    <t xml:space="preserve"> You said your [child] attends a special school. Which of the following best applies?</t>
  </si>
  <si>
    <t xml:space="preserve"> Has your [child] ever been eligible for Free School Meals (FSM), offered to children from lower income families?These are meals supplied for free to children who are from lower income families. This does NOT include the free meals provided to all children in the early years of their education</t>
  </si>
  <si>
    <t xml:space="preserve"> How satisfied are you with your [child]’s current school place?</t>
  </si>
  <si>
    <t xml:space="preserve"> Have you ever home educated your [child]?Home education is where your child receives some or all of their education at home, in place of school.  This does NOT include helping with homework, additional revision or tutoring after school hours.It does NOT include school closures during coronavirus.</t>
  </si>
  <si>
    <t>Thinking about your [child], which of the following do they have?Select any which apply</t>
  </si>
  <si>
    <t>SEND can be split into four categories. Looking at the categories below, which does your [child] have?Select any which apply</t>
  </si>
  <si>
    <t xml:space="preserve"> Thinking about the entirety of the process for getting your [child] the support they need, which of the following comes closest to your view?This might include administrative costs, costs of diagnoses, costs of private support</t>
  </si>
  <si>
    <t>Which of the following, if any, have you needed to do in order to get the support which your [child] needs?Select any which apply</t>
  </si>
  <si>
    <t xml:space="preserve"> Would you say that you personally are receiving enough support to look after your [child]?This might include the support you receive from school, friends and family, the NHS and social services</t>
  </si>
  <si>
    <t>If the support your [child] needs requires any financing or costs, how do you afford these? This might include costs for private schooling or tuition, transport for your child.Select any which apply</t>
  </si>
  <si>
    <t>Grid Summary: Looking at each of the following aspects of support which you may or may not have needed for your [child], please indicate how easy or difficult you found it?</t>
  </si>
  <si>
    <t xml:space="preserve"> What type of school is your [child] at?</t>
  </si>
  <si>
    <t xml:space="preserve"> And which of the following best describes the school your [child] attends?</t>
  </si>
  <si>
    <t xml:space="preserve"> You said your [child] attends an independent school. Which of the following best applies?</t>
  </si>
  <si>
    <t xml:space="preserve"> Does your [child] have an EHCP?</t>
  </si>
  <si>
    <t xml:space="preserve"> You said your [child] attends a special school, but does not have an EHCP. Which of the following best applies?</t>
  </si>
  <si>
    <t>Have you personally done any of the following with your [child]'s school in the last year?: Visited the school in person e.g. for a sports day, or school play</t>
  </si>
  <si>
    <t>Have you personally done any of the following with your [child]'s school in the last year?: Spoken to a teacher outside of school</t>
  </si>
  <si>
    <t>Have you personally done any of the following with your [child]'s school in the last year?: Spoken to the headteacher</t>
  </si>
  <si>
    <t>Have you personally done any of the following with your [child]'s school in the last year?: Attended a parents evening</t>
  </si>
  <si>
    <t xml:space="preserve"> Does your [child] have a formal diagnosis?</t>
  </si>
  <si>
    <t>Looking at each of the following aspects of support which you may or may not have needed for your [child], please indicate how easy or difficult you found it?: Accessing support from my child’s school</t>
  </si>
  <si>
    <t>Looking at each of the following aspects of support which you may or may not have needed for your [child], please indicate how easy or difficult you found it?: Getting a diagnosis in the first place</t>
  </si>
  <si>
    <t>Looking at each of the following aspects of support which you may or may not have needed for your [child], please indicate how easy or difficult you found it?: Navigating the system</t>
  </si>
  <si>
    <t>Looking at each of the following aspects of support which you may or may not have needed for your [child], please indicate how easy or difficult you found it?: Knowing where to go for help</t>
  </si>
  <si>
    <t>Looking at each of the following aspects of support which you may or may not have needed for your [child], please indicate how easy or difficult you found it?: Filling in paperwork</t>
  </si>
  <si>
    <t>Looking at each of the following aspects of support which you may or may not have needed for your [child], please indicate how easy or difficult you found it?: Securing an EHCP</t>
  </si>
  <si>
    <t xml:space="preserve"> When you were going through the process of getting support for your [child], how confident did you feel about what you were meant to be doing and how to do it?</t>
  </si>
  <si>
    <t>The school my [child] attends is very difficult to get to</t>
  </si>
  <si>
    <t>The school my [child] attends is somewhat difficult to get to</t>
  </si>
  <si>
    <t>The school my [child] attends is somewhat easy to get to</t>
  </si>
  <si>
    <t>The school my [child] attends is very easy to get to</t>
  </si>
  <si>
    <t>How satisfied are you with the support your [child] receives in the following areas?: Support with their behaviour</t>
  </si>
  <si>
    <t>How satisfied are you with the support your [child] receives in the following areas?: Support with interpersonal relationships, social life and bullying</t>
  </si>
  <si>
    <t>How satisfied are you with the support your [child] receives in the following areas?: Support to perform well academically</t>
  </si>
  <si>
    <t>How satisfied are you with the support your [child] receives in the following areas?: Support in learning new things</t>
  </si>
  <si>
    <t>How satisfied are you with the support your [child] receives in the following areas?: Support with their mental health</t>
  </si>
  <si>
    <t>How satisfied are you with the support your [child] receives in the following areas?: Support with school attendance</t>
  </si>
  <si>
    <t>How satisfied are you with the support your [child] receives in the following areas?: Pastoral care and support</t>
  </si>
  <si>
    <t>Would you say that the support that your [child] receives and the educational setting they are in is having a positive or negative impact on the following?: Their behaviour and punishments they receive for poor behaviour</t>
  </si>
  <si>
    <t>Would you say that the support that your [child] receives and the educational setting they are in is having a positive or negative impact on the following?: Their attention in class</t>
  </si>
  <si>
    <t>Would you say that the support that your [child] receives and the educational setting they are in is having a positive or negative impact on the following?: Their ability to get along with people their age</t>
  </si>
  <si>
    <t>Would you say that the support that your [child] receives and the educational setting they are in is having a positive or negative impact on the following?: Their academic performance such as meeting age expected standards</t>
  </si>
  <si>
    <t>Would you say that the support that your [child] receives and the educational setting they are in is having a positive or negative impact on the following?: Their understanding of the subjects they are studying</t>
  </si>
  <si>
    <t>Would you say that the support that your [child] receives and the educational setting they are in is having a positive or negative impact on the following?: Their potential to succeed in the future</t>
  </si>
  <si>
    <t>Would you say that the support that your [child] receives and the educational setting they are in is having a positive or negative impact on the following?: Their willingness to go to school</t>
  </si>
  <si>
    <t>Would you say that the support that your [child] receives and the educational setting they are in is having a positive or negative impact on the following?: Their mental health and wellbeing</t>
  </si>
  <si>
    <t>Grid Summary: Have you personally done any of the following with your [child]'s school in the last year?</t>
  </si>
  <si>
    <t>Grid Summary: How satisfied are you with the support your [child] receives in the following areas?</t>
  </si>
  <si>
    <t>Grid Summary: Would you say that the support that your [child] receives and the educational setting they are in is having a positive or negative impact on the following?</t>
  </si>
  <si>
    <t>BASE: SEND Parents</t>
  </si>
  <si>
    <t>BASE: Independent SEND</t>
  </si>
  <si>
    <t>BASE: Mainstream school</t>
  </si>
  <si>
    <t>BASE: Not Local Mainstream</t>
  </si>
  <si>
    <t>BASE: Applied for EHCP</t>
  </si>
  <si>
    <t>BASE: Special school</t>
  </si>
  <si>
    <t>BASE: Special school through EHCP</t>
  </si>
  <si>
    <t>BASE: Special school without EHCP</t>
  </si>
  <si>
    <t>BASE: Non SEND Parents</t>
  </si>
  <si>
    <t>BASE: School has children with SEND</t>
  </si>
  <si>
    <t>BASE: Claimed Home Education</t>
  </si>
  <si>
    <t>BASE: Parents of children with SEND</t>
  </si>
  <si>
    <t>BASE: Has a formal diagnosis</t>
  </si>
  <si>
    <t>BASE: Formal diagnosis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</si>
</sst>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2" fillId="0" borderId="0" xfId="1"/>
    <xf numFmtId="0" fontId="11" fillId="0" borderId="0" xfId="0" applyFont="1" applyAlignment="1">
      <alignment wrapText="1"/>
    </xf>
    <xf numFmtId="0" fontId="8" fillId="0" borderId="1" xfId="0" applyFont="1" applyBorder="1" applyAlignment="1">
      <alignment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5.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6.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7.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8.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9.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4008</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5"/>
  <sheetViews>
    <sheetView showGridLines="0" topLeftCell="A11"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 What type of school is your [child] at?")</f>
        <v xml:space="preserve"> What type of school is your [child] at?</v>
      </c>
      <c r="E9" s="14" t="str">
        <f>HYPERLINK("#'Full Results'!A11", "11")</f>
        <v>11</v>
      </c>
      <c r="F9" t="s">
        <v>80</v>
      </c>
    </row>
    <row r="10" spans="3:6" x14ac:dyDescent="0.3">
      <c r="C10">
        <v>2</v>
      </c>
      <c r="D10" s="8" t="str">
        <f>HYPERLINK("#'Table 2'!A1", " Is the school that your [child] attends a special school for children with SEND?By this we mean a school dedicated to supporting children with SEND, rather than a school which supports all students")</f>
        <v xml:space="preserve"> Is the school that your [child] attends a special school for children with SEND?By this we mean a school dedicated to supporting children with SEND, rather than a school which supports all students</v>
      </c>
      <c r="E10" s="14" t="str">
        <f>HYPERLINK("#'Full Results'!A20", "20")</f>
        <v>20</v>
      </c>
      <c r="F10" t="s">
        <v>405</v>
      </c>
    </row>
    <row r="11" spans="3:6" x14ac:dyDescent="0.3">
      <c r="C11">
        <v>3</v>
      </c>
      <c r="D11" s="8" t="str">
        <f>HYPERLINK("#'Table 3'!A1", " And which of the following best describes the school your [child] attends?")</f>
        <v xml:space="preserve"> And which of the following best describes the school your [child] attends?</v>
      </c>
      <c r="E11" s="14" t="str">
        <f>HYPERLINK("#'Full Results'!A26", "26")</f>
        <v>26</v>
      </c>
      <c r="F11" t="s">
        <v>80</v>
      </c>
    </row>
    <row r="12" spans="3:6" x14ac:dyDescent="0.3">
      <c r="C12">
        <v>4</v>
      </c>
      <c r="D12" s="8" t="str">
        <f>HYPERLINK("#'Table 4'!A1", " You said your [child] attends an independent school. Which of the following best applies?")</f>
        <v xml:space="preserve"> You said your [child] attends an independent school. Which of the following best applies?</v>
      </c>
      <c r="E12" s="14" t="str">
        <f>HYPERLINK("#'Full Results'!A34", "34")</f>
        <v>34</v>
      </c>
      <c r="F12" t="s">
        <v>406</v>
      </c>
    </row>
    <row r="13" spans="3:6" x14ac:dyDescent="0.3">
      <c r="C13">
        <v>5</v>
      </c>
      <c r="D13" s="8" t="str">
        <f>HYPERLINK("#'Table 5'!A1", " You said the school your [child] attends is not a special school for children with SEND. Which of the following best applies?")</f>
        <v xml:space="preserve"> You said the school your [child] attends is not a special school for children with SEND. Which of the following best applies?</v>
      </c>
      <c r="E13" s="14" t="str">
        <f>HYPERLINK("#'Full Results'!A42", "42")</f>
        <v>42</v>
      </c>
      <c r="F13" t="s">
        <v>407</v>
      </c>
    </row>
    <row r="14" spans="3:6" x14ac:dyDescent="0.3">
      <c r="C14">
        <v>6</v>
      </c>
      <c r="D14" s="8" t="str">
        <f>HYPERLINK("#'Table 6'!A1", " You said that your [child] attends a mainstream school that is not local. Which of the following best explains why this child attends a non-local school?")</f>
        <v xml:space="preserve"> You said that your [child] attends a mainstream school that is not local. Which of the following best explains why this child attends a non-local school?</v>
      </c>
      <c r="E14" s="14" t="str">
        <f>HYPERLINK("#'Full Results'!A49", "49")</f>
        <v>49</v>
      </c>
      <c r="F14" t="s">
        <v>408</v>
      </c>
    </row>
    <row r="15" spans="3:6" x14ac:dyDescent="0.3">
      <c r="C15">
        <v>7</v>
      </c>
      <c r="D15" s="8" t="str">
        <f>HYPERLINK("#'Table 7'!A1", " An Education, Health and Care Plan (EHCP) is a legal document that outlines the special educational, health, and social care needs for a child. Have you ever applied for an EHCP for your [child]?")</f>
        <v xml:space="preserve"> An Education, Health and Care Plan (EHCP) is a legal document that outlines the special educational, health, and social care needs for a child. Have you ever applied for an EHCP for your [child]?</v>
      </c>
      <c r="E15" s="14" t="str">
        <f>HYPERLINK("#'Full Results'!A57", "57")</f>
        <v>57</v>
      </c>
      <c r="F15" t="s">
        <v>405</v>
      </c>
    </row>
    <row r="16" spans="3:6" x14ac:dyDescent="0.3">
      <c r="C16">
        <v>8</v>
      </c>
      <c r="D16" s="8" t="str">
        <f>HYPERLINK("#'Table 8'!A1", " Does your [child] have an EHCP?")</f>
        <v xml:space="preserve"> Does your [child] have an EHCP?</v>
      </c>
      <c r="E16" s="14" t="str">
        <f>HYPERLINK("#'Full Results'!A63", "63")</f>
        <v>63</v>
      </c>
      <c r="F16" t="s">
        <v>409</v>
      </c>
    </row>
    <row r="17" spans="3:6" x14ac:dyDescent="0.3">
      <c r="C17">
        <v>9</v>
      </c>
      <c r="D17" s="8" t="str">
        <f>HYPERLINK("#'Table 9'!A1", " How much did you spend on the process of securing an EHCP?Please include costs of obtaining a diagnosis, any paid for support you received, as well as legal fees")</f>
        <v xml:space="preserve"> How much did you spend on the process of securing an EHCP?Please include costs of obtaining a diagnosis, any paid for support you received, as well as legal fees</v>
      </c>
      <c r="E17" s="14" t="str">
        <f>HYPERLINK("#'Full Results'!A72", "72")</f>
        <v>72</v>
      </c>
      <c r="F17" t="s">
        <v>409</v>
      </c>
    </row>
    <row r="18" spans="3:6" x14ac:dyDescent="0.3">
      <c r="C18">
        <v>10</v>
      </c>
      <c r="D18" s="8" t="str">
        <f>HYPERLINK("#'Table 10'!A1", " Which of the following comes closest to your view?")</f>
        <v xml:space="preserve"> Which of the following comes closest to your view?</v>
      </c>
      <c r="E18" s="14" t="str">
        <f>HYPERLINK("#'Full Results'!A84", "84")</f>
        <v>84</v>
      </c>
      <c r="F18" t="s">
        <v>409</v>
      </c>
    </row>
    <row r="19" spans="3:6" x14ac:dyDescent="0.3">
      <c r="C19">
        <v>11</v>
      </c>
      <c r="D19" s="8" t="str">
        <f>HYPERLINK("#'Table 11'!A1", " You said your [child] attends a special school. Which of the following best applies?")</f>
        <v xml:space="preserve"> You said your [child] attends a special school. Which of the following best applies?</v>
      </c>
      <c r="E19" s="14" t="str">
        <f>HYPERLINK("#'Full Results'!A93", "93")</f>
        <v>93</v>
      </c>
      <c r="F19" t="s">
        <v>410</v>
      </c>
    </row>
    <row r="20" spans="3:6" x14ac:dyDescent="0.3">
      <c r="C20">
        <v>12</v>
      </c>
      <c r="D20" s="8" t="str">
        <f>HYPERLINK("#'Table 12'!A1", " You said the special school place was named on their EHCP. Which of the following best applies?")</f>
        <v xml:space="preserve"> You said the special school place was named on their EHCP. Which of the following best applies?</v>
      </c>
      <c r="E20" s="14" t="str">
        <f>HYPERLINK("#'Full Results'!A99", "99")</f>
        <v>99</v>
      </c>
      <c r="F20" t="s">
        <v>411</v>
      </c>
    </row>
    <row r="21" spans="3:6" x14ac:dyDescent="0.3">
      <c r="C21">
        <v>13</v>
      </c>
      <c r="D21" s="8" t="str">
        <f>HYPERLINK("#'Table 13'!A1", " You said you received the special school place without an EHCP. Which of the following best applies?")</f>
        <v xml:space="preserve"> You said you received the special school place without an EHCP. Which of the following best applies?</v>
      </c>
      <c r="E21" s="14" t="str">
        <f>HYPERLINK("#'Full Results'!A106", "106")</f>
        <v>106</v>
      </c>
      <c r="F21" t="s">
        <v>412</v>
      </c>
    </row>
    <row r="22" spans="3:6" x14ac:dyDescent="0.3">
      <c r="C22">
        <v>14</v>
      </c>
      <c r="D22" s="8" t="str">
        <f>HYPERLINK("#'Table 14'!A1", " You said your [child] attends a special school, but does not have an EHCP. Which of the following best applies?")</f>
        <v xml:space="preserve"> You said your [child] attends a special school, but does not have an EHCP. Which of the following best applies?</v>
      </c>
      <c r="E22" s="14" t="str">
        <f>HYPERLINK("#'Full Results'!A114", "114")</f>
        <v>114</v>
      </c>
      <c r="F22" t="s">
        <v>412</v>
      </c>
    </row>
    <row r="23" spans="3:6" x14ac:dyDescent="0.3">
      <c r="C23">
        <v>15</v>
      </c>
      <c r="D23" s="8" t="str">
        <f>HYPERLINK("#'Table 15'!A1", " Has your [child] ever been eligible for Free School Meals (FSM), offered to children from lower income families?These are meals supplied for free to children who are from lower income families. This does NOT include the free...")</f>
        <v xml:space="preserve"> Has your [child] ever been eligible for Free School Meals (FSM), offered to children from lower income families?These are meals supplied for free to children who are from lower income families. This does NOT include the free...</v>
      </c>
      <c r="E23" s="14" t="str">
        <f>HYPERLINK("#'Full Results'!A122", "122")</f>
        <v>122</v>
      </c>
      <c r="F23" t="s">
        <v>80</v>
      </c>
    </row>
    <row r="24" spans="3:6" x14ac:dyDescent="0.3">
      <c r="C24">
        <v>16</v>
      </c>
      <c r="D24" s="22" t="str">
        <f>HYPERLINK("#'Table 16'!A1", "Grid Summary: Have you personally done any of the following with your child's school in the last year?")</f>
        <v>Grid Summary: Have you personally done any of the following with your child's school in the last year?</v>
      </c>
      <c r="E24" s="7"/>
      <c r="F24" t="s">
        <v>80</v>
      </c>
    </row>
    <row r="25" spans="3:6" x14ac:dyDescent="0.3">
      <c r="C25">
        <v>17</v>
      </c>
      <c r="D25" s="8" t="str">
        <f>HYPERLINK("#'Table 17'!A1", "Have you personally done any of the following with your [child]'s school in the last year?: Visited the school in person e.g. for a sports day, or school play")</f>
        <v>Have you personally done any of the following with your [child]'s school in the last year?: Visited the school in person e.g. for a sports day, or school play</v>
      </c>
      <c r="E25" s="14" t="str">
        <f>HYPERLINK("#'Full Results'!A129", "129")</f>
        <v>129</v>
      </c>
      <c r="F25" t="s">
        <v>80</v>
      </c>
    </row>
    <row r="26" spans="3:6" x14ac:dyDescent="0.3">
      <c r="C26">
        <v>18</v>
      </c>
      <c r="D26" s="8" t="str">
        <f>HYPERLINK("#'Table 18'!A1", "Have you personally done any of the following with your [child]'s school in the last year?: Spoken to a teacher outside of school")</f>
        <v>Have you personally done any of the following with your [child]'s school in the last year?: Spoken to a teacher outside of school</v>
      </c>
      <c r="E26" s="14" t="str">
        <f>HYPERLINK("#'Full Results'!A136", "136")</f>
        <v>136</v>
      </c>
      <c r="F26" t="s">
        <v>80</v>
      </c>
    </row>
    <row r="27" spans="3:6" x14ac:dyDescent="0.3">
      <c r="C27">
        <v>19</v>
      </c>
      <c r="D27" s="8" t="str">
        <f>HYPERLINK("#'Table 19'!A1", "Have you personally done any of the following with your [child]'s school in the last year?: Spoken to the headteacher")</f>
        <v>Have you personally done any of the following with your [child]'s school in the last year?: Spoken to the headteacher</v>
      </c>
      <c r="E27" s="14" t="str">
        <f>HYPERLINK("#'Full Results'!A143", "143")</f>
        <v>143</v>
      </c>
      <c r="F27" t="s">
        <v>80</v>
      </c>
    </row>
    <row r="28" spans="3:6" x14ac:dyDescent="0.3">
      <c r="C28">
        <v>20</v>
      </c>
      <c r="D28" s="8" t="str">
        <f>HYPERLINK("#'Table 20'!A1", "Have you personally done any of the following with your [child]'s school in the last year?: Attended a parents evening")</f>
        <v>Have you personally done any of the following with your [child]'s school in the last year?: Attended a parents evening</v>
      </c>
      <c r="E28" s="14" t="str">
        <f>HYPERLINK("#'Full Results'!A150", "150")</f>
        <v>150</v>
      </c>
      <c r="F28" t="s">
        <v>80</v>
      </c>
    </row>
    <row r="29" spans="3:6" x14ac:dyDescent="0.3">
      <c r="C29">
        <v>21</v>
      </c>
      <c r="D29" s="8" t="str">
        <f>HYPERLINK("#'Table 21'!A1", " As far as you are aware, does your child’s school year include children with Special Educational Needs and Disabilities (SEND)?")</f>
        <v xml:space="preserve"> As far as you are aware, does your child’s school year include children with Special Educational Needs and Disabilities (SEND)?</v>
      </c>
      <c r="E29" s="14" t="str">
        <f>HYPERLINK("#'Full Results'!A157", "157")</f>
        <v>157</v>
      </c>
      <c r="F29" t="s">
        <v>413</v>
      </c>
    </row>
    <row r="30" spans="3:6" x14ac:dyDescent="0.3">
      <c r="C30">
        <v>22</v>
      </c>
      <c r="D30" s="8" t="str">
        <f>HYPERLINK("#'Table 22'!A1", " From what you know or hear, how well supported are those children in their school year with SEND?")</f>
        <v xml:space="preserve"> From what you know or hear, how well supported are those children in their school year with SEND?</v>
      </c>
      <c r="E30" s="14" t="str">
        <f>HYPERLINK("#'Full Results'!A164", "164")</f>
        <v>164</v>
      </c>
      <c r="F30" t="s">
        <v>414</v>
      </c>
    </row>
    <row r="31" spans="3:6" x14ac:dyDescent="0.3">
      <c r="C31">
        <v>23</v>
      </c>
      <c r="D31" s="8" t="str">
        <f>HYPERLINK("#'Table 23'!A1", " In your view, do the children with SEND at your child’s school have a positive or negative impact on your own child’s learning, or no impact either way?  ")</f>
        <v xml:space="preserve"> In your view, do the children with SEND at your child’s school have a positive or negative impact on your own child’s learning, or no impact either way?  </v>
      </c>
      <c r="E31" s="14" t="str">
        <f>HYPERLINK("#'Full Results'!A173", "173")</f>
        <v>173</v>
      </c>
      <c r="F31" t="s">
        <v>414</v>
      </c>
    </row>
    <row r="32" spans="3:6" x14ac:dyDescent="0.3">
      <c r="C32">
        <v>24</v>
      </c>
      <c r="D32" s="8" t="str">
        <f>HYPERLINK("#'Table 24'!A1", " If you suspected that your child had SEND and required specialist assistance at school, which of the following comes closest to your view?")</f>
        <v xml:space="preserve"> If you suspected that your child had SEND and required specialist assistance at school, which of the following comes closest to your view?</v>
      </c>
      <c r="E32" s="14" t="str">
        <f>HYPERLINK("#'Full Results'!A182", "182")</f>
        <v>182</v>
      </c>
      <c r="F32" t="s">
        <v>413</v>
      </c>
    </row>
    <row r="33" spans="3:6" x14ac:dyDescent="0.3">
      <c r="C33">
        <v>25</v>
      </c>
      <c r="D33" s="8" t="str">
        <f>HYPERLINK("#'Table 25'!A1", "If you suspected that your child had SEND and required specialist assistance at school, where would you turn first for support?Select up to three of the following")</f>
        <v>If you suspected that your child had SEND and required specialist assistance at school, where would you turn first for support?Select up to three of the following</v>
      </c>
      <c r="E33" s="14" t="str">
        <f>HYPERLINK("#'Full Results'!A190", "190")</f>
        <v>190</v>
      </c>
      <c r="F33" t="s">
        <v>413</v>
      </c>
    </row>
    <row r="34" spans="3:6" x14ac:dyDescent="0.3">
      <c r="C34">
        <v>26</v>
      </c>
      <c r="D34" s="8" t="str">
        <f>HYPERLINK("#'Table 26'!A1", " How satisfied are you with your [child]’s current school place?")</f>
        <v xml:space="preserve"> How satisfied are you with your [child]’s current school place?</v>
      </c>
      <c r="E34" s="14" t="str">
        <f>HYPERLINK("#'Full Results'!A203", "203")</f>
        <v>203</v>
      </c>
      <c r="F34" t="s">
        <v>80</v>
      </c>
    </row>
    <row r="35" spans="3:6" x14ac:dyDescent="0.3">
      <c r="C35">
        <v>27</v>
      </c>
      <c r="D35" s="8" t="str">
        <f>HYPERLINK("#'Table 27'!A1", " Which of the following comes closest to your view?")</f>
        <v xml:space="preserve"> Which of the following comes closest to your view?</v>
      </c>
      <c r="E35" s="14" t="str">
        <f>HYPERLINK("#'Full Results'!A212", "212")</f>
        <v>212</v>
      </c>
      <c r="F35" t="s">
        <v>80</v>
      </c>
    </row>
    <row r="36" spans="3:6" x14ac:dyDescent="0.3">
      <c r="C36">
        <v>28</v>
      </c>
      <c r="D36" s="8" t="str">
        <f>HYPERLINK("#'Table 28'!A1", " Which of the following comes closest to your view?")</f>
        <v xml:space="preserve"> Which of the following comes closest to your view?</v>
      </c>
      <c r="E36" s="14" t="str">
        <f>HYPERLINK("#'Full Results'!A218", "218")</f>
        <v>218</v>
      </c>
      <c r="F36" t="s">
        <v>80</v>
      </c>
    </row>
    <row r="37" spans="3:6" x14ac:dyDescent="0.3">
      <c r="C37">
        <v>29</v>
      </c>
      <c r="D37" s="8" t="str">
        <f>HYPERLINK("#'Table 29'!A1", " Which of the following comes closest to your view on the school system in general?")</f>
        <v xml:space="preserve"> Which of the following comes closest to your view on the school system in general?</v>
      </c>
      <c r="E37" s="14" t="str">
        <f>HYPERLINK("#'Full Results'!A226", "226")</f>
        <v>226</v>
      </c>
      <c r="F37" t="s">
        <v>80</v>
      </c>
    </row>
    <row r="38" spans="3:6" x14ac:dyDescent="0.3">
      <c r="C38">
        <v>30</v>
      </c>
      <c r="D38" s="8" t="str">
        <f>HYPERLINK("#'Table 30'!A1", " Have you ever home educated your [child]?Home education is where your child receives some or all of their education at home, in place of school.  This does NOT include helping with homework, additional revision or tutoring a...")</f>
        <v xml:space="preserve"> Have you ever home educated your [child]?Home education is where your child receives some or all of their education at home, in place of school.  This does NOT include helping with homework, additional revision or tutoring a...</v>
      </c>
      <c r="E38" s="14" t="str">
        <f>HYPERLINK("#'Full Results'!A233", "233")</f>
        <v>233</v>
      </c>
      <c r="F38" t="s">
        <v>80</v>
      </c>
    </row>
    <row r="39" spans="3:6" x14ac:dyDescent="0.3">
      <c r="C39">
        <v>31</v>
      </c>
      <c r="D39" s="8" t="str">
        <f>HYPERLINK("#'Table 31'!A1", "You said that you home educated your child in place of school. Which of the following best describes how you managed this?Select any which apply")</f>
        <v>You said that you home educated your child in place of school. Which of the following best describes how you managed this?Select any which apply</v>
      </c>
      <c r="E39" s="14" t="str">
        <f>HYPERLINK("#'Full Results'!A241", "241")</f>
        <v>241</v>
      </c>
      <c r="F39" t="s">
        <v>415</v>
      </c>
    </row>
    <row r="40" spans="3:6" x14ac:dyDescent="0.3">
      <c r="C40">
        <v>32</v>
      </c>
      <c r="D40" s="8" t="str">
        <f>HYPERLINK("#'Table 32'!A1", " Did you use external tutors for any home schooling?")</f>
        <v xml:space="preserve"> Did you use external tutors for any home schooling?</v>
      </c>
      <c r="E40" s="14" t="str">
        <f>HYPERLINK("#'Full Results'!A253", "253")</f>
        <v>253</v>
      </c>
      <c r="F40" t="s">
        <v>415</v>
      </c>
    </row>
    <row r="41" spans="3:6" x14ac:dyDescent="0.3">
      <c r="C41">
        <v>33</v>
      </c>
      <c r="D41" s="8" t="str">
        <f>HYPERLINK("#'Table 33'!A1", " Which of the following best explains your approach to home education?")</f>
        <v xml:space="preserve"> Which of the following best explains your approach to home education?</v>
      </c>
      <c r="E41" s="14" t="str">
        <f>HYPERLINK("#'Full Results'!A260", "260")</f>
        <v>260</v>
      </c>
      <c r="F41" t="s">
        <v>415</v>
      </c>
    </row>
    <row r="42" spans="3:6" x14ac:dyDescent="0.3">
      <c r="C42">
        <v>34</v>
      </c>
      <c r="D42" s="8" t="str">
        <f>HYPERLINK("#'Table 34'!A1", " Which of the following comes closest to your view?")</f>
        <v xml:space="preserve"> Which of the following comes closest to your view?</v>
      </c>
      <c r="E42" s="14" t="str">
        <f>HYPERLINK("#'Full Results'!A268", "268")</f>
        <v>268</v>
      </c>
      <c r="F42" t="s">
        <v>415</v>
      </c>
    </row>
    <row r="43" spans="3:6" x14ac:dyDescent="0.3">
      <c r="C43">
        <v>35</v>
      </c>
      <c r="D43" s="8" t="str">
        <f>HYPERLINK("#'Table 35'!A1", "In general, what is it most important for the support offered to children with SEND at mainstream schools to achieve?Select any which apply")</f>
        <v>In general, what is it most important for the support offered to children with SEND at mainstream schools to achieve?Select any which apply</v>
      </c>
      <c r="E43" s="14" t="str">
        <f>HYPERLINK("#'Full Results'!A274", "274")</f>
        <v>274</v>
      </c>
      <c r="F43" t="s">
        <v>80</v>
      </c>
    </row>
    <row r="44" spans="3:6" x14ac:dyDescent="0.3">
      <c r="C44">
        <v>36</v>
      </c>
      <c r="D44" s="8" t="str">
        <f>HYPERLINK("#'Table 36'!A1", "Grid Summary: Do you agree or disagree with the following?")</f>
        <v>Grid Summary: Do you agree or disagree with the following?</v>
      </c>
      <c r="E44" s="7"/>
      <c r="F44" t="s">
        <v>80</v>
      </c>
    </row>
    <row r="45" spans="3:6" x14ac:dyDescent="0.3">
      <c r="C45">
        <v>37</v>
      </c>
      <c r="D45" s="8" t="str">
        <f>HYPERLINK("#'Table 37'!A1", "Do you agree or disagree with the following?: My child feels like they belong at their school")</f>
        <v>Do you agree or disagree with the following?: My child feels like they belong at their school</v>
      </c>
      <c r="E45" s="14" t="str">
        <f>HYPERLINK("#'Full Results'!A284", "284")</f>
        <v>284</v>
      </c>
      <c r="F45" t="s">
        <v>80</v>
      </c>
    </row>
    <row r="46" spans="3:6" x14ac:dyDescent="0.3">
      <c r="C46">
        <v>38</v>
      </c>
      <c r="D46" s="8" t="str">
        <f>HYPERLINK("#'Table 38'!A1", "Do you agree or disagree with the following?: My child enjoys school")</f>
        <v>Do you agree or disagree with the following?: My child enjoys school</v>
      </c>
      <c r="E46" s="14" t="str">
        <f>HYPERLINK("#'Full Results'!A293", "293")</f>
        <v>293</v>
      </c>
      <c r="F46" t="s">
        <v>80</v>
      </c>
    </row>
    <row r="47" spans="3:6" x14ac:dyDescent="0.3">
      <c r="C47">
        <v>39</v>
      </c>
      <c r="D47" s="8" t="str">
        <f>HYPERLINK("#'Table 39'!A1", "Thinking about your [child], which of the following do they have?Select any which apply")</f>
        <v>Thinking about your [child], which of the following do they have?Select any which apply</v>
      </c>
      <c r="E47" s="14" t="str">
        <f>HYPERLINK("#'Full Results'!A302", "302")</f>
        <v>302</v>
      </c>
      <c r="F47" t="s">
        <v>416</v>
      </c>
    </row>
    <row r="48" spans="3:6" x14ac:dyDescent="0.3">
      <c r="C48">
        <v>40</v>
      </c>
      <c r="D48" s="8" t="str">
        <f>HYPERLINK("#'Table 40'!A1", "SEND can be split into four categories. Looking at the categories below, which does your [child] have?Select any which apply")</f>
        <v>SEND can be split into four categories. Looking at the categories below, which does your [child] have?Select any which apply</v>
      </c>
      <c r="E48" s="14" t="str">
        <f>HYPERLINK("#'Full Results'!A315", "315")</f>
        <v>315</v>
      </c>
      <c r="F48" t="s">
        <v>416</v>
      </c>
    </row>
    <row r="49" spans="3:6" x14ac:dyDescent="0.3">
      <c r="C49">
        <v>42</v>
      </c>
      <c r="D49" s="8" t="str">
        <f>HYPERLINK("#'Table 42'!A1", " How long have you been aware of this?")</f>
        <v xml:space="preserve"> How long have you been aware of this?</v>
      </c>
      <c r="E49" s="14" t="str">
        <f>HYPERLINK("#'Full Results'!A323", "323")</f>
        <v>323</v>
      </c>
      <c r="F49" t="s">
        <v>416</v>
      </c>
    </row>
    <row r="50" spans="3:6" x14ac:dyDescent="0.3">
      <c r="C50">
        <v>43</v>
      </c>
      <c r="D50" s="22" t="str">
        <f>HYPERLINK("#'Table 43'!A1", " Does your [child] have a formal diagnosis?")</f>
        <v xml:space="preserve"> Does your [child] have a formal diagnosis?</v>
      </c>
      <c r="E50" s="14" t="str">
        <f>HYPERLINK("#'Full Results'!A333", "333")</f>
        <v>333</v>
      </c>
      <c r="F50" t="s">
        <v>416</v>
      </c>
    </row>
    <row r="51" spans="3:6" x14ac:dyDescent="0.3">
      <c r="C51">
        <v>44</v>
      </c>
      <c r="D51" s="8" t="str">
        <f>HYPERLINK("#'Table 44'!A1", " How was this formal diagnosis attained?")</f>
        <v xml:space="preserve"> How was this formal diagnosis attained?</v>
      </c>
      <c r="E51" s="14" t="str">
        <f>HYPERLINK("#'Full Results'!A339", "339")</f>
        <v>339</v>
      </c>
      <c r="F51" t="s">
        <v>417</v>
      </c>
    </row>
    <row r="52" spans="3:6" x14ac:dyDescent="0.3">
      <c r="C52">
        <v>45</v>
      </c>
      <c r="D52" s="8" t="str">
        <f>HYPERLINK("#'Table 45'!A1", " How long did you have to wait for your child’s formal diagnosis?")</f>
        <v xml:space="preserve"> How long did you have to wait for your child’s formal diagnosis?</v>
      </c>
      <c r="E52" s="14" t="str">
        <f>HYPERLINK("#'Full Results'!A346", "346")</f>
        <v>346</v>
      </c>
      <c r="F52" t="s">
        <v>417</v>
      </c>
    </row>
    <row r="53" spans="3:6" x14ac:dyDescent="0.3">
      <c r="C53">
        <v>46</v>
      </c>
      <c r="D53" s="22" t="str">
        <f>HYPERLINK("#'Table 46'!A1", "Grid Summary: Looking at each of the following aspects of support which you may or may not have needed for your [child], please indicate how easy or difficult you found it?")</f>
        <v>Grid Summary: Looking at each of the following aspects of support which you may or may not have needed for your [child], please indicate how easy or difficult you found it?</v>
      </c>
      <c r="E53" s="7"/>
      <c r="F53" t="s">
        <v>416</v>
      </c>
    </row>
    <row r="54" spans="3:6" x14ac:dyDescent="0.3">
      <c r="C54">
        <v>47</v>
      </c>
      <c r="D54" s="8" t="str">
        <f>HYPERLINK("#'Table 47'!A1", "Looking at each of the following aspects of support which you may or may not have needed for your [child], please indicate how easy or difficult you found it?: Accessing support from my child’s school")</f>
        <v>Looking at each of the following aspects of support which you may or may not have needed for your [child], please indicate how easy or difficult you found it?: Accessing support from my child’s school</v>
      </c>
      <c r="E54" s="14" t="str">
        <f>HYPERLINK("#'Full Results'!A360", "360")</f>
        <v>360</v>
      </c>
      <c r="F54" t="s">
        <v>416</v>
      </c>
    </row>
    <row r="55" spans="3:6" x14ac:dyDescent="0.3">
      <c r="C55">
        <v>48</v>
      </c>
      <c r="D55" s="8" t="str">
        <f>HYPERLINK("#'Table 48'!A1", "Looking at each of the following aspects of support which you may or may not have needed for your [child], please indicate how easy or difficult you found it?: Getting a diagnosis in the first place")</f>
        <v>Looking at each of the following aspects of support which you may or may not have needed for your [child], please indicate how easy or difficult you found it?: Getting a diagnosis in the first place</v>
      </c>
      <c r="E55" s="14" t="str">
        <f>HYPERLINK("#'Full Results'!A370", "370")</f>
        <v>370</v>
      </c>
      <c r="F55" t="s">
        <v>416</v>
      </c>
    </row>
    <row r="56" spans="3:6" x14ac:dyDescent="0.3">
      <c r="C56">
        <v>49</v>
      </c>
      <c r="D56" s="8" t="str">
        <f>HYPERLINK("#'Table 49'!A1", "Looking at each of the following aspects of support which you may or may not have needed for your [child], please indicate how easy or difficult you found it?: Navigating the system")</f>
        <v>Looking at each of the following aspects of support which you may or may not have needed for your [child], please indicate how easy or difficult you found it?: Navigating the system</v>
      </c>
      <c r="E56" s="14" t="str">
        <f>HYPERLINK("#'Full Results'!A380", "380")</f>
        <v>380</v>
      </c>
      <c r="F56" t="s">
        <v>416</v>
      </c>
    </row>
    <row r="57" spans="3:6" x14ac:dyDescent="0.3">
      <c r="C57">
        <v>50</v>
      </c>
      <c r="D57" s="8" t="str">
        <f>HYPERLINK("#'Table 50'!A1", "Looking at each of the following aspects of support which you may or may not have needed for your [child], please indicate how easy or difficult you found it?: Knowing where to go for help")</f>
        <v>Looking at each of the following aspects of support which you may or may not have needed for your [child], please indicate how easy or difficult you found it?: Knowing where to go for help</v>
      </c>
      <c r="E57" s="14" t="str">
        <f>HYPERLINK("#'Full Results'!A390", "390")</f>
        <v>390</v>
      </c>
      <c r="F57" t="s">
        <v>416</v>
      </c>
    </row>
    <row r="58" spans="3:6" x14ac:dyDescent="0.3">
      <c r="C58">
        <v>51</v>
      </c>
      <c r="D58" s="8" t="str">
        <f>HYPERLINK("#'Table 51'!A1", "Looking at each of the following aspects of support which you may or may not have needed for your [child], please indicate how easy or difficult you found it?: Filling in paperwork")</f>
        <v>Looking at each of the following aspects of support which you may or may not have needed for your [child], please indicate how easy or difficult you found it?: Filling in paperwork</v>
      </c>
      <c r="E58" s="14" t="str">
        <f>HYPERLINK("#'Full Results'!A400", "400")</f>
        <v>400</v>
      </c>
      <c r="F58" t="s">
        <v>416</v>
      </c>
    </row>
    <row r="59" spans="3:6" x14ac:dyDescent="0.3">
      <c r="C59">
        <v>52</v>
      </c>
      <c r="D59" s="8" t="str">
        <f>HYPERLINK("#'Table 52'!A1", "Looking at each of the following aspects of support which you may or may not have needed for your [child], please indicate how easy or difficult you found it?: Securing an EHCP")</f>
        <v>Looking at each of the following aspects of support which you may or may not have needed for your [child], please indicate how easy or difficult you found it?: Securing an EHCP</v>
      </c>
      <c r="E59" s="14" t="str">
        <f>HYPERLINK("#'Full Results'!A410", "410")</f>
        <v>410</v>
      </c>
      <c r="F59" t="s">
        <v>416</v>
      </c>
    </row>
    <row r="60" spans="3:6" x14ac:dyDescent="0.3">
      <c r="C60">
        <v>53</v>
      </c>
      <c r="D60" s="8" t="str">
        <f>HYPERLINK("#'Table 53'!A1", " When you were going through the process of getting support for your [child], how confident did you feel about what you were meant to be doing and how to do it?")</f>
        <v xml:space="preserve"> When you were going through the process of getting support for your [child], how confident did you feel about what you were meant to be doing and how to do it?</v>
      </c>
      <c r="E60" s="14" t="str">
        <f>HYPERLINK("#'Full Results'!A420", "420")</f>
        <v>420</v>
      </c>
      <c r="F60" t="s">
        <v>416</v>
      </c>
    </row>
    <row r="61" spans="3:6" x14ac:dyDescent="0.3">
      <c r="C61">
        <v>54</v>
      </c>
      <c r="D61" s="8" t="str">
        <f>HYPERLINK("#'Table 54'!A1", " If a friend of yours had a child who had SEND, do you think you would be able to explain to them what to do?")</f>
        <v xml:space="preserve"> If a friend of yours had a child who had SEND, do you think you would be able to explain to them what to do?</v>
      </c>
      <c r="E61" s="14" t="str">
        <f>HYPERLINK("#'Full Results'!A428", "428")</f>
        <v>428</v>
      </c>
      <c r="F61" t="s">
        <v>416</v>
      </c>
    </row>
    <row r="62" spans="3:6" x14ac:dyDescent="0.3">
      <c r="C62">
        <v>55</v>
      </c>
      <c r="D62" s="8" t="str">
        <f>HYPERLINK("#'Table 55'!A1", "Throughout this process, which of the following forms of support did you or your child receive, if any?Select any which apply")</f>
        <v>Throughout this process, which of the following forms of support did you or your child receive, if any?Select any which apply</v>
      </c>
      <c r="E62" s="14" t="str">
        <f>HYPERLINK("#'Full Results'!A436", "436")</f>
        <v>436</v>
      </c>
      <c r="F62" t="s">
        <v>416</v>
      </c>
    </row>
    <row r="63" spans="3:6" x14ac:dyDescent="0.3">
      <c r="C63">
        <v>56</v>
      </c>
      <c r="D63" s="8" t="str">
        <f>HYPERLINK("#'Table 56'!A1", " Thinking about the entirety of the process for getting your [child] the support they need, which of the following comes closest to your view?This might include administrative costs, costs of diagnoses, costs of private support")</f>
        <v xml:space="preserve"> Thinking about the entirety of the process for getting your [child] the support they need, which of the following comes closest to your view?This might include administrative costs, costs of diagnoses, costs of private support</v>
      </c>
      <c r="E63" s="14" t="str">
        <f>HYPERLINK("#'Full Results'!A452", "452")</f>
        <v>452</v>
      </c>
      <c r="F63" t="s">
        <v>416</v>
      </c>
    </row>
    <row r="64" spans="3:6" x14ac:dyDescent="0.3">
      <c r="C64">
        <v>57</v>
      </c>
      <c r="D64" s="8" t="str">
        <f>HYPERLINK("#'Table 57'!A1", " Which of the following comes closest to your view?")</f>
        <v xml:space="preserve"> Which of the following comes closest to your view?</v>
      </c>
      <c r="E64" s="14" t="str">
        <f>HYPERLINK("#'Full Results'!A461", "461")</f>
        <v>461</v>
      </c>
      <c r="F64" t="s">
        <v>416</v>
      </c>
    </row>
    <row r="65" spans="3:6" x14ac:dyDescent="0.3">
      <c r="C65">
        <v>58</v>
      </c>
      <c r="D65" s="8" t="str">
        <f>HYPERLINK("#'Table 58'!A1", "Which of the following, if any, have you needed to do in order to get the support which your [child] needs?Select any which apply")</f>
        <v>Which of the following, if any, have you needed to do in order to get the support which your [child] needs?Select any which apply</v>
      </c>
      <c r="E65" s="14" t="str">
        <f>HYPERLINK("#'Full Results'!A469", "469")</f>
        <v>469</v>
      </c>
      <c r="F65" t="s">
        <v>416</v>
      </c>
    </row>
    <row r="66" spans="3:6" x14ac:dyDescent="0.3">
      <c r="C66">
        <v>59</v>
      </c>
      <c r="D66" s="22" t="str">
        <f>HYPERLINK("#'Table 36'!A1", "Grid Summary: How satisfied are you with the support your [child] receives in the following areas?")</f>
        <v>Grid Summary: How satisfied are you with the support your [child] receives in the following areas?</v>
      </c>
      <c r="E66" s="7"/>
      <c r="F66" t="s">
        <v>416</v>
      </c>
    </row>
    <row r="67" spans="3:6" x14ac:dyDescent="0.3">
      <c r="C67">
        <v>60</v>
      </c>
      <c r="D67" s="8" t="str">
        <f>HYPERLINK("#'Table 60'!A1", "How satisfied are you with the support your [child] receives in the following areas?: Support with their behaviour")</f>
        <v>How satisfied are you with the support your [child] receives in the following areas?: Support with their behaviour</v>
      </c>
      <c r="E67" s="14" t="str">
        <f>HYPERLINK("#'Full Results'!A479", "479")</f>
        <v>479</v>
      </c>
      <c r="F67" t="s">
        <v>416</v>
      </c>
    </row>
    <row r="68" spans="3:6" x14ac:dyDescent="0.3">
      <c r="C68">
        <v>61</v>
      </c>
      <c r="D68" s="8" t="str">
        <f>HYPERLINK("#'Table 61'!A1", "How satisfied are you with the support your [child] receives in the following areas?: Support with interpersonal relationships, social life and bullying")</f>
        <v>How satisfied are you with the support your [child] receives in the following areas?: Support with interpersonal relationships, social life and bullying</v>
      </c>
      <c r="E68" s="14" t="str">
        <f>HYPERLINK("#'Full Results'!A488", "488")</f>
        <v>488</v>
      </c>
      <c r="F68" t="s">
        <v>416</v>
      </c>
    </row>
    <row r="69" spans="3:6" x14ac:dyDescent="0.3">
      <c r="C69">
        <v>62</v>
      </c>
      <c r="D69" s="8" t="str">
        <f>HYPERLINK("#'Table 62'!A1", "How satisfied are you with the support your [child] receives in the following areas?: Support to perform well academically")</f>
        <v>How satisfied are you with the support your [child] receives in the following areas?: Support to perform well academically</v>
      </c>
      <c r="E69" s="14" t="str">
        <f>HYPERLINK("#'Full Results'!A497", "497")</f>
        <v>497</v>
      </c>
      <c r="F69" t="s">
        <v>416</v>
      </c>
    </row>
    <row r="70" spans="3:6" x14ac:dyDescent="0.3">
      <c r="C70">
        <v>63</v>
      </c>
      <c r="D70" s="8" t="str">
        <f>HYPERLINK("#'Table 63'!A1", "How satisfied are you with the support your [child] receives in the following areas?: Support in learning new things")</f>
        <v>How satisfied are you with the support your [child] receives in the following areas?: Support in learning new things</v>
      </c>
      <c r="E70" s="14" t="str">
        <f>HYPERLINK("#'Full Results'!A506", "506")</f>
        <v>506</v>
      </c>
      <c r="F70" t="s">
        <v>416</v>
      </c>
    </row>
    <row r="71" spans="3:6" x14ac:dyDescent="0.3">
      <c r="C71">
        <v>64</v>
      </c>
      <c r="D71" s="8" t="str">
        <f>HYPERLINK("#'Table 64'!A1", "How satisfied are you with the support your [child] receives in the following areas?: Support with their mental health")</f>
        <v>How satisfied are you with the support your [child] receives in the following areas?: Support with their mental health</v>
      </c>
      <c r="E71" s="14" t="str">
        <f>HYPERLINK("#'Full Results'!A515", "515")</f>
        <v>515</v>
      </c>
      <c r="F71" t="s">
        <v>416</v>
      </c>
    </row>
    <row r="72" spans="3:6" x14ac:dyDescent="0.3">
      <c r="C72">
        <v>65</v>
      </c>
      <c r="D72" s="8" t="str">
        <f>HYPERLINK("#'Table 65'!A1", "How satisfied are you with the support your [child] receives in the following areas?: Support with school attendance")</f>
        <v>How satisfied are you with the support your [child] receives in the following areas?: Support with school attendance</v>
      </c>
      <c r="E72" s="14" t="str">
        <f>HYPERLINK("#'Full Results'!A524", "524")</f>
        <v>524</v>
      </c>
      <c r="F72" t="s">
        <v>416</v>
      </c>
    </row>
    <row r="73" spans="3:6" x14ac:dyDescent="0.3">
      <c r="C73">
        <v>66</v>
      </c>
      <c r="D73" s="8" t="str">
        <f>HYPERLINK("#'Table 66'!A1", "How satisfied are you with the support your [child] receives in the following areas?: Pastoral care and support")</f>
        <v>How satisfied are you with the support your [child] receives in the following areas?: Pastoral care and support</v>
      </c>
      <c r="E73" s="14" t="str">
        <f>HYPERLINK("#'Full Results'!A533", "533")</f>
        <v>533</v>
      </c>
      <c r="F73" t="s">
        <v>416</v>
      </c>
    </row>
    <row r="74" spans="3:6" x14ac:dyDescent="0.3">
      <c r="C74">
        <v>67</v>
      </c>
      <c r="D74" s="8" t="str">
        <f>HYPERLINK("#'Table 67'!A1", " Would you say that you personally are receiving enough support to look after your [child]?This might include the support you receive from school, friends and family, the NHS and social services")</f>
        <v xml:space="preserve"> Would you say that you personally are receiving enough support to look after your [child]?This might include the support you receive from school, friends and family, the NHS and social services</v>
      </c>
      <c r="E74" s="14" t="str">
        <f>HYPERLINK("#'Full Results'!A542", "542")</f>
        <v>542</v>
      </c>
      <c r="F74" t="s">
        <v>416</v>
      </c>
    </row>
    <row r="75" spans="3:6" x14ac:dyDescent="0.3">
      <c r="C75">
        <v>68</v>
      </c>
      <c r="D75" s="8" t="str">
        <f>HYPERLINK("#'Table 68'!A1", "If the support your [child] needs requires any financing or costs, how do you afford these? This might include costs for private schooling or tuition, transport for your child.Select any which apply")</f>
        <v>If the support your [child] needs requires any financing or costs, how do you afford these? This might include costs for private schooling or tuition, transport for your child.Select any which apply</v>
      </c>
      <c r="E75" s="14" t="str">
        <f>HYPERLINK("#'Full Results'!A549", "549")</f>
        <v>549</v>
      </c>
      <c r="F75" t="s">
        <v>416</v>
      </c>
    </row>
    <row r="76" spans="3:6" x14ac:dyDescent="0.3">
      <c r="C76">
        <v>69</v>
      </c>
      <c r="D76" s="22" t="str">
        <f>HYPERLINK("#'Table 36'!A1", "Grid Summary: Would you say that the support that your [child] receives and the educational setting they are in is having a positive or negative impact on the following?")</f>
        <v>Grid Summary: Would you say that the support that your [child] receives and the educational setting they are in is having a positive or negative impact on the following?</v>
      </c>
      <c r="E76" s="7"/>
      <c r="F76" t="s">
        <v>416</v>
      </c>
    </row>
    <row r="77" spans="3:6" x14ac:dyDescent="0.3">
      <c r="C77">
        <v>70</v>
      </c>
      <c r="D77" s="22" t="str">
        <f>HYPERLINK("#'Table 70'!A1", "Would you say that the support that your [child] receives and the educational setting they are in is having a positive or negative impact on the following?: Their behaviour and punishments they receive for poor behaviour")</f>
        <v>Would you say that the support that your [child] receives and the educational setting they are in is having a positive or negative impact on the following?: Their behaviour and punishments they receive for poor behaviour</v>
      </c>
      <c r="E77" s="14" t="str">
        <f>HYPERLINK("#'Full Results'!A559", "559")</f>
        <v>559</v>
      </c>
      <c r="F77" t="s">
        <v>416</v>
      </c>
    </row>
    <row r="78" spans="3:6" x14ac:dyDescent="0.3">
      <c r="C78">
        <v>71</v>
      </c>
      <c r="D78" s="8" t="str">
        <f>HYPERLINK("#'Table 71'!A1", "Would you say that the support that your [child] receives and the educational setting they are in is having a positive or negative impact on the following?: Their attention in class")</f>
        <v>Would you say that the support that your [child] receives and the educational setting they are in is having a positive or negative impact on the following?: Their attention in class</v>
      </c>
      <c r="E78" s="14" t="str">
        <f>HYPERLINK("#'Full Results'!A568", "568")</f>
        <v>568</v>
      </c>
      <c r="F78" t="s">
        <v>416</v>
      </c>
    </row>
    <row r="79" spans="3:6" x14ac:dyDescent="0.3">
      <c r="C79">
        <v>72</v>
      </c>
      <c r="D79" s="8" t="str">
        <f>HYPERLINK("#'Table 72'!A1", "Would you say that the support that your [child] receives and the educational setting they are in is having a positive or negative impact on the following?: Their ability to get along with people their age")</f>
        <v>Would you say that the support that your [child] receives and the educational setting they are in is having a positive or negative impact on the following?: Their ability to get along with people their age</v>
      </c>
      <c r="E79" s="14" t="str">
        <f>HYPERLINK("#'Full Results'!A577", "577")</f>
        <v>577</v>
      </c>
      <c r="F79" t="s">
        <v>416</v>
      </c>
    </row>
    <row r="80" spans="3:6" x14ac:dyDescent="0.3">
      <c r="C80">
        <v>73</v>
      </c>
      <c r="D80" s="8" t="str">
        <f>HYPERLINK("#'Table 73'!A1", "Would you say that the support that your [child] receives and the educational setting they are in is having a positive or negative impact on the following?: Their academic performance such as meeting age expected standards")</f>
        <v>Would you say that the support that your [child] receives and the educational setting they are in is having a positive or negative impact on the following?: Their academic performance such as meeting age expected standards</v>
      </c>
      <c r="E80" s="14" t="str">
        <f>HYPERLINK("#'Full Results'!A586", "586")</f>
        <v>586</v>
      </c>
      <c r="F80" t="s">
        <v>416</v>
      </c>
    </row>
    <row r="81" spans="3:6" x14ac:dyDescent="0.3">
      <c r="C81">
        <v>74</v>
      </c>
      <c r="D81" s="8" t="str">
        <f>HYPERLINK("#'Table 74'!A1", "Would you say that the support that your [child] receives and the educational setting they are in is having a positive or negative impact on the following?: Their understanding of the subjects they are studying")</f>
        <v>Would you say that the support that your [child] receives and the educational setting they are in is having a positive or negative impact on the following?: Their understanding of the subjects they are studying</v>
      </c>
      <c r="E81" s="14" t="str">
        <f>HYPERLINK("#'Full Results'!A595", "595")</f>
        <v>595</v>
      </c>
      <c r="F81" t="s">
        <v>416</v>
      </c>
    </row>
    <row r="82" spans="3:6" x14ac:dyDescent="0.3">
      <c r="C82">
        <v>75</v>
      </c>
      <c r="D82" s="8" t="str">
        <f>HYPERLINK("#'Table 75'!A1", "Would you say that the support that your [child] receives and the educational setting they are in is having a positive or negative impact on the following?: Their potential to succeed in the future")</f>
        <v>Would you say that the support that your [child] receives and the educational setting they are in is having a positive or negative impact on the following?: Their potential to succeed in the future</v>
      </c>
      <c r="E82" s="14" t="str">
        <f>HYPERLINK("#'Full Results'!A604", "604")</f>
        <v>604</v>
      </c>
      <c r="F82" t="s">
        <v>416</v>
      </c>
    </row>
    <row r="83" spans="3:6" x14ac:dyDescent="0.3">
      <c r="C83">
        <v>76</v>
      </c>
      <c r="D83" s="8" t="str">
        <f>HYPERLINK("#'Table 76'!A1", "Would you say that the support that your [child] receives and the educational setting they are in is having a positive or negative impact on the following?: Their willingness to go to school")</f>
        <v>Would you say that the support that your [child] receives and the educational setting they are in is having a positive or negative impact on the following?: Their willingness to go to school</v>
      </c>
      <c r="E83" s="14" t="str">
        <f>HYPERLINK("#'Full Results'!A613", "613")</f>
        <v>613</v>
      </c>
      <c r="F83" t="s">
        <v>416</v>
      </c>
    </row>
    <row r="84" spans="3:6" x14ac:dyDescent="0.3">
      <c r="C84">
        <v>77</v>
      </c>
      <c r="D84" s="8" t="str">
        <f>HYPERLINK("#'Table 77'!A1", "Would you say that the support that your [child] receives and the educational setting they are in is having a positive or negative impact on the following?: Their mental health and wellbeing")</f>
        <v>Would you say that the support that your [child] receives and the educational setting they are in is having a positive or negative impact on the following?: Their mental health and wellbeing</v>
      </c>
      <c r="E84" s="14" t="str">
        <f>HYPERLINK("#'Full Results'!A622", "622")</f>
        <v>622</v>
      </c>
      <c r="F84" t="s">
        <v>416</v>
      </c>
    </row>
    <row r="85" spans="3:6" x14ac:dyDescent="0.3">
      <c r="C85">
        <v>78</v>
      </c>
      <c r="D85" s="8" t="str">
        <f>HYPERLINK("#'Table 78'!A1", "As a result of your child’s SEND need have you experienced any of the following challenges as a parent?Select any which apply")</f>
        <v>As a result of your child’s SEND need have you experienced any of the following challenges as a parent?Select any which apply</v>
      </c>
      <c r="E85" s="14" t="str">
        <f>HYPERLINK("#'Full Results'!A631", "631")</f>
        <v>631</v>
      </c>
      <c r="F85" t="s">
        <v>416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I648"/>
  <sheetViews>
    <sheetView showGridLines="0" workbookViewId="0">
      <pane xSplit="2" ySplit="8" topLeftCell="C9" activePane="bottomRight" state="frozen"/>
      <selection pane="topRight"/>
      <selection pane="bottomLeft"/>
      <selection pane="bottomRight" activeCell="D31" sqref="D31"/>
    </sheetView>
  </sheetViews>
  <sheetFormatPr defaultColWidth="11.5546875" defaultRowHeight="14.4" x14ac:dyDescent="0.3"/>
  <cols>
    <col min="2" max="2" width="20.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22.8" customHeight="1" x14ac:dyDescent="0.3">
      <c r="D2" s="25"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3"/>
      <c r="C5" s="13"/>
      <c r="D5" s="28" t="s">
        <v>62</v>
      </c>
      <c r="E5" s="28"/>
      <c r="F5" s="13"/>
      <c r="G5" s="28" t="s">
        <v>63</v>
      </c>
      <c r="H5" s="28"/>
      <c r="I5" s="13"/>
      <c r="J5" s="28" t="s">
        <v>64</v>
      </c>
      <c r="K5" s="28"/>
      <c r="L5" s="28"/>
      <c r="M5" s="28"/>
      <c r="N5" s="28"/>
      <c r="O5" s="28"/>
      <c r="P5" s="28"/>
      <c r="Q5" s="28"/>
      <c r="R5" s="28"/>
      <c r="S5" s="13"/>
      <c r="T5" s="28" t="s">
        <v>65</v>
      </c>
      <c r="U5" s="28"/>
      <c r="V5" s="13"/>
      <c r="W5" s="28" t="s">
        <v>66</v>
      </c>
      <c r="X5" s="28"/>
      <c r="Y5" s="13"/>
      <c r="Z5" s="28" t="s">
        <v>67</v>
      </c>
      <c r="AA5" s="28"/>
      <c r="AB5" s="13"/>
      <c r="AC5" s="28" t="s">
        <v>68</v>
      </c>
      <c r="AD5" s="28"/>
      <c r="AE5" s="28"/>
      <c r="AF5" s="13"/>
      <c r="AG5" s="28" t="s">
        <v>39</v>
      </c>
      <c r="AH5" s="28"/>
      <c r="AI5" s="13"/>
      <c r="AJ5" s="28" t="s">
        <v>41</v>
      </c>
      <c r="AK5" s="28"/>
      <c r="AL5" s="13"/>
      <c r="AM5" s="28" t="s">
        <v>69</v>
      </c>
      <c r="AN5" s="28"/>
      <c r="AO5" s="28"/>
      <c r="AP5" s="13"/>
      <c r="AQ5" s="28" t="s">
        <v>70</v>
      </c>
      <c r="AR5" s="28"/>
      <c r="AS5" s="28"/>
      <c r="AT5" s="28"/>
      <c r="AU5" s="28"/>
      <c r="AV5" s="13"/>
      <c r="AW5" s="28" t="s">
        <v>71</v>
      </c>
      <c r="AX5" s="28"/>
      <c r="AY5" s="28"/>
      <c r="AZ5" s="28"/>
      <c r="BA5" s="28"/>
      <c r="BB5" s="13"/>
      <c r="BC5" s="28" t="s">
        <v>72</v>
      </c>
      <c r="BD5" s="28"/>
      <c r="BE5" s="28"/>
      <c r="BF5" s="13"/>
      <c r="BG5" s="28" t="s">
        <v>73</v>
      </c>
      <c r="BH5" s="28"/>
      <c r="BI5" s="28"/>
    </row>
    <row r="6" spans="2:61" ht="22.2" customHeight="1"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19.95"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19.95"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11" spans="2:61" x14ac:dyDescent="0.3">
      <c r="B11" s="6" t="s">
        <v>366</v>
      </c>
    </row>
    <row r="12" spans="2:61" x14ac:dyDescent="0.3">
      <c r="B12" s="21" t="s">
        <v>80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row>
    <row r="13" spans="2:61" x14ac:dyDescent="0.3">
      <c r="B13" t="s">
        <v>74</v>
      </c>
      <c r="C13" s="17">
        <v>0.51007806076163498</v>
      </c>
      <c r="D13" s="17">
        <v>0.50301681277657295</v>
      </c>
      <c r="E13" s="17">
        <v>0.51693280605079095</v>
      </c>
      <c r="F13" s="17"/>
      <c r="G13" s="17">
        <v>0.56074589633063399</v>
      </c>
      <c r="H13" s="17">
        <v>0.456846060370175</v>
      </c>
      <c r="I13" s="17"/>
      <c r="J13" s="17">
        <v>0.61063752288735096</v>
      </c>
      <c r="K13" s="17">
        <v>0.47432288170840098</v>
      </c>
      <c r="L13" s="17">
        <v>0.48466891931673101</v>
      </c>
      <c r="M13" s="17">
        <v>0.501836804068719</v>
      </c>
      <c r="N13" s="17">
        <v>0.46913487121227798</v>
      </c>
      <c r="O13" s="17">
        <v>0.49261592006118698</v>
      </c>
      <c r="P13" s="17">
        <v>0.52608000612065697</v>
      </c>
      <c r="Q13" s="17">
        <v>0.54165258387205795</v>
      </c>
      <c r="R13" s="17">
        <v>0.46687565268344899</v>
      </c>
      <c r="S13" s="17"/>
      <c r="T13" s="17">
        <v>0.599261352555717</v>
      </c>
      <c r="U13" s="17">
        <v>0.42904866993158403</v>
      </c>
      <c r="V13" s="17"/>
      <c r="W13" s="17">
        <v>0.48273739768730101</v>
      </c>
      <c r="X13" s="17">
        <v>0.60813753492645894</v>
      </c>
      <c r="Y13" s="17"/>
      <c r="Z13" s="17">
        <v>0.51730659202452201</v>
      </c>
      <c r="AA13" s="17">
        <v>0.50399620705435999</v>
      </c>
      <c r="AB13" s="17"/>
      <c r="AC13" s="17">
        <v>0.52213282599543298</v>
      </c>
      <c r="AD13" s="17">
        <v>0.53096862473144701</v>
      </c>
      <c r="AE13" s="17">
        <v>0.50668735748015403</v>
      </c>
      <c r="AF13" s="17"/>
      <c r="AG13" s="17">
        <v>0.51583078772856295</v>
      </c>
      <c r="AH13" s="17">
        <v>0.53341402110222103</v>
      </c>
      <c r="AI13" s="17"/>
      <c r="AJ13" s="17">
        <v>0.53024839600092499</v>
      </c>
      <c r="AK13" s="17">
        <v>0.525096018010617</v>
      </c>
      <c r="AL13" s="17"/>
      <c r="AM13" s="17">
        <v>0.509635420003266</v>
      </c>
      <c r="AN13" s="17">
        <v>0</v>
      </c>
      <c r="AO13" s="17">
        <v>0.65103846646841401</v>
      </c>
      <c r="AP13" s="17"/>
      <c r="AQ13" s="17">
        <v>0.55688612293278905</v>
      </c>
      <c r="AR13" s="17">
        <v>0.49394446103126799</v>
      </c>
      <c r="AS13" s="17">
        <v>0.50186784004815399</v>
      </c>
      <c r="AT13" s="17">
        <v>0.62837728495608003</v>
      </c>
      <c r="AU13" s="17">
        <v>0.20709869062018399</v>
      </c>
      <c r="AV13" s="17"/>
      <c r="AW13" s="17">
        <v>0.95419939341269799</v>
      </c>
      <c r="AX13" s="17">
        <v>0.91656132372389199</v>
      </c>
      <c r="AY13" s="17">
        <v>9.7422457765011794E-2</v>
      </c>
      <c r="AZ13" s="17">
        <v>2.35111138262665E-2</v>
      </c>
      <c r="BA13" s="17">
        <v>1.6946729007023299E-3</v>
      </c>
      <c r="BB13" s="17"/>
      <c r="BC13" s="17">
        <v>0.62614538401749698</v>
      </c>
      <c r="BD13" s="17">
        <v>0.55136770251715805</v>
      </c>
      <c r="BE13" s="17">
        <v>0.24610716998041399</v>
      </c>
      <c r="BF13" s="17"/>
      <c r="BG13" s="17">
        <v>0.54827579808622395</v>
      </c>
      <c r="BH13" s="17">
        <v>0.43421655614298399</v>
      </c>
      <c r="BI13" s="17">
        <v>0.375423409292093</v>
      </c>
    </row>
    <row r="14" spans="2:61" x14ac:dyDescent="0.3">
      <c r="B14" t="s">
        <v>75</v>
      </c>
      <c r="C14" s="17">
        <v>0.39327231246317002</v>
      </c>
      <c r="D14" s="17">
        <v>0.40453469787381902</v>
      </c>
      <c r="E14" s="17">
        <v>0.382071757029394</v>
      </c>
      <c r="F14" s="17"/>
      <c r="G14" s="17">
        <v>0.35111065389778201</v>
      </c>
      <c r="H14" s="17">
        <v>0.43747413609797797</v>
      </c>
      <c r="I14" s="17"/>
      <c r="J14" s="17">
        <v>0.32047844553204302</v>
      </c>
      <c r="K14" s="17">
        <v>0.41371033551952302</v>
      </c>
      <c r="L14" s="17">
        <v>0.38847838123358802</v>
      </c>
      <c r="M14" s="17">
        <v>0.386630778702031</v>
      </c>
      <c r="N14" s="17">
        <v>0.43161730696112999</v>
      </c>
      <c r="O14" s="17">
        <v>0.42635943837106</v>
      </c>
      <c r="P14" s="17">
        <v>0.38952257613664198</v>
      </c>
      <c r="Q14" s="17">
        <v>0.38120562298160998</v>
      </c>
      <c r="R14" s="17">
        <v>0.42625921681890799</v>
      </c>
      <c r="S14" s="17"/>
      <c r="T14" s="17">
        <v>0.31626142824792203</v>
      </c>
      <c r="U14" s="17">
        <v>0.46324220155016599</v>
      </c>
      <c r="V14" s="17"/>
      <c r="W14" s="17">
        <v>0.41201680950986702</v>
      </c>
      <c r="X14" s="17">
        <v>0.32604367507109799</v>
      </c>
      <c r="Y14" s="17"/>
      <c r="Z14" s="17">
        <v>0.38590054036478</v>
      </c>
      <c r="AA14" s="17">
        <v>0.40034810419218803</v>
      </c>
      <c r="AB14" s="17"/>
      <c r="AC14" s="17">
        <v>0.36310672077364198</v>
      </c>
      <c r="AD14" s="17">
        <v>0.38345021690320502</v>
      </c>
      <c r="AE14" s="17">
        <v>0.40245104091108103</v>
      </c>
      <c r="AF14" s="17"/>
      <c r="AG14" s="17">
        <v>0.38012642895801002</v>
      </c>
      <c r="AH14" s="17">
        <v>0.35969056681127098</v>
      </c>
      <c r="AI14" s="17"/>
      <c r="AJ14" s="17">
        <v>0.347470100770636</v>
      </c>
      <c r="AK14" s="17">
        <v>0.37979296975164201</v>
      </c>
      <c r="AL14" s="17"/>
      <c r="AM14" s="17">
        <v>0.41175701925549302</v>
      </c>
      <c r="AN14" s="17">
        <v>0.85154098680275103</v>
      </c>
      <c r="AO14" s="17">
        <v>0.27360732098989698</v>
      </c>
      <c r="AP14" s="17"/>
      <c r="AQ14" s="17">
        <v>0.38235776816075001</v>
      </c>
      <c r="AR14" s="17">
        <v>0.37460606201749502</v>
      </c>
      <c r="AS14" s="17">
        <v>0.38963568548259297</v>
      </c>
      <c r="AT14" s="17">
        <v>0.26349697902094299</v>
      </c>
      <c r="AU14" s="17">
        <v>0.34242496651328502</v>
      </c>
      <c r="AV14" s="17"/>
      <c r="AW14" s="17">
        <v>1.3439082410117299E-2</v>
      </c>
      <c r="AX14" s="17">
        <v>6.3487038603933399E-2</v>
      </c>
      <c r="AY14" s="17">
        <v>0.86555389823964601</v>
      </c>
      <c r="AZ14" s="17">
        <v>0.917805022454518</v>
      </c>
      <c r="BA14" s="17">
        <v>0.38270440919290299</v>
      </c>
      <c r="BB14" s="17"/>
      <c r="BC14" s="17">
        <v>0.31653376081129198</v>
      </c>
      <c r="BD14" s="17">
        <v>0.37966616496356398</v>
      </c>
      <c r="BE14" s="17">
        <v>0.58492166566454096</v>
      </c>
      <c r="BF14" s="17"/>
      <c r="BG14" s="17">
        <v>0.35902889333905802</v>
      </c>
      <c r="BH14" s="17">
        <v>0.46210169969778597</v>
      </c>
      <c r="BI14" s="17">
        <v>0.51332238538414898</v>
      </c>
    </row>
    <row r="15" spans="2:61" x14ac:dyDescent="0.3">
      <c r="B15" t="s">
        <v>76</v>
      </c>
      <c r="C15" s="17">
        <v>7.1768800730609497E-2</v>
      </c>
      <c r="D15" s="17">
        <v>7.2830089367933698E-2</v>
      </c>
      <c r="E15" s="17">
        <v>7.0815018786337794E-2</v>
      </c>
      <c r="F15" s="17"/>
      <c r="G15" s="17">
        <v>6.9450486268713293E-2</v>
      </c>
      <c r="H15" s="17">
        <v>7.4593571201401199E-2</v>
      </c>
      <c r="I15" s="17"/>
      <c r="J15" s="17">
        <v>4.9876694737237597E-2</v>
      </c>
      <c r="K15" s="17">
        <v>7.9492747458133603E-2</v>
      </c>
      <c r="L15" s="17">
        <v>9.4266228567049595E-2</v>
      </c>
      <c r="M15" s="17">
        <v>7.1529235053482298E-2</v>
      </c>
      <c r="N15" s="17">
        <v>7.7023513255911502E-2</v>
      </c>
      <c r="O15" s="17">
        <v>6.9074902568579302E-2</v>
      </c>
      <c r="P15" s="17">
        <v>7.3760805762011397E-2</v>
      </c>
      <c r="Q15" s="17">
        <v>5.58554258745909E-2</v>
      </c>
      <c r="R15" s="17">
        <v>7.7533489582379697E-2</v>
      </c>
      <c r="S15" s="17"/>
      <c r="T15" s="17">
        <v>6.17213295899703E-2</v>
      </c>
      <c r="U15" s="17">
        <v>8.0897645938390203E-2</v>
      </c>
      <c r="V15" s="17"/>
      <c r="W15" s="17">
        <v>7.7311386740600299E-2</v>
      </c>
      <c r="X15" s="17">
        <v>5.1889872843040599E-2</v>
      </c>
      <c r="Y15" s="17"/>
      <c r="Z15" s="17">
        <v>7.0442424261210196E-2</v>
      </c>
      <c r="AA15" s="17">
        <v>7.3467586462343498E-2</v>
      </c>
      <c r="AB15" s="17"/>
      <c r="AC15" s="17">
        <v>6.1466835269444797E-2</v>
      </c>
      <c r="AD15" s="17">
        <v>4.8816313487332202E-2</v>
      </c>
      <c r="AE15" s="17">
        <v>7.7500175304812305E-2</v>
      </c>
      <c r="AF15" s="17"/>
      <c r="AG15" s="17">
        <v>5.50304876040206E-2</v>
      </c>
      <c r="AH15" s="17">
        <v>5.8785788660011697E-2</v>
      </c>
      <c r="AI15" s="17"/>
      <c r="AJ15" s="17">
        <v>5.3845759447030399E-2</v>
      </c>
      <c r="AK15" s="17">
        <v>5.9794687930086597E-2</v>
      </c>
      <c r="AL15" s="17"/>
      <c r="AM15" s="17">
        <v>6.6639936438210104E-2</v>
      </c>
      <c r="AN15" s="17">
        <v>0.148459013197249</v>
      </c>
      <c r="AO15" s="17">
        <v>4.9063460624969503E-2</v>
      </c>
      <c r="AP15" s="17"/>
      <c r="AQ15" s="17">
        <v>5.5798147344702002E-2</v>
      </c>
      <c r="AR15" s="17">
        <v>3.6827677510727498E-2</v>
      </c>
      <c r="AS15" s="17">
        <v>4.60639253456058E-2</v>
      </c>
      <c r="AT15" s="17">
        <v>6.8960496535071705E-2</v>
      </c>
      <c r="AU15" s="17">
        <v>0.10296002334259099</v>
      </c>
      <c r="AV15" s="17"/>
      <c r="AW15" s="17">
        <v>4.63132712999215E-3</v>
      </c>
      <c r="AX15" s="17">
        <v>7.2724921678837496E-3</v>
      </c>
      <c r="AY15" s="17">
        <v>1.1268548811757401E-2</v>
      </c>
      <c r="AZ15" s="17">
        <v>3.4444725250060898E-2</v>
      </c>
      <c r="BA15" s="17">
        <v>0.56180729841131904</v>
      </c>
      <c r="BB15" s="17"/>
      <c r="BC15" s="17">
        <v>3.5266881002323398E-2</v>
      </c>
      <c r="BD15" s="17">
        <v>5.7501477522370101E-2</v>
      </c>
      <c r="BE15" s="17">
        <v>0.143817425560504</v>
      </c>
      <c r="BF15" s="17"/>
      <c r="BG15" s="17">
        <v>6.8814079264991598E-2</v>
      </c>
      <c r="BH15" s="17">
        <v>7.2889328842657697E-2</v>
      </c>
      <c r="BI15" s="17">
        <v>8.4486018764621598E-2</v>
      </c>
    </row>
    <row r="16" spans="2:61" x14ac:dyDescent="0.3">
      <c r="B16" t="s">
        <v>77</v>
      </c>
      <c r="C16" s="17">
        <v>1.5092073358245899E-2</v>
      </c>
      <c r="D16" s="17">
        <v>1.40056578747043E-2</v>
      </c>
      <c r="E16" s="17">
        <v>1.6201071855099801E-2</v>
      </c>
      <c r="F16" s="17"/>
      <c r="G16" s="17">
        <v>1.0446836316648E-2</v>
      </c>
      <c r="H16" s="17">
        <v>1.9619256223197799E-2</v>
      </c>
      <c r="I16" s="17"/>
      <c r="J16" s="17">
        <v>9.9720224352469796E-3</v>
      </c>
      <c r="K16" s="17">
        <v>2.57470961474363E-2</v>
      </c>
      <c r="L16" s="17">
        <v>1.8162709742163101E-2</v>
      </c>
      <c r="M16" s="17">
        <v>2.3495368278380099E-2</v>
      </c>
      <c r="N16" s="17">
        <v>1.4887154793456399E-2</v>
      </c>
      <c r="O16" s="17">
        <v>9.9959676808347598E-3</v>
      </c>
      <c r="P16" s="17">
        <v>0</v>
      </c>
      <c r="Q16" s="17">
        <v>1.11631043661218E-2</v>
      </c>
      <c r="R16" s="17">
        <v>1.65950219949237E-2</v>
      </c>
      <c r="S16" s="17"/>
      <c r="T16" s="17">
        <v>1.3948743512028201E-2</v>
      </c>
      <c r="U16" s="17">
        <v>1.61308701899524E-2</v>
      </c>
      <c r="V16" s="17"/>
      <c r="W16" s="17">
        <v>1.6609541489409199E-2</v>
      </c>
      <c r="X16" s="17">
        <v>9.64955257522109E-3</v>
      </c>
      <c r="Y16" s="17"/>
      <c r="Z16" s="17">
        <v>1.5481670284176E-2</v>
      </c>
      <c r="AA16" s="17">
        <v>1.48034634637487E-2</v>
      </c>
      <c r="AB16" s="17"/>
      <c r="AC16" s="17">
        <v>3.8385156888438798E-2</v>
      </c>
      <c r="AD16" s="17">
        <v>2.9410644715281299E-2</v>
      </c>
      <c r="AE16" s="17">
        <v>5.3138540401334901E-3</v>
      </c>
      <c r="AF16" s="17"/>
      <c r="AG16" s="17">
        <v>2.8514969114679298E-2</v>
      </c>
      <c r="AH16" s="17">
        <v>4.1552100040563998E-2</v>
      </c>
      <c r="AI16" s="17"/>
      <c r="AJ16" s="17">
        <v>4.4818823020294399E-2</v>
      </c>
      <c r="AK16" s="17">
        <v>2.77180722675049E-2</v>
      </c>
      <c r="AL16" s="17"/>
      <c r="AM16" s="17">
        <v>4.9803666258240696E-3</v>
      </c>
      <c r="AN16" s="17">
        <v>0</v>
      </c>
      <c r="AO16" s="17">
        <v>1.61375087248967E-2</v>
      </c>
      <c r="AP16" s="17"/>
      <c r="AQ16" s="17">
        <v>1.2224144110789001E-3</v>
      </c>
      <c r="AR16" s="17">
        <v>7.4941601562896504E-2</v>
      </c>
      <c r="AS16" s="17">
        <v>4.17562836013705E-2</v>
      </c>
      <c r="AT16" s="17">
        <v>3.09956109872397E-2</v>
      </c>
      <c r="AU16" s="17">
        <v>0.28359079008594401</v>
      </c>
      <c r="AV16" s="17"/>
      <c r="AW16" s="17">
        <v>1.1192918701365301E-2</v>
      </c>
      <c r="AX16" s="17">
        <v>6.9521803046220703E-3</v>
      </c>
      <c r="AY16" s="17">
        <v>1.86451145659399E-2</v>
      </c>
      <c r="AZ16" s="17">
        <v>1.99243812011074E-2</v>
      </c>
      <c r="BA16" s="17">
        <v>3.2050778319363003E-2</v>
      </c>
      <c r="BB16" s="17"/>
      <c r="BC16" s="17">
        <v>8.7663573005627594E-3</v>
      </c>
      <c r="BD16" s="17">
        <v>6.4485194460757699E-3</v>
      </c>
      <c r="BE16" s="17">
        <v>1.0531851228658099E-2</v>
      </c>
      <c r="BF16" s="17"/>
      <c r="BG16" s="17">
        <v>1.5088557411080301E-2</v>
      </c>
      <c r="BH16" s="17">
        <v>2.42477661836243E-2</v>
      </c>
      <c r="BI16" s="17">
        <v>1.11673537656165E-2</v>
      </c>
    </row>
    <row r="17" spans="2:61" x14ac:dyDescent="0.3">
      <c r="B17" t="s">
        <v>78</v>
      </c>
      <c r="C17" s="17">
        <v>8.9577514410583807E-3</v>
      </c>
      <c r="D17" s="17">
        <v>4.4167974949109604E-3</v>
      </c>
      <c r="E17" s="17">
        <v>1.3512037053996701E-2</v>
      </c>
      <c r="F17" s="17"/>
      <c r="G17" s="17">
        <v>6.62269760962608E-3</v>
      </c>
      <c r="H17" s="17">
        <v>1.1466976107248599E-2</v>
      </c>
      <c r="I17" s="17"/>
      <c r="J17" s="17">
        <v>7.01827475413388E-3</v>
      </c>
      <c r="K17" s="17">
        <v>6.7269391665064002E-3</v>
      </c>
      <c r="L17" s="17">
        <v>1.19996071744256E-2</v>
      </c>
      <c r="M17" s="17">
        <v>1.6507813897387501E-2</v>
      </c>
      <c r="N17" s="17">
        <v>7.3371537772233099E-3</v>
      </c>
      <c r="O17" s="17">
        <v>1.95377131833886E-3</v>
      </c>
      <c r="P17" s="17">
        <v>1.06366119806893E-2</v>
      </c>
      <c r="Q17" s="17">
        <v>1.0123262905619001E-2</v>
      </c>
      <c r="R17" s="17">
        <v>1.0793584332403501E-2</v>
      </c>
      <c r="S17" s="17"/>
      <c r="T17" s="17">
        <v>7.5519797469199802E-3</v>
      </c>
      <c r="U17" s="17">
        <v>1.0234995437447001E-2</v>
      </c>
      <c r="V17" s="17"/>
      <c r="W17" s="17">
        <v>1.05913756545554E-2</v>
      </c>
      <c r="X17" s="17">
        <v>3.0986275813734E-3</v>
      </c>
      <c r="Y17" s="17"/>
      <c r="Z17" s="17">
        <v>1.08687730653124E-2</v>
      </c>
      <c r="AA17" s="17">
        <v>6.8844240411299398E-3</v>
      </c>
      <c r="AB17" s="17"/>
      <c r="AC17" s="17">
        <v>1.4908461073041401E-2</v>
      </c>
      <c r="AD17" s="17">
        <v>7.3542001627351699E-3</v>
      </c>
      <c r="AE17" s="17">
        <v>7.1805802960610201E-3</v>
      </c>
      <c r="AF17" s="17"/>
      <c r="AG17" s="17">
        <v>2.0497326594727298E-2</v>
      </c>
      <c r="AH17" s="17">
        <v>6.5575233859326704E-3</v>
      </c>
      <c r="AI17" s="17"/>
      <c r="AJ17" s="17">
        <v>2.3616920761113901E-2</v>
      </c>
      <c r="AK17" s="17">
        <v>7.59825204014976E-3</v>
      </c>
      <c r="AL17" s="17"/>
      <c r="AM17" s="17">
        <v>6.6519127696820397E-3</v>
      </c>
      <c r="AN17" s="17">
        <v>0</v>
      </c>
      <c r="AO17" s="17">
        <v>1.0153243191822099E-2</v>
      </c>
      <c r="AP17" s="17"/>
      <c r="AQ17" s="17">
        <v>3.7355471506796802E-3</v>
      </c>
      <c r="AR17" s="17">
        <v>1.96801978776131E-2</v>
      </c>
      <c r="AS17" s="17">
        <v>2.0676265522277599E-2</v>
      </c>
      <c r="AT17" s="17">
        <v>8.1696285006656894E-3</v>
      </c>
      <c r="AU17" s="17">
        <v>6.3925529437996301E-2</v>
      </c>
      <c r="AV17" s="17"/>
      <c r="AW17" s="17">
        <v>1.6537278345827099E-2</v>
      </c>
      <c r="AX17" s="17">
        <v>4.6350786915452802E-3</v>
      </c>
      <c r="AY17" s="17">
        <v>7.1099806176452302E-3</v>
      </c>
      <c r="AZ17" s="17">
        <v>4.3147572680469204E-3</v>
      </c>
      <c r="BA17" s="17">
        <v>1.71951690892664E-2</v>
      </c>
      <c r="BB17" s="17"/>
      <c r="BC17" s="17">
        <v>1.3287616868325001E-2</v>
      </c>
      <c r="BD17" s="17">
        <v>4.52972015435629E-3</v>
      </c>
      <c r="BE17" s="17">
        <v>1.1470760134691199E-2</v>
      </c>
      <c r="BF17" s="17"/>
      <c r="BG17" s="17">
        <v>7.6878268636173201E-3</v>
      </c>
      <c r="BH17" s="17">
        <v>6.5446491329471798E-3</v>
      </c>
      <c r="BI17" s="17">
        <v>1.5600832793519599E-2</v>
      </c>
    </row>
    <row r="18" spans="2:61" x14ac:dyDescent="0.3">
      <c r="B18" t="s">
        <v>79</v>
      </c>
      <c r="C18" s="17">
        <v>8.3100124528127602E-4</v>
      </c>
      <c r="D18" s="17">
        <v>1.1959446120584001E-3</v>
      </c>
      <c r="E18" s="17">
        <v>4.6730922438086199E-4</v>
      </c>
      <c r="F18" s="17"/>
      <c r="G18" s="17">
        <v>1.6234295765956599E-3</v>
      </c>
      <c r="H18" s="17">
        <v>0</v>
      </c>
      <c r="I18" s="17"/>
      <c r="J18" s="17">
        <v>2.0170396539876401E-3</v>
      </c>
      <c r="K18" s="17">
        <v>0</v>
      </c>
      <c r="L18" s="17">
        <v>2.4241539660431401E-3</v>
      </c>
      <c r="M18" s="17">
        <v>0</v>
      </c>
      <c r="N18" s="17">
        <v>0</v>
      </c>
      <c r="O18" s="17">
        <v>0</v>
      </c>
      <c r="P18" s="17">
        <v>0</v>
      </c>
      <c r="Q18" s="17">
        <v>0</v>
      </c>
      <c r="R18" s="17">
        <v>1.94303458793566E-3</v>
      </c>
      <c r="S18" s="17"/>
      <c r="T18" s="17">
        <v>1.2551663474424299E-3</v>
      </c>
      <c r="U18" s="17">
        <v>4.4561695246056698E-4</v>
      </c>
      <c r="V18" s="17"/>
      <c r="W18" s="17">
        <v>7.3348891826748399E-4</v>
      </c>
      <c r="X18" s="17">
        <v>1.1807370028071101E-3</v>
      </c>
      <c r="Y18" s="17"/>
      <c r="Z18" s="17">
        <v>0</v>
      </c>
      <c r="AA18" s="17">
        <v>5.0021478623086396E-4</v>
      </c>
      <c r="AB18" s="17"/>
      <c r="AC18" s="17">
        <v>0</v>
      </c>
      <c r="AD18" s="17">
        <v>0</v>
      </c>
      <c r="AE18" s="17">
        <v>8.66991967758772E-4</v>
      </c>
      <c r="AF18" s="17"/>
      <c r="AG18" s="17">
        <v>0</v>
      </c>
      <c r="AH18" s="17">
        <v>0</v>
      </c>
      <c r="AI18" s="17"/>
      <c r="AJ18" s="17">
        <v>0</v>
      </c>
      <c r="AK18" s="17">
        <v>0</v>
      </c>
      <c r="AL18" s="17"/>
      <c r="AM18" s="17">
        <v>3.3534490752434902E-4</v>
      </c>
      <c r="AN18" s="17">
        <v>0</v>
      </c>
      <c r="AO18" s="17">
        <v>0</v>
      </c>
      <c r="AP18" s="17"/>
      <c r="AQ18" s="17">
        <v>0</v>
      </c>
      <c r="AR18" s="17">
        <v>0</v>
      </c>
      <c r="AS18" s="17">
        <v>0</v>
      </c>
      <c r="AT18" s="17">
        <v>0</v>
      </c>
      <c r="AU18" s="17">
        <v>0</v>
      </c>
      <c r="AV18" s="17"/>
      <c r="AW18" s="17">
        <v>0</v>
      </c>
      <c r="AX18" s="17">
        <v>1.09188650812372E-3</v>
      </c>
      <c r="AY18" s="17">
        <v>0</v>
      </c>
      <c r="AZ18" s="17">
        <v>0</v>
      </c>
      <c r="BA18" s="17">
        <v>4.5476720864453396E-3</v>
      </c>
      <c r="BB18" s="17"/>
      <c r="BC18" s="17">
        <v>0</v>
      </c>
      <c r="BD18" s="17">
        <v>4.8641539647589701E-4</v>
      </c>
      <c r="BE18" s="17">
        <v>3.1511274311915899E-3</v>
      </c>
      <c r="BF18" s="17"/>
      <c r="BG18" s="17">
        <v>1.10484503502891E-3</v>
      </c>
      <c r="BH18" s="17">
        <v>0</v>
      </c>
      <c r="BI18" s="17">
        <v>0</v>
      </c>
    </row>
    <row r="19" spans="2:61" x14ac:dyDescent="0.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row>
    <row r="20" spans="2:61" x14ac:dyDescent="0.3">
      <c r="B20" s="6" t="s">
        <v>351</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row>
    <row r="21" spans="2:61" x14ac:dyDescent="0.3">
      <c r="B21" s="21" t="s">
        <v>405</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row>
    <row r="22" spans="2:61" x14ac:dyDescent="0.3">
      <c r="B22" t="s">
        <v>83</v>
      </c>
      <c r="C22" s="17">
        <v>0.32365145910858301</v>
      </c>
      <c r="D22" s="17">
        <v>0.426348190104267</v>
      </c>
      <c r="E22" s="17">
        <v>0.241912446864781</v>
      </c>
      <c r="F22" s="17"/>
      <c r="G22" s="17">
        <v>0.41283357034902701</v>
      </c>
      <c r="H22" s="17">
        <v>0.253699536355874</v>
      </c>
      <c r="I22" s="17"/>
      <c r="J22" s="17">
        <v>0.56684642693306497</v>
      </c>
      <c r="K22" s="17">
        <v>0.202882910634407</v>
      </c>
      <c r="L22" s="17">
        <v>0.32630473917906</v>
      </c>
      <c r="M22" s="17">
        <v>0.29858644376368998</v>
      </c>
      <c r="N22" s="17">
        <v>0.28276980199739798</v>
      </c>
      <c r="O22" s="17">
        <v>0.26409370836039298</v>
      </c>
      <c r="P22" s="17">
        <v>0.28824326897911301</v>
      </c>
      <c r="Q22" s="17">
        <v>0.404445740720344</v>
      </c>
      <c r="R22" s="17">
        <v>0.325793379480669</v>
      </c>
      <c r="S22" s="17"/>
      <c r="T22" s="17">
        <v>0.47614870836659601</v>
      </c>
      <c r="U22" s="17">
        <v>0.22375042196820499</v>
      </c>
      <c r="V22" s="17"/>
      <c r="W22" s="17">
        <v>0.29700831312680298</v>
      </c>
      <c r="X22" s="17">
        <v>0.469692048829705</v>
      </c>
      <c r="Y22" s="17"/>
      <c r="Z22" s="17">
        <v>0.34058237597442098</v>
      </c>
      <c r="AA22" s="17">
        <v>0.301670054722607</v>
      </c>
      <c r="AB22" s="17"/>
      <c r="AC22" s="17">
        <v>0.36482524583098302</v>
      </c>
      <c r="AD22" s="17">
        <v>0.22406114031340699</v>
      </c>
      <c r="AE22" s="17">
        <v>0</v>
      </c>
      <c r="AF22" s="17"/>
      <c r="AG22" s="17">
        <v>0.56168882251307695</v>
      </c>
      <c r="AH22" s="17">
        <v>0.127450070423207</v>
      </c>
      <c r="AI22" s="17"/>
      <c r="AJ22" s="17">
        <v>1</v>
      </c>
      <c r="AK22" s="17">
        <v>0</v>
      </c>
      <c r="AL22" s="17"/>
      <c r="AM22" s="17">
        <v>0.26842647142498399</v>
      </c>
      <c r="AN22" s="17">
        <v>0</v>
      </c>
      <c r="AO22" s="17">
        <v>0.74336720081777696</v>
      </c>
      <c r="AP22" s="17"/>
      <c r="AQ22" s="17">
        <v>0</v>
      </c>
      <c r="AR22" s="17">
        <v>0</v>
      </c>
      <c r="AS22" s="17">
        <v>1</v>
      </c>
      <c r="AT22" s="17">
        <v>1</v>
      </c>
      <c r="AU22" s="17">
        <v>0.14434282504548701</v>
      </c>
      <c r="AV22" s="17"/>
      <c r="AW22" s="17">
        <v>0.36333908594247399</v>
      </c>
      <c r="AX22" s="17">
        <v>0.340944868030361</v>
      </c>
      <c r="AY22" s="17">
        <v>0.28253897574634701</v>
      </c>
      <c r="AZ22" s="17">
        <v>0.30724494137192898</v>
      </c>
      <c r="BA22" s="17">
        <v>0.29697984801774202</v>
      </c>
      <c r="BB22" s="17"/>
      <c r="BC22" s="17">
        <v>0.410762022319896</v>
      </c>
      <c r="BD22" s="17">
        <v>0.283127248764794</v>
      </c>
      <c r="BE22" s="17">
        <v>0.25586937329523901</v>
      </c>
      <c r="BF22" s="17"/>
      <c r="BG22" s="17">
        <v>0.34879863125541199</v>
      </c>
      <c r="BH22" s="17">
        <v>0.309058528580957</v>
      </c>
      <c r="BI22" s="17">
        <v>0.247590770825659</v>
      </c>
    </row>
    <row r="23" spans="2:61" x14ac:dyDescent="0.3">
      <c r="B23" t="s">
        <v>84</v>
      </c>
      <c r="C23" s="17">
        <v>0.66530743191547004</v>
      </c>
      <c r="D23" s="17">
        <v>0.55702316855835698</v>
      </c>
      <c r="E23" s="17">
        <v>0.75151360373539999</v>
      </c>
      <c r="F23" s="17"/>
      <c r="G23" s="17">
        <v>0.58071086329597799</v>
      </c>
      <c r="H23" s="17">
        <v>0.731461022102739</v>
      </c>
      <c r="I23" s="17"/>
      <c r="J23" s="17">
        <v>0.42361570531114001</v>
      </c>
      <c r="K23" s="17">
        <v>0.77587539210335099</v>
      </c>
      <c r="L23" s="17">
        <v>0.67369526082094</v>
      </c>
      <c r="M23" s="17">
        <v>0.70141355623630997</v>
      </c>
      <c r="N23" s="17">
        <v>0.70376589778161203</v>
      </c>
      <c r="O23" s="17">
        <v>0.72237093563917398</v>
      </c>
      <c r="P23" s="17">
        <v>0.70370489299558403</v>
      </c>
      <c r="Q23" s="17">
        <v>0.56558986314358195</v>
      </c>
      <c r="R23" s="17">
        <v>0.66730225100611096</v>
      </c>
      <c r="S23" s="17"/>
      <c r="T23" s="17">
        <v>0.52067719870028295</v>
      </c>
      <c r="U23" s="17">
        <v>0.76005478224705503</v>
      </c>
      <c r="V23" s="17"/>
      <c r="W23" s="17">
        <v>0.69224440336833304</v>
      </c>
      <c r="X23" s="17">
        <v>0.51765627994688002</v>
      </c>
      <c r="Y23" s="17"/>
      <c r="Z23" s="17">
        <v>0.65303322067432401</v>
      </c>
      <c r="AA23" s="17">
        <v>0.68032983555159798</v>
      </c>
      <c r="AB23" s="17"/>
      <c r="AC23" s="17">
        <v>0.62394396529838403</v>
      </c>
      <c r="AD23" s="17">
        <v>0.76535654458618196</v>
      </c>
      <c r="AE23" s="17">
        <v>0</v>
      </c>
      <c r="AF23" s="17"/>
      <c r="AG23" s="17">
        <v>0.43215529489130899</v>
      </c>
      <c r="AH23" s="17">
        <v>0.86094157360972001</v>
      </c>
      <c r="AI23" s="17"/>
      <c r="AJ23" s="17">
        <v>0</v>
      </c>
      <c r="AK23" s="17">
        <v>1</v>
      </c>
      <c r="AL23" s="17"/>
      <c r="AM23" s="17">
        <v>0.72590985366267102</v>
      </c>
      <c r="AN23" s="17">
        <v>1</v>
      </c>
      <c r="AO23" s="17">
        <v>0.25663279918222298</v>
      </c>
      <c r="AP23" s="17"/>
      <c r="AQ23" s="17">
        <v>1</v>
      </c>
      <c r="AR23" s="17">
        <v>1</v>
      </c>
      <c r="AS23" s="17">
        <v>0</v>
      </c>
      <c r="AT23" s="17">
        <v>0</v>
      </c>
      <c r="AU23" s="17">
        <v>0.70278271283540905</v>
      </c>
      <c r="AV23" s="17"/>
      <c r="AW23" s="17">
        <v>0.62722899488305695</v>
      </c>
      <c r="AX23" s="17">
        <v>0.65349058600158405</v>
      </c>
      <c r="AY23" s="17">
        <v>0.70004044342376304</v>
      </c>
      <c r="AZ23" s="17">
        <v>0.67460162255728495</v>
      </c>
      <c r="BA23" s="17">
        <v>0.69453587154441998</v>
      </c>
      <c r="BB23" s="17"/>
      <c r="BC23" s="17">
        <v>0.58438130632737895</v>
      </c>
      <c r="BD23" s="17">
        <v>0.70923043832982202</v>
      </c>
      <c r="BE23" s="17">
        <v>0.73704889417687902</v>
      </c>
      <c r="BF23" s="17"/>
      <c r="BG23" s="17">
        <v>0.64114496976822799</v>
      </c>
      <c r="BH23" s="17">
        <v>0.68302971194137296</v>
      </c>
      <c r="BI23" s="17">
        <v>0.73683599543837197</v>
      </c>
    </row>
    <row r="24" spans="2:61" x14ac:dyDescent="0.3">
      <c r="B24" t="s">
        <v>85</v>
      </c>
      <c r="C24" s="17">
        <v>1.1041108975946999E-2</v>
      </c>
      <c r="D24" s="17">
        <v>1.6628641337376099E-2</v>
      </c>
      <c r="E24" s="17">
        <v>6.5739493998191604E-3</v>
      </c>
      <c r="F24" s="17"/>
      <c r="G24" s="17">
        <v>6.4555663549950302E-3</v>
      </c>
      <c r="H24" s="17">
        <v>1.4839441541386399E-2</v>
      </c>
      <c r="I24" s="17"/>
      <c r="J24" s="17">
        <v>9.5378677557953206E-3</v>
      </c>
      <c r="K24" s="17">
        <v>2.1241697262241701E-2</v>
      </c>
      <c r="L24" s="17">
        <v>0</v>
      </c>
      <c r="M24" s="17">
        <v>0</v>
      </c>
      <c r="N24" s="17">
        <v>1.3464300220989199E-2</v>
      </c>
      <c r="O24" s="17">
        <v>1.35353560004329E-2</v>
      </c>
      <c r="P24" s="17">
        <v>8.0518380253029494E-3</v>
      </c>
      <c r="Q24" s="17">
        <v>2.9964396136074101E-2</v>
      </c>
      <c r="R24" s="17">
        <v>6.9043695132202697E-3</v>
      </c>
      <c r="S24" s="17"/>
      <c r="T24" s="17">
        <v>3.1740929331211202E-3</v>
      </c>
      <c r="U24" s="17">
        <v>1.6194795784740399E-2</v>
      </c>
      <c r="V24" s="17"/>
      <c r="W24" s="17">
        <v>1.0747283504863999E-2</v>
      </c>
      <c r="X24" s="17">
        <v>1.26516712234153E-2</v>
      </c>
      <c r="Y24" s="17"/>
      <c r="Z24" s="17">
        <v>6.3844033512550904E-3</v>
      </c>
      <c r="AA24" s="17">
        <v>1.8000109725794501E-2</v>
      </c>
      <c r="AB24" s="17"/>
      <c r="AC24" s="17">
        <v>1.1230788870633401E-2</v>
      </c>
      <c r="AD24" s="17">
        <v>1.05823151004111E-2</v>
      </c>
      <c r="AE24" s="17">
        <v>0</v>
      </c>
      <c r="AF24" s="17"/>
      <c r="AG24" s="17">
        <v>6.1558825956137203E-3</v>
      </c>
      <c r="AH24" s="17">
        <v>1.16083559670724E-2</v>
      </c>
      <c r="AI24" s="17"/>
      <c r="AJ24" s="17">
        <v>0</v>
      </c>
      <c r="AK24" s="17">
        <v>0</v>
      </c>
      <c r="AL24" s="17"/>
      <c r="AM24" s="17">
        <v>5.6636749123451799E-3</v>
      </c>
      <c r="AN24" s="17">
        <v>0</v>
      </c>
      <c r="AO24" s="17">
        <v>0</v>
      </c>
      <c r="AP24" s="17"/>
      <c r="AQ24" s="17">
        <v>0</v>
      </c>
      <c r="AR24" s="17">
        <v>0</v>
      </c>
      <c r="AS24" s="17">
        <v>0</v>
      </c>
      <c r="AT24" s="17">
        <v>0</v>
      </c>
      <c r="AU24" s="17">
        <v>0.15287446211910399</v>
      </c>
      <c r="AV24" s="17"/>
      <c r="AW24" s="17">
        <v>9.4319191744694393E-3</v>
      </c>
      <c r="AX24" s="17">
        <v>5.5645459680547897E-3</v>
      </c>
      <c r="AY24" s="17">
        <v>1.7420580829889499E-2</v>
      </c>
      <c r="AZ24" s="17">
        <v>1.81534360707865E-2</v>
      </c>
      <c r="BA24" s="17">
        <v>8.4842804378379797E-3</v>
      </c>
      <c r="BB24" s="17"/>
      <c r="BC24" s="17">
        <v>4.8566713527253896E-3</v>
      </c>
      <c r="BD24" s="17">
        <v>7.6423129053844897E-3</v>
      </c>
      <c r="BE24" s="17">
        <v>7.0817325278822903E-3</v>
      </c>
      <c r="BF24" s="17"/>
      <c r="BG24" s="17">
        <v>1.0056398976360299E-2</v>
      </c>
      <c r="BH24" s="17">
        <v>7.9117594776697397E-3</v>
      </c>
      <c r="BI24" s="17">
        <v>1.5573233735969199E-2</v>
      </c>
    </row>
    <row r="25" spans="2:61" x14ac:dyDescent="0.3">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row>
    <row r="26" spans="2:61" x14ac:dyDescent="0.3">
      <c r="B26" s="6" t="s">
        <v>367</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row>
    <row r="27" spans="2:61" x14ac:dyDescent="0.3">
      <c r="B27" s="23" t="s">
        <v>80</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row>
    <row r="28" spans="2:61" x14ac:dyDescent="0.3">
      <c r="B28" t="s">
        <v>86</v>
      </c>
      <c r="C28" s="17">
        <v>0.76766632381859701</v>
      </c>
      <c r="D28" s="17">
        <v>0.73922345562366898</v>
      </c>
      <c r="E28" s="17">
        <v>0.79628807868208795</v>
      </c>
      <c r="F28" s="17"/>
      <c r="G28" s="17">
        <v>0.67218622235178305</v>
      </c>
      <c r="H28" s="17">
        <v>0.86815748944169902</v>
      </c>
      <c r="I28" s="17"/>
      <c r="J28" s="17">
        <v>0.58352738896355605</v>
      </c>
      <c r="K28" s="17">
        <v>0.78439979902269297</v>
      </c>
      <c r="L28" s="17">
        <v>0.76456301727957698</v>
      </c>
      <c r="M28" s="17">
        <v>0.800819607078877</v>
      </c>
      <c r="N28" s="17">
        <v>0.78392087035959601</v>
      </c>
      <c r="O28" s="17">
        <v>0.84260178266826002</v>
      </c>
      <c r="P28" s="17">
        <v>0.84995366081088997</v>
      </c>
      <c r="Q28" s="17">
        <v>0.83152091549871898</v>
      </c>
      <c r="R28" s="17">
        <v>0.80253782514134397</v>
      </c>
      <c r="S28" s="17"/>
      <c r="T28" s="17">
        <v>0.64471489211031197</v>
      </c>
      <c r="U28" s="17">
        <v>0.87937648177069505</v>
      </c>
      <c r="V28" s="17"/>
      <c r="W28" s="17">
        <v>0.79278382798634905</v>
      </c>
      <c r="X28" s="17">
        <v>0.67758038682701704</v>
      </c>
      <c r="Y28" s="17"/>
      <c r="Z28" s="17">
        <v>0.76894952303339903</v>
      </c>
      <c r="AA28" s="17">
        <v>0.76847398731769301</v>
      </c>
      <c r="AB28" s="17"/>
      <c r="AC28" s="17">
        <v>0.80464573316850996</v>
      </c>
      <c r="AD28" s="17">
        <v>0.78780250638122995</v>
      </c>
      <c r="AE28" s="17">
        <v>0.75053496860225799</v>
      </c>
      <c r="AF28" s="17"/>
      <c r="AG28" s="17">
        <v>0.77643655284957103</v>
      </c>
      <c r="AH28" s="17">
        <v>0.81693851884095703</v>
      </c>
      <c r="AI28" s="17"/>
      <c r="AJ28" s="17">
        <v>0.66326215457438098</v>
      </c>
      <c r="AK28" s="17">
        <v>0.87256494431199005</v>
      </c>
      <c r="AL28" s="17"/>
      <c r="AM28" s="17">
        <v>1</v>
      </c>
      <c r="AN28" s="17">
        <v>0</v>
      </c>
      <c r="AO28" s="17">
        <v>0</v>
      </c>
      <c r="AP28" s="17"/>
      <c r="AQ28" s="17">
        <v>1</v>
      </c>
      <c r="AR28" s="17">
        <v>0</v>
      </c>
      <c r="AS28" s="17">
        <v>1</v>
      </c>
      <c r="AT28" s="17">
        <v>0</v>
      </c>
      <c r="AU28" s="17">
        <v>6.2713062187088595E-2</v>
      </c>
      <c r="AV28" s="17"/>
      <c r="AW28" s="17">
        <v>0.67647366742283799</v>
      </c>
      <c r="AX28" s="17">
        <v>0.80824081049845398</v>
      </c>
      <c r="AY28" s="17">
        <v>0.81554776651038396</v>
      </c>
      <c r="AZ28" s="17">
        <v>0.78791854934578498</v>
      </c>
      <c r="BA28" s="17">
        <v>0.70419004321763601</v>
      </c>
      <c r="BB28" s="17"/>
      <c r="BC28" s="17">
        <v>0.69306699184206799</v>
      </c>
      <c r="BD28" s="17">
        <v>0.81162532928652098</v>
      </c>
      <c r="BE28" s="17">
        <v>0.789492295539579</v>
      </c>
      <c r="BF28" s="17"/>
      <c r="BG28" s="17">
        <v>0.74162092456274797</v>
      </c>
      <c r="BH28" s="17">
        <v>0.79861631495557694</v>
      </c>
      <c r="BI28" s="17">
        <v>0.86710111655632705</v>
      </c>
    </row>
    <row r="29" spans="2:61" x14ac:dyDescent="0.3">
      <c r="B29" t="s">
        <v>87</v>
      </c>
      <c r="C29" s="17">
        <v>2.6991328714700499E-2</v>
      </c>
      <c r="D29" s="17">
        <v>2.9060093348489899E-2</v>
      </c>
      <c r="E29" s="17">
        <v>2.4963026939418501E-2</v>
      </c>
      <c r="F29" s="17"/>
      <c r="G29" s="17">
        <v>2.7807280476043601E-2</v>
      </c>
      <c r="H29" s="17">
        <v>2.5659665023844098E-2</v>
      </c>
      <c r="I29" s="17"/>
      <c r="J29" s="17">
        <v>2.33626576084527E-2</v>
      </c>
      <c r="K29" s="17">
        <v>2.3943506938198699E-2</v>
      </c>
      <c r="L29" s="17">
        <v>3.4486510034759298E-2</v>
      </c>
      <c r="M29" s="17">
        <v>1.9249890697496299E-2</v>
      </c>
      <c r="N29" s="17">
        <v>4.3900312485368999E-2</v>
      </c>
      <c r="O29" s="17">
        <v>1.6409156077582698E-2</v>
      </c>
      <c r="P29" s="17">
        <v>2.9704788596344799E-2</v>
      </c>
      <c r="Q29" s="17">
        <v>1.7156342864135699E-2</v>
      </c>
      <c r="R29" s="17">
        <v>3.5615275758573199E-2</v>
      </c>
      <c r="S29" s="17"/>
      <c r="T29" s="17">
        <v>2.7488665100277501E-2</v>
      </c>
      <c r="U29" s="17">
        <v>2.6539463084376099E-2</v>
      </c>
      <c r="V29" s="17"/>
      <c r="W29" s="17">
        <v>2.41521365380853E-2</v>
      </c>
      <c r="X29" s="17">
        <v>3.7174318466442098E-2</v>
      </c>
      <c r="Y29" s="17"/>
      <c r="Z29" s="17">
        <v>2.2844229755641699E-2</v>
      </c>
      <c r="AA29" s="17">
        <v>3.0737470620613001E-2</v>
      </c>
      <c r="AB29" s="17"/>
      <c r="AC29" s="17">
        <v>1.11129512105985E-2</v>
      </c>
      <c r="AD29" s="17">
        <v>1.52041908809347E-2</v>
      </c>
      <c r="AE29" s="17">
        <v>3.3767630015092302E-2</v>
      </c>
      <c r="AF29" s="17"/>
      <c r="AG29" s="17">
        <v>9.6493885354390508E-3</v>
      </c>
      <c r="AH29" s="17">
        <v>1.5062662843413699E-2</v>
      </c>
      <c r="AI29" s="17"/>
      <c r="AJ29" s="17">
        <v>0</v>
      </c>
      <c r="AK29" s="17">
        <v>1.8502193921190301E-2</v>
      </c>
      <c r="AL29" s="17"/>
      <c r="AM29" s="17">
        <v>0</v>
      </c>
      <c r="AN29" s="17">
        <v>1</v>
      </c>
      <c r="AO29" s="17">
        <v>0</v>
      </c>
      <c r="AP29" s="17"/>
      <c r="AQ29" s="17">
        <v>0</v>
      </c>
      <c r="AR29" s="17">
        <v>0</v>
      </c>
      <c r="AS29" s="17">
        <v>0</v>
      </c>
      <c r="AT29" s="17">
        <v>0</v>
      </c>
      <c r="AU29" s="17">
        <v>0.17043855710772499</v>
      </c>
      <c r="AV29" s="17"/>
      <c r="AW29" s="17">
        <v>1.49327602042414E-3</v>
      </c>
      <c r="AX29" s="17">
        <v>4.0940740607546596E-3</v>
      </c>
      <c r="AY29" s="17">
        <v>4.7911159475347201E-2</v>
      </c>
      <c r="AZ29" s="17">
        <v>4.9549709551383103E-2</v>
      </c>
      <c r="BA29" s="17">
        <v>6.8291670655850206E-2</v>
      </c>
      <c r="BB29" s="17"/>
      <c r="BC29" s="17">
        <v>2.2926978813709701E-2</v>
      </c>
      <c r="BD29" s="17">
        <v>2.54722222983393E-2</v>
      </c>
      <c r="BE29" s="17">
        <v>4.3274364228025199E-2</v>
      </c>
      <c r="BF29" s="17"/>
      <c r="BG29" s="17">
        <v>2.53216398142177E-2</v>
      </c>
      <c r="BH29" s="17">
        <v>5.1848206633288998E-2</v>
      </c>
      <c r="BI29" s="17">
        <v>2.3539352973556499E-2</v>
      </c>
    </row>
    <row r="30" spans="2:61" x14ac:dyDescent="0.3">
      <c r="B30" t="s">
        <v>88</v>
      </c>
      <c r="C30" s="17">
        <v>0.16996903892673801</v>
      </c>
      <c r="D30" s="17">
        <v>0.20707209720043401</v>
      </c>
      <c r="E30" s="17">
        <v>0.13312122874439999</v>
      </c>
      <c r="F30" s="17"/>
      <c r="G30" s="17">
        <v>0.28459068916906999</v>
      </c>
      <c r="H30" s="17">
        <v>5.0031971577907203E-2</v>
      </c>
      <c r="I30" s="17"/>
      <c r="J30" s="17">
        <v>0.380534144598903</v>
      </c>
      <c r="K30" s="17">
        <v>0.13925479229297699</v>
      </c>
      <c r="L30" s="17">
        <v>0.157019552324869</v>
      </c>
      <c r="M30" s="17">
        <v>0.13173486817886801</v>
      </c>
      <c r="N30" s="17">
        <v>0.128419674218722</v>
      </c>
      <c r="O30" s="17">
        <v>0.109586991000266</v>
      </c>
      <c r="P30" s="17">
        <v>9.5503315498126906E-2</v>
      </c>
      <c r="Q30" s="17">
        <v>0.13610322453952201</v>
      </c>
      <c r="R30" s="17">
        <v>0.12142655188809399</v>
      </c>
      <c r="S30" s="17"/>
      <c r="T30" s="17">
        <v>0.31323379545046398</v>
      </c>
      <c r="U30" s="17">
        <v>3.98027744280375E-2</v>
      </c>
      <c r="V30" s="17"/>
      <c r="W30" s="17">
        <v>0.14202106576948201</v>
      </c>
      <c r="X30" s="17">
        <v>0.27020667926201303</v>
      </c>
      <c r="Y30" s="17"/>
      <c r="Z30" s="17">
        <v>0.17545698725993999</v>
      </c>
      <c r="AA30" s="17">
        <v>0.16547285012222401</v>
      </c>
      <c r="AB30" s="17"/>
      <c r="AC30" s="17">
        <v>0.12066914491012</v>
      </c>
      <c r="AD30" s="17">
        <v>0.16141340161857601</v>
      </c>
      <c r="AE30" s="17">
        <v>0.19206106727165301</v>
      </c>
      <c r="AF30" s="17"/>
      <c r="AG30" s="17">
        <v>0.16679335165641301</v>
      </c>
      <c r="AH30" s="17">
        <v>0.10553150851048</v>
      </c>
      <c r="AI30" s="17"/>
      <c r="AJ30" s="17">
        <v>0.30452749971586901</v>
      </c>
      <c r="AK30" s="17">
        <v>5.1143503717628297E-2</v>
      </c>
      <c r="AL30" s="17"/>
      <c r="AM30" s="17">
        <v>0</v>
      </c>
      <c r="AN30" s="17">
        <v>0</v>
      </c>
      <c r="AO30" s="17">
        <v>1</v>
      </c>
      <c r="AP30" s="17"/>
      <c r="AQ30" s="17">
        <v>0</v>
      </c>
      <c r="AR30" s="17">
        <v>1</v>
      </c>
      <c r="AS30" s="17">
        <v>0</v>
      </c>
      <c r="AT30" s="17">
        <v>1</v>
      </c>
      <c r="AU30" s="17">
        <v>0</v>
      </c>
      <c r="AV30" s="17"/>
      <c r="AW30" s="17">
        <v>0.29778372885860299</v>
      </c>
      <c r="AX30" s="17">
        <v>0.16837249510485</v>
      </c>
      <c r="AY30" s="17">
        <v>0.100364534077362</v>
      </c>
      <c r="AZ30" s="17">
        <v>0.12566740017626499</v>
      </c>
      <c r="BA30" s="17">
        <v>0.12791510388452801</v>
      </c>
      <c r="BB30" s="17"/>
      <c r="BC30" s="17">
        <v>0.271166504188527</v>
      </c>
      <c r="BD30" s="17">
        <v>0.142799459294812</v>
      </c>
      <c r="BE30" s="17">
        <v>0.10856164184013301</v>
      </c>
      <c r="BF30" s="17"/>
      <c r="BG30" s="17">
        <v>0.20375340692697799</v>
      </c>
      <c r="BH30" s="17">
        <v>0.114989051144102</v>
      </c>
      <c r="BI30" s="17">
        <v>4.6944828792168901E-2</v>
      </c>
    </row>
    <row r="31" spans="2:61" x14ac:dyDescent="0.3">
      <c r="B31" t="s">
        <v>89</v>
      </c>
      <c r="C31" s="17">
        <v>2.1303391284909601E-2</v>
      </c>
      <c r="D31" s="17">
        <v>1.48142354905249E-2</v>
      </c>
      <c r="E31" s="17">
        <v>2.78243324860269E-2</v>
      </c>
      <c r="F31" s="17"/>
      <c r="G31" s="17">
        <v>9.7301759644688804E-3</v>
      </c>
      <c r="H31" s="17">
        <v>3.3167273377403002E-2</v>
      </c>
      <c r="I31" s="17"/>
      <c r="J31" s="17">
        <v>4.3553207650842097E-3</v>
      </c>
      <c r="K31" s="17">
        <v>4.0348328439829002E-2</v>
      </c>
      <c r="L31" s="17">
        <v>2.7859325606335701E-2</v>
      </c>
      <c r="M31" s="17">
        <v>2.3679343628466298E-2</v>
      </c>
      <c r="N31" s="17">
        <v>2.8614613426937201E-2</v>
      </c>
      <c r="O31" s="17">
        <v>1.38181283888419E-2</v>
      </c>
      <c r="P31" s="17">
        <v>1.10958071333615E-2</v>
      </c>
      <c r="Q31" s="17">
        <v>1.52195170976225E-2</v>
      </c>
      <c r="R31" s="17">
        <v>2.47453041667401E-2</v>
      </c>
      <c r="S31" s="17"/>
      <c r="T31" s="17">
        <v>1.1407769265333699E-2</v>
      </c>
      <c r="U31" s="17">
        <v>3.0294270719838499E-2</v>
      </c>
      <c r="V31" s="17"/>
      <c r="W31" s="17">
        <v>2.4940807772755699E-2</v>
      </c>
      <c r="X31" s="17">
        <v>8.2575062181539493E-3</v>
      </c>
      <c r="Y31" s="17"/>
      <c r="Z31" s="17">
        <v>2.1794901643116999E-2</v>
      </c>
      <c r="AA31" s="17">
        <v>2.0962160965218898E-2</v>
      </c>
      <c r="AB31" s="17"/>
      <c r="AC31" s="17">
        <v>4.61122356802358E-2</v>
      </c>
      <c r="AD31" s="17">
        <v>2.2240620716904701E-2</v>
      </c>
      <c r="AE31" s="17">
        <v>1.3156492625354401E-2</v>
      </c>
      <c r="AF31" s="17"/>
      <c r="AG31" s="17">
        <v>2.9835655345781399E-2</v>
      </c>
      <c r="AH31" s="17">
        <v>4.6447705700608202E-2</v>
      </c>
      <c r="AI31" s="17"/>
      <c r="AJ31" s="17">
        <v>1.7392637762221701E-2</v>
      </c>
      <c r="AK31" s="17">
        <v>4.3228199401425201E-2</v>
      </c>
      <c r="AL31" s="17"/>
      <c r="AM31" s="17">
        <v>0</v>
      </c>
      <c r="AN31" s="17">
        <v>0</v>
      </c>
      <c r="AO31" s="17">
        <v>0</v>
      </c>
      <c r="AP31" s="17"/>
      <c r="AQ31" s="17">
        <v>0</v>
      </c>
      <c r="AR31" s="17">
        <v>0</v>
      </c>
      <c r="AS31" s="17">
        <v>0</v>
      </c>
      <c r="AT31" s="17">
        <v>0</v>
      </c>
      <c r="AU31" s="17">
        <v>0.54178778071773104</v>
      </c>
      <c r="AV31" s="17"/>
      <c r="AW31" s="17">
        <v>1.21369536299465E-2</v>
      </c>
      <c r="AX31" s="17">
        <v>1.18512200667264E-2</v>
      </c>
      <c r="AY31" s="17">
        <v>2.3008042934354898E-2</v>
      </c>
      <c r="AZ31" s="17">
        <v>2.0201062842273101E-2</v>
      </c>
      <c r="BA31" s="17">
        <v>6.4686082071642101E-2</v>
      </c>
      <c r="BB31" s="17"/>
      <c r="BC31" s="17">
        <v>9.0900207826401305E-3</v>
      </c>
      <c r="BD31" s="17">
        <v>1.0835060638187999E-2</v>
      </c>
      <c r="BE31" s="17">
        <v>3.7702830015408202E-2</v>
      </c>
      <c r="BF31" s="17"/>
      <c r="BG31" s="17">
        <v>1.8760241373995699E-2</v>
      </c>
      <c r="BH31" s="17">
        <v>1.16189072561393E-2</v>
      </c>
      <c r="BI31" s="17">
        <v>3.6740277581152898E-2</v>
      </c>
    </row>
    <row r="32" spans="2:61" x14ac:dyDescent="0.3">
      <c r="B32" t="s">
        <v>85</v>
      </c>
      <c r="C32" s="17">
        <v>1.4069917255055501E-2</v>
      </c>
      <c r="D32" s="17">
        <v>9.8301183368828399E-3</v>
      </c>
      <c r="E32" s="17">
        <v>1.7803333148066501E-2</v>
      </c>
      <c r="F32" s="17"/>
      <c r="G32" s="17">
        <v>5.6856320386351397E-3</v>
      </c>
      <c r="H32" s="17">
        <v>2.2983600579146501E-2</v>
      </c>
      <c r="I32" s="17"/>
      <c r="J32" s="17">
        <v>8.2204880640036407E-3</v>
      </c>
      <c r="K32" s="17">
        <v>1.2053573306302801E-2</v>
      </c>
      <c r="L32" s="17">
        <v>1.6071594754458601E-2</v>
      </c>
      <c r="M32" s="17">
        <v>2.4516290416292399E-2</v>
      </c>
      <c r="N32" s="17">
        <v>1.5144529509376E-2</v>
      </c>
      <c r="O32" s="17">
        <v>1.7583941865049701E-2</v>
      </c>
      <c r="P32" s="17">
        <v>1.37424279612767E-2</v>
      </c>
      <c r="Q32" s="17">
        <v>0</v>
      </c>
      <c r="R32" s="17">
        <v>1.56750430452486E-2</v>
      </c>
      <c r="S32" s="17"/>
      <c r="T32" s="17">
        <v>3.1548780736124099E-3</v>
      </c>
      <c r="U32" s="17">
        <v>2.39870099970525E-2</v>
      </c>
      <c r="V32" s="17"/>
      <c r="W32" s="17">
        <v>1.61021619333283E-2</v>
      </c>
      <c r="X32" s="17">
        <v>6.7811092263738403E-3</v>
      </c>
      <c r="Y32" s="17"/>
      <c r="Z32" s="17">
        <v>1.0954358307902199E-2</v>
      </c>
      <c r="AA32" s="17">
        <v>1.4353530974250499E-2</v>
      </c>
      <c r="AB32" s="17"/>
      <c r="AC32" s="17">
        <v>1.7459935030535199E-2</v>
      </c>
      <c r="AD32" s="17">
        <v>1.3339280402354801E-2</v>
      </c>
      <c r="AE32" s="17">
        <v>1.04798414856427E-2</v>
      </c>
      <c r="AF32" s="17"/>
      <c r="AG32" s="17">
        <v>1.72850516127948E-2</v>
      </c>
      <c r="AH32" s="17">
        <v>1.6019604104540699E-2</v>
      </c>
      <c r="AI32" s="17"/>
      <c r="AJ32" s="17">
        <v>1.48177079475277E-2</v>
      </c>
      <c r="AK32" s="17">
        <v>1.45611586477666E-2</v>
      </c>
      <c r="AL32" s="17"/>
      <c r="AM32" s="17">
        <v>0</v>
      </c>
      <c r="AN32" s="17">
        <v>0</v>
      </c>
      <c r="AO32" s="17">
        <v>0</v>
      </c>
      <c r="AP32" s="17"/>
      <c r="AQ32" s="17">
        <v>0</v>
      </c>
      <c r="AR32" s="17">
        <v>0</v>
      </c>
      <c r="AS32" s="17">
        <v>0</v>
      </c>
      <c r="AT32" s="17">
        <v>0</v>
      </c>
      <c r="AU32" s="17">
        <v>0.22506059998745501</v>
      </c>
      <c r="AV32" s="17"/>
      <c r="AW32" s="17">
        <v>1.2112374068188899E-2</v>
      </c>
      <c r="AX32" s="17">
        <v>7.4414002692152099E-3</v>
      </c>
      <c r="AY32" s="17">
        <v>1.3168497002551301E-2</v>
      </c>
      <c r="AZ32" s="17">
        <v>1.6663278084293898E-2</v>
      </c>
      <c r="BA32" s="17">
        <v>3.49171001703431E-2</v>
      </c>
      <c r="BB32" s="17"/>
      <c r="BC32" s="17">
        <v>3.74950437305532E-3</v>
      </c>
      <c r="BD32" s="17">
        <v>9.2679284821394099E-3</v>
      </c>
      <c r="BE32" s="17">
        <v>2.0968868376855E-2</v>
      </c>
      <c r="BF32" s="17"/>
      <c r="BG32" s="17">
        <v>1.0543787322060299E-2</v>
      </c>
      <c r="BH32" s="17">
        <v>2.29275200108921E-2</v>
      </c>
      <c r="BI32" s="17">
        <v>2.56744240967944E-2</v>
      </c>
    </row>
    <row r="33" spans="2:61" x14ac:dyDescent="0.3">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row>
    <row r="34" spans="2:61" x14ac:dyDescent="0.3">
      <c r="B34" s="6" t="s">
        <v>368</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row>
    <row r="35" spans="2:61" x14ac:dyDescent="0.3">
      <c r="B35" s="21" t="s">
        <v>406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row>
    <row r="36" spans="2:61" x14ac:dyDescent="0.3">
      <c r="B36" t="s">
        <v>90</v>
      </c>
      <c r="C36" s="17">
        <v>0.38573172033380798</v>
      </c>
      <c r="D36" s="17">
        <v>0.39818149448828399</v>
      </c>
      <c r="E36" s="17">
        <v>0.364516720532019</v>
      </c>
      <c r="F36" s="17"/>
      <c r="G36" s="17">
        <v>0.41231291757643102</v>
      </c>
      <c r="H36" s="17">
        <v>0.32037755593400502</v>
      </c>
      <c r="I36" s="17"/>
      <c r="J36" s="17">
        <v>0.56893569905772601</v>
      </c>
      <c r="K36" s="17">
        <v>0.255139100953369</v>
      </c>
      <c r="L36" s="17">
        <v>0.26093994747153998</v>
      </c>
      <c r="M36" s="17">
        <v>0.24784495757897301</v>
      </c>
      <c r="N36" s="17">
        <v>0.66276420964285898</v>
      </c>
      <c r="O36" s="17">
        <v>0.17619714335856099</v>
      </c>
      <c r="P36" s="17">
        <v>0.25897852462951398</v>
      </c>
      <c r="Q36" s="17">
        <v>0.49226022258320101</v>
      </c>
      <c r="R36" s="17">
        <v>0.30634544995366197</v>
      </c>
      <c r="S36" s="17"/>
      <c r="T36" s="17">
        <v>0.40304990598631002</v>
      </c>
      <c r="U36" s="17">
        <v>0.345228817327635</v>
      </c>
      <c r="V36" s="17"/>
      <c r="W36" s="17">
        <v>0.38027735349654102</v>
      </c>
      <c r="X36" s="17">
        <v>0.40045814568745702</v>
      </c>
      <c r="Y36" s="17"/>
      <c r="Z36" s="17">
        <v>0.38371958347711099</v>
      </c>
      <c r="AA36" s="17">
        <v>0.38889162789933401</v>
      </c>
      <c r="AB36" s="17"/>
      <c r="AC36" s="17">
        <v>0.37411476911371999</v>
      </c>
      <c r="AD36" s="17">
        <v>0.40673780555482197</v>
      </c>
      <c r="AE36" s="17">
        <v>0</v>
      </c>
      <c r="AF36" s="17"/>
      <c r="AG36" s="17">
        <v>0.39174427898783698</v>
      </c>
      <c r="AH36" s="17">
        <v>0.38918035442019999</v>
      </c>
      <c r="AI36" s="17"/>
      <c r="AJ36" s="17">
        <v>0.36713951170319098</v>
      </c>
      <c r="AK36" s="17">
        <v>0.439586247622612</v>
      </c>
      <c r="AL36" s="17"/>
      <c r="AM36" s="17">
        <v>0</v>
      </c>
      <c r="AN36" s="17">
        <v>0</v>
      </c>
      <c r="AO36" s="17">
        <v>0.38573172033380798</v>
      </c>
      <c r="AP36" s="17"/>
      <c r="AQ36" s="17">
        <v>0</v>
      </c>
      <c r="AR36" s="17">
        <v>0.439586247622612</v>
      </c>
      <c r="AS36" s="17">
        <v>0</v>
      </c>
      <c r="AT36" s="17">
        <v>0.36713951170319098</v>
      </c>
      <c r="AU36" s="17">
        <v>0</v>
      </c>
      <c r="AV36" s="17"/>
      <c r="AW36" s="17">
        <v>0.33623389691811501</v>
      </c>
      <c r="AX36" s="17">
        <v>0.40599341735946398</v>
      </c>
      <c r="AY36" s="17">
        <v>0.52073903915948605</v>
      </c>
      <c r="AZ36" s="17">
        <v>0.207011368681883</v>
      </c>
      <c r="BA36" s="17">
        <v>0.42678529269894999</v>
      </c>
      <c r="BB36" s="17"/>
      <c r="BC36" s="17">
        <v>0.49158559417485598</v>
      </c>
      <c r="BD36" s="17">
        <v>0.32716460470351599</v>
      </c>
      <c r="BE36" s="17">
        <v>0.259674733314257</v>
      </c>
      <c r="BF36" s="17"/>
      <c r="BG36" s="17">
        <v>0.43931011885694898</v>
      </c>
      <c r="BH36" s="17">
        <v>0.205367183961113</v>
      </c>
      <c r="BI36" s="17">
        <v>9.2657216511514498E-2</v>
      </c>
    </row>
    <row r="37" spans="2:61" x14ac:dyDescent="0.3">
      <c r="B37" t="s">
        <v>91</v>
      </c>
      <c r="C37" s="17">
        <v>0.32211143259437902</v>
      </c>
      <c r="D37" s="17">
        <v>0.371439351861865</v>
      </c>
      <c r="E37" s="17">
        <v>0.23805434171887199</v>
      </c>
      <c r="F37" s="17"/>
      <c r="G37" s="17">
        <v>0.35858757912428302</v>
      </c>
      <c r="H37" s="17">
        <v>0.23242893803901599</v>
      </c>
      <c r="I37" s="17"/>
      <c r="J37" s="17">
        <v>0.21769940884723199</v>
      </c>
      <c r="K37" s="17">
        <v>0.33246961633621402</v>
      </c>
      <c r="L37" s="17">
        <v>0.38941332910989501</v>
      </c>
      <c r="M37" s="17">
        <v>0.56117721506109197</v>
      </c>
      <c r="N37" s="17">
        <v>0.236363012352763</v>
      </c>
      <c r="O37" s="17">
        <v>0.305396484804693</v>
      </c>
      <c r="P37" s="17">
        <v>0.114979009462491</v>
      </c>
      <c r="Q37" s="17">
        <v>0.21223800794495501</v>
      </c>
      <c r="R37" s="17">
        <v>0.52900528957690596</v>
      </c>
      <c r="S37" s="17"/>
      <c r="T37" s="17">
        <v>0.37331930111432698</v>
      </c>
      <c r="U37" s="17">
        <v>0.20234904100016299</v>
      </c>
      <c r="V37" s="17"/>
      <c r="W37" s="17">
        <v>0.31950623775770098</v>
      </c>
      <c r="X37" s="17">
        <v>0.32914528426565498</v>
      </c>
      <c r="Y37" s="17"/>
      <c r="Z37" s="17">
        <v>0.32000160831361801</v>
      </c>
      <c r="AA37" s="17">
        <v>0.32542475081352501</v>
      </c>
      <c r="AB37" s="17"/>
      <c r="AC37" s="17">
        <v>0.284250499698327</v>
      </c>
      <c r="AD37" s="17">
        <v>0.39057259489885598</v>
      </c>
      <c r="AE37" s="17">
        <v>0</v>
      </c>
      <c r="AF37" s="17"/>
      <c r="AG37" s="17">
        <v>0.29272433043953799</v>
      </c>
      <c r="AH37" s="17">
        <v>0.35923084589882498</v>
      </c>
      <c r="AI37" s="17"/>
      <c r="AJ37" s="17">
        <v>0.325478190655133</v>
      </c>
      <c r="AK37" s="17">
        <v>0.312359220393023</v>
      </c>
      <c r="AL37" s="17"/>
      <c r="AM37" s="17">
        <v>0</v>
      </c>
      <c r="AN37" s="17">
        <v>0</v>
      </c>
      <c r="AO37" s="17">
        <v>0.32211143259437902</v>
      </c>
      <c r="AP37" s="17"/>
      <c r="AQ37" s="17">
        <v>0</v>
      </c>
      <c r="AR37" s="17">
        <v>0.312359220393023</v>
      </c>
      <c r="AS37" s="17">
        <v>0</v>
      </c>
      <c r="AT37" s="17">
        <v>0.325478190655133</v>
      </c>
      <c r="AU37" s="17">
        <v>0</v>
      </c>
      <c r="AV37" s="17"/>
      <c r="AW37" s="17">
        <v>0.32799725494965998</v>
      </c>
      <c r="AX37" s="17">
        <v>0.36519391876072799</v>
      </c>
      <c r="AY37" s="17">
        <v>0.154344526196598</v>
      </c>
      <c r="AZ37" s="17">
        <v>0.39185035900502602</v>
      </c>
      <c r="BA37" s="17">
        <v>0.32764873488361801</v>
      </c>
      <c r="BB37" s="17"/>
      <c r="BC37" s="17">
        <v>0.26398914617007602</v>
      </c>
      <c r="BD37" s="17">
        <v>0.29271305296105299</v>
      </c>
      <c r="BE37" s="17">
        <v>0.483753921931521</v>
      </c>
      <c r="BF37" s="17"/>
      <c r="BG37" s="17">
        <v>0.32437873907058501</v>
      </c>
      <c r="BH37" s="17">
        <v>0.62579859894504097</v>
      </c>
      <c r="BI37" s="17">
        <v>0.15504249398265699</v>
      </c>
    </row>
    <row r="38" spans="2:61" x14ac:dyDescent="0.3">
      <c r="B38" t="s">
        <v>92</v>
      </c>
      <c r="C38" s="17">
        <v>0.112390650902378</v>
      </c>
      <c r="D38" s="17">
        <v>8.2944877418016705E-2</v>
      </c>
      <c r="E38" s="17">
        <v>0.16256763169601099</v>
      </c>
      <c r="F38" s="17"/>
      <c r="G38" s="17">
        <v>0.12362871166775601</v>
      </c>
      <c r="H38" s="17">
        <v>8.4760064360632506E-2</v>
      </c>
      <c r="I38" s="17"/>
      <c r="J38" s="17">
        <v>9.3074469902838394E-2</v>
      </c>
      <c r="K38" s="17">
        <v>0.15235607080507599</v>
      </c>
      <c r="L38" s="17">
        <v>5.60799957765616E-2</v>
      </c>
      <c r="M38" s="17">
        <v>0</v>
      </c>
      <c r="N38" s="17">
        <v>0.10087277800437799</v>
      </c>
      <c r="O38" s="17">
        <v>0.245151667462953</v>
      </c>
      <c r="P38" s="17">
        <v>0.34095285115152701</v>
      </c>
      <c r="Q38" s="17">
        <v>0.10611900397247701</v>
      </c>
      <c r="R38" s="17">
        <v>4.9615153920100297E-2</v>
      </c>
      <c r="S38" s="17"/>
      <c r="T38" s="17">
        <v>0.123044927423742</v>
      </c>
      <c r="U38" s="17">
        <v>8.7472963957300698E-2</v>
      </c>
      <c r="V38" s="17"/>
      <c r="W38" s="17">
        <v>8.29608425930356E-2</v>
      </c>
      <c r="X38" s="17">
        <v>0.19184916335127</v>
      </c>
      <c r="Y38" s="17"/>
      <c r="Z38" s="17">
        <v>0.100278563777649</v>
      </c>
      <c r="AA38" s="17">
        <v>0.131411760531362</v>
      </c>
      <c r="AB38" s="17"/>
      <c r="AC38" s="17">
        <v>0.11090237716429301</v>
      </c>
      <c r="AD38" s="17">
        <v>0.115081787706011</v>
      </c>
      <c r="AE38" s="17">
        <v>0</v>
      </c>
      <c r="AF38" s="17"/>
      <c r="AG38" s="17">
        <v>8.6017062143755804E-2</v>
      </c>
      <c r="AH38" s="17">
        <v>0.15126410172410701</v>
      </c>
      <c r="AI38" s="17"/>
      <c r="AJ38" s="17">
        <v>0.117810030349023</v>
      </c>
      <c r="AK38" s="17">
        <v>9.6692778524960193E-2</v>
      </c>
      <c r="AL38" s="17"/>
      <c r="AM38" s="17">
        <v>0</v>
      </c>
      <c r="AN38" s="17">
        <v>0</v>
      </c>
      <c r="AO38" s="17">
        <v>0.112390650902378</v>
      </c>
      <c r="AP38" s="17"/>
      <c r="AQ38" s="17">
        <v>0</v>
      </c>
      <c r="AR38" s="17">
        <v>9.6692778524960193E-2</v>
      </c>
      <c r="AS38" s="17">
        <v>0</v>
      </c>
      <c r="AT38" s="17">
        <v>0.117810030349023</v>
      </c>
      <c r="AU38" s="17">
        <v>0</v>
      </c>
      <c r="AV38" s="17"/>
      <c r="AW38" s="17">
        <v>0.119692826886157</v>
      </c>
      <c r="AX38" s="17">
        <v>0.124342827703203</v>
      </c>
      <c r="AY38" s="17">
        <v>9.8169219896543702E-2</v>
      </c>
      <c r="AZ38" s="17">
        <v>0.12241116529436701</v>
      </c>
      <c r="BA38" s="17">
        <v>5.5019851538658598E-2</v>
      </c>
      <c r="BB38" s="17"/>
      <c r="BC38" s="17">
        <v>9.8396650010968506E-2</v>
      </c>
      <c r="BD38" s="17">
        <v>0.170004416021312</v>
      </c>
      <c r="BE38" s="17">
        <v>7.1124475823763605E-2</v>
      </c>
      <c r="BF38" s="17"/>
      <c r="BG38" s="17">
        <v>0.10066683297637</v>
      </c>
      <c r="BH38" s="17">
        <v>0.168834217093846</v>
      </c>
      <c r="BI38" s="17">
        <v>0.168085789712727</v>
      </c>
    </row>
    <row r="39" spans="2:61" x14ac:dyDescent="0.3">
      <c r="B39" t="s">
        <v>93</v>
      </c>
      <c r="C39" s="17">
        <v>0.16601627672314101</v>
      </c>
      <c r="D39" s="17">
        <v>0.13449717793146401</v>
      </c>
      <c r="E39" s="17">
        <v>0.219726301203992</v>
      </c>
      <c r="F39" s="17"/>
      <c r="G39" s="17">
        <v>9.4002109129998804E-2</v>
      </c>
      <c r="H39" s="17">
        <v>0.34307473293331803</v>
      </c>
      <c r="I39" s="17"/>
      <c r="J39" s="17">
        <v>8.7361163385466095E-2</v>
      </c>
      <c r="K39" s="17">
        <v>0.26003521190534101</v>
      </c>
      <c r="L39" s="17">
        <v>0.23983487230376599</v>
      </c>
      <c r="M39" s="17">
        <v>0.19097782735993499</v>
      </c>
      <c r="N39" s="17">
        <v>0</v>
      </c>
      <c r="O39" s="17">
        <v>0.27325470437379401</v>
      </c>
      <c r="P39" s="17">
        <v>0.28508961475646799</v>
      </c>
      <c r="Q39" s="17">
        <v>0.189382765499367</v>
      </c>
      <c r="R39" s="17">
        <v>0.11503410654933099</v>
      </c>
      <c r="S39" s="17"/>
      <c r="T39" s="17">
        <v>8.8947169606992504E-2</v>
      </c>
      <c r="U39" s="17">
        <v>0.34626163457601</v>
      </c>
      <c r="V39" s="17"/>
      <c r="W39" s="17">
        <v>0.19841295769046299</v>
      </c>
      <c r="X39" s="17">
        <v>7.8547406695618202E-2</v>
      </c>
      <c r="Y39" s="17"/>
      <c r="Z39" s="17">
        <v>0.18265605879366301</v>
      </c>
      <c r="AA39" s="17">
        <v>0.13988476728909599</v>
      </c>
      <c r="AB39" s="17"/>
      <c r="AC39" s="17">
        <v>0.209378345485698</v>
      </c>
      <c r="AD39" s="17">
        <v>8.7607811840310704E-2</v>
      </c>
      <c r="AE39" s="17">
        <v>0</v>
      </c>
      <c r="AF39" s="17"/>
      <c r="AG39" s="17">
        <v>0.21512521682359301</v>
      </c>
      <c r="AH39" s="17">
        <v>8.70238950879237E-2</v>
      </c>
      <c r="AI39" s="17"/>
      <c r="AJ39" s="17">
        <v>0.189572267292654</v>
      </c>
      <c r="AK39" s="17">
        <v>9.7783569025810105E-2</v>
      </c>
      <c r="AL39" s="17"/>
      <c r="AM39" s="17">
        <v>0</v>
      </c>
      <c r="AN39" s="17">
        <v>0</v>
      </c>
      <c r="AO39" s="17">
        <v>0.16601627672314101</v>
      </c>
      <c r="AP39" s="17"/>
      <c r="AQ39" s="17">
        <v>0</v>
      </c>
      <c r="AR39" s="17">
        <v>9.7783569025810105E-2</v>
      </c>
      <c r="AS39" s="17">
        <v>0</v>
      </c>
      <c r="AT39" s="17">
        <v>0.189572267292654</v>
      </c>
      <c r="AU39" s="17">
        <v>0</v>
      </c>
      <c r="AV39" s="17"/>
      <c r="AW39" s="17">
        <v>0.183562113480434</v>
      </c>
      <c r="AX39" s="17">
        <v>0.104469836176605</v>
      </c>
      <c r="AY39" s="17">
        <v>0.226747214747372</v>
      </c>
      <c r="AZ39" s="17">
        <v>0.229960413334651</v>
      </c>
      <c r="BA39" s="17">
        <v>0.19054612087877401</v>
      </c>
      <c r="BB39" s="17"/>
      <c r="BC39" s="17">
        <v>0.146028609644099</v>
      </c>
      <c r="BD39" s="17">
        <v>0.188087630108347</v>
      </c>
      <c r="BE39" s="17">
        <v>0.136617264483297</v>
      </c>
      <c r="BF39" s="17"/>
      <c r="BG39" s="17">
        <v>0.119012885909291</v>
      </c>
      <c r="BH39" s="17">
        <v>0</v>
      </c>
      <c r="BI39" s="17">
        <v>0.58421449979310203</v>
      </c>
    </row>
    <row r="40" spans="2:61" x14ac:dyDescent="0.3">
      <c r="B40" t="s">
        <v>85</v>
      </c>
      <c r="C40" s="17">
        <v>1.3749919446294801E-2</v>
      </c>
      <c r="D40" s="17">
        <v>1.29370983003705E-2</v>
      </c>
      <c r="E40" s="17">
        <v>1.51350048491069E-2</v>
      </c>
      <c r="F40" s="17"/>
      <c r="G40" s="17">
        <v>1.1468682501531401E-2</v>
      </c>
      <c r="H40" s="17">
        <v>1.9358708733028099E-2</v>
      </c>
      <c r="I40" s="17"/>
      <c r="J40" s="17">
        <v>3.2929258806736902E-2</v>
      </c>
      <c r="K40" s="17">
        <v>0</v>
      </c>
      <c r="L40" s="17">
        <v>5.3731855338237801E-2</v>
      </c>
      <c r="M40" s="17">
        <v>0</v>
      </c>
      <c r="N40" s="17">
        <v>0</v>
      </c>
      <c r="O40" s="17">
        <v>0</v>
      </c>
      <c r="P40" s="17">
        <v>0</v>
      </c>
      <c r="Q40" s="17">
        <v>0</v>
      </c>
      <c r="R40" s="17">
        <v>0</v>
      </c>
      <c r="S40" s="17"/>
      <c r="T40" s="17">
        <v>1.16386958686285E-2</v>
      </c>
      <c r="U40" s="17">
        <v>1.8687543138890299E-2</v>
      </c>
      <c r="V40" s="17"/>
      <c r="W40" s="17">
        <v>1.88426084622592E-2</v>
      </c>
      <c r="X40" s="17">
        <v>0</v>
      </c>
      <c r="Y40" s="17"/>
      <c r="Z40" s="17">
        <v>1.3344185637958699E-2</v>
      </c>
      <c r="AA40" s="17">
        <v>1.43870934666822E-2</v>
      </c>
      <c r="AB40" s="17"/>
      <c r="AC40" s="17">
        <v>2.1354008537961499E-2</v>
      </c>
      <c r="AD40" s="17">
        <v>0</v>
      </c>
      <c r="AE40" s="17">
        <v>0</v>
      </c>
      <c r="AF40" s="17"/>
      <c r="AG40" s="17">
        <v>1.43891116052758E-2</v>
      </c>
      <c r="AH40" s="17">
        <v>1.3300802868944301E-2</v>
      </c>
      <c r="AI40" s="17"/>
      <c r="AJ40" s="17">
        <v>0</v>
      </c>
      <c r="AK40" s="17">
        <v>5.3578184433594502E-2</v>
      </c>
      <c r="AL40" s="17"/>
      <c r="AM40" s="17">
        <v>0</v>
      </c>
      <c r="AN40" s="17">
        <v>0</v>
      </c>
      <c r="AO40" s="17">
        <v>1.3749919446294801E-2</v>
      </c>
      <c r="AP40" s="17"/>
      <c r="AQ40" s="17">
        <v>0</v>
      </c>
      <c r="AR40" s="17">
        <v>5.3578184433594502E-2</v>
      </c>
      <c r="AS40" s="17">
        <v>0</v>
      </c>
      <c r="AT40" s="17">
        <v>0</v>
      </c>
      <c r="AU40" s="17">
        <v>0</v>
      </c>
      <c r="AV40" s="17"/>
      <c r="AW40" s="17">
        <v>3.2513907765634897E-2</v>
      </c>
      <c r="AX40" s="17">
        <v>0</v>
      </c>
      <c r="AY40" s="17">
        <v>0</v>
      </c>
      <c r="AZ40" s="17">
        <v>4.8766693684073402E-2</v>
      </c>
      <c r="BA40" s="17">
        <v>0</v>
      </c>
      <c r="BB40" s="17"/>
      <c r="BC40" s="17">
        <v>0</v>
      </c>
      <c r="BD40" s="17">
        <v>2.2030296205771599E-2</v>
      </c>
      <c r="BE40" s="17">
        <v>4.8829604447161001E-2</v>
      </c>
      <c r="BF40" s="17"/>
      <c r="BG40" s="17">
        <v>1.6631423186804498E-2</v>
      </c>
      <c r="BH40" s="17">
        <v>0</v>
      </c>
      <c r="BI40" s="17">
        <v>0</v>
      </c>
    </row>
    <row r="41" spans="2:61" x14ac:dyDescent="0.3">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row>
    <row r="42" spans="2:61" x14ac:dyDescent="0.3">
      <c r="B42" s="6" t="s">
        <v>352</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row>
    <row r="43" spans="2:61" x14ac:dyDescent="0.3">
      <c r="B43" s="21" t="s">
        <v>407</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row>
    <row r="44" spans="2:61" x14ac:dyDescent="0.3">
      <c r="B44" t="s">
        <v>94</v>
      </c>
      <c r="C44" s="17">
        <v>0.50069254257353601</v>
      </c>
      <c r="D44" s="17">
        <v>0.53021897729667</v>
      </c>
      <c r="E44" s="17">
        <v>0.48508295490641201</v>
      </c>
      <c r="F44" s="17"/>
      <c r="G44" s="17">
        <v>0.52274111937067702</v>
      </c>
      <c r="H44" s="17">
        <v>0.48981962713160399</v>
      </c>
      <c r="I44" s="17"/>
      <c r="J44" s="17">
        <v>0.66675663459071499</v>
      </c>
      <c r="K44" s="17">
        <v>0.44675690325955297</v>
      </c>
      <c r="L44" s="17">
        <v>0.47159921537925698</v>
      </c>
      <c r="M44" s="17">
        <v>0.35745030642183601</v>
      </c>
      <c r="N44" s="17">
        <v>0.47508205260136499</v>
      </c>
      <c r="O44" s="17">
        <v>0.61838190636552004</v>
      </c>
      <c r="P44" s="17">
        <v>0.53786466101605401</v>
      </c>
      <c r="Q44" s="17">
        <v>0.57228236628534601</v>
      </c>
      <c r="R44" s="17">
        <v>0.48429917593094102</v>
      </c>
      <c r="S44" s="17"/>
      <c r="T44" s="17">
        <v>0.55382887231731204</v>
      </c>
      <c r="U44" s="17">
        <v>0.47684612173658097</v>
      </c>
      <c r="V44" s="17"/>
      <c r="W44" s="17">
        <v>0.48412040831669001</v>
      </c>
      <c r="X44" s="17">
        <v>0.62216686433228097</v>
      </c>
      <c r="Y44" s="17"/>
      <c r="Z44" s="17">
        <v>0.49952009646829698</v>
      </c>
      <c r="AA44" s="17">
        <v>0.50144147103388104</v>
      </c>
      <c r="AB44" s="17"/>
      <c r="AC44" s="17">
        <v>0.55026977840005697</v>
      </c>
      <c r="AD44" s="17">
        <v>0.40293271891990601</v>
      </c>
      <c r="AE44" s="17">
        <v>0</v>
      </c>
      <c r="AF44" s="17"/>
      <c r="AG44" s="17">
        <v>0.68136669570883701</v>
      </c>
      <c r="AH44" s="17">
        <v>0.42389017889737601</v>
      </c>
      <c r="AI44" s="17"/>
      <c r="AJ44" s="17">
        <v>0</v>
      </c>
      <c r="AK44" s="17">
        <v>0.50069254257353601</v>
      </c>
      <c r="AL44" s="17"/>
      <c r="AM44" s="17">
        <v>0.51984880621031004</v>
      </c>
      <c r="AN44" s="17">
        <v>0.46094895847935302</v>
      </c>
      <c r="AO44" s="17">
        <v>0.47102303710291099</v>
      </c>
      <c r="AP44" s="17"/>
      <c r="AQ44" s="17">
        <v>0.51984880621031004</v>
      </c>
      <c r="AR44" s="17">
        <v>0.47102303710291099</v>
      </c>
      <c r="AS44" s="17">
        <v>0</v>
      </c>
      <c r="AT44" s="17">
        <v>0</v>
      </c>
      <c r="AU44" s="17">
        <v>0.30148724057614401</v>
      </c>
      <c r="AV44" s="17"/>
      <c r="AW44" s="17">
        <v>0.52441479261081003</v>
      </c>
      <c r="AX44" s="17">
        <v>0.52586579361847696</v>
      </c>
      <c r="AY44" s="17">
        <v>0.520918008410023</v>
      </c>
      <c r="AZ44" s="17">
        <v>0.45106956279718502</v>
      </c>
      <c r="BA44" s="17">
        <v>0.38841914893799701</v>
      </c>
      <c r="BB44" s="17"/>
      <c r="BC44" s="17">
        <v>0.62225228210384897</v>
      </c>
      <c r="BD44" s="17">
        <v>0.48346622218843899</v>
      </c>
      <c r="BE44" s="17">
        <v>0.44918778748501198</v>
      </c>
      <c r="BF44" s="17"/>
      <c r="BG44" s="17">
        <v>0.50865633279412603</v>
      </c>
      <c r="BH44" s="17">
        <v>0.50716595426548206</v>
      </c>
      <c r="BI44" s="17">
        <v>0.47751336253845</v>
      </c>
    </row>
    <row r="45" spans="2:61" x14ac:dyDescent="0.3">
      <c r="B45" t="s">
        <v>95</v>
      </c>
      <c r="C45" s="17">
        <v>0.35194565753844897</v>
      </c>
      <c r="D45" s="17">
        <v>0.32565079549831299</v>
      </c>
      <c r="E45" s="17">
        <v>0.36503194366281599</v>
      </c>
      <c r="F45" s="17"/>
      <c r="G45" s="17">
        <v>0.33762976298090103</v>
      </c>
      <c r="H45" s="17">
        <v>0.36057460862930701</v>
      </c>
      <c r="I45" s="17"/>
      <c r="J45" s="17">
        <v>0.24112893897398099</v>
      </c>
      <c r="K45" s="17">
        <v>0.42077710654037298</v>
      </c>
      <c r="L45" s="17">
        <v>0.32886832812433803</v>
      </c>
      <c r="M45" s="17">
        <v>0.47641213088497703</v>
      </c>
      <c r="N45" s="17">
        <v>0.34644553979543102</v>
      </c>
      <c r="O45" s="17">
        <v>0.25148005154549702</v>
      </c>
      <c r="P45" s="17">
        <v>0.36068809183987299</v>
      </c>
      <c r="Q45" s="17">
        <v>0.26319861195370098</v>
      </c>
      <c r="R45" s="17">
        <v>0.35154183087854102</v>
      </c>
      <c r="S45" s="17"/>
      <c r="T45" s="17">
        <v>0.292806017422236</v>
      </c>
      <c r="U45" s="17">
        <v>0.37848623256795599</v>
      </c>
      <c r="V45" s="17"/>
      <c r="W45" s="17">
        <v>0.36550739775915397</v>
      </c>
      <c r="X45" s="17">
        <v>0.25253762899813897</v>
      </c>
      <c r="Y45" s="17"/>
      <c r="Z45" s="17">
        <v>0.363265237177888</v>
      </c>
      <c r="AA45" s="17">
        <v>0.334875128710519</v>
      </c>
      <c r="AB45" s="17"/>
      <c r="AC45" s="17">
        <v>0.293188909282524</v>
      </c>
      <c r="AD45" s="17">
        <v>0.46780627889417298</v>
      </c>
      <c r="AE45" s="17">
        <v>0</v>
      </c>
      <c r="AF45" s="17"/>
      <c r="AG45" s="17">
        <v>0.149808714372969</v>
      </c>
      <c r="AH45" s="17">
        <v>0.43611566704476801</v>
      </c>
      <c r="AI45" s="17"/>
      <c r="AJ45" s="17">
        <v>0</v>
      </c>
      <c r="AK45" s="17">
        <v>0.35194565753844897</v>
      </c>
      <c r="AL45" s="17"/>
      <c r="AM45" s="17">
        <v>0.360309216528993</v>
      </c>
      <c r="AN45" s="17">
        <v>0.31497114066154902</v>
      </c>
      <c r="AO45" s="17">
        <v>0.376690529488801</v>
      </c>
      <c r="AP45" s="17"/>
      <c r="AQ45" s="17">
        <v>0.360309216528993</v>
      </c>
      <c r="AR45" s="17">
        <v>0.376690529488801</v>
      </c>
      <c r="AS45" s="17">
        <v>0</v>
      </c>
      <c r="AT45" s="17">
        <v>0</v>
      </c>
      <c r="AU45" s="17">
        <v>0.239701410118449</v>
      </c>
      <c r="AV45" s="17"/>
      <c r="AW45" s="17">
        <v>0.33703165508576</v>
      </c>
      <c r="AX45" s="17">
        <v>0.37306153678870602</v>
      </c>
      <c r="AY45" s="17">
        <v>0.31948751098966499</v>
      </c>
      <c r="AZ45" s="17">
        <v>0.36012132177755601</v>
      </c>
      <c r="BA45" s="17">
        <v>0.364525508269957</v>
      </c>
      <c r="BB45" s="17"/>
      <c r="BC45" s="17">
        <v>0.30246676166563202</v>
      </c>
      <c r="BD45" s="17">
        <v>0.38386366385953902</v>
      </c>
      <c r="BE45" s="17">
        <v>0.31362362461486099</v>
      </c>
      <c r="BF45" s="17"/>
      <c r="BG45" s="17">
        <v>0.34925218192692198</v>
      </c>
      <c r="BH45" s="17">
        <v>0.32810413479345002</v>
      </c>
      <c r="BI45" s="17">
        <v>0.36584835450998898</v>
      </c>
    </row>
    <row r="46" spans="2:61" x14ac:dyDescent="0.3">
      <c r="B46" t="s">
        <v>96</v>
      </c>
      <c r="C46" s="17">
        <v>0.102749329285397</v>
      </c>
      <c r="D46" s="17">
        <v>0.10573818998717401</v>
      </c>
      <c r="E46" s="17">
        <v>0.101379094221898</v>
      </c>
      <c r="F46" s="17"/>
      <c r="G46" s="17">
        <v>0.112982706818782</v>
      </c>
      <c r="H46" s="17">
        <v>9.4710951058397594E-2</v>
      </c>
      <c r="I46" s="17"/>
      <c r="J46" s="17">
        <v>7.3505521249736999E-2</v>
      </c>
      <c r="K46" s="17">
        <v>9.5431359247441699E-2</v>
      </c>
      <c r="L46" s="17">
        <v>0.116693000150938</v>
      </c>
      <c r="M46" s="17">
        <v>9.9650457623478003E-2</v>
      </c>
      <c r="N46" s="17">
        <v>0.134450011960841</v>
      </c>
      <c r="O46" s="17">
        <v>0.105866629289024</v>
      </c>
      <c r="P46" s="17">
        <v>5.7116263447949997E-2</v>
      </c>
      <c r="Q46" s="17">
        <v>0.11657257918884301</v>
      </c>
      <c r="R46" s="17">
        <v>0.121955922272405</v>
      </c>
      <c r="S46" s="17"/>
      <c r="T46" s="17">
        <v>0.10932824642387901</v>
      </c>
      <c r="U46" s="17">
        <v>9.9796855384919503E-2</v>
      </c>
      <c r="V46" s="17"/>
      <c r="W46" s="17">
        <v>0.103457928190945</v>
      </c>
      <c r="X46" s="17">
        <v>9.7555274608054798E-2</v>
      </c>
      <c r="Y46" s="17"/>
      <c r="Z46" s="17">
        <v>9.6488301422636993E-2</v>
      </c>
      <c r="AA46" s="17">
        <v>0.11297876618160101</v>
      </c>
      <c r="AB46" s="17"/>
      <c r="AC46" s="17">
        <v>0.107355499874263</v>
      </c>
      <c r="AD46" s="17">
        <v>9.3666563435730404E-2</v>
      </c>
      <c r="AE46" s="17">
        <v>0</v>
      </c>
      <c r="AF46" s="17"/>
      <c r="AG46" s="17">
        <v>0.133444074847687</v>
      </c>
      <c r="AH46" s="17">
        <v>9.1397709121058102E-2</v>
      </c>
      <c r="AI46" s="17"/>
      <c r="AJ46" s="17">
        <v>0</v>
      </c>
      <c r="AK46" s="17">
        <v>0.102749329285397</v>
      </c>
      <c r="AL46" s="17"/>
      <c r="AM46" s="17">
        <v>0.102680837896941</v>
      </c>
      <c r="AN46" s="17">
        <v>0.16730284810815399</v>
      </c>
      <c r="AO46" s="17">
        <v>0.13246520742693799</v>
      </c>
      <c r="AP46" s="17"/>
      <c r="AQ46" s="17">
        <v>0.102680837896941</v>
      </c>
      <c r="AR46" s="17">
        <v>0.13246520742693799</v>
      </c>
      <c r="AS46" s="17">
        <v>0</v>
      </c>
      <c r="AT46" s="17">
        <v>0</v>
      </c>
      <c r="AU46" s="17">
        <v>8.36120735612398E-2</v>
      </c>
      <c r="AV46" s="17"/>
      <c r="AW46" s="17">
        <v>0.104117880917693</v>
      </c>
      <c r="AX46" s="17">
        <v>8.6539187898539496E-2</v>
      </c>
      <c r="AY46" s="17">
        <v>9.1779331659641097E-2</v>
      </c>
      <c r="AZ46" s="17">
        <v>0.13585882249168099</v>
      </c>
      <c r="BA46" s="17">
        <v>0.133862363504126</v>
      </c>
      <c r="BB46" s="17"/>
      <c r="BC46" s="17">
        <v>7.1186899888903393E-2</v>
      </c>
      <c r="BD46" s="17">
        <v>0.11637826627096599</v>
      </c>
      <c r="BE46" s="17">
        <v>0.14157554022734001</v>
      </c>
      <c r="BF46" s="17"/>
      <c r="BG46" s="17">
        <v>0.103373914064066</v>
      </c>
      <c r="BH46" s="17">
        <v>9.3963586978796504E-2</v>
      </c>
      <c r="BI46" s="17">
        <v>0.104642291259595</v>
      </c>
    </row>
    <row r="47" spans="2:61" x14ac:dyDescent="0.3">
      <c r="B47" t="s">
        <v>85</v>
      </c>
      <c r="C47" s="17">
        <v>4.46124706026172E-2</v>
      </c>
      <c r="D47" s="17">
        <v>3.8392037217842699E-2</v>
      </c>
      <c r="E47" s="17">
        <v>4.8506007208873603E-2</v>
      </c>
      <c r="F47" s="17"/>
      <c r="G47" s="17">
        <v>2.66464108296404E-2</v>
      </c>
      <c r="H47" s="17">
        <v>5.4894813180690998E-2</v>
      </c>
      <c r="I47" s="17"/>
      <c r="J47" s="17">
        <v>1.8608905185566502E-2</v>
      </c>
      <c r="K47" s="17">
        <v>3.7034630952632E-2</v>
      </c>
      <c r="L47" s="17">
        <v>8.2839456345467299E-2</v>
      </c>
      <c r="M47" s="17">
        <v>6.6487105069708993E-2</v>
      </c>
      <c r="N47" s="17">
        <v>4.4022395642363002E-2</v>
      </c>
      <c r="O47" s="17">
        <v>2.4271412799958401E-2</v>
      </c>
      <c r="P47" s="17">
        <v>4.4330983696122997E-2</v>
      </c>
      <c r="Q47" s="17">
        <v>4.7946442572110698E-2</v>
      </c>
      <c r="R47" s="17">
        <v>4.22030709181117E-2</v>
      </c>
      <c r="S47" s="17"/>
      <c r="T47" s="17">
        <v>4.40368638365728E-2</v>
      </c>
      <c r="U47" s="17">
        <v>4.4870790310543598E-2</v>
      </c>
      <c r="V47" s="17"/>
      <c r="W47" s="17">
        <v>4.6914265733211502E-2</v>
      </c>
      <c r="X47" s="17">
        <v>2.7740232061525202E-2</v>
      </c>
      <c r="Y47" s="17"/>
      <c r="Z47" s="17">
        <v>4.0726364931178101E-2</v>
      </c>
      <c r="AA47" s="17">
        <v>5.0704634073998799E-2</v>
      </c>
      <c r="AB47" s="17"/>
      <c r="AC47" s="17">
        <v>4.9185812443155903E-2</v>
      </c>
      <c r="AD47" s="17">
        <v>3.5594438750190499E-2</v>
      </c>
      <c r="AE47" s="17">
        <v>0</v>
      </c>
      <c r="AF47" s="17"/>
      <c r="AG47" s="17">
        <v>3.5380515070506997E-2</v>
      </c>
      <c r="AH47" s="17">
        <v>4.8596444936797899E-2</v>
      </c>
      <c r="AI47" s="17"/>
      <c r="AJ47" s="17">
        <v>0</v>
      </c>
      <c r="AK47" s="17">
        <v>4.46124706026172E-2</v>
      </c>
      <c r="AL47" s="17"/>
      <c r="AM47" s="17">
        <v>1.7161139363756201E-2</v>
      </c>
      <c r="AN47" s="17">
        <v>5.6777052750943302E-2</v>
      </c>
      <c r="AO47" s="17">
        <v>1.9821225981349701E-2</v>
      </c>
      <c r="AP47" s="17"/>
      <c r="AQ47" s="17">
        <v>1.7161139363756201E-2</v>
      </c>
      <c r="AR47" s="17">
        <v>1.9821225981349701E-2</v>
      </c>
      <c r="AS47" s="17">
        <v>0</v>
      </c>
      <c r="AT47" s="17">
        <v>0</v>
      </c>
      <c r="AU47" s="17">
        <v>0.375199275744167</v>
      </c>
      <c r="AV47" s="17"/>
      <c r="AW47" s="17">
        <v>3.44356713857377E-2</v>
      </c>
      <c r="AX47" s="17">
        <v>1.4533481694276901E-2</v>
      </c>
      <c r="AY47" s="17">
        <v>6.7815148940670297E-2</v>
      </c>
      <c r="AZ47" s="17">
        <v>5.2950292933577302E-2</v>
      </c>
      <c r="BA47" s="17">
        <v>0.11319297928792101</v>
      </c>
      <c r="BB47" s="17"/>
      <c r="BC47" s="17">
        <v>4.0940563416155002E-3</v>
      </c>
      <c r="BD47" s="17">
        <v>1.6291847681056199E-2</v>
      </c>
      <c r="BE47" s="17">
        <v>9.5613047672787194E-2</v>
      </c>
      <c r="BF47" s="17"/>
      <c r="BG47" s="17">
        <v>3.87175712148864E-2</v>
      </c>
      <c r="BH47" s="17">
        <v>7.0766323962272198E-2</v>
      </c>
      <c r="BI47" s="17">
        <v>5.1995991691965698E-2</v>
      </c>
    </row>
    <row r="48" spans="2:61" x14ac:dyDescent="0.3">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row>
    <row r="49" spans="2:61" x14ac:dyDescent="0.3">
      <c r="B49" s="6" t="s">
        <v>353</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row>
    <row r="50" spans="2:61" x14ac:dyDescent="0.3">
      <c r="B50" s="21" t="s">
        <v>408</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row>
    <row r="51" spans="2:61" x14ac:dyDescent="0.3">
      <c r="B51" t="s">
        <v>97</v>
      </c>
      <c r="C51" s="17">
        <v>0.56121517477071503</v>
      </c>
      <c r="D51" s="17">
        <v>0.45271816059800801</v>
      </c>
      <c r="E51" s="17">
        <v>0.62877501136882896</v>
      </c>
      <c r="F51" s="17"/>
      <c r="G51" s="17">
        <v>0.71120911520312502</v>
      </c>
      <c r="H51" s="17">
        <v>0.46069800092323998</v>
      </c>
      <c r="I51" s="17"/>
      <c r="J51" s="17">
        <v>0.781617126396282</v>
      </c>
      <c r="K51" s="17">
        <v>0.40778268103401799</v>
      </c>
      <c r="L51" s="17">
        <v>0.60829865021565499</v>
      </c>
      <c r="M51" s="17">
        <v>0.62485170719399696</v>
      </c>
      <c r="N51" s="17">
        <v>0.41692890316808301</v>
      </c>
      <c r="O51" s="17">
        <v>0.74292035673968204</v>
      </c>
      <c r="P51" s="17">
        <v>0.61611730841119805</v>
      </c>
      <c r="Q51" s="17">
        <v>1</v>
      </c>
      <c r="R51" s="17">
        <v>0.401451673821828</v>
      </c>
      <c r="S51" s="17"/>
      <c r="T51" s="17">
        <v>0.66788720161776605</v>
      </c>
      <c r="U51" s="17">
        <v>0.50877094357819796</v>
      </c>
      <c r="V51" s="17"/>
      <c r="W51" s="17">
        <v>0.58016402449425297</v>
      </c>
      <c r="X51" s="17">
        <v>0.413915457640603</v>
      </c>
      <c r="Y51" s="17"/>
      <c r="Z51" s="17">
        <v>0.53042437426066202</v>
      </c>
      <c r="AA51" s="17">
        <v>0.59838991841529199</v>
      </c>
      <c r="AB51" s="17"/>
      <c r="AC51" s="17">
        <v>0.528029267240269</v>
      </c>
      <c r="AD51" s="17">
        <v>0.63621694450262101</v>
      </c>
      <c r="AE51" s="17">
        <v>0</v>
      </c>
      <c r="AF51" s="17"/>
      <c r="AG51" s="17">
        <v>0.60159908300666598</v>
      </c>
      <c r="AH51" s="17">
        <v>0.54657818972972805</v>
      </c>
      <c r="AI51" s="17"/>
      <c r="AJ51" s="17">
        <v>0</v>
      </c>
      <c r="AK51" s="17">
        <v>0.56121517477071503</v>
      </c>
      <c r="AL51" s="17"/>
      <c r="AM51" s="17">
        <v>0.58291170898327505</v>
      </c>
      <c r="AN51" s="17">
        <v>0.31084064625185398</v>
      </c>
      <c r="AO51" s="17">
        <v>0.48203033895342701</v>
      </c>
      <c r="AP51" s="17"/>
      <c r="AQ51" s="17">
        <v>0.58291170898327505</v>
      </c>
      <c r="AR51" s="17">
        <v>0.48203033895342701</v>
      </c>
      <c r="AS51" s="17">
        <v>0</v>
      </c>
      <c r="AT51" s="17">
        <v>0</v>
      </c>
      <c r="AU51" s="17">
        <v>0.34057195545212299</v>
      </c>
      <c r="AV51" s="17"/>
      <c r="AW51" s="17">
        <v>0.56247293539110499</v>
      </c>
      <c r="AX51" s="17">
        <v>0.53417529116441997</v>
      </c>
      <c r="AY51" s="17">
        <v>0.63952428185484</v>
      </c>
      <c r="AZ51" s="17">
        <v>0.48759401604958102</v>
      </c>
      <c r="BA51" s="17">
        <v>0.63035184957768997</v>
      </c>
      <c r="BB51" s="17"/>
      <c r="BC51" s="17">
        <v>0.72381927048573402</v>
      </c>
      <c r="BD51" s="17">
        <v>0.57666423389243904</v>
      </c>
      <c r="BE51" s="17">
        <v>0.365262547016727</v>
      </c>
      <c r="BF51" s="17"/>
      <c r="BG51" s="17">
        <v>0.57054596114200695</v>
      </c>
      <c r="BH51" s="17">
        <v>0.13571939403477101</v>
      </c>
      <c r="BI51" s="17">
        <v>0.67658440257075303</v>
      </c>
    </row>
    <row r="52" spans="2:61" x14ac:dyDescent="0.3">
      <c r="B52" t="s">
        <v>98</v>
      </c>
      <c r="C52" s="17">
        <v>0.12462763225767701</v>
      </c>
      <c r="D52" s="17">
        <v>0.17223939384841999</v>
      </c>
      <c r="E52" s="17">
        <v>9.4980338663969197E-2</v>
      </c>
      <c r="F52" s="17"/>
      <c r="G52" s="17">
        <v>8.7345391233686495E-2</v>
      </c>
      <c r="H52" s="17">
        <v>0.15651131699055201</v>
      </c>
      <c r="I52" s="17"/>
      <c r="J52" s="17">
        <v>0</v>
      </c>
      <c r="K52" s="17">
        <v>0.134524631822561</v>
      </c>
      <c r="L52" s="17">
        <v>9.3042360026455703E-2</v>
      </c>
      <c r="M52" s="17">
        <v>0.131050842753276</v>
      </c>
      <c r="N52" s="17">
        <v>0.210954724890488</v>
      </c>
      <c r="O52" s="17">
        <v>0</v>
      </c>
      <c r="P52" s="17">
        <v>0.191941345794401</v>
      </c>
      <c r="Q52" s="17">
        <v>0</v>
      </c>
      <c r="R52" s="17">
        <v>0.218510019077998</v>
      </c>
      <c r="S52" s="17"/>
      <c r="T52" s="17">
        <v>0.12256663189922801</v>
      </c>
      <c r="U52" s="17">
        <v>0.12564090239494899</v>
      </c>
      <c r="V52" s="17"/>
      <c r="W52" s="17">
        <v>0.102286438224963</v>
      </c>
      <c r="X52" s="17">
        <v>0.29829788714813299</v>
      </c>
      <c r="Y52" s="17"/>
      <c r="Z52" s="17">
        <v>0.107534025263658</v>
      </c>
      <c r="AA52" s="17">
        <v>0.14526530479095001</v>
      </c>
      <c r="AB52" s="17"/>
      <c r="AC52" s="17">
        <v>0.13287587253608801</v>
      </c>
      <c r="AD52" s="17">
        <v>0.10598620690303499</v>
      </c>
      <c r="AE52" s="17">
        <v>0</v>
      </c>
      <c r="AF52" s="17"/>
      <c r="AG52" s="17">
        <v>0.120072920527888</v>
      </c>
      <c r="AH52" s="17">
        <v>0.12981982131108999</v>
      </c>
      <c r="AI52" s="17"/>
      <c r="AJ52" s="17">
        <v>0</v>
      </c>
      <c r="AK52" s="17">
        <v>0.12462763225767701</v>
      </c>
      <c r="AL52" s="17"/>
      <c r="AM52" s="17">
        <v>9.3735807659662301E-2</v>
      </c>
      <c r="AN52" s="17">
        <v>0</v>
      </c>
      <c r="AO52" s="17">
        <v>0.34450501505464098</v>
      </c>
      <c r="AP52" s="17"/>
      <c r="AQ52" s="17">
        <v>9.3735807659662301E-2</v>
      </c>
      <c r="AR52" s="17">
        <v>0.34450501505464098</v>
      </c>
      <c r="AS52" s="17">
        <v>0</v>
      </c>
      <c r="AT52" s="17">
        <v>0</v>
      </c>
      <c r="AU52" s="17">
        <v>0.32500147483631198</v>
      </c>
      <c r="AV52" s="17"/>
      <c r="AW52" s="17">
        <v>0.17031445566509801</v>
      </c>
      <c r="AX52" s="17">
        <v>0.13231431864243401</v>
      </c>
      <c r="AY52" s="17">
        <v>4.7085551332032599E-2</v>
      </c>
      <c r="AZ52" s="17">
        <v>0.11992288255479</v>
      </c>
      <c r="BA52" s="17">
        <v>0.180092881670081</v>
      </c>
      <c r="BB52" s="17"/>
      <c r="BC52" s="17">
        <v>8.8295908488500593E-2</v>
      </c>
      <c r="BD52" s="17">
        <v>0.10309161740258201</v>
      </c>
      <c r="BE52" s="17">
        <v>0.14482992033110201</v>
      </c>
      <c r="BF52" s="17"/>
      <c r="BG52" s="17">
        <v>0.104338711067054</v>
      </c>
      <c r="BH52" s="17">
        <v>0.43933787964260501</v>
      </c>
      <c r="BI52" s="17">
        <v>7.7227041186221895E-2</v>
      </c>
    </row>
    <row r="53" spans="2:61" x14ac:dyDescent="0.3">
      <c r="B53" t="s">
        <v>99</v>
      </c>
      <c r="C53" s="17">
        <v>0.19390105172025701</v>
      </c>
      <c r="D53" s="17">
        <v>0.30272298239140499</v>
      </c>
      <c r="E53" s="17">
        <v>0.12613889337430401</v>
      </c>
      <c r="F53" s="17"/>
      <c r="G53" s="17">
        <v>8.6992832309271406E-2</v>
      </c>
      <c r="H53" s="17">
        <v>0.25493689068651199</v>
      </c>
      <c r="I53" s="17"/>
      <c r="J53" s="17">
        <v>0.218382873603718</v>
      </c>
      <c r="K53" s="17">
        <v>0.34571117599862999</v>
      </c>
      <c r="L53" s="17">
        <v>0.112574269704978</v>
      </c>
      <c r="M53" s="17">
        <v>0.24409745005272701</v>
      </c>
      <c r="N53" s="17">
        <v>0.23480025308969901</v>
      </c>
      <c r="O53" s="17">
        <v>0.17699065366355499</v>
      </c>
      <c r="P53" s="17">
        <v>0</v>
      </c>
      <c r="Q53" s="17">
        <v>0</v>
      </c>
      <c r="R53" s="17">
        <v>0.140239423150647</v>
      </c>
      <c r="S53" s="17"/>
      <c r="T53" s="17">
        <v>0.14655436107163</v>
      </c>
      <c r="U53" s="17">
        <v>0.217178576896913</v>
      </c>
      <c r="V53" s="17"/>
      <c r="W53" s="17">
        <v>0.18182347121693901</v>
      </c>
      <c r="X53" s="17">
        <v>0.28778665521126401</v>
      </c>
      <c r="Y53" s="17"/>
      <c r="Z53" s="17">
        <v>0.19796541735158499</v>
      </c>
      <c r="AA53" s="17">
        <v>0.18899400974929001</v>
      </c>
      <c r="AB53" s="17"/>
      <c r="AC53" s="17">
        <v>0.20836908002673901</v>
      </c>
      <c r="AD53" s="17">
        <v>0.16120260203880801</v>
      </c>
      <c r="AE53" s="17">
        <v>0</v>
      </c>
      <c r="AF53" s="17"/>
      <c r="AG53" s="17">
        <v>0.21323617701065001</v>
      </c>
      <c r="AH53" s="17">
        <v>0.185483556289432</v>
      </c>
      <c r="AI53" s="17"/>
      <c r="AJ53" s="17">
        <v>0</v>
      </c>
      <c r="AK53" s="17">
        <v>0.19390105172025701</v>
      </c>
      <c r="AL53" s="17"/>
      <c r="AM53" s="17">
        <v>0.209251405108413</v>
      </c>
      <c r="AN53" s="17">
        <v>0</v>
      </c>
      <c r="AO53" s="17">
        <v>0.17346464599193201</v>
      </c>
      <c r="AP53" s="17"/>
      <c r="AQ53" s="17">
        <v>0.209251405108413</v>
      </c>
      <c r="AR53" s="17">
        <v>0.17346464599193201</v>
      </c>
      <c r="AS53" s="17">
        <v>0</v>
      </c>
      <c r="AT53" s="17">
        <v>0</v>
      </c>
      <c r="AU53" s="17">
        <v>0</v>
      </c>
      <c r="AV53" s="17"/>
      <c r="AW53" s="17">
        <v>0.267212608943797</v>
      </c>
      <c r="AX53" s="17">
        <v>0.217825162023321</v>
      </c>
      <c r="AY53" s="17">
        <v>0.114094722219319</v>
      </c>
      <c r="AZ53" s="17">
        <v>0.22829920117647901</v>
      </c>
      <c r="BA53" s="17">
        <v>9.2657802055713903E-2</v>
      </c>
      <c r="BB53" s="17"/>
      <c r="BC53" s="17">
        <v>0.18788482102576601</v>
      </c>
      <c r="BD53" s="17">
        <v>0.22802931609518301</v>
      </c>
      <c r="BE53" s="17">
        <v>0.14503615948128201</v>
      </c>
      <c r="BF53" s="17"/>
      <c r="BG53" s="17">
        <v>0.194900724627982</v>
      </c>
      <c r="BH53" s="17">
        <v>0.28156664862401998</v>
      </c>
      <c r="BI53" s="17">
        <v>0.16185230918700599</v>
      </c>
    </row>
    <row r="54" spans="2:61" x14ac:dyDescent="0.3">
      <c r="B54" t="s">
        <v>100</v>
      </c>
      <c r="C54" s="17">
        <v>0.109400195724237</v>
      </c>
      <c r="D54" s="17">
        <v>7.2319463162166905E-2</v>
      </c>
      <c r="E54" s="17">
        <v>0.13248993927094899</v>
      </c>
      <c r="F54" s="17"/>
      <c r="G54" s="17">
        <v>0.114452661253917</v>
      </c>
      <c r="H54" s="17">
        <v>0.10837823051435599</v>
      </c>
      <c r="I54" s="17"/>
      <c r="J54" s="17">
        <v>0</v>
      </c>
      <c r="K54" s="17">
        <v>0.11198151114479001</v>
      </c>
      <c r="L54" s="17">
        <v>9.3042360026455703E-2</v>
      </c>
      <c r="M54" s="17">
        <v>0</v>
      </c>
      <c r="N54" s="17">
        <v>0.13731611885173001</v>
      </c>
      <c r="O54" s="17">
        <v>8.0088989596762805E-2</v>
      </c>
      <c r="P54" s="17">
        <v>0.191941345794401</v>
      </c>
      <c r="Q54" s="17">
        <v>0</v>
      </c>
      <c r="R54" s="17">
        <v>0.239798883949526</v>
      </c>
      <c r="S54" s="17"/>
      <c r="T54" s="17">
        <v>6.2991805411376903E-2</v>
      </c>
      <c r="U54" s="17">
        <v>0.132216414959763</v>
      </c>
      <c r="V54" s="17"/>
      <c r="W54" s="17">
        <v>0.12347359592413699</v>
      </c>
      <c r="X54" s="17">
        <v>0</v>
      </c>
      <c r="Y54" s="17"/>
      <c r="Z54" s="17">
        <v>0.164076183124094</v>
      </c>
      <c r="AA54" s="17">
        <v>4.3388082319124902E-2</v>
      </c>
      <c r="AB54" s="17"/>
      <c r="AC54" s="17">
        <v>0.115066422620899</v>
      </c>
      <c r="AD54" s="17">
        <v>9.6594246555535196E-2</v>
      </c>
      <c r="AE54" s="17">
        <v>0</v>
      </c>
      <c r="AF54" s="17"/>
      <c r="AG54" s="17">
        <v>6.5091819454796404E-2</v>
      </c>
      <c r="AH54" s="17">
        <v>0.12028023332486799</v>
      </c>
      <c r="AI54" s="17"/>
      <c r="AJ54" s="17">
        <v>0</v>
      </c>
      <c r="AK54" s="17">
        <v>0.109400195724237</v>
      </c>
      <c r="AL54" s="17"/>
      <c r="AM54" s="17">
        <v>0.101651361056512</v>
      </c>
      <c r="AN54" s="17">
        <v>0.68915935374814596</v>
      </c>
      <c r="AO54" s="17">
        <v>0</v>
      </c>
      <c r="AP54" s="17"/>
      <c r="AQ54" s="17">
        <v>0.101651361056512</v>
      </c>
      <c r="AR54" s="17">
        <v>0</v>
      </c>
      <c r="AS54" s="17">
        <v>0</v>
      </c>
      <c r="AT54" s="17">
        <v>0</v>
      </c>
      <c r="AU54" s="17">
        <v>0.33442656971156598</v>
      </c>
      <c r="AV54" s="17"/>
      <c r="AW54" s="17">
        <v>0</v>
      </c>
      <c r="AX54" s="17">
        <v>7.9380308963542895E-2</v>
      </c>
      <c r="AY54" s="17">
        <v>0.19929544459380799</v>
      </c>
      <c r="AZ54" s="17">
        <v>0.16418390021915</v>
      </c>
      <c r="BA54" s="17">
        <v>9.6897466696514903E-2</v>
      </c>
      <c r="BB54" s="17"/>
      <c r="BC54" s="17">
        <v>0</v>
      </c>
      <c r="BD54" s="17">
        <v>7.3821507463991104E-2</v>
      </c>
      <c r="BE54" s="17">
        <v>0.34487137317088901</v>
      </c>
      <c r="BF54" s="17"/>
      <c r="BG54" s="17">
        <v>0.114250040955688</v>
      </c>
      <c r="BH54" s="17">
        <v>0.143376077698605</v>
      </c>
      <c r="BI54" s="17">
        <v>8.4336247056018804E-2</v>
      </c>
    </row>
    <row r="55" spans="2:61" x14ac:dyDescent="0.3">
      <c r="B55" t="s">
        <v>85</v>
      </c>
      <c r="C55" s="17">
        <v>1.0855945527114001E-2</v>
      </c>
      <c r="D55" s="17">
        <v>0</v>
      </c>
      <c r="E55" s="17">
        <v>1.7615817321948599E-2</v>
      </c>
      <c r="F55" s="17"/>
      <c r="G55" s="17">
        <v>0</v>
      </c>
      <c r="H55" s="17">
        <v>1.9475560885339201E-2</v>
      </c>
      <c r="I55" s="17"/>
      <c r="J55" s="17">
        <v>0</v>
      </c>
      <c r="K55" s="17">
        <v>0</v>
      </c>
      <c r="L55" s="17">
        <v>9.3042360026455703E-2</v>
      </c>
      <c r="M55" s="17">
        <v>0</v>
      </c>
      <c r="N55" s="17">
        <v>0</v>
      </c>
      <c r="O55" s="17">
        <v>0</v>
      </c>
      <c r="P55" s="17">
        <v>0</v>
      </c>
      <c r="Q55" s="17">
        <v>0</v>
      </c>
      <c r="R55" s="17">
        <v>0</v>
      </c>
      <c r="S55" s="17"/>
      <c r="T55" s="17">
        <v>0</v>
      </c>
      <c r="U55" s="17">
        <v>1.6193162170177099E-2</v>
      </c>
      <c r="V55" s="17"/>
      <c r="W55" s="17">
        <v>1.22524701397071E-2</v>
      </c>
      <c r="X55" s="17">
        <v>0</v>
      </c>
      <c r="Y55" s="17"/>
      <c r="Z55" s="17">
        <v>0</v>
      </c>
      <c r="AA55" s="17">
        <v>2.3962684725342898E-2</v>
      </c>
      <c r="AB55" s="17"/>
      <c r="AC55" s="17">
        <v>1.5659357576004802E-2</v>
      </c>
      <c r="AD55" s="17">
        <v>0</v>
      </c>
      <c r="AE55" s="17">
        <v>0</v>
      </c>
      <c r="AF55" s="17"/>
      <c r="AG55" s="17">
        <v>0</v>
      </c>
      <c r="AH55" s="17">
        <v>1.78381993448819E-2</v>
      </c>
      <c r="AI55" s="17"/>
      <c r="AJ55" s="17">
        <v>0</v>
      </c>
      <c r="AK55" s="17">
        <v>1.0855945527114001E-2</v>
      </c>
      <c r="AL55" s="17"/>
      <c r="AM55" s="17">
        <v>1.24497171921373E-2</v>
      </c>
      <c r="AN55" s="17">
        <v>0</v>
      </c>
      <c r="AO55" s="17">
        <v>0</v>
      </c>
      <c r="AP55" s="17"/>
      <c r="AQ55" s="17">
        <v>1.24497171921373E-2</v>
      </c>
      <c r="AR55" s="17">
        <v>0</v>
      </c>
      <c r="AS55" s="17">
        <v>0</v>
      </c>
      <c r="AT55" s="17">
        <v>0</v>
      </c>
      <c r="AU55" s="17">
        <v>0</v>
      </c>
      <c r="AV55" s="17"/>
      <c r="AW55" s="17">
        <v>0</v>
      </c>
      <c r="AX55" s="17">
        <v>3.6304919206281698E-2</v>
      </c>
      <c r="AY55" s="17">
        <v>0</v>
      </c>
      <c r="AZ55" s="17">
        <v>0</v>
      </c>
      <c r="BA55" s="17">
        <v>0</v>
      </c>
      <c r="BB55" s="17"/>
      <c r="BC55" s="17">
        <v>0</v>
      </c>
      <c r="BD55" s="17">
        <v>1.83933251458047E-2</v>
      </c>
      <c r="BE55" s="17">
        <v>0</v>
      </c>
      <c r="BF55" s="17"/>
      <c r="BG55" s="17">
        <v>1.5964562207269301E-2</v>
      </c>
      <c r="BH55" s="17">
        <v>0</v>
      </c>
      <c r="BI55" s="17">
        <v>0</v>
      </c>
    </row>
    <row r="56" spans="2:61" x14ac:dyDescent="0.3">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row>
    <row r="57" spans="2:61" x14ac:dyDescent="0.3">
      <c r="B57" s="6" t="s">
        <v>354</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row>
    <row r="58" spans="2:61" x14ac:dyDescent="0.3">
      <c r="B58" s="21" t="s">
        <v>405</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row>
    <row r="59" spans="2:61" x14ac:dyDescent="0.3">
      <c r="B59" t="s">
        <v>101</v>
      </c>
      <c r="C59" s="17">
        <v>0.64414053253427905</v>
      </c>
      <c r="D59" s="17">
        <v>0.71657556088991403</v>
      </c>
      <c r="E59" s="17">
        <v>0.58623271839999203</v>
      </c>
      <c r="F59" s="17"/>
      <c r="G59" s="17">
        <v>0.70013595461316802</v>
      </c>
      <c r="H59" s="17">
        <v>0.60221233898757598</v>
      </c>
      <c r="I59" s="17"/>
      <c r="J59" s="17">
        <v>0.75748887746623095</v>
      </c>
      <c r="K59" s="17">
        <v>0.541559267289488</v>
      </c>
      <c r="L59" s="17">
        <v>0.69427232389600102</v>
      </c>
      <c r="M59" s="17">
        <v>0.62294444103653002</v>
      </c>
      <c r="N59" s="17">
        <v>0.59153999467692597</v>
      </c>
      <c r="O59" s="17">
        <v>0.62423371811476303</v>
      </c>
      <c r="P59" s="17">
        <v>0.66714055214800405</v>
      </c>
      <c r="Q59" s="17">
        <v>0.63212178907961403</v>
      </c>
      <c r="R59" s="17">
        <v>0.68733434612167799</v>
      </c>
      <c r="S59" s="17"/>
      <c r="T59" s="17">
        <v>0.70894887755896796</v>
      </c>
      <c r="U59" s="17">
        <v>0.60168454782098202</v>
      </c>
      <c r="V59" s="17"/>
      <c r="W59" s="17">
        <v>0.63391679535601697</v>
      </c>
      <c r="X59" s="17">
        <v>0.70018048396074395</v>
      </c>
      <c r="Y59" s="17"/>
      <c r="Z59" s="17">
        <v>0.66472497798222197</v>
      </c>
      <c r="AA59" s="17">
        <v>0.61451558643885595</v>
      </c>
      <c r="AB59" s="17"/>
      <c r="AC59" s="17">
        <v>0.69910431259962402</v>
      </c>
      <c r="AD59" s="17">
        <v>0.51119525801286203</v>
      </c>
      <c r="AE59" s="17">
        <v>0</v>
      </c>
      <c r="AF59" s="17"/>
      <c r="AG59" s="17">
        <v>1</v>
      </c>
      <c r="AH59" s="17">
        <v>0.36099535759273299</v>
      </c>
      <c r="AI59" s="17"/>
      <c r="AJ59" s="17">
        <v>0.88230632949855603</v>
      </c>
      <c r="AK59" s="17">
        <v>0.53098494405098795</v>
      </c>
      <c r="AL59" s="17"/>
      <c r="AM59" s="17">
        <v>0.64509591933630706</v>
      </c>
      <c r="AN59" s="17">
        <v>0.42600095771688201</v>
      </c>
      <c r="AO59" s="17">
        <v>0.70307985719846899</v>
      </c>
      <c r="AP59" s="17"/>
      <c r="AQ59" s="17">
        <v>0.55036768607323205</v>
      </c>
      <c r="AR59" s="17">
        <v>0.32613603512210798</v>
      </c>
      <c r="AS59" s="17">
        <v>0.90696643271961297</v>
      </c>
      <c r="AT59" s="17">
        <v>0.833212244109652</v>
      </c>
      <c r="AU59" s="17">
        <v>0.50849297485253897</v>
      </c>
      <c r="AV59" s="17"/>
      <c r="AW59" s="17">
        <v>0.62932743485639697</v>
      </c>
      <c r="AX59" s="17">
        <v>0.63803752483439902</v>
      </c>
      <c r="AY59" s="17">
        <v>0.67751987042335304</v>
      </c>
      <c r="AZ59" s="17">
        <v>0.65798517651720601</v>
      </c>
      <c r="BA59" s="17">
        <v>0.59097206449079698</v>
      </c>
      <c r="BB59" s="17"/>
      <c r="BC59" s="17">
        <v>0.72940869218420301</v>
      </c>
      <c r="BD59" s="17">
        <v>0.62666840001622004</v>
      </c>
      <c r="BE59" s="17">
        <v>0.53835350078939104</v>
      </c>
      <c r="BF59" s="17"/>
      <c r="BG59" s="17">
        <v>0.66102094482040696</v>
      </c>
      <c r="BH59" s="17">
        <v>0.57414407077096696</v>
      </c>
      <c r="BI59" s="17">
        <v>0.61848345334151</v>
      </c>
    </row>
    <row r="60" spans="2:61" x14ac:dyDescent="0.3">
      <c r="B60" t="s">
        <v>102</v>
      </c>
      <c r="C60" s="17">
        <v>0.33784153079066997</v>
      </c>
      <c r="D60" s="17">
        <v>0.26378671514986002</v>
      </c>
      <c r="E60" s="17">
        <v>0.39699945889197202</v>
      </c>
      <c r="F60" s="17"/>
      <c r="G60" s="17">
        <v>0.289614556271859</v>
      </c>
      <c r="H60" s="17">
        <v>0.37333990522146998</v>
      </c>
      <c r="I60" s="17"/>
      <c r="J60" s="17">
        <v>0.234628098038518</v>
      </c>
      <c r="K60" s="17">
        <v>0.45262586121953702</v>
      </c>
      <c r="L60" s="17">
        <v>0.28956301759589498</v>
      </c>
      <c r="M60" s="17">
        <v>0.37705555896346998</v>
      </c>
      <c r="N60" s="17">
        <v>0.39047157879087402</v>
      </c>
      <c r="O60" s="17">
        <v>0.33600166139478599</v>
      </c>
      <c r="P60" s="17">
        <v>0.31743005311001798</v>
      </c>
      <c r="Q60" s="17">
        <v>0.32150842959452802</v>
      </c>
      <c r="R60" s="17">
        <v>0.28173758103728302</v>
      </c>
      <c r="S60" s="17"/>
      <c r="T60" s="17">
        <v>0.28506147586245101</v>
      </c>
      <c r="U60" s="17">
        <v>0.37241777562990702</v>
      </c>
      <c r="V60" s="17"/>
      <c r="W60" s="17">
        <v>0.34679980975920999</v>
      </c>
      <c r="X60" s="17">
        <v>0.28873800734240301</v>
      </c>
      <c r="Y60" s="17"/>
      <c r="Z60" s="17">
        <v>0.31675448008766499</v>
      </c>
      <c r="AA60" s="17">
        <v>0.36804225276637398</v>
      </c>
      <c r="AB60" s="17"/>
      <c r="AC60" s="17">
        <v>0.282045699361122</v>
      </c>
      <c r="AD60" s="17">
        <v>0.47279935424701103</v>
      </c>
      <c r="AE60" s="17">
        <v>0</v>
      </c>
      <c r="AF60" s="17"/>
      <c r="AG60" s="17">
        <v>0</v>
      </c>
      <c r="AH60" s="17">
        <v>0.63900464240726695</v>
      </c>
      <c r="AI60" s="17"/>
      <c r="AJ60" s="17">
        <v>0.10960479562903</v>
      </c>
      <c r="AK60" s="17">
        <v>0.44907126067162101</v>
      </c>
      <c r="AL60" s="17"/>
      <c r="AM60" s="17">
        <v>0.33515875204304502</v>
      </c>
      <c r="AN60" s="17">
        <v>0.57399904228311804</v>
      </c>
      <c r="AO60" s="17">
        <v>0.28432615528247701</v>
      </c>
      <c r="AP60" s="17"/>
      <c r="AQ60" s="17">
        <v>0.42889778224838598</v>
      </c>
      <c r="AR60" s="17">
        <v>0.65404273889654196</v>
      </c>
      <c r="AS60" s="17">
        <v>8.5474755180745599E-2</v>
      </c>
      <c r="AT60" s="17">
        <v>0.15668882927107</v>
      </c>
      <c r="AU60" s="17">
        <v>0.45428045505311498</v>
      </c>
      <c r="AV60" s="17"/>
      <c r="AW60" s="17">
        <v>0.35611589885322897</v>
      </c>
      <c r="AX60" s="17">
        <v>0.34414030254038802</v>
      </c>
      <c r="AY60" s="17">
        <v>0.31512092807879999</v>
      </c>
      <c r="AZ60" s="17">
        <v>0.30595468849150598</v>
      </c>
      <c r="BA60" s="17">
        <v>0.38938403906611402</v>
      </c>
      <c r="BB60" s="17"/>
      <c r="BC60" s="17">
        <v>0.265837693223268</v>
      </c>
      <c r="BD60" s="17">
        <v>0.35388449484417001</v>
      </c>
      <c r="BE60" s="17">
        <v>0.42351165561477799</v>
      </c>
      <c r="BF60" s="17"/>
      <c r="BG60" s="17">
        <v>0.32851977264802301</v>
      </c>
      <c r="BH60" s="17">
        <v>0.38158205902744202</v>
      </c>
      <c r="BI60" s="17">
        <v>0.34904265251369498</v>
      </c>
    </row>
    <row r="61" spans="2:61" x14ac:dyDescent="0.3">
      <c r="B61" t="s">
        <v>85</v>
      </c>
      <c r="C61" s="17">
        <v>1.8017936675051201E-2</v>
      </c>
      <c r="D61" s="17">
        <v>1.96377239602257E-2</v>
      </c>
      <c r="E61" s="17">
        <v>1.6767822708036201E-2</v>
      </c>
      <c r="F61" s="17"/>
      <c r="G61" s="17">
        <v>1.0249489114972799E-2</v>
      </c>
      <c r="H61" s="17">
        <v>2.4447755790954501E-2</v>
      </c>
      <c r="I61" s="17"/>
      <c r="J61" s="17">
        <v>7.8830244952518506E-3</v>
      </c>
      <c r="K61" s="17">
        <v>5.8148714909743602E-3</v>
      </c>
      <c r="L61" s="17">
        <v>1.6164658508103301E-2</v>
      </c>
      <c r="M61" s="17">
        <v>0</v>
      </c>
      <c r="N61" s="17">
        <v>1.7988426532200799E-2</v>
      </c>
      <c r="O61" s="17">
        <v>3.9764620490450299E-2</v>
      </c>
      <c r="P61" s="17">
        <v>1.5429394741977499E-2</v>
      </c>
      <c r="Q61" s="17">
        <v>4.6369781325857298E-2</v>
      </c>
      <c r="R61" s="17">
        <v>3.09280728410391E-2</v>
      </c>
      <c r="S61" s="17"/>
      <c r="T61" s="17">
        <v>5.9896465785809899E-3</v>
      </c>
      <c r="U61" s="17">
        <v>2.5897676549110401E-2</v>
      </c>
      <c r="V61" s="17"/>
      <c r="W61" s="17">
        <v>1.9283394884773101E-2</v>
      </c>
      <c r="X61" s="17">
        <v>1.10815086968532E-2</v>
      </c>
      <c r="Y61" s="17"/>
      <c r="Z61" s="17">
        <v>1.8520541930112999E-2</v>
      </c>
      <c r="AA61" s="17">
        <v>1.74421607947698E-2</v>
      </c>
      <c r="AB61" s="17"/>
      <c r="AC61" s="17">
        <v>1.8849988039254299E-2</v>
      </c>
      <c r="AD61" s="17">
        <v>1.6005387740127199E-2</v>
      </c>
      <c r="AE61" s="17">
        <v>0</v>
      </c>
      <c r="AF61" s="17"/>
      <c r="AG61" s="17">
        <v>0</v>
      </c>
      <c r="AH61" s="17">
        <v>0</v>
      </c>
      <c r="AI61" s="17"/>
      <c r="AJ61" s="17">
        <v>8.0888748724136008E-3</v>
      </c>
      <c r="AK61" s="17">
        <v>1.99437952773916E-2</v>
      </c>
      <c r="AL61" s="17"/>
      <c r="AM61" s="17">
        <v>1.97453286206483E-2</v>
      </c>
      <c r="AN61" s="17">
        <v>0</v>
      </c>
      <c r="AO61" s="17">
        <v>1.25939875190539E-2</v>
      </c>
      <c r="AP61" s="17"/>
      <c r="AQ61" s="17">
        <v>2.07345316783813E-2</v>
      </c>
      <c r="AR61" s="17">
        <v>1.9821225981349701E-2</v>
      </c>
      <c r="AS61" s="17">
        <v>7.5588120996411302E-3</v>
      </c>
      <c r="AT61" s="17">
        <v>1.0098926619277899E-2</v>
      </c>
      <c r="AU61" s="17">
        <v>3.7226570094346302E-2</v>
      </c>
      <c r="AV61" s="17"/>
      <c r="AW61" s="17">
        <v>1.45566662903746E-2</v>
      </c>
      <c r="AX61" s="17">
        <v>1.7822172625213201E-2</v>
      </c>
      <c r="AY61" s="17">
        <v>7.3592014978469599E-3</v>
      </c>
      <c r="AZ61" s="17">
        <v>3.6060134991288399E-2</v>
      </c>
      <c r="BA61" s="17">
        <v>1.96438964430889E-2</v>
      </c>
      <c r="BB61" s="17"/>
      <c r="BC61" s="17">
        <v>4.7536145925296102E-3</v>
      </c>
      <c r="BD61" s="17">
        <v>1.9447105139610101E-2</v>
      </c>
      <c r="BE61" s="17">
        <v>3.8134843595831601E-2</v>
      </c>
      <c r="BF61" s="17"/>
      <c r="BG61" s="17">
        <v>1.0459282531570401E-2</v>
      </c>
      <c r="BH61" s="17">
        <v>4.42738702015908E-2</v>
      </c>
      <c r="BI61" s="17">
        <v>3.2473894144794298E-2</v>
      </c>
    </row>
    <row r="62" spans="2:61" x14ac:dyDescent="0.3">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row>
    <row r="63" spans="2:61" x14ac:dyDescent="0.3">
      <c r="B63" s="6" t="s">
        <v>369</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row>
    <row r="64" spans="2:61" x14ac:dyDescent="0.3">
      <c r="B64" s="21" t="s">
        <v>409</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row>
    <row r="65" spans="2:61" x14ac:dyDescent="0.3">
      <c r="B65" t="s">
        <v>103</v>
      </c>
      <c r="C65" s="17">
        <v>0.51485596942788703</v>
      </c>
      <c r="D65" s="17">
        <v>0.48838517803149001</v>
      </c>
      <c r="E65" s="17">
        <v>0.53966464749125398</v>
      </c>
      <c r="F65" s="17"/>
      <c r="G65" s="17">
        <v>0.51902705281571704</v>
      </c>
      <c r="H65" s="17">
        <v>0.50994336390013995</v>
      </c>
      <c r="I65" s="17"/>
      <c r="J65" s="17">
        <v>0.49949101560304199</v>
      </c>
      <c r="K65" s="17">
        <v>0.50204267896997601</v>
      </c>
      <c r="L65" s="17">
        <v>0.47716071118803</v>
      </c>
      <c r="M65" s="17">
        <v>0.47563606936217301</v>
      </c>
      <c r="N65" s="17">
        <v>0.50722497329915295</v>
      </c>
      <c r="O65" s="17">
        <v>0.47930461273067099</v>
      </c>
      <c r="P65" s="17">
        <v>0.57252194138183499</v>
      </c>
      <c r="Q65" s="17">
        <v>0.53146997408683205</v>
      </c>
      <c r="R65" s="17">
        <v>0.58830176372318699</v>
      </c>
      <c r="S65" s="17"/>
      <c r="T65" s="17">
        <v>0.51344391685161905</v>
      </c>
      <c r="U65" s="17">
        <v>0.51594591526115896</v>
      </c>
      <c r="V65" s="17"/>
      <c r="W65" s="17">
        <v>0.53051265829764305</v>
      </c>
      <c r="X65" s="17">
        <v>0.43715789573882602</v>
      </c>
      <c r="Y65" s="17"/>
      <c r="Z65" s="17">
        <v>0.52429549074761606</v>
      </c>
      <c r="AA65" s="17">
        <v>0.49871951816047</v>
      </c>
      <c r="AB65" s="17"/>
      <c r="AC65" s="17">
        <v>0.57901673823996302</v>
      </c>
      <c r="AD65" s="17">
        <v>0.302618999855228</v>
      </c>
      <c r="AE65" s="17">
        <v>0</v>
      </c>
      <c r="AF65" s="17"/>
      <c r="AG65" s="17">
        <v>0.73633288871248304</v>
      </c>
      <c r="AH65" s="17">
        <v>0</v>
      </c>
      <c r="AI65" s="17"/>
      <c r="AJ65" s="17">
        <v>0.65245668729098205</v>
      </c>
      <c r="AK65" s="17">
        <v>0.40352248070303298</v>
      </c>
      <c r="AL65" s="17"/>
      <c r="AM65" s="17">
        <v>0.50549056936518699</v>
      </c>
      <c r="AN65" s="17">
        <v>0.556042701792546</v>
      </c>
      <c r="AO65" s="17">
        <v>0.54409824830665798</v>
      </c>
      <c r="AP65" s="17"/>
      <c r="AQ65" s="17">
        <v>0.40487691803074599</v>
      </c>
      <c r="AR65" s="17">
        <v>0.18288495305930499</v>
      </c>
      <c r="AS65" s="17">
        <v>0.67099753394201</v>
      </c>
      <c r="AT65" s="17">
        <v>0.59290901583914801</v>
      </c>
      <c r="AU65" s="17">
        <v>0.56965822988799497</v>
      </c>
      <c r="AV65" s="17"/>
      <c r="AW65" s="17">
        <v>0.492938083697402</v>
      </c>
      <c r="AX65" s="17">
        <v>0.50462878801450295</v>
      </c>
      <c r="AY65" s="17">
        <v>0.50249026181246104</v>
      </c>
      <c r="AZ65" s="17">
        <v>0.53260062773448402</v>
      </c>
      <c r="BA65" s="17">
        <v>0.61442345621467098</v>
      </c>
      <c r="BB65" s="17"/>
      <c r="BC65" s="17">
        <v>0.56930048151524804</v>
      </c>
      <c r="BD65" s="17">
        <v>0.46607669685092001</v>
      </c>
      <c r="BE65" s="17">
        <v>0.50318269155304396</v>
      </c>
      <c r="BF65" s="17"/>
      <c r="BG65" s="17">
        <v>0.51565883195893802</v>
      </c>
      <c r="BH65" s="17">
        <v>0.41200987270565098</v>
      </c>
      <c r="BI65" s="17">
        <v>0.55025357150508702</v>
      </c>
    </row>
    <row r="66" spans="2:61" x14ac:dyDescent="0.3">
      <c r="B66" t="s">
        <v>104</v>
      </c>
      <c r="C66" s="17">
        <v>0.18436034607329899</v>
      </c>
      <c r="D66" s="17">
        <v>0.223213117000511</v>
      </c>
      <c r="E66" s="17">
        <v>0.14658372587339</v>
      </c>
      <c r="F66" s="17"/>
      <c r="G66" s="17">
        <v>0.21873839143440199</v>
      </c>
      <c r="H66" s="17">
        <v>0.15232704997576599</v>
      </c>
      <c r="I66" s="17"/>
      <c r="J66" s="17">
        <v>0.30508064959042602</v>
      </c>
      <c r="K66" s="17">
        <v>0.15911941407460001</v>
      </c>
      <c r="L66" s="17">
        <v>0.13612857223706301</v>
      </c>
      <c r="M66" s="17">
        <v>0.20874361840662201</v>
      </c>
      <c r="N66" s="17">
        <v>0.237561991102688</v>
      </c>
      <c r="O66" s="17">
        <v>0.17315548357985699</v>
      </c>
      <c r="P66" s="17">
        <v>0.122342890912781</v>
      </c>
      <c r="Q66" s="17">
        <v>0.12918389636147001</v>
      </c>
      <c r="R66" s="17">
        <v>0.134467791964478</v>
      </c>
      <c r="S66" s="17"/>
      <c r="T66" s="17">
        <v>0.23935603541310899</v>
      </c>
      <c r="U66" s="17">
        <v>0.141909857011321</v>
      </c>
      <c r="V66" s="17"/>
      <c r="W66" s="17">
        <v>0.159325505738277</v>
      </c>
      <c r="X66" s="17">
        <v>0.30859854773430201</v>
      </c>
      <c r="Y66" s="17"/>
      <c r="Z66" s="17">
        <v>0.18730053473941999</v>
      </c>
      <c r="AA66" s="17">
        <v>0.18123270893749599</v>
      </c>
      <c r="AB66" s="17"/>
      <c r="AC66" s="17">
        <v>0.188131994750244</v>
      </c>
      <c r="AD66" s="17">
        <v>0.17188413513772999</v>
      </c>
      <c r="AE66" s="17">
        <v>0</v>
      </c>
      <c r="AF66" s="17"/>
      <c r="AG66" s="17">
        <v>0.26366711128751702</v>
      </c>
      <c r="AH66" s="17">
        <v>0</v>
      </c>
      <c r="AI66" s="17"/>
      <c r="AJ66" s="17">
        <v>0.23345615862753799</v>
      </c>
      <c r="AK66" s="17">
        <v>0.14744686701597201</v>
      </c>
      <c r="AL66" s="17"/>
      <c r="AM66" s="17">
        <v>0.17236382440984399</v>
      </c>
      <c r="AN66" s="17">
        <v>0.27273068458810001</v>
      </c>
      <c r="AO66" s="17">
        <v>0.26177283127491402</v>
      </c>
      <c r="AP66" s="17"/>
      <c r="AQ66" s="17">
        <v>0.14350533825464001</v>
      </c>
      <c r="AR66" s="17">
        <v>0.23125958118692</v>
      </c>
      <c r="AS66" s="17">
        <v>0.22122608423071599</v>
      </c>
      <c r="AT66" s="17">
        <v>0.26589608802183401</v>
      </c>
      <c r="AU66" s="17">
        <v>0.14785531411734601</v>
      </c>
      <c r="AV66" s="17"/>
      <c r="AW66" s="17">
        <v>0.20131040131234501</v>
      </c>
      <c r="AX66" s="17">
        <v>0.19089332235751</v>
      </c>
      <c r="AY66" s="17">
        <v>0.191415099731371</v>
      </c>
      <c r="AZ66" s="17">
        <v>0.17535750930176799</v>
      </c>
      <c r="BA66" s="17">
        <v>0.111251390275522</v>
      </c>
      <c r="BB66" s="17"/>
      <c r="BC66" s="17">
        <v>0.16171882093950299</v>
      </c>
      <c r="BD66" s="17">
        <v>0.20662709852432601</v>
      </c>
      <c r="BE66" s="17">
        <v>0.22788495658229599</v>
      </c>
      <c r="BF66" s="17"/>
      <c r="BG66" s="17">
        <v>0.19737597036985099</v>
      </c>
      <c r="BH66" s="17">
        <v>0.20456980003330999</v>
      </c>
      <c r="BI66" s="17">
        <v>0.13099819513812599</v>
      </c>
    </row>
    <row r="67" spans="2:61" x14ac:dyDescent="0.3">
      <c r="B67" t="s">
        <v>105</v>
      </c>
      <c r="C67" s="17">
        <v>0.26330085918340401</v>
      </c>
      <c r="D67" s="17">
        <v>0.26679821967338802</v>
      </c>
      <c r="E67" s="17">
        <v>0.26053777123250499</v>
      </c>
      <c r="F67" s="17"/>
      <c r="G67" s="17">
        <v>0.23414327496957801</v>
      </c>
      <c r="H67" s="17">
        <v>0.29131816924208498</v>
      </c>
      <c r="I67" s="17"/>
      <c r="J67" s="17">
        <v>0.185021549004448</v>
      </c>
      <c r="K67" s="17">
        <v>0.29343466938339702</v>
      </c>
      <c r="L67" s="17">
        <v>0.35655134285668699</v>
      </c>
      <c r="M67" s="17">
        <v>0.27405868219657797</v>
      </c>
      <c r="N67" s="17">
        <v>0.21996041972382499</v>
      </c>
      <c r="O67" s="17">
        <v>0.286181105369466</v>
      </c>
      <c r="P67" s="17">
        <v>0.25208207680390299</v>
      </c>
      <c r="Q67" s="17">
        <v>0.27405874813706599</v>
      </c>
      <c r="R67" s="17">
        <v>0.252323593794541</v>
      </c>
      <c r="S67" s="17"/>
      <c r="T67" s="17">
        <v>0.22782700003200199</v>
      </c>
      <c r="U67" s="17">
        <v>0.290682690159067</v>
      </c>
      <c r="V67" s="17"/>
      <c r="W67" s="17">
        <v>0.27018339938316299</v>
      </c>
      <c r="X67" s="17">
        <v>0.22914548188381501</v>
      </c>
      <c r="Y67" s="17"/>
      <c r="Z67" s="17">
        <v>0.249957551460158</v>
      </c>
      <c r="AA67" s="17">
        <v>0.283783622916289</v>
      </c>
      <c r="AB67" s="17"/>
      <c r="AC67" s="17">
        <v>0.192035936690862</v>
      </c>
      <c r="AD67" s="17">
        <v>0.49903761026486598</v>
      </c>
      <c r="AE67" s="17">
        <v>0</v>
      </c>
      <c r="AF67" s="17"/>
      <c r="AG67" s="17">
        <v>0</v>
      </c>
      <c r="AH67" s="17">
        <v>0.88863264686647303</v>
      </c>
      <c r="AI67" s="17"/>
      <c r="AJ67" s="17">
        <v>0.10625876288255801</v>
      </c>
      <c r="AK67" s="17">
        <v>0.38701337491224602</v>
      </c>
      <c r="AL67" s="17"/>
      <c r="AM67" s="17">
        <v>0.27934393744695002</v>
      </c>
      <c r="AN67" s="17">
        <v>0.17122661361935401</v>
      </c>
      <c r="AO67" s="17">
        <v>0.17819470100753301</v>
      </c>
      <c r="AP67" s="17"/>
      <c r="AQ67" s="17">
        <v>0.38705603962968399</v>
      </c>
      <c r="AR67" s="17">
        <v>0.52245893348666805</v>
      </c>
      <c r="AS67" s="17">
        <v>0.100310232325397</v>
      </c>
      <c r="AT67" s="17">
        <v>0.13167426102820401</v>
      </c>
      <c r="AU67" s="17">
        <v>0.26675759348837702</v>
      </c>
      <c r="AV67" s="17"/>
      <c r="AW67" s="17">
        <v>0.29323124700848302</v>
      </c>
      <c r="AX67" s="17">
        <v>0.28473137114608399</v>
      </c>
      <c r="AY67" s="17">
        <v>0.24983916445964399</v>
      </c>
      <c r="AZ67" s="17">
        <v>0.225694630743106</v>
      </c>
      <c r="BA67" s="17">
        <v>0.210767138959781</v>
      </c>
      <c r="BB67" s="17"/>
      <c r="BC67" s="17">
        <v>0.24828001751004</v>
      </c>
      <c r="BD67" s="17">
        <v>0.29386628582697499</v>
      </c>
      <c r="BE67" s="17">
        <v>0.172508053194496</v>
      </c>
      <c r="BF67" s="17"/>
      <c r="BG67" s="17">
        <v>0.260048992137424</v>
      </c>
      <c r="BH67" s="17">
        <v>0.31619195882472001</v>
      </c>
      <c r="BI67" s="17">
        <v>0.25509776345862001</v>
      </c>
    </row>
    <row r="68" spans="2:61" x14ac:dyDescent="0.3">
      <c r="B68" t="s">
        <v>106</v>
      </c>
      <c r="C68" s="17">
        <v>2.3828583184176501E-2</v>
      </c>
      <c r="D68" s="17">
        <v>1.54320933040981E-2</v>
      </c>
      <c r="E68" s="17">
        <v>3.2157008995165597E-2</v>
      </c>
      <c r="F68" s="17"/>
      <c r="G68" s="17">
        <v>2.1178904032836999E-2</v>
      </c>
      <c r="H68" s="17">
        <v>2.63744409523529E-2</v>
      </c>
      <c r="I68" s="17"/>
      <c r="J68" s="17">
        <v>1.04067858020837E-2</v>
      </c>
      <c r="K68" s="17">
        <v>3.4665961262310398E-2</v>
      </c>
      <c r="L68" s="17">
        <v>9.0881791081054205E-3</v>
      </c>
      <c r="M68" s="17">
        <v>2.6857343528683901E-2</v>
      </c>
      <c r="N68" s="17">
        <v>1.32878554583622E-2</v>
      </c>
      <c r="O68" s="17">
        <v>4.1735367596086599E-2</v>
      </c>
      <c r="P68" s="17">
        <v>1.9950292384330499E-2</v>
      </c>
      <c r="Q68" s="17">
        <v>6.5287381414631904E-2</v>
      </c>
      <c r="R68" s="17">
        <v>1.66045670118629E-2</v>
      </c>
      <c r="S68" s="17"/>
      <c r="T68" s="17">
        <v>1.7314497259960801E-2</v>
      </c>
      <c r="U68" s="17">
        <v>2.8856725145741599E-2</v>
      </c>
      <c r="V68" s="17"/>
      <c r="W68" s="17">
        <v>2.7317935711864499E-2</v>
      </c>
      <c r="X68" s="17">
        <v>6.5122800961637996E-3</v>
      </c>
      <c r="Y68" s="17"/>
      <c r="Z68" s="17">
        <v>2.5639870680016701E-2</v>
      </c>
      <c r="AA68" s="17">
        <v>2.1144185716832398E-2</v>
      </c>
      <c r="AB68" s="17"/>
      <c r="AC68" s="17">
        <v>2.4396117515794701E-2</v>
      </c>
      <c r="AD68" s="17">
        <v>2.1951240239239299E-2</v>
      </c>
      <c r="AE68" s="17">
        <v>0</v>
      </c>
      <c r="AF68" s="17"/>
      <c r="AG68" s="17">
        <v>0</v>
      </c>
      <c r="AH68" s="17">
        <v>8.04207666154374E-2</v>
      </c>
      <c r="AI68" s="17"/>
      <c r="AJ68" s="17">
        <v>2.7379700044805801E-3</v>
      </c>
      <c r="AK68" s="17">
        <v>4.12352458191525E-2</v>
      </c>
      <c r="AL68" s="17"/>
      <c r="AM68" s="17">
        <v>2.6872847669329802E-2</v>
      </c>
      <c r="AN68" s="17">
        <v>0</v>
      </c>
      <c r="AO68" s="17">
        <v>1.5934219410895099E-2</v>
      </c>
      <c r="AP68" s="17"/>
      <c r="AQ68" s="17">
        <v>4.3391270476600102E-2</v>
      </c>
      <c r="AR68" s="17">
        <v>6.3396532267107605E-2</v>
      </c>
      <c r="AS68" s="17">
        <v>0</v>
      </c>
      <c r="AT68" s="17">
        <v>9.5206351108141508E-3</v>
      </c>
      <c r="AU68" s="17">
        <v>0</v>
      </c>
      <c r="AV68" s="17"/>
      <c r="AW68" s="17">
        <v>6.7525335605766301E-3</v>
      </c>
      <c r="AX68" s="17">
        <v>6.4899943556702604E-3</v>
      </c>
      <c r="AY68" s="17">
        <v>3.7088452222762198E-2</v>
      </c>
      <c r="AZ68" s="17">
        <v>4.4287896763700298E-2</v>
      </c>
      <c r="BA68" s="17">
        <v>6.3558014550026701E-2</v>
      </c>
      <c r="BB68" s="17"/>
      <c r="BC68" s="17">
        <v>7.6131946709423496E-3</v>
      </c>
      <c r="BD68" s="17">
        <v>2.1798914963627999E-2</v>
      </c>
      <c r="BE68" s="17">
        <v>8.3737427298245001E-2</v>
      </c>
      <c r="BF68" s="17"/>
      <c r="BG68" s="17">
        <v>1.5876923074124999E-2</v>
      </c>
      <c r="BH68" s="17">
        <v>3.7990792252710501E-2</v>
      </c>
      <c r="BI68" s="17">
        <v>4.6576418320341297E-2</v>
      </c>
    </row>
    <row r="69" spans="2:61" x14ac:dyDescent="0.3">
      <c r="B69" t="s">
        <v>107</v>
      </c>
      <c r="C69" s="17">
        <v>9.1694389664156491E-3</v>
      </c>
      <c r="D69" s="17">
        <v>3.0526071842100501E-3</v>
      </c>
      <c r="E69" s="17">
        <v>1.52155269253684E-2</v>
      </c>
      <c r="F69" s="17"/>
      <c r="G69" s="17">
        <v>6.9123767474664104E-3</v>
      </c>
      <c r="H69" s="17">
        <v>1.1315566011130001E-2</v>
      </c>
      <c r="I69" s="17"/>
      <c r="J69" s="17">
        <v>0</v>
      </c>
      <c r="K69" s="17">
        <v>0</v>
      </c>
      <c r="L69" s="17">
        <v>2.10711946101142E-2</v>
      </c>
      <c r="M69" s="17">
        <v>1.4704286505942601E-2</v>
      </c>
      <c r="N69" s="17">
        <v>1.09823802079861E-2</v>
      </c>
      <c r="O69" s="17">
        <v>1.96234307239187E-2</v>
      </c>
      <c r="P69" s="17">
        <v>1.1563826162492401E-2</v>
      </c>
      <c r="Q69" s="17">
        <v>0</v>
      </c>
      <c r="R69" s="17">
        <v>8.3022835059314692E-3</v>
      </c>
      <c r="S69" s="17"/>
      <c r="T69" s="17">
        <v>0</v>
      </c>
      <c r="U69" s="17">
        <v>1.6247214937968501E-2</v>
      </c>
      <c r="V69" s="17"/>
      <c r="W69" s="17">
        <v>9.5547995830132099E-3</v>
      </c>
      <c r="X69" s="17">
        <v>7.2570437061957697E-3</v>
      </c>
      <c r="Y69" s="17"/>
      <c r="Z69" s="17">
        <v>8.8187230271408699E-3</v>
      </c>
      <c r="AA69" s="17">
        <v>9.8055723322838708E-3</v>
      </c>
      <c r="AB69" s="17"/>
      <c r="AC69" s="17">
        <v>1.05786212494951E-2</v>
      </c>
      <c r="AD69" s="17">
        <v>4.50801450293599E-3</v>
      </c>
      <c r="AE69" s="17">
        <v>0</v>
      </c>
      <c r="AF69" s="17"/>
      <c r="AG69" s="17">
        <v>0</v>
      </c>
      <c r="AH69" s="17">
        <v>3.09465865180895E-2</v>
      </c>
      <c r="AI69" s="17"/>
      <c r="AJ69" s="17">
        <v>2.7454076863998602E-3</v>
      </c>
      <c r="AK69" s="17">
        <v>1.45001134852588E-2</v>
      </c>
      <c r="AL69" s="17"/>
      <c r="AM69" s="17">
        <v>1.1448844406303799E-2</v>
      </c>
      <c r="AN69" s="17">
        <v>0</v>
      </c>
      <c r="AO69" s="17">
        <v>0</v>
      </c>
      <c r="AP69" s="17"/>
      <c r="AQ69" s="17">
        <v>1.6032561705141099E-2</v>
      </c>
      <c r="AR69" s="17">
        <v>0</v>
      </c>
      <c r="AS69" s="17">
        <v>4.0267049517721601E-3</v>
      </c>
      <c r="AT69" s="17">
        <v>0</v>
      </c>
      <c r="AU69" s="17">
        <v>0</v>
      </c>
      <c r="AV69" s="17"/>
      <c r="AW69" s="17">
        <v>0</v>
      </c>
      <c r="AX69" s="17">
        <v>6.4357831103372997E-3</v>
      </c>
      <c r="AY69" s="17">
        <v>1.4701896528017899E-2</v>
      </c>
      <c r="AZ69" s="17">
        <v>2.20593354569419E-2</v>
      </c>
      <c r="BA69" s="17">
        <v>0</v>
      </c>
      <c r="BB69" s="17"/>
      <c r="BC69" s="17">
        <v>1.0285810724097601E-2</v>
      </c>
      <c r="BD69" s="17">
        <v>6.4959871723343603E-3</v>
      </c>
      <c r="BE69" s="17">
        <v>1.26868713719188E-2</v>
      </c>
      <c r="BF69" s="17"/>
      <c r="BG69" s="17">
        <v>9.5948997551077893E-3</v>
      </c>
      <c r="BH69" s="17">
        <v>1.6027101759924198E-2</v>
      </c>
      <c r="BI69" s="17">
        <v>5.1217912097698002E-3</v>
      </c>
    </row>
    <row r="70" spans="2:61" x14ac:dyDescent="0.3">
      <c r="B70" t="s">
        <v>108</v>
      </c>
      <c r="C70" s="17">
        <v>4.4848031648178502E-3</v>
      </c>
      <c r="D70" s="17">
        <v>3.1187848063029301E-3</v>
      </c>
      <c r="E70" s="17">
        <v>5.8413194823173104E-3</v>
      </c>
      <c r="F70" s="17"/>
      <c r="G70" s="17">
        <v>0</v>
      </c>
      <c r="H70" s="17">
        <v>8.7214099185254999E-3</v>
      </c>
      <c r="I70" s="17"/>
      <c r="J70" s="17">
        <v>0</v>
      </c>
      <c r="K70" s="17">
        <v>1.0737276309715601E-2</v>
      </c>
      <c r="L70" s="17">
        <v>0</v>
      </c>
      <c r="M70" s="17">
        <v>0</v>
      </c>
      <c r="N70" s="17">
        <v>1.09823802079861E-2</v>
      </c>
      <c r="O70" s="17">
        <v>0</v>
      </c>
      <c r="P70" s="17">
        <v>2.1538972354657699E-2</v>
      </c>
      <c r="Q70" s="17">
        <v>0</v>
      </c>
      <c r="R70" s="17">
        <v>0</v>
      </c>
      <c r="S70" s="17"/>
      <c r="T70" s="17">
        <v>2.05855044330966E-3</v>
      </c>
      <c r="U70" s="17">
        <v>6.3575974847431896E-3</v>
      </c>
      <c r="V70" s="17"/>
      <c r="W70" s="17">
        <v>3.1057012860383E-3</v>
      </c>
      <c r="X70" s="17">
        <v>1.13287508406973E-2</v>
      </c>
      <c r="Y70" s="17"/>
      <c r="Z70" s="17">
        <v>3.9878293456483303E-3</v>
      </c>
      <c r="AA70" s="17">
        <v>5.3143919366292298E-3</v>
      </c>
      <c r="AB70" s="17"/>
      <c r="AC70" s="17">
        <v>5.8405915536406299E-3</v>
      </c>
      <c r="AD70" s="17">
        <v>0</v>
      </c>
      <c r="AE70" s="17">
        <v>0</v>
      </c>
      <c r="AF70" s="17"/>
      <c r="AG70" s="17">
        <v>0</v>
      </c>
      <c r="AH70" s="17">
        <v>0</v>
      </c>
      <c r="AI70" s="17"/>
      <c r="AJ70" s="17">
        <v>2.34501350804163E-3</v>
      </c>
      <c r="AK70" s="17">
        <v>6.2819180643376004E-3</v>
      </c>
      <c r="AL70" s="17"/>
      <c r="AM70" s="17">
        <v>4.4799767023845603E-3</v>
      </c>
      <c r="AN70" s="17">
        <v>0</v>
      </c>
      <c r="AO70" s="17">
        <v>0</v>
      </c>
      <c r="AP70" s="17"/>
      <c r="AQ70" s="17">
        <v>5.1378719031886103E-3</v>
      </c>
      <c r="AR70" s="17">
        <v>0</v>
      </c>
      <c r="AS70" s="17">
        <v>3.4394445501048001E-3</v>
      </c>
      <c r="AT70" s="17">
        <v>0</v>
      </c>
      <c r="AU70" s="17">
        <v>1.5728862506280899E-2</v>
      </c>
      <c r="AV70" s="17"/>
      <c r="AW70" s="17">
        <v>5.76773442119311E-3</v>
      </c>
      <c r="AX70" s="17">
        <v>6.82074101589505E-3</v>
      </c>
      <c r="AY70" s="17">
        <v>4.4651252457434901E-3</v>
      </c>
      <c r="AZ70" s="17">
        <v>0</v>
      </c>
      <c r="BA70" s="17">
        <v>0</v>
      </c>
      <c r="BB70" s="17"/>
      <c r="BC70" s="17">
        <v>2.8016746401689301E-3</v>
      </c>
      <c r="BD70" s="17">
        <v>5.1350166618169399E-3</v>
      </c>
      <c r="BE70" s="17">
        <v>0</v>
      </c>
      <c r="BF70" s="17"/>
      <c r="BG70" s="17">
        <v>1.44438270455439E-3</v>
      </c>
      <c r="BH70" s="17">
        <v>1.32104744236841E-2</v>
      </c>
      <c r="BI70" s="17">
        <v>1.19522603680566E-2</v>
      </c>
    </row>
    <row r="71" spans="2:61" x14ac:dyDescent="0.3">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row>
    <row r="72" spans="2:61" x14ac:dyDescent="0.3">
      <c r="B72" s="6" t="s">
        <v>117</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row>
    <row r="73" spans="2:61" x14ac:dyDescent="0.3">
      <c r="B73" s="21" t="s">
        <v>409</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row>
    <row r="74" spans="2:61" x14ac:dyDescent="0.3">
      <c r="B74" t="s">
        <v>109</v>
      </c>
      <c r="C74" s="17">
        <v>0.47411101476011103</v>
      </c>
      <c r="D74" s="17">
        <v>0.37238230163303498</v>
      </c>
      <c r="E74" s="17">
        <v>0.57291047685127305</v>
      </c>
      <c r="F74" s="17"/>
      <c r="G74" s="17">
        <v>0.28880392003666799</v>
      </c>
      <c r="H74" s="17">
        <v>0.64772512260326698</v>
      </c>
      <c r="I74" s="17"/>
      <c r="J74" s="17">
        <v>0.23229304745531901</v>
      </c>
      <c r="K74" s="17">
        <v>0.56712901628713797</v>
      </c>
      <c r="L74" s="17">
        <v>0.488683309644728</v>
      </c>
      <c r="M74" s="17">
        <v>0.474798504873987</v>
      </c>
      <c r="N74" s="17">
        <v>0.44638074205126699</v>
      </c>
      <c r="O74" s="17">
        <v>0.537746122284263</v>
      </c>
      <c r="P74" s="17">
        <v>0.54309578796023406</v>
      </c>
      <c r="Q74" s="17">
        <v>0.465080059680828</v>
      </c>
      <c r="R74" s="17">
        <v>0.55835720534496402</v>
      </c>
      <c r="S74" s="17"/>
      <c r="T74" s="17">
        <v>0.26099170314694398</v>
      </c>
      <c r="U74" s="17">
        <v>0.63861516254214101</v>
      </c>
      <c r="V74" s="17"/>
      <c r="W74" s="17">
        <v>0.51784027221729201</v>
      </c>
      <c r="X74" s="17">
        <v>0.25709967241688803</v>
      </c>
      <c r="Y74" s="17"/>
      <c r="Z74" s="17">
        <v>0.49262226853698299</v>
      </c>
      <c r="AA74" s="17">
        <v>0.44018121288578599</v>
      </c>
      <c r="AB74" s="17"/>
      <c r="AC74" s="17">
        <v>0.52112031520822599</v>
      </c>
      <c r="AD74" s="17">
        <v>0.318609270414418</v>
      </c>
      <c r="AE74" s="17">
        <v>0</v>
      </c>
      <c r="AF74" s="17"/>
      <c r="AG74" s="17">
        <v>0.47499173418608698</v>
      </c>
      <c r="AH74" s="17">
        <v>0.46407276566522099</v>
      </c>
      <c r="AI74" s="17"/>
      <c r="AJ74" s="17">
        <v>0.358116950028674</v>
      </c>
      <c r="AK74" s="17">
        <v>0.56499556094542902</v>
      </c>
      <c r="AL74" s="17"/>
      <c r="AM74" s="17">
        <v>0.50269178675005799</v>
      </c>
      <c r="AN74" s="17">
        <v>0.70554491796455099</v>
      </c>
      <c r="AO74" s="17">
        <v>0.198763230593517</v>
      </c>
      <c r="AP74" s="17"/>
      <c r="AQ74" s="17">
        <v>0.56881150790124202</v>
      </c>
      <c r="AR74" s="17">
        <v>8.5477259690615703E-2</v>
      </c>
      <c r="AS74" s="17">
        <v>0.39386214093930599</v>
      </c>
      <c r="AT74" s="17">
        <v>0.214071568528995</v>
      </c>
      <c r="AU74" s="17">
        <v>0.77458046540783698</v>
      </c>
      <c r="AV74" s="17"/>
      <c r="AW74" s="17">
        <v>0.41649215334359002</v>
      </c>
      <c r="AX74" s="17">
        <v>0.444685405458074</v>
      </c>
      <c r="AY74" s="17">
        <v>0.491381436015705</v>
      </c>
      <c r="AZ74" s="17">
        <v>0.57727145989831297</v>
      </c>
      <c r="BA74" s="17">
        <v>0.47916688807053498</v>
      </c>
      <c r="BB74" s="17"/>
      <c r="BC74" s="17">
        <v>0.46600854760745197</v>
      </c>
      <c r="BD74" s="17">
        <v>0.47791903483547798</v>
      </c>
      <c r="BE74" s="17">
        <v>0.43631912204583001</v>
      </c>
      <c r="BF74" s="17"/>
      <c r="BG74" s="17">
        <v>0.42174189330276701</v>
      </c>
      <c r="BH74" s="17">
        <v>0.48484397327226503</v>
      </c>
      <c r="BI74" s="17">
        <v>0.65460471333298498</v>
      </c>
    </row>
    <row r="75" spans="2:61" x14ac:dyDescent="0.3">
      <c r="B75" t="s">
        <v>110</v>
      </c>
      <c r="C75" s="17">
        <v>0.124661841298182</v>
      </c>
      <c r="D75" s="17">
        <v>0.150807954322737</v>
      </c>
      <c r="E75" s="17">
        <v>9.9241467350043897E-2</v>
      </c>
      <c r="F75" s="17"/>
      <c r="G75" s="17">
        <v>0.14937421274915899</v>
      </c>
      <c r="H75" s="17">
        <v>0.10161907498177999</v>
      </c>
      <c r="I75" s="17"/>
      <c r="J75" s="17">
        <v>0.124221394420924</v>
      </c>
      <c r="K75" s="17">
        <v>9.9609317202624698E-2</v>
      </c>
      <c r="L75" s="17">
        <v>0.13390760119304199</v>
      </c>
      <c r="M75" s="17">
        <v>0.15078649274549</v>
      </c>
      <c r="N75" s="17">
        <v>0.110002590537009</v>
      </c>
      <c r="O75" s="17">
        <v>0.119102473170935</v>
      </c>
      <c r="P75" s="17">
        <v>0.120754210942454</v>
      </c>
      <c r="Q75" s="17">
        <v>0.15419939488991</v>
      </c>
      <c r="R75" s="17">
        <v>0.12901156226556601</v>
      </c>
      <c r="S75" s="17"/>
      <c r="T75" s="17">
        <v>0.157099355798762</v>
      </c>
      <c r="U75" s="17">
        <v>9.9623727019872904E-2</v>
      </c>
      <c r="V75" s="17"/>
      <c r="W75" s="17">
        <v>0.12084747389191899</v>
      </c>
      <c r="X75" s="17">
        <v>0.143591067156499</v>
      </c>
      <c r="Y75" s="17"/>
      <c r="Z75" s="17">
        <v>0.11514108944641401</v>
      </c>
      <c r="AA75" s="17">
        <v>0.14088172891130599</v>
      </c>
      <c r="AB75" s="17"/>
      <c r="AC75" s="17">
        <v>0.109819588554479</v>
      </c>
      <c r="AD75" s="17">
        <v>0.173758427923904</v>
      </c>
      <c r="AE75" s="17">
        <v>0</v>
      </c>
      <c r="AF75" s="17"/>
      <c r="AG75" s="17">
        <v>0.117449562430556</v>
      </c>
      <c r="AH75" s="17">
        <v>0.143568517055288</v>
      </c>
      <c r="AI75" s="17"/>
      <c r="AJ75" s="17">
        <v>0.12623013871985</v>
      </c>
      <c r="AK75" s="17">
        <v>0.123055635304547</v>
      </c>
      <c r="AL75" s="17"/>
      <c r="AM75" s="17">
        <v>0.13074723523422399</v>
      </c>
      <c r="AN75" s="17">
        <v>0</v>
      </c>
      <c r="AO75" s="17">
        <v>0.11751418585534899</v>
      </c>
      <c r="AP75" s="17"/>
      <c r="AQ75" s="17">
        <v>0.127574160990126</v>
      </c>
      <c r="AR75" s="17">
        <v>7.3734086757992798E-2</v>
      </c>
      <c r="AS75" s="17">
        <v>0.133079703351143</v>
      </c>
      <c r="AT75" s="17">
        <v>0.123430192457839</v>
      </c>
      <c r="AU75" s="17">
        <v>7.2841532580906407E-2</v>
      </c>
      <c r="AV75" s="17"/>
      <c r="AW75" s="17">
        <v>0.12486365888466899</v>
      </c>
      <c r="AX75" s="17">
        <v>0.12770045269885499</v>
      </c>
      <c r="AY75" s="17">
        <v>0.113031850131422</v>
      </c>
      <c r="AZ75" s="17">
        <v>0.116375929996083</v>
      </c>
      <c r="BA75" s="17">
        <v>0.16206305041878</v>
      </c>
      <c r="BB75" s="17"/>
      <c r="BC75" s="17">
        <v>0.111436707728959</v>
      </c>
      <c r="BD75" s="17">
        <v>0.14822275437537899</v>
      </c>
      <c r="BE75" s="17">
        <v>8.8603553698648294E-2</v>
      </c>
      <c r="BF75" s="17"/>
      <c r="BG75" s="17">
        <v>0.1355773981856</v>
      </c>
      <c r="BH75" s="17">
        <v>0.101731137755656</v>
      </c>
      <c r="BI75" s="17">
        <v>9.4732038738044005E-2</v>
      </c>
    </row>
    <row r="76" spans="2:61" x14ac:dyDescent="0.3">
      <c r="B76" t="s">
        <v>111</v>
      </c>
      <c r="C76" s="17">
        <v>0.122905719845345</v>
      </c>
      <c r="D76" s="17">
        <v>0.14322946133549599</v>
      </c>
      <c r="E76" s="17">
        <v>0.103213291740418</v>
      </c>
      <c r="F76" s="17"/>
      <c r="G76" s="17">
        <v>0.16089634090465199</v>
      </c>
      <c r="H76" s="17">
        <v>8.7342837833231102E-2</v>
      </c>
      <c r="I76" s="17"/>
      <c r="J76" s="17">
        <v>0.15620584697555201</v>
      </c>
      <c r="K76" s="17">
        <v>0.11884886520185101</v>
      </c>
      <c r="L76" s="17">
        <v>0.122920873500001</v>
      </c>
      <c r="M76" s="17">
        <v>0.210944350820539</v>
      </c>
      <c r="N76" s="17">
        <v>0.12105394375149101</v>
      </c>
      <c r="O76" s="17">
        <v>0.14284535095502399</v>
      </c>
      <c r="P76" s="17">
        <v>8.5557380691800397E-2</v>
      </c>
      <c r="Q76" s="17">
        <v>6.9790270403218696E-2</v>
      </c>
      <c r="R76" s="17">
        <v>5.94438808020189E-2</v>
      </c>
      <c r="S76" s="17"/>
      <c r="T76" s="17">
        <v>0.14827405907132901</v>
      </c>
      <c r="U76" s="17">
        <v>0.10332421409897299</v>
      </c>
      <c r="V76" s="17"/>
      <c r="W76" s="17">
        <v>0.115900473850487</v>
      </c>
      <c r="X76" s="17">
        <v>0.15767003840888699</v>
      </c>
      <c r="Y76" s="17"/>
      <c r="Z76" s="17">
        <v>0.110316305750267</v>
      </c>
      <c r="AA76" s="17">
        <v>0.143999462106987</v>
      </c>
      <c r="AB76" s="17"/>
      <c r="AC76" s="17">
        <v>0.10508225436957699</v>
      </c>
      <c r="AD76" s="17">
        <v>0.181863839735389</v>
      </c>
      <c r="AE76" s="17">
        <v>0</v>
      </c>
      <c r="AF76" s="17"/>
      <c r="AG76" s="17">
        <v>0.100722019910659</v>
      </c>
      <c r="AH76" s="17">
        <v>0.17711589040534001</v>
      </c>
      <c r="AI76" s="17"/>
      <c r="AJ76" s="17">
        <v>0.13023984311617701</v>
      </c>
      <c r="AK76" s="17">
        <v>0.118825577196493</v>
      </c>
      <c r="AL76" s="17"/>
      <c r="AM76" s="17">
        <v>0.11717134877357099</v>
      </c>
      <c r="AN76" s="17">
        <v>0.29445508203544901</v>
      </c>
      <c r="AO76" s="17">
        <v>0.17561919767505599</v>
      </c>
      <c r="AP76" s="17"/>
      <c r="AQ76" s="17">
        <v>0.117960080620823</v>
      </c>
      <c r="AR76" s="17">
        <v>0.174779970447975</v>
      </c>
      <c r="AS76" s="17">
        <v>0.116899645878937</v>
      </c>
      <c r="AT76" s="17">
        <v>0.17573260248497599</v>
      </c>
      <c r="AU76" s="17">
        <v>6.3970028314909902E-2</v>
      </c>
      <c r="AV76" s="17"/>
      <c r="AW76" s="17">
        <v>9.6143895321536804E-2</v>
      </c>
      <c r="AX76" s="17">
        <v>0.166454768826024</v>
      </c>
      <c r="AY76" s="17">
        <v>0.129307707421249</v>
      </c>
      <c r="AZ76" s="17">
        <v>6.8084927837967296E-2</v>
      </c>
      <c r="BA76" s="17">
        <v>7.8525321577882695E-2</v>
      </c>
      <c r="BB76" s="17"/>
      <c r="BC76" s="17">
        <v>0.123337450125012</v>
      </c>
      <c r="BD76" s="17">
        <v>0.123153147839899</v>
      </c>
      <c r="BE76" s="17">
        <v>0.103485456524508</v>
      </c>
      <c r="BF76" s="17"/>
      <c r="BG76" s="17">
        <v>0.123508415454015</v>
      </c>
      <c r="BH76" s="17">
        <v>0.122563238671326</v>
      </c>
      <c r="BI76" s="17">
        <v>0.120909871964441</v>
      </c>
    </row>
    <row r="77" spans="2:61" x14ac:dyDescent="0.3">
      <c r="B77" t="s">
        <v>112</v>
      </c>
      <c r="C77" s="17">
        <v>0.110225473517542</v>
      </c>
      <c r="D77" s="17">
        <v>0.14152678835277099</v>
      </c>
      <c r="E77" s="17">
        <v>7.9692187562824299E-2</v>
      </c>
      <c r="F77" s="17"/>
      <c r="G77" s="17">
        <v>0.169363047650082</v>
      </c>
      <c r="H77" s="17">
        <v>5.47030624061597E-2</v>
      </c>
      <c r="I77" s="17"/>
      <c r="J77" s="17">
        <v>0.144523993216255</v>
      </c>
      <c r="K77" s="17">
        <v>7.3313747527570902E-2</v>
      </c>
      <c r="L77" s="17">
        <v>0.12644211478219899</v>
      </c>
      <c r="M77" s="17">
        <v>8.7726908117954694E-2</v>
      </c>
      <c r="N77" s="17">
        <v>0.10386334130956699</v>
      </c>
      <c r="O77" s="17">
        <v>8.3263303948929196E-2</v>
      </c>
      <c r="P77" s="17">
        <v>0.14976816956453401</v>
      </c>
      <c r="Q77" s="17">
        <v>0.103231009634263</v>
      </c>
      <c r="R77" s="17">
        <v>0.115952166798112</v>
      </c>
      <c r="S77" s="17"/>
      <c r="T77" s="17">
        <v>0.180650553750061</v>
      </c>
      <c r="U77" s="17">
        <v>5.58652293968206E-2</v>
      </c>
      <c r="V77" s="17"/>
      <c r="W77" s="17">
        <v>0.102662659354732</v>
      </c>
      <c r="X77" s="17">
        <v>0.14775678662000599</v>
      </c>
      <c r="Y77" s="17"/>
      <c r="Z77" s="17">
        <v>0.124540690102129</v>
      </c>
      <c r="AA77" s="17">
        <v>8.8350454303880901E-2</v>
      </c>
      <c r="AB77" s="17"/>
      <c r="AC77" s="17">
        <v>0.105023864132054</v>
      </c>
      <c r="AD77" s="17">
        <v>0.127431841728466</v>
      </c>
      <c r="AE77" s="17">
        <v>0</v>
      </c>
      <c r="AF77" s="17"/>
      <c r="AG77" s="17">
        <v>0.12038202646634701</v>
      </c>
      <c r="AH77" s="17">
        <v>8.7926071141015805E-2</v>
      </c>
      <c r="AI77" s="17"/>
      <c r="AJ77" s="17">
        <v>0.160641652683264</v>
      </c>
      <c r="AK77" s="17">
        <v>7.1129827128437698E-2</v>
      </c>
      <c r="AL77" s="17"/>
      <c r="AM77" s="17">
        <v>0.10437456560634099</v>
      </c>
      <c r="AN77" s="17">
        <v>0</v>
      </c>
      <c r="AO77" s="17">
        <v>0.167751515787845</v>
      </c>
      <c r="AP77" s="17"/>
      <c r="AQ77" s="17">
        <v>6.9296043073059893E-2</v>
      </c>
      <c r="AR77" s="17">
        <v>0.132560536097964</v>
      </c>
      <c r="AS77" s="17">
        <v>0.16285076107632099</v>
      </c>
      <c r="AT77" s="17">
        <v>0.172506874329416</v>
      </c>
      <c r="AU77" s="17">
        <v>4.1297813894162601E-2</v>
      </c>
      <c r="AV77" s="17"/>
      <c r="AW77" s="17">
        <v>0.13309715814933001</v>
      </c>
      <c r="AX77" s="17">
        <v>0.135656353567086</v>
      </c>
      <c r="AY77" s="17">
        <v>9.0551499368304894E-2</v>
      </c>
      <c r="AZ77" s="17">
        <v>7.1071785024424294E-2</v>
      </c>
      <c r="BA77" s="17">
        <v>7.7349213667270406E-2</v>
      </c>
      <c r="BB77" s="17"/>
      <c r="BC77" s="17">
        <v>0.123387606399949</v>
      </c>
      <c r="BD77" s="17">
        <v>9.1294618442405898E-2</v>
      </c>
      <c r="BE77" s="17">
        <v>0.17053216498333501</v>
      </c>
      <c r="BF77" s="17"/>
      <c r="BG77" s="17">
        <v>0.13361598903097099</v>
      </c>
      <c r="BH77" s="17">
        <v>3.0968204058903201E-2</v>
      </c>
      <c r="BI77" s="17">
        <v>5.7285085664913499E-2</v>
      </c>
    </row>
    <row r="78" spans="2:61" x14ac:dyDescent="0.3">
      <c r="B78" t="s">
        <v>113</v>
      </c>
      <c r="C78" s="17">
        <v>5.4203330803221199E-2</v>
      </c>
      <c r="D78" s="17">
        <v>7.4873460084492305E-2</v>
      </c>
      <c r="E78" s="17">
        <v>3.3992359310966599E-2</v>
      </c>
      <c r="F78" s="17"/>
      <c r="G78" s="17">
        <v>9.0730066378470295E-2</v>
      </c>
      <c r="H78" s="17">
        <v>1.9881469104590301E-2</v>
      </c>
      <c r="I78" s="17"/>
      <c r="J78" s="17">
        <v>0.101077698637024</v>
      </c>
      <c r="K78" s="17">
        <v>5.0364069325186701E-2</v>
      </c>
      <c r="L78" s="17">
        <v>5.1164401267314703E-2</v>
      </c>
      <c r="M78" s="17">
        <v>2.7388445320437001E-2</v>
      </c>
      <c r="N78" s="17">
        <v>6.2788210677929501E-2</v>
      </c>
      <c r="O78" s="17">
        <v>3.9185240606582697E-2</v>
      </c>
      <c r="P78" s="17">
        <v>3.5702182013829298E-2</v>
      </c>
      <c r="Q78" s="17">
        <v>5.5509360031292899E-2</v>
      </c>
      <c r="R78" s="17">
        <v>4.6085586296360101E-2</v>
      </c>
      <c r="S78" s="17"/>
      <c r="T78" s="17">
        <v>0.100515493214704</v>
      </c>
      <c r="U78" s="17">
        <v>1.8455548249979501E-2</v>
      </c>
      <c r="V78" s="17"/>
      <c r="W78" s="17">
        <v>4.3357422649793802E-2</v>
      </c>
      <c r="X78" s="17">
        <v>0.108027365881138</v>
      </c>
      <c r="Y78" s="17"/>
      <c r="Z78" s="17">
        <v>5.4637413991034001E-2</v>
      </c>
      <c r="AA78" s="17">
        <v>5.3969378728694499E-2</v>
      </c>
      <c r="AB78" s="17"/>
      <c r="AC78" s="17">
        <v>4.95358278946069E-2</v>
      </c>
      <c r="AD78" s="17">
        <v>6.9642931841938996E-2</v>
      </c>
      <c r="AE78" s="17">
        <v>0</v>
      </c>
      <c r="AF78" s="17"/>
      <c r="AG78" s="17">
        <v>6.3347100549433599E-2</v>
      </c>
      <c r="AH78" s="17">
        <v>3.3445973588378898E-2</v>
      </c>
      <c r="AI78" s="17"/>
      <c r="AJ78" s="17">
        <v>8.3459765678811401E-2</v>
      </c>
      <c r="AK78" s="17">
        <v>3.1369404924645003E-2</v>
      </c>
      <c r="AL78" s="17"/>
      <c r="AM78" s="17">
        <v>3.8107408191682499E-2</v>
      </c>
      <c r="AN78" s="17">
        <v>0</v>
      </c>
      <c r="AO78" s="17">
        <v>0.16364786296633901</v>
      </c>
      <c r="AP78" s="17"/>
      <c r="AQ78" s="17">
        <v>2.5146369576046001E-2</v>
      </c>
      <c r="AR78" s="17">
        <v>0.27462069716462401</v>
      </c>
      <c r="AS78" s="17">
        <v>5.9709576204671197E-2</v>
      </c>
      <c r="AT78" s="17">
        <v>0.14865209928946499</v>
      </c>
      <c r="AU78" s="17">
        <v>0</v>
      </c>
      <c r="AV78" s="17"/>
      <c r="AW78" s="17">
        <v>6.9896759092975894E-2</v>
      </c>
      <c r="AX78" s="17">
        <v>5.7265061547431301E-2</v>
      </c>
      <c r="AY78" s="17">
        <v>4.1975935196749102E-2</v>
      </c>
      <c r="AZ78" s="17">
        <v>5.0871100799739999E-2</v>
      </c>
      <c r="BA78" s="17">
        <v>4.5741234241596498E-2</v>
      </c>
      <c r="BB78" s="17"/>
      <c r="BC78" s="17">
        <v>6.5268741559104004E-2</v>
      </c>
      <c r="BD78" s="17">
        <v>5.3750504670371797E-2</v>
      </c>
      <c r="BE78" s="17">
        <v>4.1313425632472603E-2</v>
      </c>
      <c r="BF78" s="17"/>
      <c r="BG78" s="17">
        <v>6.6593757514683605E-2</v>
      </c>
      <c r="BH78" s="17">
        <v>6.8911826771542103E-2</v>
      </c>
      <c r="BI78" s="17">
        <v>5.0881883179011E-3</v>
      </c>
    </row>
    <row r="79" spans="2:61" x14ac:dyDescent="0.3">
      <c r="B79" t="s">
        <v>114</v>
      </c>
      <c r="C79" s="17">
        <v>4.45271395933413E-2</v>
      </c>
      <c r="D79" s="17">
        <v>4.8563754461424802E-2</v>
      </c>
      <c r="E79" s="17">
        <v>4.0667886642755099E-2</v>
      </c>
      <c r="F79" s="17"/>
      <c r="G79" s="17">
        <v>7.9472359810361104E-2</v>
      </c>
      <c r="H79" s="17">
        <v>1.1676510490584701E-2</v>
      </c>
      <c r="I79" s="17"/>
      <c r="J79" s="17">
        <v>0.12800889121315601</v>
      </c>
      <c r="K79" s="17">
        <v>2.7786452180287701E-2</v>
      </c>
      <c r="L79" s="17">
        <v>2.3743296042118899E-2</v>
      </c>
      <c r="M79" s="17">
        <v>1.0483426400577801E-2</v>
      </c>
      <c r="N79" s="17">
        <v>8.8423537597671395E-2</v>
      </c>
      <c r="O79" s="17">
        <v>0</v>
      </c>
      <c r="P79" s="17">
        <v>1.9950292384330499E-2</v>
      </c>
      <c r="Q79" s="17">
        <v>6.6843392675028604E-2</v>
      </c>
      <c r="R79" s="17">
        <v>2.41290717982462E-2</v>
      </c>
      <c r="S79" s="17"/>
      <c r="T79" s="17">
        <v>8.2771866462869007E-2</v>
      </c>
      <c r="U79" s="17">
        <v>1.50065102650721E-2</v>
      </c>
      <c r="V79" s="17"/>
      <c r="W79" s="17">
        <v>3.3347612882865599E-2</v>
      </c>
      <c r="X79" s="17">
        <v>0.10000679416048799</v>
      </c>
      <c r="Y79" s="17"/>
      <c r="Z79" s="17">
        <v>4.5737587881205903E-2</v>
      </c>
      <c r="AA79" s="17">
        <v>4.2974675297139102E-2</v>
      </c>
      <c r="AB79" s="17"/>
      <c r="AC79" s="17">
        <v>4.2971826856191497E-2</v>
      </c>
      <c r="AD79" s="17">
        <v>4.9671947989220401E-2</v>
      </c>
      <c r="AE79" s="17">
        <v>0</v>
      </c>
      <c r="AF79" s="17"/>
      <c r="AG79" s="17">
        <v>5.6920260985008998E-2</v>
      </c>
      <c r="AH79" s="17">
        <v>1.5955390748533901E-2</v>
      </c>
      <c r="AI79" s="17"/>
      <c r="AJ79" s="17">
        <v>8.6874921429799606E-2</v>
      </c>
      <c r="AK79" s="17">
        <v>1.0965481463716099E-2</v>
      </c>
      <c r="AL79" s="17"/>
      <c r="AM79" s="17">
        <v>3.2325500914657697E-2</v>
      </c>
      <c r="AN79" s="17">
        <v>0</v>
      </c>
      <c r="AO79" s="17">
        <v>0.12878415245285799</v>
      </c>
      <c r="AP79" s="17"/>
      <c r="AQ79" s="17">
        <v>9.3140601889576506E-3</v>
      </c>
      <c r="AR79" s="17">
        <v>8.0912534888489193E-2</v>
      </c>
      <c r="AS79" s="17">
        <v>7.0370314035601594E-2</v>
      </c>
      <c r="AT79" s="17">
        <v>0.13525304611508801</v>
      </c>
      <c r="AU79" s="17">
        <v>0</v>
      </c>
      <c r="AV79" s="17"/>
      <c r="AW79" s="17">
        <v>5.9104595982749697E-2</v>
      </c>
      <c r="AX79" s="17">
        <v>3.56083808640551E-2</v>
      </c>
      <c r="AY79" s="17">
        <v>5.1175186609077702E-2</v>
      </c>
      <c r="AZ79" s="17">
        <v>4.2399073717792002E-2</v>
      </c>
      <c r="BA79" s="17">
        <v>3.6795773916747897E-2</v>
      </c>
      <c r="BB79" s="17"/>
      <c r="BC79" s="17">
        <v>5.0609524758458403E-2</v>
      </c>
      <c r="BD79" s="17">
        <v>3.5273502804226503E-2</v>
      </c>
      <c r="BE79" s="17">
        <v>5.9951552936643102E-2</v>
      </c>
      <c r="BF79" s="17"/>
      <c r="BG79" s="17">
        <v>5.0323645866817902E-2</v>
      </c>
      <c r="BH79" s="17">
        <v>7.5004951899571001E-2</v>
      </c>
      <c r="BI79" s="17">
        <v>1.27795347192466E-2</v>
      </c>
    </row>
    <row r="80" spans="2:61" x14ac:dyDescent="0.3">
      <c r="B80" t="s">
        <v>115</v>
      </c>
      <c r="C80" s="17">
        <v>1.61733320460168E-2</v>
      </c>
      <c r="D80" s="17">
        <v>2.0321803889759099E-2</v>
      </c>
      <c r="E80" s="17">
        <v>1.21306925544576E-2</v>
      </c>
      <c r="F80" s="17"/>
      <c r="G80" s="17">
        <v>3.3365563928308403E-2</v>
      </c>
      <c r="H80" s="17">
        <v>0</v>
      </c>
      <c r="I80" s="17"/>
      <c r="J80" s="17">
        <v>9.2100634444979707E-2</v>
      </c>
      <c r="K80" s="17">
        <v>0</v>
      </c>
      <c r="L80" s="17">
        <v>0</v>
      </c>
      <c r="M80" s="17">
        <v>1.0483426400577801E-2</v>
      </c>
      <c r="N80" s="17">
        <v>9.4735813711844304E-3</v>
      </c>
      <c r="O80" s="17">
        <v>0</v>
      </c>
      <c r="P80" s="17">
        <v>0</v>
      </c>
      <c r="Q80" s="17">
        <v>0</v>
      </c>
      <c r="R80" s="17">
        <v>0</v>
      </c>
      <c r="S80" s="17"/>
      <c r="T80" s="17">
        <v>3.7126295473452003E-2</v>
      </c>
      <c r="U80" s="17">
        <v>0</v>
      </c>
      <c r="V80" s="17"/>
      <c r="W80" s="17">
        <v>1.33835329603408E-2</v>
      </c>
      <c r="X80" s="17">
        <v>3.00180227555094E-2</v>
      </c>
      <c r="Y80" s="17"/>
      <c r="Z80" s="17">
        <v>1.09615576720411E-2</v>
      </c>
      <c r="AA80" s="17">
        <v>2.46127350625658E-2</v>
      </c>
      <c r="AB80" s="17"/>
      <c r="AC80" s="17">
        <v>1.6691778893536902E-2</v>
      </c>
      <c r="AD80" s="17">
        <v>1.44583652549481E-2</v>
      </c>
      <c r="AE80" s="17">
        <v>0</v>
      </c>
      <c r="AF80" s="17"/>
      <c r="AG80" s="17">
        <v>2.0730647823072001E-2</v>
      </c>
      <c r="AH80" s="17">
        <v>5.6636219808205001E-3</v>
      </c>
      <c r="AI80" s="17"/>
      <c r="AJ80" s="17">
        <v>3.2697013852798697E-2</v>
      </c>
      <c r="AK80" s="17">
        <v>3.0598512656462799E-3</v>
      </c>
      <c r="AL80" s="17"/>
      <c r="AM80" s="17">
        <v>1.6003245334263599E-2</v>
      </c>
      <c r="AN80" s="17">
        <v>0</v>
      </c>
      <c r="AO80" s="17">
        <v>2.31915378071266E-2</v>
      </c>
      <c r="AP80" s="17"/>
      <c r="AQ80" s="17">
        <v>0</v>
      </c>
      <c r="AR80" s="17">
        <v>9.7407693368689097E-2</v>
      </c>
      <c r="AS80" s="17">
        <v>4.2404876381784702E-2</v>
      </c>
      <c r="AT80" s="17">
        <v>1.3162705635293301E-2</v>
      </c>
      <c r="AU80" s="17">
        <v>0</v>
      </c>
      <c r="AV80" s="17"/>
      <c r="AW80" s="17">
        <v>3.4010806787019301E-2</v>
      </c>
      <c r="AX80" s="17">
        <v>9.3742659892626992E-3</v>
      </c>
      <c r="AY80" s="17">
        <v>7.4691522850880397E-3</v>
      </c>
      <c r="AZ80" s="17">
        <v>1.0392234755901999E-2</v>
      </c>
      <c r="BA80" s="17">
        <v>4.4069622348510203E-2</v>
      </c>
      <c r="BB80" s="17"/>
      <c r="BC80" s="17">
        <v>1.35675533941771E-2</v>
      </c>
      <c r="BD80" s="17">
        <v>1.6977544130473098E-2</v>
      </c>
      <c r="BE80" s="17">
        <v>2.0345034395772298E-2</v>
      </c>
      <c r="BF80" s="17"/>
      <c r="BG80" s="17">
        <v>1.8936996775135599E-2</v>
      </c>
      <c r="BH80" s="17">
        <v>3.3493730462229497E-2</v>
      </c>
      <c r="BI80" s="17">
        <v>0</v>
      </c>
    </row>
    <row r="81" spans="2:61" x14ac:dyDescent="0.3">
      <c r="B81" t="s">
        <v>116</v>
      </c>
      <c r="C81" s="17">
        <v>4.2224356319288198E-2</v>
      </c>
      <c r="D81" s="17">
        <v>3.9607099950882699E-2</v>
      </c>
      <c r="E81" s="17">
        <v>4.4910299449301902E-2</v>
      </c>
      <c r="F81" s="17"/>
      <c r="G81" s="17">
        <v>2.5617717407278501E-2</v>
      </c>
      <c r="H81" s="17">
        <v>5.79637463603686E-2</v>
      </c>
      <c r="I81" s="17"/>
      <c r="J81" s="17">
        <v>2.15684936367894E-2</v>
      </c>
      <c r="K81" s="17">
        <v>4.1473979655909397E-2</v>
      </c>
      <c r="L81" s="17">
        <v>4.2602806265539299E-2</v>
      </c>
      <c r="M81" s="17">
        <v>2.7388445320437001E-2</v>
      </c>
      <c r="N81" s="17">
        <v>4.4726197245518899E-2</v>
      </c>
      <c r="O81" s="17">
        <v>6.8045793672307203E-2</v>
      </c>
      <c r="P81" s="17">
        <v>4.5171976442818597E-2</v>
      </c>
      <c r="Q81" s="17">
        <v>4.8340272664597603E-2</v>
      </c>
      <c r="R81" s="17">
        <v>5.04159596828695E-2</v>
      </c>
      <c r="S81" s="17"/>
      <c r="T81" s="17">
        <v>2.7908998742634701E-2</v>
      </c>
      <c r="U81" s="17">
        <v>5.3274202907648401E-2</v>
      </c>
      <c r="V81" s="17"/>
      <c r="W81" s="17">
        <v>4.31799769428661E-2</v>
      </c>
      <c r="X81" s="17">
        <v>3.7481981846166502E-2</v>
      </c>
      <c r="Y81" s="17"/>
      <c r="Z81" s="17">
        <v>3.0120125809865901E-2</v>
      </c>
      <c r="AA81" s="17">
        <v>6.18640407590322E-2</v>
      </c>
      <c r="AB81" s="17"/>
      <c r="AC81" s="17">
        <v>3.5471109591748297E-2</v>
      </c>
      <c r="AD81" s="17">
        <v>6.4563375111715393E-2</v>
      </c>
      <c r="AE81" s="17">
        <v>0</v>
      </c>
      <c r="AF81" s="17"/>
      <c r="AG81" s="17">
        <v>3.2958920294050002E-2</v>
      </c>
      <c r="AH81" s="17">
        <v>6.4728362868053793E-2</v>
      </c>
      <c r="AI81" s="17"/>
      <c r="AJ81" s="17">
        <v>1.29098731116846E-2</v>
      </c>
      <c r="AK81" s="17">
        <v>6.6555318336601096E-2</v>
      </c>
      <c r="AL81" s="17"/>
      <c r="AM81" s="17">
        <v>4.68140434567271E-2</v>
      </c>
      <c r="AN81" s="17">
        <v>0</v>
      </c>
      <c r="AO81" s="17">
        <v>2.4728316861909901E-2</v>
      </c>
      <c r="AP81" s="17"/>
      <c r="AQ81" s="17">
        <v>7.0793000883479604E-2</v>
      </c>
      <c r="AR81" s="17">
        <v>8.0507221583649299E-2</v>
      </c>
      <c r="AS81" s="17">
        <v>7.87220393631307E-3</v>
      </c>
      <c r="AT81" s="17">
        <v>1.7190911158929401E-2</v>
      </c>
      <c r="AU81" s="17">
        <v>2.0207208112907601E-2</v>
      </c>
      <c r="AV81" s="17"/>
      <c r="AW81" s="17">
        <v>5.4193217959050001E-2</v>
      </c>
      <c r="AX81" s="17">
        <v>1.7583224838944499E-2</v>
      </c>
      <c r="AY81" s="17">
        <v>4.51150036862486E-2</v>
      </c>
      <c r="AZ81" s="17">
        <v>6.3533487969779007E-2</v>
      </c>
      <c r="BA81" s="17">
        <v>7.6288895758677505E-2</v>
      </c>
      <c r="BB81" s="17"/>
      <c r="BC81" s="17">
        <v>3.9998950921616601E-2</v>
      </c>
      <c r="BD81" s="17">
        <v>4.1136528610373702E-2</v>
      </c>
      <c r="BE81" s="17">
        <v>6.4694073963249193E-2</v>
      </c>
      <c r="BF81" s="17"/>
      <c r="BG81" s="17">
        <v>3.6154489662014101E-2</v>
      </c>
      <c r="BH81" s="17">
        <v>6.6455835348582598E-2</v>
      </c>
      <c r="BI81" s="17">
        <v>5.4600567262469202E-2</v>
      </c>
    </row>
    <row r="82" spans="2:61" x14ac:dyDescent="0.3">
      <c r="B82" t="s">
        <v>108</v>
      </c>
      <c r="C82" s="17">
        <v>1.0967791816952999E-2</v>
      </c>
      <c r="D82" s="17">
        <v>8.6873759694026699E-3</v>
      </c>
      <c r="E82" s="17">
        <v>1.3241338537959099E-2</v>
      </c>
      <c r="F82" s="17"/>
      <c r="G82" s="17">
        <v>2.3767711350208198E-3</v>
      </c>
      <c r="H82" s="17">
        <v>1.9088176220018498E-2</v>
      </c>
      <c r="I82" s="17"/>
      <c r="J82" s="17">
        <v>0</v>
      </c>
      <c r="K82" s="17">
        <v>2.1474552619431202E-2</v>
      </c>
      <c r="L82" s="17">
        <v>1.05355973050571E-2</v>
      </c>
      <c r="M82" s="17">
        <v>0</v>
      </c>
      <c r="N82" s="17">
        <v>1.32878554583622E-2</v>
      </c>
      <c r="O82" s="17">
        <v>9.8117153619593292E-3</v>
      </c>
      <c r="P82" s="17">
        <v>0</v>
      </c>
      <c r="Q82" s="17">
        <v>3.7006240020861898E-2</v>
      </c>
      <c r="R82" s="17">
        <v>1.66045670118629E-2</v>
      </c>
      <c r="S82" s="17"/>
      <c r="T82" s="17">
        <v>4.6616743392442197E-3</v>
      </c>
      <c r="U82" s="17">
        <v>1.5835405519491599E-2</v>
      </c>
      <c r="V82" s="17"/>
      <c r="W82" s="17">
        <v>9.4805752497041894E-3</v>
      </c>
      <c r="X82" s="17">
        <v>1.83482707544185E-2</v>
      </c>
      <c r="Y82" s="17"/>
      <c r="Z82" s="17">
        <v>1.59229608100603E-2</v>
      </c>
      <c r="AA82" s="17">
        <v>3.1663119446084498E-3</v>
      </c>
      <c r="AB82" s="17"/>
      <c r="AC82" s="17">
        <v>1.4283434499579899E-2</v>
      </c>
      <c r="AD82" s="17">
        <v>0</v>
      </c>
      <c r="AE82" s="17">
        <v>0</v>
      </c>
      <c r="AF82" s="17"/>
      <c r="AG82" s="17">
        <v>1.24977273547873E-2</v>
      </c>
      <c r="AH82" s="17">
        <v>7.5234065473484598E-3</v>
      </c>
      <c r="AI82" s="17"/>
      <c r="AJ82" s="17">
        <v>8.8298413789405696E-3</v>
      </c>
      <c r="AK82" s="17">
        <v>1.00433434344859E-2</v>
      </c>
      <c r="AL82" s="17"/>
      <c r="AM82" s="17">
        <v>1.17648657384754E-2</v>
      </c>
      <c r="AN82" s="17">
        <v>0</v>
      </c>
      <c r="AO82" s="17">
        <v>0</v>
      </c>
      <c r="AP82" s="17"/>
      <c r="AQ82" s="17">
        <v>1.11047767662657E-2</v>
      </c>
      <c r="AR82" s="17">
        <v>0</v>
      </c>
      <c r="AS82" s="17">
        <v>1.2950778195921501E-2</v>
      </c>
      <c r="AT82" s="17">
        <v>0</v>
      </c>
      <c r="AU82" s="17">
        <v>2.7102951689276299E-2</v>
      </c>
      <c r="AV82" s="17"/>
      <c r="AW82" s="17">
        <v>1.2197754479079699E-2</v>
      </c>
      <c r="AX82" s="17">
        <v>5.6720862102676703E-3</v>
      </c>
      <c r="AY82" s="17">
        <v>2.9992229286154699E-2</v>
      </c>
      <c r="AZ82" s="17">
        <v>0</v>
      </c>
      <c r="BA82" s="17">
        <v>0</v>
      </c>
      <c r="BB82" s="17"/>
      <c r="BC82" s="17">
        <v>6.3849175052716504E-3</v>
      </c>
      <c r="BD82" s="17">
        <v>1.2272364291393899E-2</v>
      </c>
      <c r="BE82" s="17">
        <v>1.4755615819540701E-2</v>
      </c>
      <c r="BF82" s="17"/>
      <c r="BG82" s="17">
        <v>1.3547414207995E-2</v>
      </c>
      <c r="BH82" s="17">
        <v>1.6027101759924198E-2</v>
      </c>
      <c r="BI82" s="17">
        <v>0</v>
      </c>
    </row>
    <row r="83" spans="2:61" x14ac:dyDescent="0.3">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row>
    <row r="84" spans="2:61" x14ac:dyDescent="0.3">
      <c r="B84" s="6" t="s">
        <v>123</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row>
    <row r="85" spans="2:61" x14ac:dyDescent="0.3">
      <c r="B85" s="21" t="s">
        <v>409</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row>
    <row r="86" spans="2:61" x14ac:dyDescent="0.3">
      <c r="B86" t="s">
        <v>118</v>
      </c>
      <c r="C86" s="17">
        <v>0.176115253303716</v>
      </c>
      <c r="D86" s="17">
        <v>0.19989048416848301</v>
      </c>
      <c r="E86" s="17">
        <v>0.157498446004145</v>
      </c>
      <c r="F86" s="17"/>
      <c r="G86" s="17">
        <v>0.20366866224433</v>
      </c>
      <c r="H86" s="17">
        <v>0.15505739349786599</v>
      </c>
      <c r="I86" s="17"/>
      <c r="J86" s="17">
        <v>0.29545527511275899</v>
      </c>
      <c r="K86" s="17">
        <v>0.116428870024123</v>
      </c>
      <c r="L86" s="17">
        <v>0.12673091645148599</v>
      </c>
      <c r="M86" s="17">
        <v>0.15076660490294599</v>
      </c>
      <c r="N86" s="17">
        <v>0.104424756812903</v>
      </c>
      <c r="O86" s="17">
        <v>0.18233537625728299</v>
      </c>
      <c r="P86" s="17">
        <v>0.20165019663695199</v>
      </c>
      <c r="Q86" s="17">
        <v>0.207521017070148</v>
      </c>
      <c r="R86" s="17">
        <v>0.210455472884087</v>
      </c>
      <c r="S86" s="17"/>
      <c r="T86" s="17">
        <v>0.22594401853771501</v>
      </c>
      <c r="U86" s="17">
        <v>0.143472400068517</v>
      </c>
      <c r="V86" s="17"/>
      <c r="W86" s="17">
        <v>0.162792399155097</v>
      </c>
      <c r="X86" s="17">
        <v>0.249142570646921</v>
      </c>
      <c r="Y86" s="17"/>
      <c r="Z86" s="17">
        <v>0.17836700121567201</v>
      </c>
      <c r="AA86" s="17">
        <v>0.17079287112871899</v>
      </c>
      <c r="AB86" s="17"/>
      <c r="AC86" s="17">
        <v>0.209476939245344</v>
      </c>
      <c r="AD86" s="17">
        <v>9.5420685158401103E-2</v>
      </c>
      <c r="AE86" s="17">
        <v>0</v>
      </c>
      <c r="AF86" s="17"/>
      <c r="AG86" s="17">
        <v>0.31344895781508902</v>
      </c>
      <c r="AH86" s="17">
        <v>6.6086403188901993E-2</v>
      </c>
      <c r="AI86" s="17"/>
      <c r="AJ86" s="17">
        <v>0.32387100552233</v>
      </c>
      <c r="AK86" s="17">
        <v>0.107159376828527</v>
      </c>
      <c r="AL86" s="17"/>
      <c r="AM86" s="17">
        <v>0.16475815166433699</v>
      </c>
      <c r="AN86" s="17">
        <v>0.11790795207424</v>
      </c>
      <c r="AO86" s="17">
        <v>0.28818614690943101</v>
      </c>
      <c r="AP86" s="17"/>
      <c r="AQ86" s="17">
        <v>0.106967601929791</v>
      </c>
      <c r="AR86" s="17">
        <v>0.184776364416535</v>
      </c>
      <c r="AS86" s="17">
        <v>0.32451834924626399</v>
      </c>
      <c r="AT86" s="17">
        <v>0.32388632565659897</v>
      </c>
      <c r="AU86" s="17">
        <v>8.5087492596315803E-2</v>
      </c>
      <c r="AV86" s="17"/>
      <c r="AW86" s="17">
        <v>0.21447688967880699</v>
      </c>
      <c r="AX86" s="17">
        <v>0.16431400023850301</v>
      </c>
      <c r="AY86" s="17">
        <v>0.16044002293786999</v>
      </c>
      <c r="AZ86" s="17">
        <v>0.196568054219522</v>
      </c>
      <c r="BA86" s="17">
        <v>0.14338221918545499</v>
      </c>
      <c r="BB86" s="17"/>
      <c r="BC86" s="17">
        <v>0.26820549501340302</v>
      </c>
      <c r="BD86" s="17">
        <v>0.15011683321056901</v>
      </c>
      <c r="BE86" s="17">
        <v>7.7087413781468106E-2</v>
      </c>
      <c r="BF86" s="17"/>
      <c r="BG86" s="17">
        <v>0.19066510544441101</v>
      </c>
      <c r="BH86" s="17">
        <v>0.16993503214428601</v>
      </c>
      <c r="BI86" s="17">
        <v>0.13116750580774</v>
      </c>
    </row>
    <row r="87" spans="2:61" x14ac:dyDescent="0.3">
      <c r="B87" t="s">
        <v>119</v>
      </c>
      <c r="C87" s="17">
        <v>0.27639260183611603</v>
      </c>
      <c r="D87" s="17">
        <v>0.33720496812693601</v>
      </c>
      <c r="E87" s="17">
        <v>0.22673252771029501</v>
      </c>
      <c r="F87" s="17"/>
      <c r="G87" s="17">
        <v>0.31968653810082398</v>
      </c>
      <c r="H87" s="17">
        <v>0.24330252689756601</v>
      </c>
      <c r="I87" s="17"/>
      <c r="J87" s="17">
        <v>0.36435778314502898</v>
      </c>
      <c r="K87" s="17">
        <v>0.25346935804759502</v>
      </c>
      <c r="L87" s="17">
        <v>0.223372709672301</v>
      </c>
      <c r="M87" s="17">
        <v>0.27472872803156601</v>
      </c>
      <c r="N87" s="17">
        <v>0.34330166434280301</v>
      </c>
      <c r="O87" s="17">
        <v>0.24932194425384999</v>
      </c>
      <c r="P87" s="17">
        <v>0.244581966638728</v>
      </c>
      <c r="Q87" s="17">
        <v>0.29194219189599002</v>
      </c>
      <c r="R87" s="17">
        <v>0.24828587897482399</v>
      </c>
      <c r="S87" s="17"/>
      <c r="T87" s="17">
        <v>0.34345003778498401</v>
      </c>
      <c r="U87" s="17">
        <v>0.23246323634354801</v>
      </c>
      <c r="V87" s="17"/>
      <c r="W87" s="17">
        <v>0.26022014062392301</v>
      </c>
      <c r="X87" s="17">
        <v>0.365039632268849</v>
      </c>
      <c r="Y87" s="17"/>
      <c r="Z87" s="17">
        <v>0.29800618085157099</v>
      </c>
      <c r="AA87" s="17">
        <v>0.24708342198574201</v>
      </c>
      <c r="AB87" s="17"/>
      <c r="AC87" s="17">
        <v>0.280086351696548</v>
      </c>
      <c r="AD87" s="17">
        <v>0.26745823471972202</v>
      </c>
      <c r="AE87" s="17">
        <v>0</v>
      </c>
      <c r="AF87" s="17"/>
      <c r="AG87" s="17">
        <v>0.350119098407774</v>
      </c>
      <c r="AH87" s="17">
        <v>0.21508262736918299</v>
      </c>
      <c r="AI87" s="17"/>
      <c r="AJ87" s="17">
        <v>0.37382466569567602</v>
      </c>
      <c r="AK87" s="17">
        <v>0.22644412542570699</v>
      </c>
      <c r="AL87" s="17"/>
      <c r="AM87" s="17">
        <v>0.27457513420571</v>
      </c>
      <c r="AN87" s="17">
        <v>0.16779376824568101</v>
      </c>
      <c r="AO87" s="17">
        <v>0.352298293897788</v>
      </c>
      <c r="AP87" s="17"/>
      <c r="AQ87" s="17">
        <v>0.23301161972078099</v>
      </c>
      <c r="AR87" s="17">
        <v>0.27952799013402002</v>
      </c>
      <c r="AS87" s="17">
        <v>0.38225695706317397</v>
      </c>
      <c r="AT87" s="17">
        <v>0.37742079961460201</v>
      </c>
      <c r="AU87" s="17">
        <v>0.171082423369328</v>
      </c>
      <c r="AV87" s="17"/>
      <c r="AW87" s="17">
        <v>0.31332471498148201</v>
      </c>
      <c r="AX87" s="17">
        <v>0.32797791732427201</v>
      </c>
      <c r="AY87" s="17">
        <v>0.247155304258421</v>
      </c>
      <c r="AZ87" s="17">
        <v>0.20441519993599999</v>
      </c>
      <c r="BA87" s="17">
        <v>0.181273748379774</v>
      </c>
      <c r="BB87" s="17"/>
      <c r="BC87" s="17">
        <v>0.254034743229339</v>
      </c>
      <c r="BD87" s="17">
        <v>0.30479415312092301</v>
      </c>
      <c r="BE87" s="17">
        <v>0.26898447237110301</v>
      </c>
      <c r="BF87" s="17"/>
      <c r="BG87" s="17">
        <v>0.29245224537583098</v>
      </c>
      <c r="BH87" s="17">
        <v>0.25955458622531102</v>
      </c>
      <c r="BI87" s="17">
        <v>0.23104024098134099</v>
      </c>
    </row>
    <row r="88" spans="2:61" x14ac:dyDescent="0.3">
      <c r="B88" t="s">
        <v>120</v>
      </c>
      <c r="C88" s="17">
        <v>0.173841890036595</v>
      </c>
      <c r="D88" s="17">
        <v>0.18533098030794901</v>
      </c>
      <c r="E88" s="17">
        <v>0.165114349282065</v>
      </c>
      <c r="F88" s="17"/>
      <c r="G88" s="17">
        <v>0.146857169563332</v>
      </c>
      <c r="H88" s="17">
        <v>0.19549111513940401</v>
      </c>
      <c r="I88" s="17"/>
      <c r="J88" s="17">
        <v>0.12556491778447901</v>
      </c>
      <c r="K88" s="17">
        <v>0.175419405562248</v>
      </c>
      <c r="L88" s="17">
        <v>0.22553070571324099</v>
      </c>
      <c r="M88" s="17">
        <v>0.20617915022924399</v>
      </c>
      <c r="N88" s="17">
        <v>0.19344208791339099</v>
      </c>
      <c r="O88" s="17">
        <v>0.208158805187525</v>
      </c>
      <c r="P88" s="17">
        <v>0.1202070885684</v>
      </c>
      <c r="Q88" s="17">
        <v>0.143060488465696</v>
      </c>
      <c r="R88" s="17">
        <v>0.15957296909775001</v>
      </c>
      <c r="S88" s="17"/>
      <c r="T88" s="17">
        <v>0.13549304279718599</v>
      </c>
      <c r="U88" s="17">
        <v>0.19896424228226101</v>
      </c>
      <c r="V88" s="17"/>
      <c r="W88" s="17">
        <v>0.17272965248508901</v>
      </c>
      <c r="X88" s="17">
        <v>0.17993846091614099</v>
      </c>
      <c r="Y88" s="17"/>
      <c r="Z88" s="17">
        <v>0.18332977216973301</v>
      </c>
      <c r="AA88" s="17">
        <v>0.161455065493425</v>
      </c>
      <c r="AB88" s="17"/>
      <c r="AC88" s="17">
        <v>0.166276819061981</v>
      </c>
      <c r="AD88" s="17">
        <v>0.192140130010236</v>
      </c>
      <c r="AE88" s="17">
        <v>0</v>
      </c>
      <c r="AF88" s="17"/>
      <c r="AG88" s="17">
        <v>0.15527459607317101</v>
      </c>
      <c r="AH88" s="17">
        <v>0.191019275498546</v>
      </c>
      <c r="AI88" s="17"/>
      <c r="AJ88" s="17">
        <v>0.153687487413322</v>
      </c>
      <c r="AK88" s="17">
        <v>0.18548087558444801</v>
      </c>
      <c r="AL88" s="17"/>
      <c r="AM88" s="17">
        <v>0.17252106055376701</v>
      </c>
      <c r="AN88" s="17">
        <v>0.13835520789946201</v>
      </c>
      <c r="AO88" s="17">
        <v>0.183258183852781</v>
      </c>
      <c r="AP88" s="17"/>
      <c r="AQ88" s="17">
        <v>0.18380316575571801</v>
      </c>
      <c r="AR88" s="17">
        <v>0.209221718866381</v>
      </c>
      <c r="AS88" s="17">
        <v>0.14239501949489</v>
      </c>
      <c r="AT88" s="17">
        <v>0.17429478775476101</v>
      </c>
      <c r="AU88" s="17">
        <v>0.169955752149407</v>
      </c>
      <c r="AV88" s="17"/>
      <c r="AW88" s="17">
        <v>0.16465546334018299</v>
      </c>
      <c r="AX88" s="17">
        <v>0.15750576234053701</v>
      </c>
      <c r="AY88" s="17">
        <v>0.18222618382091499</v>
      </c>
      <c r="AZ88" s="17">
        <v>0.18178007587827899</v>
      </c>
      <c r="BA88" s="17">
        <v>0.229120838760736</v>
      </c>
      <c r="BB88" s="17"/>
      <c r="BC88" s="17">
        <v>0.173256727184014</v>
      </c>
      <c r="BD88" s="17">
        <v>0.16505650622570001</v>
      </c>
      <c r="BE88" s="17">
        <v>0.145956961723087</v>
      </c>
      <c r="BF88" s="17"/>
      <c r="BG88" s="17">
        <v>0.159784987659359</v>
      </c>
      <c r="BH88" s="17">
        <v>0.221302251526033</v>
      </c>
      <c r="BI88" s="17">
        <v>0.20169968638896599</v>
      </c>
    </row>
    <row r="89" spans="2:61" x14ac:dyDescent="0.3">
      <c r="B89" t="s">
        <v>121</v>
      </c>
      <c r="C89" s="17">
        <v>0.166392668746908</v>
      </c>
      <c r="D89" s="17">
        <v>0.13687090305708599</v>
      </c>
      <c r="E89" s="17">
        <v>0.19067569497718601</v>
      </c>
      <c r="F89" s="17"/>
      <c r="G89" s="17">
        <v>0.17159832776850001</v>
      </c>
      <c r="H89" s="17">
        <v>0.162166023730486</v>
      </c>
      <c r="I89" s="17"/>
      <c r="J89" s="17">
        <v>0.11688269993556601</v>
      </c>
      <c r="K89" s="17">
        <v>0.198881813422259</v>
      </c>
      <c r="L89" s="17">
        <v>0.18462118329864199</v>
      </c>
      <c r="M89" s="17">
        <v>0.18050690403966699</v>
      </c>
      <c r="N89" s="17">
        <v>0.13003037672944101</v>
      </c>
      <c r="O89" s="17">
        <v>0.14948985161675901</v>
      </c>
      <c r="P89" s="17">
        <v>0.21066095847515101</v>
      </c>
      <c r="Q89" s="17">
        <v>0.12500593923772199</v>
      </c>
      <c r="R89" s="17">
        <v>0.177615143762793</v>
      </c>
      <c r="S89" s="17"/>
      <c r="T89" s="17">
        <v>0.17504367353964301</v>
      </c>
      <c r="U89" s="17">
        <v>0.16072539044972101</v>
      </c>
      <c r="V89" s="17"/>
      <c r="W89" s="17">
        <v>0.17791374759975501</v>
      </c>
      <c r="X89" s="17">
        <v>0.10324152469492801</v>
      </c>
      <c r="Y89" s="17"/>
      <c r="Z89" s="17">
        <v>0.151065613279487</v>
      </c>
      <c r="AA89" s="17">
        <v>0.18497120161813299</v>
      </c>
      <c r="AB89" s="17"/>
      <c r="AC89" s="17">
        <v>0.159292310683014</v>
      </c>
      <c r="AD89" s="17">
        <v>0.18356687057368201</v>
      </c>
      <c r="AE89" s="17">
        <v>0</v>
      </c>
      <c r="AF89" s="17"/>
      <c r="AG89" s="17">
        <v>0.109651115593132</v>
      </c>
      <c r="AH89" s="17">
        <v>0.21528359211335801</v>
      </c>
      <c r="AI89" s="17"/>
      <c r="AJ89" s="17">
        <v>0.101894250467731</v>
      </c>
      <c r="AK89" s="17">
        <v>0.199034433670848</v>
      </c>
      <c r="AL89" s="17"/>
      <c r="AM89" s="17">
        <v>0.173636622638908</v>
      </c>
      <c r="AN89" s="17">
        <v>0.24423447590278399</v>
      </c>
      <c r="AO89" s="17">
        <v>9.8066192637897606E-2</v>
      </c>
      <c r="AP89" s="17"/>
      <c r="AQ89" s="17">
        <v>0.200057130314333</v>
      </c>
      <c r="AR89" s="17">
        <v>0.15940605732462501</v>
      </c>
      <c r="AS89" s="17">
        <v>0.105850888317463</v>
      </c>
      <c r="AT89" s="17">
        <v>7.6889819563196099E-2</v>
      </c>
      <c r="AU89" s="17">
        <v>0.20117945300013901</v>
      </c>
      <c r="AV89" s="17"/>
      <c r="AW89" s="17">
        <v>0.13076194220436901</v>
      </c>
      <c r="AX89" s="17">
        <v>0.158218310887805</v>
      </c>
      <c r="AY89" s="17">
        <v>0.19484810055697199</v>
      </c>
      <c r="AZ89" s="17">
        <v>0.14101032128823801</v>
      </c>
      <c r="BA89" s="17">
        <v>0.25697930521736401</v>
      </c>
      <c r="BB89" s="17"/>
      <c r="BC89" s="17">
        <v>0.172227541830034</v>
      </c>
      <c r="BD89" s="17">
        <v>0.16856884816092399</v>
      </c>
      <c r="BE89" s="17">
        <v>0.16982090882397999</v>
      </c>
      <c r="BF89" s="17"/>
      <c r="BG89" s="17">
        <v>0.17588987811748699</v>
      </c>
      <c r="BH89" s="17">
        <v>0.15318002070082501</v>
      </c>
      <c r="BI89" s="17">
        <v>0.13784803014594699</v>
      </c>
    </row>
    <row r="90" spans="2:61" x14ac:dyDescent="0.3">
      <c r="B90" t="s">
        <v>122</v>
      </c>
      <c r="C90" s="17">
        <v>9.3930598418800901E-2</v>
      </c>
      <c r="D90" s="17">
        <v>5.11271884193054E-2</v>
      </c>
      <c r="E90" s="17">
        <v>0.12869212354710599</v>
      </c>
      <c r="F90" s="17"/>
      <c r="G90" s="17">
        <v>8.4423853195070897E-2</v>
      </c>
      <c r="H90" s="17">
        <v>9.7754455271503393E-2</v>
      </c>
      <c r="I90" s="17"/>
      <c r="J90" s="17">
        <v>4.8214488747047E-2</v>
      </c>
      <c r="K90" s="17">
        <v>0.10793342612189499</v>
      </c>
      <c r="L90" s="17">
        <v>0.122502962920351</v>
      </c>
      <c r="M90" s="17">
        <v>0.11532025774575901</v>
      </c>
      <c r="N90" s="17">
        <v>7.1795610349157699E-2</v>
      </c>
      <c r="O90" s="17">
        <v>9.8846993910074801E-2</v>
      </c>
      <c r="P90" s="17">
        <v>0.117413061594591</v>
      </c>
      <c r="Q90" s="17">
        <v>6.7795054731454196E-2</v>
      </c>
      <c r="R90" s="17">
        <v>9.0432302958629501E-2</v>
      </c>
      <c r="S90" s="17"/>
      <c r="T90" s="17">
        <v>6.6994081037978104E-2</v>
      </c>
      <c r="U90" s="17">
        <v>0.11157672670234201</v>
      </c>
      <c r="V90" s="17"/>
      <c r="W90" s="17">
        <v>0.104924454053948</v>
      </c>
      <c r="X90" s="17">
        <v>3.3669352942617303E-2</v>
      </c>
      <c r="Y90" s="17"/>
      <c r="Z90" s="17">
        <v>9.5191197847731904E-2</v>
      </c>
      <c r="AA90" s="17">
        <v>9.2931303958617595E-2</v>
      </c>
      <c r="AB90" s="17"/>
      <c r="AC90" s="17">
        <v>9.6142176614862407E-2</v>
      </c>
      <c r="AD90" s="17">
        <v>8.8581278010862699E-2</v>
      </c>
      <c r="AE90" s="17">
        <v>0</v>
      </c>
      <c r="AF90" s="17"/>
      <c r="AG90" s="17">
        <v>5.45873895224777E-2</v>
      </c>
      <c r="AH90" s="17">
        <v>0.130068452857767</v>
      </c>
      <c r="AI90" s="17"/>
      <c r="AJ90" s="17">
        <v>2.6700563822647402E-2</v>
      </c>
      <c r="AK90" s="17">
        <v>0.12553250219665599</v>
      </c>
      <c r="AL90" s="17"/>
      <c r="AM90" s="17">
        <v>9.5252049131173994E-2</v>
      </c>
      <c r="AN90" s="17">
        <v>0.112291490659187</v>
      </c>
      <c r="AO90" s="17">
        <v>3.5094742158381098E-2</v>
      </c>
      <c r="AP90" s="17"/>
      <c r="AQ90" s="17">
        <v>0.121295756658064</v>
      </c>
      <c r="AR90" s="17">
        <v>5.2054527412505998E-2</v>
      </c>
      <c r="AS90" s="17">
        <v>2.6831422874879399E-2</v>
      </c>
      <c r="AT90" s="17">
        <v>2.9239712290897901E-2</v>
      </c>
      <c r="AU90" s="17">
        <v>0.18141794908647901</v>
      </c>
      <c r="AV90" s="17"/>
      <c r="AW90" s="17">
        <v>9.1839077377871101E-2</v>
      </c>
      <c r="AX90" s="17">
        <v>9.0524295104212102E-2</v>
      </c>
      <c r="AY90" s="17">
        <v>0.110136638193527</v>
      </c>
      <c r="AZ90" s="17">
        <v>0.107065155715882</v>
      </c>
      <c r="BA90" s="17">
        <v>4.6332739042047599E-2</v>
      </c>
      <c r="BB90" s="17"/>
      <c r="BC90" s="17">
        <v>6.4077986718015498E-2</v>
      </c>
      <c r="BD90" s="17">
        <v>0.101236410795799</v>
      </c>
      <c r="BE90" s="17">
        <v>0.128865056431053</v>
      </c>
      <c r="BF90" s="17"/>
      <c r="BG90" s="17">
        <v>8.5803375898322307E-2</v>
      </c>
      <c r="BH90" s="17">
        <v>7.1009721941868303E-2</v>
      </c>
      <c r="BI90" s="17">
        <v>0.130180732530013</v>
      </c>
    </row>
    <row r="91" spans="2:61" x14ac:dyDescent="0.3">
      <c r="B91" t="s">
        <v>85</v>
      </c>
      <c r="C91" s="17">
        <v>0.113326987657864</v>
      </c>
      <c r="D91" s="17">
        <v>8.95754759202399E-2</v>
      </c>
      <c r="E91" s="17">
        <v>0.13128685847920299</v>
      </c>
      <c r="F91" s="17"/>
      <c r="G91" s="17">
        <v>7.37654491279435E-2</v>
      </c>
      <c r="H91" s="17">
        <v>0.14622848546317499</v>
      </c>
      <c r="I91" s="17"/>
      <c r="J91" s="17">
        <v>4.9524835275119999E-2</v>
      </c>
      <c r="K91" s="17">
        <v>0.14786712682188</v>
      </c>
      <c r="L91" s="17">
        <v>0.11724152194397899</v>
      </c>
      <c r="M91" s="17">
        <v>7.2498355050817795E-2</v>
      </c>
      <c r="N91" s="17">
        <v>0.157005503852305</v>
      </c>
      <c r="O91" s="17">
        <v>0.111847028774509</v>
      </c>
      <c r="P91" s="17">
        <v>0.105486728086178</v>
      </c>
      <c r="Q91" s="17">
        <v>0.16467530859898999</v>
      </c>
      <c r="R91" s="17">
        <v>0.113638232321916</v>
      </c>
      <c r="S91" s="17"/>
      <c r="T91" s="17">
        <v>5.3075146302493298E-2</v>
      </c>
      <c r="U91" s="17">
        <v>0.152798004153611</v>
      </c>
      <c r="V91" s="17"/>
      <c r="W91" s="17">
        <v>0.12141960608218701</v>
      </c>
      <c r="X91" s="17">
        <v>6.8968458530543994E-2</v>
      </c>
      <c r="Y91" s="17"/>
      <c r="Z91" s="17">
        <v>9.4040234635805103E-2</v>
      </c>
      <c r="AA91" s="17">
        <v>0.14276613581536399</v>
      </c>
      <c r="AB91" s="17"/>
      <c r="AC91" s="17">
        <v>8.87254026982498E-2</v>
      </c>
      <c r="AD91" s="17">
        <v>0.17283280152709701</v>
      </c>
      <c r="AE91" s="17">
        <v>0</v>
      </c>
      <c r="AF91" s="17"/>
      <c r="AG91" s="17">
        <v>1.6918842588356402E-2</v>
      </c>
      <c r="AH91" s="17">
        <v>0.18245964897224501</v>
      </c>
      <c r="AI91" s="17"/>
      <c r="AJ91" s="17">
        <v>2.0022027078294001E-2</v>
      </c>
      <c r="AK91" s="17">
        <v>0.15634868629381399</v>
      </c>
      <c r="AL91" s="17"/>
      <c r="AM91" s="17">
        <v>0.119256981806104</v>
      </c>
      <c r="AN91" s="17">
        <v>0.21941710521864599</v>
      </c>
      <c r="AO91" s="17">
        <v>4.30964405437212E-2</v>
      </c>
      <c r="AP91" s="17"/>
      <c r="AQ91" s="17">
        <v>0.15486472562131301</v>
      </c>
      <c r="AR91" s="17">
        <v>0.115013341845932</v>
      </c>
      <c r="AS91" s="17">
        <v>1.8147363003329E-2</v>
      </c>
      <c r="AT91" s="17">
        <v>1.8268555119943599E-2</v>
      </c>
      <c r="AU91" s="17">
        <v>0.191276929798332</v>
      </c>
      <c r="AV91" s="17"/>
      <c r="AW91" s="17">
        <v>8.4941912417287796E-2</v>
      </c>
      <c r="AX91" s="17">
        <v>0.101459714104672</v>
      </c>
      <c r="AY91" s="17">
        <v>0.10519375023229501</v>
      </c>
      <c r="AZ91" s="17">
        <v>0.16916119296207999</v>
      </c>
      <c r="BA91" s="17">
        <v>0.14291114941462399</v>
      </c>
      <c r="BB91" s="17"/>
      <c r="BC91" s="17">
        <v>6.8197506025193394E-2</v>
      </c>
      <c r="BD91" s="17">
        <v>0.11022724848608501</v>
      </c>
      <c r="BE91" s="17">
        <v>0.209285186869309</v>
      </c>
      <c r="BF91" s="17"/>
      <c r="BG91" s="17">
        <v>9.5404407504589506E-2</v>
      </c>
      <c r="BH91" s="17">
        <v>0.12501838746167601</v>
      </c>
      <c r="BI91" s="17">
        <v>0.16806380414599301</v>
      </c>
    </row>
    <row r="92" spans="2:61" x14ac:dyDescent="0.3">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row>
    <row r="93" spans="2:61" x14ac:dyDescent="0.3">
      <c r="B93" s="6" t="s">
        <v>355</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row>
    <row r="94" spans="2:61" x14ac:dyDescent="0.3">
      <c r="B94" s="21" t="s">
        <v>410</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row>
    <row r="95" spans="2:61" x14ac:dyDescent="0.3">
      <c r="B95" t="s">
        <v>124</v>
      </c>
      <c r="C95" s="17">
        <v>0.77990690710991695</v>
      </c>
      <c r="D95" s="17">
        <v>0.75371395501399197</v>
      </c>
      <c r="E95" s="17">
        <v>0.815500412494371</v>
      </c>
      <c r="F95" s="17"/>
      <c r="G95" s="17">
        <v>0.79601050915599503</v>
      </c>
      <c r="H95" s="17">
        <v>0.75813038011639</v>
      </c>
      <c r="I95" s="17"/>
      <c r="J95" s="17">
        <v>0.74740922550466804</v>
      </c>
      <c r="K95" s="17">
        <v>0.82403005843746402</v>
      </c>
      <c r="L95" s="17">
        <v>0.69096461932548703</v>
      </c>
      <c r="M95" s="17">
        <v>0.76461954491220296</v>
      </c>
      <c r="N95" s="17">
        <v>0.82215783054335301</v>
      </c>
      <c r="O95" s="17">
        <v>0.73033946666562699</v>
      </c>
      <c r="P95" s="17">
        <v>0.88997343729812295</v>
      </c>
      <c r="Q95" s="17">
        <v>0.74348377693491696</v>
      </c>
      <c r="R95" s="17">
        <v>0.83549818069041903</v>
      </c>
      <c r="S95" s="17"/>
      <c r="T95" s="17">
        <v>0.79094996355348601</v>
      </c>
      <c r="U95" s="17">
        <v>0.76421477859359999</v>
      </c>
      <c r="V95" s="17"/>
      <c r="W95" s="17">
        <v>0.78596432505458202</v>
      </c>
      <c r="X95" s="17">
        <v>0.75687127311234303</v>
      </c>
      <c r="Y95" s="17"/>
      <c r="Z95" s="17">
        <v>0.795409573128392</v>
      </c>
      <c r="AA95" s="17">
        <v>0.75376010909550395</v>
      </c>
      <c r="AB95" s="17"/>
      <c r="AC95" s="17">
        <v>0.80704905366104396</v>
      </c>
      <c r="AD95" s="17">
        <v>0.6371058407297</v>
      </c>
      <c r="AE95" s="17">
        <v>0</v>
      </c>
      <c r="AF95" s="17"/>
      <c r="AG95" s="17">
        <v>0.77990690710991695</v>
      </c>
      <c r="AH95" s="17">
        <v>0</v>
      </c>
      <c r="AI95" s="17"/>
      <c r="AJ95" s="17">
        <v>0.77990690710991695</v>
      </c>
      <c r="AK95" s="17">
        <v>0</v>
      </c>
      <c r="AL95" s="17"/>
      <c r="AM95" s="17">
        <v>0.81020485122401498</v>
      </c>
      <c r="AN95" s="17">
        <v>0</v>
      </c>
      <c r="AO95" s="17">
        <v>0.74300602761565704</v>
      </c>
      <c r="AP95" s="17"/>
      <c r="AQ95" s="17">
        <v>0</v>
      </c>
      <c r="AR95" s="17">
        <v>0</v>
      </c>
      <c r="AS95" s="17">
        <v>0.81020485122401498</v>
      </c>
      <c r="AT95" s="17">
        <v>0.74300602761565704</v>
      </c>
      <c r="AU95" s="17">
        <v>0.47559783395269301</v>
      </c>
      <c r="AV95" s="17"/>
      <c r="AW95" s="17">
        <v>0.75814167305205404</v>
      </c>
      <c r="AX95" s="17">
        <v>0.76421077734021803</v>
      </c>
      <c r="AY95" s="17">
        <v>0.82297856820415904</v>
      </c>
      <c r="AZ95" s="17">
        <v>0.77611138723172801</v>
      </c>
      <c r="BA95" s="17">
        <v>0.79426216606302102</v>
      </c>
      <c r="BB95" s="17"/>
      <c r="BC95" s="17">
        <v>0.79807208570181198</v>
      </c>
      <c r="BD95" s="17">
        <v>0.81974082532063197</v>
      </c>
      <c r="BE95" s="17">
        <v>0.54633246347785502</v>
      </c>
      <c r="BF95" s="17"/>
      <c r="BG95" s="17">
        <v>0.78345748832076101</v>
      </c>
      <c r="BH95" s="17">
        <v>0.87359010693333305</v>
      </c>
      <c r="BI95" s="17">
        <v>0.72934414106498502</v>
      </c>
    </row>
    <row r="96" spans="2:61" x14ac:dyDescent="0.3">
      <c r="B96" t="s">
        <v>125</v>
      </c>
      <c r="C96" s="17">
        <v>0.216343585044487</v>
      </c>
      <c r="D96" s="17">
        <v>0.23977730681672599</v>
      </c>
      <c r="E96" s="17">
        <v>0.184499587505629</v>
      </c>
      <c r="F96" s="17"/>
      <c r="G96" s="17">
        <v>0.19746724599438101</v>
      </c>
      <c r="H96" s="17">
        <v>0.24186961988361</v>
      </c>
      <c r="I96" s="17"/>
      <c r="J96" s="17">
        <v>0.25259077449533202</v>
      </c>
      <c r="K96" s="17">
        <v>0.17596994156253601</v>
      </c>
      <c r="L96" s="17">
        <v>0.30903538067451303</v>
      </c>
      <c r="M96" s="17">
        <v>0.23538045508779701</v>
      </c>
      <c r="N96" s="17">
        <v>0.17784216945664699</v>
      </c>
      <c r="O96" s="17">
        <v>0.26966053333437301</v>
      </c>
      <c r="P96" s="17">
        <v>0.110026562701877</v>
      </c>
      <c r="Q96" s="17">
        <v>0.25651622306508298</v>
      </c>
      <c r="R96" s="17">
        <v>0.13749525164217999</v>
      </c>
      <c r="S96" s="17"/>
      <c r="T96" s="17">
        <v>0.20905003644651399</v>
      </c>
      <c r="U96" s="17">
        <v>0.226707681481396</v>
      </c>
      <c r="V96" s="17"/>
      <c r="W96" s="17">
        <v>0.20930020178582201</v>
      </c>
      <c r="X96" s="17">
        <v>0.24312872688765699</v>
      </c>
      <c r="Y96" s="17"/>
      <c r="Z96" s="17">
        <v>0.19861780291703701</v>
      </c>
      <c r="AA96" s="17">
        <v>0.24623989090449599</v>
      </c>
      <c r="AB96" s="17"/>
      <c r="AC96" s="17">
        <v>0.188488770906068</v>
      </c>
      <c r="AD96" s="17">
        <v>0.3628941592703</v>
      </c>
      <c r="AE96" s="17">
        <v>0</v>
      </c>
      <c r="AF96" s="17"/>
      <c r="AG96" s="17">
        <v>0.216343585044487</v>
      </c>
      <c r="AH96" s="17">
        <v>0</v>
      </c>
      <c r="AI96" s="17"/>
      <c r="AJ96" s="17">
        <v>0.216343585044487</v>
      </c>
      <c r="AK96" s="17">
        <v>0</v>
      </c>
      <c r="AL96" s="17"/>
      <c r="AM96" s="17">
        <v>0.18433462234053499</v>
      </c>
      <c r="AN96" s="17">
        <v>0</v>
      </c>
      <c r="AO96" s="17">
        <v>0.25699397238434302</v>
      </c>
      <c r="AP96" s="17"/>
      <c r="AQ96" s="17">
        <v>0</v>
      </c>
      <c r="AR96" s="17">
        <v>0</v>
      </c>
      <c r="AS96" s="17">
        <v>0.18433462234053499</v>
      </c>
      <c r="AT96" s="17">
        <v>0.25699397238434302</v>
      </c>
      <c r="AU96" s="17">
        <v>0.52440216604730705</v>
      </c>
      <c r="AV96" s="17"/>
      <c r="AW96" s="17">
        <v>0.24185832694794601</v>
      </c>
      <c r="AX96" s="17">
        <v>0.235789222659782</v>
      </c>
      <c r="AY96" s="17">
        <v>0.17702143179584101</v>
      </c>
      <c r="AZ96" s="17">
        <v>0.198918454414374</v>
      </c>
      <c r="BA96" s="17">
        <v>0.20573783393698</v>
      </c>
      <c r="BB96" s="17"/>
      <c r="BC96" s="17">
        <v>0.20192791429818799</v>
      </c>
      <c r="BD96" s="17">
        <v>0.180259174679368</v>
      </c>
      <c r="BE96" s="17">
        <v>0.45366753652214498</v>
      </c>
      <c r="BF96" s="17"/>
      <c r="BG96" s="17">
        <v>0.21654251167923899</v>
      </c>
      <c r="BH96" s="17">
        <v>0.126409893066667</v>
      </c>
      <c r="BI96" s="17">
        <v>0.25024424822832197</v>
      </c>
    </row>
    <row r="97" spans="2:61" x14ac:dyDescent="0.3">
      <c r="B97" t="s">
        <v>85</v>
      </c>
      <c r="C97" s="17">
        <v>3.7495078455969601E-3</v>
      </c>
      <c r="D97" s="17">
        <v>6.5087381692813997E-3</v>
      </c>
      <c r="E97" s="17">
        <v>0</v>
      </c>
      <c r="F97" s="17"/>
      <c r="G97" s="17">
        <v>6.5222448496238296E-3</v>
      </c>
      <c r="H97" s="17">
        <v>0</v>
      </c>
      <c r="I97" s="17"/>
      <c r="J97" s="17">
        <v>0</v>
      </c>
      <c r="K97" s="17">
        <v>0</v>
      </c>
      <c r="L97" s="17">
        <v>0</v>
      </c>
      <c r="M97" s="17">
        <v>0</v>
      </c>
      <c r="N97" s="17">
        <v>0</v>
      </c>
      <c r="O97" s="17">
        <v>0</v>
      </c>
      <c r="P97" s="17">
        <v>0</v>
      </c>
      <c r="Q97" s="17">
        <v>0</v>
      </c>
      <c r="R97" s="17">
        <v>2.7006567667400599E-2</v>
      </c>
      <c r="S97" s="17"/>
      <c r="T97" s="17">
        <v>0</v>
      </c>
      <c r="U97" s="17">
        <v>9.0775399250044193E-3</v>
      </c>
      <c r="V97" s="17"/>
      <c r="W97" s="17">
        <v>4.7354731595959203E-3</v>
      </c>
      <c r="X97" s="17">
        <v>0</v>
      </c>
      <c r="Y97" s="17"/>
      <c r="Z97" s="17">
        <v>5.9726239545714504E-3</v>
      </c>
      <c r="AA97" s="17">
        <v>0</v>
      </c>
      <c r="AB97" s="17"/>
      <c r="AC97" s="17">
        <v>4.4621754328881304E-3</v>
      </c>
      <c r="AD97" s="17">
        <v>0</v>
      </c>
      <c r="AE97" s="17">
        <v>0</v>
      </c>
      <c r="AF97" s="17"/>
      <c r="AG97" s="17">
        <v>3.7495078455969601E-3</v>
      </c>
      <c r="AH97" s="17">
        <v>0</v>
      </c>
      <c r="AI97" s="17"/>
      <c r="AJ97" s="17">
        <v>3.7495078455969601E-3</v>
      </c>
      <c r="AK97" s="17">
        <v>0</v>
      </c>
      <c r="AL97" s="17"/>
      <c r="AM97" s="17">
        <v>5.4605264354506498E-3</v>
      </c>
      <c r="AN97" s="17">
        <v>0</v>
      </c>
      <c r="AO97" s="17">
        <v>0</v>
      </c>
      <c r="AP97" s="17"/>
      <c r="AQ97" s="17">
        <v>0</v>
      </c>
      <c r="AR97" s="17">
        <v>0</v>
      </c>
      <c r="AS97" s="17">
        <v>5.4605264354506498E-3</v>
      </c>
      <c r="AT97" s="17">
        <v>0</v>
      </c>
      <c r="AU97" s="17">
        <v>0</v>
      </c>
      <c r="AV97" s="17"/>
      <c r="AW97" s="17">
        <v>0</v>
      </c>
      <c r="AX97" s="17">
        <v>0</v>
      </c>
      <c r="AY97" s="17">
        <v>0</v>
      </c>
      <c r="AZ97" s="17">
        <v>2.4970158353898399E-2</v>
      </c>
      <c r="BA97" s="17">
        <v>0</v>
      </c>
      <c r="BB97" s="17"/>
      <c r="BC97" s="17">
        <v>0</v>
      </c>
      <c r="BD97" s="17">
        <v>0</v>
      </c>
      <c r="BE97" s="17">
        <v>0</v>
      </c>
      <c r="BF97" s="17"/>
      <c r="BG97" s="17">
        <v>0</v>
      </c>
      <c r="BH97" s="17">
        <v>0</v>
      </c>
      <c r="BI97" s="17">
        <v>2.0411610706692802E-2</v>
      </c>
    </row>
    <row r="98" spans="2:61" x14ac:dyDescent="0.3">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row>
    <row r="99" spans="2:61" x14ac:dyDescent="0.3">
      <c r="B99" s="6" t="s">
        <v>128</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row>
    <row r="100" spans="2:61" x14ac:dyDescent="0.3">
      <c r="B100" s="21" t="s">
        <v>411</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row>
    <row r="101" spans="2:61" x14ac:dyDescent="0.3">
      <c r="B101" t="s">
        <v>126</v>
      </c>
      <c r="C101" s="17">
        <v>0.74928375852706297</v>
      </c>
      <c r="D101" s="17">
        <v>0.71666875312224498</v>
      </c>
      <c r="E101" s="17">
        <v>0.79024622873376305</v>
      </c>
      <c r="F101" s="17"/>
      <c r="G101" s="17">
        <v>0.73231776104033197</v>
      </c>
      <c r="H101" s="17">
        <v>0.77337282043961597</v>
      </c>
      <c r="I101" s="17"/>
      <c r="J101" s="17">
        <v>0.74436070347176098</v>
      </c>
      <c r="K101" s="17">
        <v>0.563369660155006</v>
      </c>
      <c r="L101" s="17">
        <v>0.82756329271755702</v>
      </c>
      <c r="M101" s="17">
        <v>0.616336694276723</v>
      </c>
      <c r="N101" s="17">
        <v>0.71541422407408695</v>
      </c>
      <c r="O101" s="17">
        <v>0.77794869147869405</v>
      </c>
      <c r="P101" s="17">
        <v>0.91488557970835205</v>
      </c>
      <c r="Q101" s="17">
        <v>0.80631008132498005</v>
      </c>
      <c r="R101" s="17">
        <v>0.82615464587794396</v>
      </c>
      <c r="S101" s="17"/>
      <c r="T101" s="17">
        <v>0.74180932221811502</v>
      </c>
      <c r="U101" s="17">
        <v>0.760276463904209</v>
      </c>
      <c r="V101" s="17"/>
      <c r="W101" s="17">
        <v>0.732327122436916</v>
      </c>
      <c r="X101" s="17">
        <v>0.81624648704470804</v>
      </c>
      <c r="Y101" s="17"/>
      <c r="Z101" s="17">
        <v>0.73303382353129698</v>
      </c>
      <c r="AA101" s="17">
        <v>0.77820529843271302</v>
      </c>
      <c r="AB101" s="17"/>
      <c r="AC101" s="17">
        <v>0.77811405640057296</v>
      </c>
      <c r="AD101" s="17">
        <v>0.55714068426080299</v>
      </c>
      <c r="AE101" s="17">
        <v>0</v>
      </c>
      <c r="AF101" s="17"/>
      <c r="AG101" s="17">
        <v>0.74928375852706297</v>
      </c>
      <c r="AH101" s="17">
        <v>0</v>
      </c>
      <c r="AI101" s="17"/>
      <c r="AJ101" s="17">
        <v>0.74928375852706297</v>
      </c>
      <c r="AK101" s="17">
        <v>0</v>
      </c>
      <c r="AL101" s="17"/>
      <c r="AM101" s="17">
        <v>0.79900011359468204</v>
      </c>
      <c r="AN101" s="17">
        <v>0</v>
      </c>
      <c r="AO101" s="17">
        <v>0.62941268013692098</v>
      </c>
      <c r="AP101" s="17"/>
      <c r="AQ101" s="17">
        <v>0</v>
      </c>
      <c r="AR101" s="17">
        <v>0</v>
      </c>
      <c r="AS101" s="17">
        <v>0.79900011359468204</v>
      </c>
      <c r="AT101" s="17">
        <v>0.62941268013692098</v>
      </c>
      <c r="AU101" s="17">
        <v>0.57716658630297202</v>
      </c>
      <c r="AV101" s="17"/>
      <c r="AW101" s="17">
        <v>0.64176889358842504</v>
      </c>
      <c r="AX101" s="17">
        <v>0.74622363638551004</v>
      </c>
      <c r="AY101" s="17">
        <v>0.780033650377987</v>
      </c>
      <c r="AZ101" s="17">
        <v>0.77221796124715303</v>
      </c>
      <c r="BA101" s="17">
        <v>0.89145197184273195</v>
      </c>
      <c r="BB101" s="17"/>
      <c r="BC101" s="17">
        <v>0.83611179623561005</v>
      </c>
      <c r="BD101" s="17">
        <v>0.73216998438737002</v>
      </c>
      <c r="BE101" s="17">
        <v>0.45459060326163098</v>
      </c>
      <c r="BF101" s="17"/>
      <c r="BG101" s="17">
        <v>0.72744309369307403</v>
      </c>
      <c r="BH101" s="17">
        <v>0.83485331401853602</v>
      </c>
      <c r="BI101" s="17">
        <v>0.80493136122087905</v>
      </c>
    </row>
    <row r="102" spans="2:61" x14ac:dyDescent="0.3">
      <c r="B102" t="s">
        <v>127</v>
      </c>
      <c r="C102" s="17">
        <v>0.21861732599751801</v>
      </c>
      <c r="D102" s="17">
        <v>0.25189273442365001</v>
      </c>
      <c r="E102" s="17">
        <v>0.176825429618749</v>
      </c>
      <c r="F102" s="17"/>
      <c r="G102" s="17">
        <v>0.231852612606117</v>
      </c>
      <c r="H102" s="17">
        <v>0.19982528982079201</v>
      </c>
      <c r="I102" s="17"/>
      <c r="J102" s="17">
        <v>0.23083437338422</v>
      </c>
      <c r="K102" s="17">
        <v>0.36381608909725599</v>
      </c>
      <c r="L102" s="17">
        <v>0.17243670728244301</v>
      </c>
      <c r="M102" s="17">
        <v>0.30601824217581902</v>
      </c>
      <c r="N102" s="17">
        <v>0.25415180408107402</v>
      </c>
      <c r="O102" s="17">
        <v>0.17853874543235901</v>
      </c>
      <c r="P102" s="17">
        <v>3.8514620858061198E-2</v>
      </c>
      <c r="Q102" s="17">
        <v>0.19368991867502</v>
      </c>
      <c r="R102" s="17">
        <v>0.17384535412205601</v>
      </c>
      <c r="S102" s="17"/>
      <c r="T102" s="17">
        <v>0.22502555713265299</v>
      </c>
      <c r="U102" s="17">
        <v>0.20919269597252799</v>
      </c>
      <c r="V102" s="17"/>
      <c r="W102" s="17">
        <v>0.230986366755424</v>
      </c>
      <c r="X102" s="17">
        <v>0.169771274581897</v>
      </c>
      <c r="Y102" s="17"/>
      <c r="Z102" s="17">
        <v>0.24507223525704799</v>
      </c>
      <c r="AA102" s="17">
        <v>0.17153303218039201</v>
      </c>
      <c r="AB102" s="17"/>
      <c r="AC102" s="17">
        <v>0.18966415026403899</v>
      </c>
      <c r="AD102" s="17">
        <v>0.41157933490945497</v>
      </c>
      <c r="AE102" s="17">
        <v>0</v>
      </c>
      <c r="AF102" s="17"/>
      <c r="AG102" s="17">
        <v>0.21861732599751801</v>
      </c>
      <c r="AH102" s="17">
        <v>0</v>
      </c>
      <c r="AI102" s="17"/>
      <c r="AJ102" s="17">
        <v>0.21861732599751801</v>
      </c>
      <c r="AK102" s="17">
        <v>0</v>
      </c>
      <c r="AL102" s="17"/>
      <c r="AM102" s="17">
        <v>0.16868037987116899</v>
      </c>
      <c r="AN102" s="17">
        <v>0</v>
      </c>
      <c r="AO102" s="17">
        <v>0.336533768275175</v>
      </c>
      <c r="AP102" s="17"/>
      <c r="AQ102" s="17">
        <v>0</v>
      </c>
      <c r="AR102" s="17">
        <v>0</v>
      </c>
      <c r="AS102" s="17">
        <v>0.16868037987116899</v>
      </c>
      <c r="AT102" s="17">
        <v>0.336533768275175</v>
      </c>
      <c r="AU102" s="17">
        <v>0.42283341369702798</v>
      </c>
      <c r="AV102" s="17"/>
      <c r="AW102" s="17">
        <v>0.32782737345093299</v>
      </c>
      <c r="AX102" s="17">
        <v>0.21412449946159301</v>
      </c>
      <c r="AY102" s="17">
        <v>0.18618482064165601</v>
      </c>
      <c r="AZ102" s="17">
        <v>0.227782038752847</v>
      </c>
      <c r="BA102" s="17">
        <v>4.8708798976855698E-2</v>
      </c>
      <c r="BB102" s="17"/>
      <c r="BC102" s="17">
        <v>0.16388820376439001</v>
      </c>
      <c r="BD102" s="17">
        <v>0.21178542111329399</v>
      </c>
      <c r="BE102" s="17">
        <v>0.54540939673836897</v>
      </c>
      <c r="BF102" s="17"/>
      <c r="BG102" s="17">
        <v>0.240624264102692</v>
      </c>
      <c r="BH102" s="17">
        <v>0.113433373702529</v>
      </c>
      <c r="BI102" s="17">
        <v>0.17131178401203701</v>
      </c>
    </row>
    <row r="103" spans="2:61" x14ac:dyDescent="0.3">
      <c r="B103" t="s">
        <v>89</v>
      </c>
      <c r="C103" s="17">
        <v>1.1998572003029199E-2</v>
      </c>
      <c r="D103" s="17">
        <v>1.42215224609727E-2</v>
      </c>
      <c r="E103" s="17">
        <v>9.2066809463125301E-3</v>
      </c>
      <c r="F103" s="17"/>
      <c r="G103" s="17">
        <v>1.34937961065452E-2</v>
      </c>
      <c r="H103" s="17">
        <v>9.87558772044244E-3</v>
      </c>
      <c r="I103" s="17"/>
      <c r="J103" s="17">
        <v>0</v>
      </c>
      <c r="K103" s="17">
        <v>3.71856300841132E-2</v>
      </c>
      <c r="L103" s="17">
        <v>0</v>
      </c>
      <c r="M103" s="17">
        <v>4.1686019298145201E-2</v>
      </c>
      <c r="N103" s="17">
        <v>0</v>
      </c>
      <c r="O103" s="17">
        <v>4.3512563088947E-2</v>
      </c>
      <c r="P103" s="17">
        <v>0</v>
      </c>
      <c r="Q103" s="17">
        <v>0</v>
      </c>
      <c r="R103" s="17">
        <v>0</v>
      </c>
      <c r="S103" s="17"/>
      <c r="T103" s="17">
        <v>1.33009432216797E-2</v>
      </c>
      <c r="U103" s="17">
        <v>1.00831656089498E-2</v>
      </c>
      <c r="V103" s="17"/>
      <c r="W103" s="17">
        <v>1.5036910248209599E-2</v>
      </c>
      <c r="X103" s="17">
        <v>0</v>
      </c>
      <c r="Y103" s="17"/>
      <c r="Z103" s="17">
        <v>5.5691545535240996E-3</v>
      </c>
      <c r="AA103" s="17">
        <v>2.3441611829612501E-2</v>
      </c>
      <c r="AB103" s="17"/>
      <c r="AC103" s="17">
        <v>9.1054739196461797E-3</v>
      </c>
      <c r="AD103" s="17">
        <v>3.1279980829741802E-2</v>
      </c>
      <c r="AE103" s="17">
        <v>0</v>
      </c>
      <c r="AF103" s="17"/>
      <c r="AG103" s="17">
        <v>1.1998572003029199E-2</v>
      </c>
      <c r="AH103" s="17">
        <v>0</v>
      </c>
      <c r="AI103" s="17"/>
      <c r="AJ103" s="17">
        <v>1.1998572003029199E-2</v>
      </c>
      <c r="AK103" s="17">
        <v>0</v>
      </c>
      <c r="AL103" s="17"/>
      <c r="AM103" s="17">
        <v>1.1821783506537301E-2</v>
      </c>
      <c r="AN103" s="17">
        <v>0</v>
      </c>
      <c r="AO103" s="17">
        <v>1.34254996939061E-2</v>
      </c>
      <c r="AP103" s="17"/>
      <c r="AQ103" s="17">
        <v>0</v>
      </c>
      <c r="AR103" s="17">
        <v>0</v>
      </c>
      <c r="AS103" s="17">
        <v>1.1821783506537301E-2</v>
      </c>
      <c r="AT103" s="17">
        <v>1.34254996939061E-2</v>
      </c>
      <c r="AU103" s="17">
        <v>0</v>
      </c>
      <c r="AV103" s="17"/>
      <c r="AW103" s="17">
        <v>0</v>
      </c>
      <c r="AX103" s="17">
        <v>2.0798403508415698E-2</v>
      </c>
      <c r="AY103" s="17">
        <v>1.8674557457868599E-2</v>
      </c>
      <c r="AZ103" s="17">
        <v>0</v>
      </c>
      <c r="BA103" s="17">
        <v>0</v>
      </c>
      <c r="BB103" s="17"/>
      <c r="BC103" s="17">
        <v>0</v>
      </c>
      <c r="BD103" s="17">
        <v>2.6786639288033501E-2</v>
      </c>
      <c r="BE103" s="17">
        <v>0</v>
      </c>
      <c r="BF103" s="17"/>
      <c r="BG103" s="17">
        <v>1.0573484929835E-2</v>
      </c>
      <c r="BH103" s="17">
        <v>0</v>
      </c>
      <c r="BI103" s="17">
        <v>2.3756854767084501E-2</v>
      </c>
    </row>
    <row r="104" spans="2:61" x14ac:dyDescent="0.3">
      <c r="B104" t="s">
        <v>85</v>
      </c>
      <c r="C104" s="17">
        <v>2.0100343472389599E-2</v>
      </c>
      <c r="D104" s="17">
        <v>1.7216989993133001E-2</v>
      </c>
      <c r="E104" s="17">
        <v>2.3721660701175901E-2</v>
      </c>
      <c r="F104" s="17"/>
      <c r="G104" s="17">
        <v>2.23358302470065E-2</v>
      </c>
      <c r="H104" s="17">
        <v>1.69263020191503E-2</v>
      </c>
      <c r="I104" s="17"/>
      <c r="J104" s="17">
        <v>2.48049231440199E-2</v>
      </c>
      <c r="K104" s="17">
        <v>3.5628620663624801E-2</v>
      </c>
      <c r="L104" s="17">
        <v>0</v>
      </c>
      <c r="M104" s="17">
        <v>3.5959044249312198E-2</v>
      </c>
      <c r="N104" s="17">
        <v>3.0433971844839501E-2</v>
      </c>
      <c r="O104" s="17">
        <v>0</v>
      </c>
      <c r="P104" s="17">
        <v>4.6599799433586303E-2</v>
      </c>
      <c r="Q104" s="17">
        <v>0</v>
      </c>
      <c r="R104" s="17">
        <v>0</v>
      </c>
      <c r="S104" s="17"/>
      <c r="T104" s="17">
        <v>1.9864177427552601E-2</v>
      </c>
      <c r="U104" s="17">
        <v>2.0447674514313102E-2</v>
      </c>
      <c r="V104" s="17"/>
      <c r="W104" s="17">
        <v>2.16496005594508E-2</v>
      </c>
      <c r="X104" s="17">
        <v>1.39822383733953E-2</v>
      </c>
      <c r="Y104" s="17"/>
      <c r="Z104" s="17">
        <v>1.6324786658130599E-2</v>
      </c>
      <c r="AA104" s="17">
        <v>2.68200575572821E-2</v>
      </c>
      <c r="AB104" s="17"/>
      <c r="AC104" s="17">
        <v>2.31163194157421E-2</v>
      </c>
      <c r="AD104" s="17">
        <v>0</v>
      </c>
      <c r="AE104" s="17">
        <v>0</v>
      </c>
      <c r="AF104" s="17"/>
      <c r="AG104" s="17">
        <v>2.0100343472389599E-2</v>
      </c>
      <c r="AH104" s="17">
        <v>0</v>
      </c>
      <c r="AI104" s="17"/>
      <c r="AJ104" s="17">
        <v>2.0100343472389599E-2</v>
      </c>
      <c r="AK104" s="17">
        <v>0</v>
      </c>
      <c r="AL104" s="17"/>
      <c r="AM104" s="17">
        <v>2.0497723027611901E-2</v>
      </c>
      <c r="AN104" s="17">
        <v>0</v>
      </c>
      <c r="AO104" s="17">
        <v>2.06280518939983E-2</v>
      </c>
      <c r="AP104" s="17"/>
      <c r="AQ104" s="17">
        <v>0</v>
      </c>
      <c r="AR104" s="17">
        <v>0</v>
      </c>
      <c r="AS104" s="17">
        <v>2.0497723027611901E-2</v>
      </c>
      <c r="AT104" s="17">
        <v>2.06280518939983E-2</v>
      </c>
      <c r="AU104" s="17">
        <v>0</v>
      </c>
      <c r="AV104" s="17"/>
      <c r="AW104" s="17">
        <v>3.0403732960641399E-2</v>
      </c>
      <c r="AX104" s="17">
        <v>1.8853460644481301E-2</v>
      </c>
      <c r="AY104" s="17">
        <v>1.51069715224876E-2</v>
      </c>
      <c r="AZ104" s="17">
        <v>0</v>
      </c>
      <c r="BA104" s="17">
        <v>5.9839229180412699E-2</v>
      </c>
      <c r="BB104" s="17"/>
      <c r="BC104" s="17">
        <v>0</v>
      </c>
      <c r="BD104" s="17">
        <v>2.9257955211303099E-2</v>
      </c>
      <c r="BE104" s="17">
        <v>0</v>
      </c>
      <c r="BF104" s="17"/>
      <c r="BG104" s="17">
        <v>2.1359157274399E-2</v>
      </c>
      <c r="BH104" s="17">
        <v>5.17133122789349E-2</v>
      </c>
      <c r="BI104" s="17">
        <v>0</v>
      </c>
    </row>
    <row r="105" spans="2:61" x14ac:dyDescent="0.3">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row>
    <row r="106" spans="2:61" x14ac:dyDescent="0.3">
      <c r="B106" s="6" t="s">
        <v>132</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row>
    <row r="107" spans="2:61" x14ac:dyDescent="0.3">
      <c r="B107" s="21" t="s">
        <v>411</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row>
    <row r="108" spans="2:61" x14ac:dyDescent="0.3">
      <c r="B108" t="s">
        <v>129</v>
      </c>
      <c r="C108" s="17">
        <v>0.55693501497586695</v>
      </c>
      <c r="D108" s="17">
        <v>0.49995193935552401</v>
      </c>
      <c r="E108" s="17">
        <v>0.65756904780730696</v>
      </c>
      <c r="F108" s="17"/>
      <c r="G108" s="17">
        <v>0.50253833940006698</v>
      </c>
      <c r="H108" s="17">
        <v>0.61699036385717998</v>
      </c>
      <c r="I108" s="17"/>
      <c r="J108" s="17">
        <v>0.48726542591222999</v>
      </c>
      <c r="K108" s="17">
        <v>0.31805249503460498</v>
      </c>
      <c r="L108" s="17">
        <v>0.39690250881507699</v>
      </c>
      <c r="M108" s="17">
        <v>0.576002972128285</v>
      </c>
      <c r="N108" s="17">
        <v>0.503563884369015</v>
      </c>
      <c r="O108" s="17">
        <v>1</v>
      </c>
      <c r="P108" s="17">
        <v>1</v>
      </c>
      <c r="Q108" s="17">
        <v>0.81197803892917297</v>
      </c>
      <c r="R108" s="17">
        <v>0.33177270002417403</v>
      </c>
      <c r="S108" s="17"/>
      <c r="T108" s="17">
        <v>0.51528972757602298</v>
      </c>
      <c r="U108" s="17">
        <v>0.61150356826716901</v>
      </c>
      <c r="V108" s="17"/>
      <c r="W108" s="17">
        <v>0.63132005813939696</v>
      </c>
      <c r="X108" s="17">
        <v>0.31341670546265799</v>
      </c>
      <c r="Y108" s="17"/>
      <c r="Z108" s="17">
        <v>0.55738539995838399</v>
      </c>
      <c r="AA108" s="17">
        <v>0.55632230382313097</v>
      </c>
      <c r="AB108" s="17"/>
      <c r="AC108" s="17">
        <v>0.66542618127542696</v>
      </c>
      <c r="AD108" s="17">
        <v>0.26046065402333202</v>
      </c>
      <c r="AE108" s="17">
        <v>0</v>
      </c>
      <c r="AF108" s="17"/>
      <c r="AG108" s="17">
        <v>0.55693501497586695</v>
      </c>
      <c r="AH108" s="17">
        <v>0</v>
      </c>
      <c r="AI108" s="17"/>
      <c r="AJ108" s="17">
        <v>0.55693501497586695</v>
      </c>
      <c r="AK108" s="17">
        <v>0</v>
      </c>
      <c r="AL108" s="17"/>
      <c r="AM108" s="17">
        <v>0.65432636621566898</v>
      </c>
      <c r="AN108" s="17">
        <v>0</v>
      </c>
      <c r="AO108" s="17">
        <v>0.27279861657634202</v>
      </c>
      <c r="AP108" s="17"/>
      <c r="AQ108" s="17">
        <v>0</v>
      </c>
      <c r="AR108" s="17">
        <v>0</v>
      </c>
      <c r="AS108" s="17">
        <v>0.65432636621566898</v>
      </c>
      <c r="AT108" s="17">
        <v>0.27279861657634202</v>
      </c>
      <c r="AU108" s="17">
        <v>1</v>
      </c>
      <c r="AV108" s="17"/>
      <c r="AW108" s="17">
        <v>0.519193782409891</v>
      </c>
      <c r="AX108" s="17">
        <v>0.47487253811547803</v>
      </c>
      <c r="AY108" s="17">
        <v>0.54211256204804703</v>
      </c>
      <c r="AZ108" s="17">
        <v>0.874470378188832</v>
      </c>
      <c r="BA108" s="17">
        <v>0.56027935863826595</v>
      </c>
      <c r="BB108" s="17"/>
      <c r="BC108" s="17">
        <v>0.71464197180734901</v>
      </c>
      <c r="BD108" s="17">
        <v>0.54577478588583095</v>
      </c>
      <c r="BE108" s="17">
        <v>0.20435956481351999</v>
      </c>
      <c r="BF108" s="17"/>
      <c r="BG108" s="17">
        <v>0.46528699680270502</v>
      </c>
      <c r="BH108" s="17">
        <v>1</v>
      </c>
      <c r="BI108" s="17">
        <v>0.79237119758242403</v>
      </c>
    </row>
    <row r="109" spans="2:61" x14ac:dyDescent="0.3">
      <c r="B109" t="s">
        <v>130</v>
      </c>
      <c r="C109" s="17">
        <v>0.32219618808505801</v>
      </c>
      <c r="D109" s="17">
        <v>0.35046797696667298</v>
      </c>
      <c r="E109" s="17">
        <v>0.27226725568639398</v>
      </c>
      <c r="F109" s="17"/>
      <c r="G109" s="17">
        <v>0.34672071983809899</v>
      </c>
      <c r="H109" s="17">
        <v>0.29512046525844099</v>
      </c>
      <c r="I109" s="17"/>
      <c r="J109" s="17">
        <v>0.43933748176396797</v>
      </c>
      <c r="K109" s="17">
        <v>0.50781505564389395</v>
      </c>
      <c r="L109" s="17">
        <v>0.204817666782902</v>
      </c>
      <c r="M109" s="17">
        <v>0.28266468524781002</v>
      </c>
      <c r="N109" s="17">
        <v>0.33333333333333298</v>
      </c>
      <c r="O109" s="17">
        <v>0</v>
      </c>
      <c r="P109" s="17">
        <v>0</v>
      </c>
      <c r="Q109" s="17">
        <v>0.188021961070827</v>
      </c>
      <c r="R109" s="17">
        <v>0.66822729997582597</v>
      </c>
      <c r="S109" s="17"/>
      <c r="T109" s="17">
        <v>0.34524870310449002</v>
      </c>
      <c r="U109" s="17">
        <v>0.291990071790104</v>
      </c>
      <c r="V109" s="17"/>
      <c r="W109" s="17">
        <v>0.25671913503178501</v>
      </c>
      <c r="X109" s="17">
        <v>0.53655193210722496</v>
      </c>
      <c r="Y109" s="17"/>
      <c r="Z109" s="17">
        <v>0.32810742397438603</v>
      </c>
      <c r="AA109" s="17">
        <v>0.31415444536174802</v>
      </c>
      <c r="AB109" s="17"/>
      <c r="AC109" s="17">
        <v>0.208011231858303</v>
      </c>
      <c r="AD109" s="17">
        <v>0.63422999767880095</v>
      </c>
      <c r="AE109" s="17">
        <v>0</v>
      </c>
      <c r="AF109" s="17"/>
      <c r="AG109" s="17">
        <v>0.32219618808505801</v>
      </c>
      <c r="AH109" s="17">
        <v>0</v>
      </c>
      <c r="AI109" s="17"/>
      <c r="AJ109" s="17">
        <v>0.32219618808505801</v>
      </c>
      <c r="AK109" s="17">
        <v>0</v>
      </c>
      <c r="AL109" s="17"/>
      <c r="AM109" s="17">
        <v>0.29745214621662103</v>
      </c>
      <c r="AN109" s="17">
        <v>0</v>
      </c>
      <c r="AO109" s="17">
        <v>0.44741335305985802</v>
      </c>
      <c r="AP109" s="17"/>
      <c r="AQ109" s="17">
        <v>0</v>
      </c>
      <c r="AR109" s="17">
        <v>0</v>
      </c>
      <c r="AS109" s="17">
        <v>0.29745214621662103</v>
      </c>
      <c r="AT109" s="17">
        <v>0.44741335305985802</v>
      </c>
      <c r="AU109" s="17">
        <v>0</v>
      </c>
      <c r="AV109" s="17"/>
      <c r="AW109" s="17">
        <v>0.40510404326465799</v>
      </c>
      <c r="AX109" s="17">
        <v>0.335686906178154</v>
      </c>
      <c r="AY109" s="17">
        <v>0.38284878941284101</v>
      </c>
      <c r="AZ109" s="17">
        <v>0.125529621811168</v>
      </c>
      <c r="BA109" s="17">
        <v>0.222220280213037</v>
      </c>
      <c r="BB109" s="17"/>
      <c r="BC109" s="17">
        <v>0.25182215261621799</v>
      </c>
      <c r="BD109" s="17">
        <v>0.323987001307389</v>
      </c>
      <c r="BE109" s="17">
        <v>0.493327161701479</v>
      </c>
      <c r="BF109" s="17"/>
      <c r="BG109" s="17">
        <v>0.43184184586841901</v>
      </c>
      <c r="BH109" s="17">
        <v>0</v>
      </c>
      <c r="BI109" s="17">
        <v>0</v>
      </c>
    </row>
    <row r="110" spans="2:61" x14ac:dyDescent="0.3">
      <c r="B110" t="s">
        <v>131</v>
      </c>
      <c r="C110" s="17">
        <v>7.8504339412271806E-2</v>
      </c>
      <c r="D110" s="17">
        <v>0.101719569011182</v>
      </c>
      <c r="E110" s="17">
        <v>3.7505461197770797E-2</v>
      </c>
      <c r="F110" s="17"/>
      <c r="G110" s="17">
        <v>0.123770691470741</v>
      </c>
      <c r="H110" s="17">
        <v>2.8529105876766998E-2</v>
      </c>
      <c r="I110" s="17"/>
      <c r="J110" s="17">
        <v>7.3397092323802801E-2</v>
      </c>
      <c r="K110" s="17">
        <v>0.17413244932150099</v>
      </c>
      <c r="L110" s="17">
        <v>0.18941190485696799</v>
      </c>
      <c r="M110" s="17">
        <v>0.14133234262390501</v>
      </c>
      <c r="N110" s="17">
        <v>0</v>
      </c>
      <c r="O110" s="17">
        <v>0</v>
      </c>
      <c r="P110" s="17">
        <v>0</v>
      </c>
      <c r="Q110" s="17">
        <v>0</v>
      </c>
      <c r="R110" s="17">
        <v>0</v>
      </c>
      <c r="S110" s="17"/>
      <c r="T110" s="17">
        <v>0.114509401235195</v>
      </c>
      <c r="U110" s="17">
        <v>3.1326272996810997E-2</v>
      </c>
      <c r="V110" s="17"/>
      <c r="W110" s="17">
        <v>5.6655712484888099E-2</v>
      </c>
      <c r="X110" s="17">
        <v>0.150031362430117</v>
      </c>
      <c r="Y110" s="17"/>
      <c r="Z110" s="17">
        <v>8.6042108771606202E-2</v>
      </c>
      <c r="AA110" s="17">
        <v>6.8249833750461494E-2</v>
      </c>
      <c r="AB110" s="17"/>
      <c r="AC110" s="17">
        <v>0.107232042256625</v>
      </c>
      <c r="AD110" s="17">
        <v>0</v>
      </c>
      <c r="AE110" s="17">
        <v>0</v>
      </c>
      <c r="AF110" s="17"/>
      <c r="AG110" s="17">
        <v>7.8504339412271806E-2</v>
      </c>
      <c r="AH110" s="17">
        <v>0</v>
      </c>
      <c r="AI110" s="17"/>
      <c r="AJ110" s="17">
        <v>7.8504339412271806E-2</v>
      </c>
      <c r="AK110" s="17">
        <v>0</v>
      </c>
      <c r="AL110" s="17"/>
      <c r="AM110" s="17">
        <v>0</v>
      </c>
      <c r="AN110" s="17">
        <v>0</v>
      </c>
      <c r="AO110" s="17">
        <v>0.23705458807167201</v>
      </c>
      <c r="AP110" s="17"/>
      <c r="AQ110" s="17">
        <v>0</v>
      </c>
      <c r="AR110" s="17">
        <v>0</v>
      </c>
      <c r="AS110" s="17">
        <v>0</v>
      </c>
      <c r="AT110" s="17">
        <v>0.23705458807167201</v>
      </c>
      <c r="AU110" s="17">
        <v>0</v>
      </c>
      <c r="AV110" s="17"/>
      <c r="AW110" s="17">
        <v>7.5702174325451205E-2</v>
      </c>
      <c r="AX110" s="17">
        <v>0.120450885888908</v>
      </c>
      <c r="AY110" s="17">
        <v>7.5038648539111893E-2</v>
      </c>
      <c r="AZ110" s="17">
        <v>0</v>
      </c>
      <c r="BA110" s="17">
        <v>0</v>
      </c>
      <c r="BB110" s="17"/>
      <c r="BC110" s="17">
        <v>3.3535875576432901E-2</v>
      </c>
      <c r="BD110" s="17">
        <v>8.4035809113912396E-2</v>
      </c>
      <c r="BE110" s="17">
        <v>0.22622689482330799</v>
      </c>
      <c r="BF110" s="17"/>
      <c r="BG110" s="17">
        <v>8.7046308506359402E-2</v>
      </c>
      <c r="BH110" s="17">
        <v>0</v>
      </c>
      <c r="BI110" s="17">
        <v>6.3814587858713898E-2</v>
      </c>
    </row>
    <row r="111" spans="2:61" x14ac:dyDescent="0.3">
      <c r="B111" t="s">
        <v>89</v>
      </c>
      <c r="C111" s="17">
        <v>1.4151848674372001E-2</v>
      </c>
      <c r="D111" s="17">
        <v>2.21652000276873E-2</v>
      </c>
      <c r="E111" s="17">
        <v>0</v>
      </c>
      <c r="F111" s="17"/>
      <c r="G111" s="17">
        <v>2.69702492910932E-2</v>
      </c>
      <c r="H111" s="17">
        <v>0</v>
      </c>
      <c r="I111" s="17"/>
      <c r="J111" s="17">
        <v>0</v>
      </c>
      <c r="K111" s="17">
        <v>0</v>
      </c>
      <c r="L111" s="17">
        <v>9.6731078809559307E-2</v>
      </c>
      <c r="M111" s="17">
        <v>0</v>
      </c>
      <c r="N111" s="17">
        <v>0</v>
      </c>
      <c r="O111" s="17">
        <v>0</v>
      </c>
      <c r="P111" s="17">
        <v>0</v>
      </c>
      <c r="Q111" s="17">
        <v>0</v>
      </c>
      <c r="R111" s="17">
        <v>0</v>
      </c>
      <c r="S111" s="17"/>
      <c r="T111" s="17">
        <v>2.4952168084292299E-2</v>
      </c>
      <c r="U111" s="17">
        <v>0</v>
      </c>
      <c r="V111" s="17"/>
      <c r="W111" s="17">
        <v>1.8474668903336398E-2</v>
      </c>
      <c r="X111" s="17">
        <v>0</v>
      </c>
      <c r="Y111" s="17"/>
      <c r="Z111" s="17">
        <v>0</v>
      </c>
      <c r="AA111" s="17">
        <v>3.3404256838959798E-2</v>
      </c>
      <c r="AB111" s="17"/>
      <c r="AC111" s="17">
        <v>1.9330544609644802E-2</v>
      </c>
      <c r="AD111" s="17">
        <v>0</v>
      </c>
      <c r="AE111" s="17">
        <v>0</v>
      </c>
      <c r="AF111" s="17"/>
      <c r="AG111" s="17">
        <v>1.4151848674372001E-2</v>
      </c>
      <c r="AH111" s="17">
        <v>0</v>
      </c>
      <c r="AI111" s="17"/>
      <c r="AJ111" s="17">
        <v>1.4151848674372001E-2</v>
      </c>
      <c r="AK111" s="17">
        <v>0</v>
      </c>
      <c r="AL111" s="17"/>
      <c r="AM111" s="17">
        <v>0</v>
      </c>
      <c r="AN111" s="17">
        <v>0</v>
      </c>
      <c r="AO111" s="17">
        <v>4.2733442292127298E-2</v>
      </c>
      <c r="AP111" s="17"/>
      <c r="AQ111" s="17">
        <v>0</v>
      </c>
      <c r="AR111" s="17">
        <v>0</v>
      </c>
      <c r="AS111" s="17">
        <v>0</v>
      </c>
      <c r="AT111" s="17">
        <v>4.2733442292127298E-2</v>
      </c>
      <c r="AU111" s="17">
        <v>0</v>
      </c>
      <c r="AV111" s="17"/>
      <c r="AW111" s="17">
        <v>0</v>
      </c>
      <c r="AX111" s="17">
        <v>0</v>
      </c>
      <c r="AY111" s="17">
        <v>0</v>
      </c>
      <c r="AZ111" s="17">
        <v>0</v>
      </c>
      <c r="BA111" s="17">
        <v>0.217500361148697</v>
      </c>
      <c r="BB111" s="17"/>
      <c r="BC111" s="17">
        <v>0</v>
      </c>
      <c r="BD111" s="17">
        <v>0</v>
      </c>
      <c r="BE111" s="17">
        <v>0</v>
      </c>
      <c r="BF111" s="17"/>
      <c r="BG111" s="17">
        <v>0</v>
      </c>
      <c r="BH111" s="17">
        <v>0</v>
      </c>
      <c r="BI111" s="17">
        <v>6.6603354659390199E-2</v>
      </c>
    </row>
    <row r="112" spans="2:61" x14ac:dyDescent="0.3">
      <c r="B112" t="s">
        <v>85</v>
      </c>
      <c r="C112" s="17">
        <v>2.8212608852431799E-2</v>
      </c>
      <c r="D112" s="17">
        <v>2.5695314638933799E-2</v>
      </c>
      <c r="E112" s="17">
        <v>3.2658235308528301E-2</v>
      </c>
      <c r="F112" s="17"/>
      <c r="G112" s="17">
        <v>0</v>
      </c>
      <c r="H112" s="17">
        <v>5.9360065007612303E-2</v>
      </c>
      <c r="I112" s="17"/>
      <c r="J112" s="17">
        <v>0</v>
      </c>
      <c r="K112" s="17">
        <v>0</v>
      </c>
      <c r="L112" s="17">
        <v>0.112136840735494</v>
      </c>
      <c r="M112" s="17">
        <v>0</v>
      </c>
      <c r="N112" s="17">
        <v>0.16310278229765199</v>
      </c>
      <c r="O112" s="17">
        <v>0</v>
      </c>
      <c r="P112" s="17">
        <v>0</v>
      </c>
      <c r="Q112" s="17">
        <v>0</v>
      </c>
      <c r="R112" s="17">
        <v>0</v>
      </c>
      <c r="S112" s="17"/>
      <c r="T112" s="17">
        <v>0</v>
      </c>
      <c r="U112" s="17">
        <v>6.5180086945915996E-2</v>
      </c>
      <c r="V112" s="17"/>
      <c r="W112" s="17">
        <v>3.6830425440593097E-2</v>
      </c>
      <c r="X112" s="17">
        <v>0</v>
      </c>
      <c r="Y112" s="17"/>
      <c r="Z112" s="17">
        <v>2.8465067295623699E-2</v>
      </c>
      <c r="AA112" s="17">
        <v>2.7869160225700101E-2</v>
      </c>
      <c r="AB112" s="17"/>
      <c r="AC112" s="17">
        <v>0</v>
      </c>
      <c r="AD112" s="17">
        <v>0.10530934829786701</v>
      </c>
      <c r="AE112" s="17">
        <v>0</v>
      </c>
      <c r="AF112" s="17"/>
      <c r="AG112" s="17">
        <v>2.8212608852431799E-2</v>
      </c>
      <c r="AH112" s="17">
        <v>0</v>
      </c>
      <c r="AI112" s="17"/>
      <c r="AJ112" s="17">
        <v>2.8212608852431799E-2</v>
      </c>
      <c r="AK112" s="17">
        <v>0</v>
      </c>
      <c r="AL112" s="17"/>
      <c r="AM112" s="17">
        <v>4.8221487567709401E-2</v>
      </c>
      <c r="AN112" s="17">
        <v>0</v>
      </c>
      <c r="AO112" s="17">
        <v>0</v>
      </c>
      <c r="AP112" s="17"/>
      <c r="AQ112" s="17">
        <v>0</v>
      </c>
      <c r="AR112" s="17">
        <v>0</v>
      </c>
      <c r="AS112" s="17">
        <v>4.8221487567709401E-2</v>
      </c>
      <c r="AT112" s="17">
        <v>0</v>
      </c>
      <c r="AU112" s="17">
        <v>0</v>
      </c>
      <c r="AV112" s="17"/>
      <c r="AW112" s="17">
        <v>0</v>
      </c>
      <c r="AX112" s="17">
        <v>6.8989669817460006E-2</v>
      </c>
      <c r="AY112" s="17">
        <v>0</v>
      </c>
      <c r="AZ112" s="17">
        <v>0</v>
      </c>
      <c r="BA112" s="17">
        <v>0</v>
      </c>
      <c r="BB112" s="17"/>
      <c r="BC112" s="17">
        <v>0</v>
      </c>
      <c r="BD112" s="17">
        <v>4.62024036928683E-2</v>
      </c>
      <c r="BE112" s="17">
        <v>7.6086378661692697E-2</v>
      </c>
      <c r="BF112" s="17"/>
      <c r="BG112" s="17">
        <v>1.5824848822516901E-2</v>
      </c>
      <c r="BH112" s="17">
        <v>0</v>
      </c>
      <c r="BI112" s="17">
        <v>7.7210859899471795E-2</v>
      </c>
    </row>
    <row r="113" spans="2:61" x14ac:dyDescent="0.3">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row>
    <row r="114" spans="2:61" x14ac:dyDescent="0.3">
      <c r="B114" s="6" t="s">
        <v>370</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row>
    <row r="115" spans="2:61" x14ac:dyDescent="0.3">
      <c r="B115" s="21" t="s">
        <v>411</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row>
    <row r="116" spans="2:61" x14ac:dyDescent="0.3">
      <c r="B116" t="s">
        <v>133</v>
      </c>
      <c r="C116" s="17">
        <v>0.412809093829827</v>
      </c>
      <c r="D116" s="17">
        <v>0.41067996145347802</v>
      </c>
      <c r="E116" s="17">
        <v>0.41635399448591698</v>
      </c>
      <c r="F116" s="17"/>
      <c r="G116" s="17">
        <v>0.422443351954778</v>
      </c>
      <c r="H116" s="17">
        <v>0.40116354934618298</v>
      </c>
      <c r="I116" s="17"/>
      <c r="J116" s="17">
        <v>0.55615227691621705</v>
      </c>
      <c r="K116" s="17">
        <v>0.233798901938154</v>
      </c>
      <c r="L116" s="17">
        <v>0.23242756759357699</v>
      </c>
      <c r="M116" s="17">
        <v>0.51030364816699303</v>
      </c>
      <c r="N116" s="17">
        <v>0.20578213078986701</v>
      </c>
      <c r="O116" s="17">
        <v>0.47258157048142901</v>
      </c>
      <c r="P116" s="17">
        <v>0.34957772736243098</v>
      </c>
      <c r="Q116" s="17">
        <v>0.37521339237215701</v>
      </c>
      <c r="R116" s="17">
        <v>0.50879523339835597</v>
      </c>
      <c r="S116" s="17"/>
      <c r="T116" s="17">
        <v>0.40634446244724798</v>
      </c>
      <c r="U116" s="17">
        <v>0.42122886311473201</v>
      </c>
      <c r="V116" s="17"/>
      <c r="W116" s="17">
        <v>0.45551023862328399</v>
      </c>
      <c r="X116" s="17">
        <v>0.30306524378817401</v>
      </c>
      <c r="Y116" s="17"/>
      <c r="Z116" s="17">
        <v>0.38941208088021401</v>
      </c>
      <c r="AA116" s="17">
        <v>0.44979224626707798</v>
      </c>
      <c r="AB116" s="17"/>
      <c r="AC116" s="17">
        <v>0.44137583270403302</v>
      </c>
      <c r="AD116" s="17">
        <v>0.36105332000405399</v>
      </c>
      <c r="AE116" s="17">
        <v>0</v>
      </c>
      <c r="AF116" s="17"/>
      <c r="AG116" s="17">
        <v>0</v>
      </c>
      <c r="AH116" s="17">
        <v>0.41887301543863997</v>
      </c>
      <c r="AI116" s="17"/>
      <c r="AJ116" s="17">
        <v>0.412809093829827</v>
      </c>
      <c r="AK116" s="17">
        <v>0</v>
      </c>
      <c r="AL116" s="17"/>
      <c r="AM116" s="17">
        <v>0.52154799026558696</v>
      </c>
      <c r="AN116" s="17">
        <v>0</v>
      </c>
      <c r="AO116" s="17">
        <v>0.250754024472226</v>
      </c>
      <c r="AP116" s="17"/>
      <c r="AQ116" s="17">
        <v>0</v>
      </c>
      <c r="AR116" s="17">
        <v>0</v>
      </c>
      <c r="AS116" s="17">
        <v>0.52154799026558696</v>
      </c>
      <c r="AT116" s="17">
        <v>0.250754024472226</v>
      </c>
      <c r="AU116" s="17">
        <v>0.46613276476972598</v>
      </c>
      <c r="AV116" s="17"/>
      <c r="AW116" s="17">
        <v>0.336531762570358</v>
      </c>
      <c r="AX116" s="17">
        <v>0.25279461090997302</v>
      </c>
      <c r="AY116" s="17">
        <v>0.53211084101538297</v>
      </c>
      <c r="AZ116" s="17">
        <v>0.68944390307284698</v>
      </c>
      <c r="BA116" s="17">
        <v>0.77674703511528198</v>
      </c>
      <c r="BB116" s="17"/>
      <c r="BC116" s="17">
        <v>0.51241226619256497</v>
      </c>
      <c r="BD116" s="17">
        <v>0.40679262640369801</v>
      </c>
      <c r="BE116" s="17">
        <v>0.226378644655403</v>
      </c>
      <c r="BF116" s="17"/>
      <c r="BG116" s="17">
        <v>0.43558319814979801</v>
      </c>
      <c r="BH116" s="17">
        <v>0.29090257561494598</v>
      </c>
      <c r="BI116" s="17">
        <v>0.37206967977816602</v>
      </c>
    </row>
    <row r="117" spans="2:61" x14ac:dyDescent="0.3">
      <c r="B117" t="s">
        <v>130</v>
      </c>
      <c r="C117" s="17">
        <v>0.233930305298229</v>
      </c>
      <c r="D117" s="17">
        <v>0.22060095322298701</v>
      </c>
      <c r="E117" s="17">
        <v>0.25612302071679999</v>
      </c>
      <c r="F117" s="17"/>
      <c r="G117" s="17">
        <v>0.25204750371360202</v>
      </c>
      <c r="H117" s="17">
        <v>0.212030887893289</v>
      </c>
      <c r="I117" s="17"/>
      <c r="J117" s="17">
        <v>5.5257194875224701E-2</v>
      </c>
      <c r="K117" s="17">
        <v>0.36180285121935202</v>
      </c>
      <c r="L117" s="17">
        <v>0.32139345338317199</v>
      </c>
      <c r="M117" s="17">
        <v>0.23633223577448201</v>
      </c>
      <c r="N117" s="17">
        <v>0.56524320319431198</v>
      </c>
      <c r="O117" s="17">
        <v>0.215053030018935</v>
      </c>
      <c r="P117" s="17">
        <v>0.14775392239524501</v>
      </c>
      <c r="Q117" s="17">
        <v>0.23279617046155901</v>
      </c>
      <c r="R117" s="17">
        <v>0.24001361635994101</v>
      </c>
      <c r="S117" s="17"/>
      <c r="T117" s="17">
        <v>0.28166318120103201</v>
      </c>
      <c r="U117" s="17">
        <v>0.17176128457268899</v>
      </c>
      <c r="V117" s="17"/>
      <c r="W117" s="17">
        <v>0.24975989299437701</v>
      </c>
      <c r="X117" s="17">
        <v>0.19324755764005899</v>
      </c>
      <c r="Y117" s="17"/>
      <c r="Z117" s="17">
        <v>0.23435242305606199</v>
      </c>
      <c r="AA117" s="17">
        <v>0.23326307288621001</v>
      </c>
      <c r="AB117" s="17"/>
      <c r="AC117" s="17">
        <v>0.21268442138490901</v>
      </c>
      <c r="AD117" s="17">
        <v>0.272422524077158</v>
      </c>
      <c r="AE117" s="17">
        <v>0</v>
      </c>
      <c r="AF117" s="17"/>
      <c r="AG117" s="17">
        <v>0</v>
      </c>
      <c r="AH117" s="17">
        <v>0.24534380098970801</v>
      </c>
      <c r="AI117" s="17"/>
      <c r="AJ117" s="17">
        <v>0.233930305298229</v>
      </c>
      <c r="AK117" s="17">
        <v>0</v>
      </c>
      <c r="AL117" s="17"/>
      <c r="AM117" s="17">
        <v>0.187149226080085</v>
      </c>
      <c r="AN117" s="17">
        <v>0</v>
      </c>
      <c r="AO117" s="17">
        <v>0.31630696765363397</v>
      </c>
      <c r="AP117" s="17"/>
      <c r="AQ117" s="17">
        <v>0</v>
      </c>
      <c r="AR117" s="17">
        <v>0</v>
      </c>
      <c r="AS117" s="17">
        <v>0.187149226080085</v>
      </c>
      <c r="AT117" s="17">
        <v>0.31630696765363397</v>
      </c>
      <c r="AU117" s="17">
        <v>0</v>
      </c>
      <c r="AV117" s="17"/>
      <c r="AW117" s="17">
        <v>0.28797964835636902</v>
      </c>
      <c r="AX117" s="17">
        <v>0.35147792415132401</v>
      </c>
      <c r="AY117" s="17">
        <v>0</v>
      </c>
      <c r="AZ117" s="17">
        <v>0</v>
      </c>
      <c r="BA117" s="17">
        <v>0.10927067173263599</v>
      </c>
      <c r="BB117" s="17"/>
      <c r="BC117" s="17">
        <v>0.16640923789616399</v>
      </c>
      <c r="BD117" s="17">
        <v>0.26553549891909201</v>
      </c>
      <c r="BE117" s="17">
        <v>0.206804080079801</v>
      </c>
      <c r="BF117" s="17"/>
      <c r="BG117" s="17">
        <v>0.22974384541838999</v>
      </c>
      <c r="BH117" s="17">
        <v>0.245381736553166</v>
      </c>
      <c r="BI117" s="17">
        <v>0.25622728334038902</v>
      </c>
    </row>
    <row r="118" spans="2:61" x14ac:dyDescent="0.3">
      <c r="B118" t="s">
        <v>131</v>
      </c>
      <c r="C118" s="17">
        <v>0.246842098668135</v>
      </c>
      <c r="D118" s="17">
        <v>0.28101958774182401</v>
      </c>
      <c r="E118" s="17">
        <v>0.18993826084825399</v>
      </c>
      <c r="F118" s="17"/>
      <c r="G118" s="17">
        <v>0.28013063837655999</v>
      </c>
      <c r="H118" s="17">
        <v>0.20660410992605999</v>
      </c>
      <c r="I118" s="17"/>
      <c r="J118" s="17">
        <v>0.32173347130183999</v>
      </c>
      <c r="K118" s="17">
        <v>0.25600789856239697</v>
      </c>
      <c r="L118" s="17">
        <v>0.19660792774309299</v>
      </c>
      <c r="M118" s="17">
        <v>0.25336411605852399</v>
      </c>
      <c r="N118" s="17">
        <v>0.228974666015822</v>
      </c>
      <c r="O118" s="17">
        <v>0.117740660538233</v>
      </c>
      <c r="P118" s="17">
        <v>0.50266835024232404</v>
      </c>
      <c r="Q118" s="17">
        <v>0.14775392239524501</v>
      </c>
      <c r="R118" s="17">
        <v>0.169831114773103</v>
      </c>
      <c r="S118" s="17"/>
      <c r="T118" s="17">
        <v>0.28495287513829598</v>
      </c>
      <c r="U118" s="17">
        <v>0.197205247600028</v>
      </c>
      <c r="V118" s="17"/>
      <c r="W118" s="17">
        <v>0.191052019077812</v>
      </c>
      <c r="X118" s="17">
        <v>0.39022509596217098</v>
      </c>
      <c r="Y118" s="17"/>
      <c r="Z118" s="17">
        <v>0.27120917988077597</v>
      </c>
      <c r="AA118" s="17">
        <v>0.208325580304074</v>
      </c>
      <c r="AB118" s="17"/>
      <c r="AC118" s="17">
        <v>0.232520725470545</v>
      </c>
      <c r="AD118" s="17">
        <v>0.27278883887369099</v>
      </c>
      <c r="AE118" s="17">
        <v>0</v>
      </c>
      <c r="AF118" s="17"/>
      <c r="AG118" s="17">
        <v>0</v>
      </c>
      <c r="AH118" s="17">
        <v>0.24894769506633199</v>
      </c>
      <c r="AI118" s="17"/>
      <c r="AJ118" s="17">
        <v>0.246842098668135</v>
      </c>
      <c r="AK118" s="17">
        <v>0</v>
      </c>
      <c r="AL118" s="17"/>
      <c r="AM118" s="17">
        <v>0.170356189439716</v>
      </c>
      <c r="AN118" s="17">
        <v>0</v>
      </c>
      <c r="AO118" s="17">
        <v>0.37338898975849</v>
      </c>
      <c r="AP118" s="17"/>
      <c r="AQ118" s="17">
        <v>0</v>
      </c>
      <c r="AR118" s="17">
        <v>0</v>
      </c>
      <c r="AS118" s="17">
        <v>0.170356189439716</v>
      </c>
      <c r="AT118" s="17">
        <v>0.37338898975849</v>
      </c>
      <c r="AU118" s="17">
        <v>0</v>
      </c>
      <c r="AV118" s="17"/>
      <c r="AW118" s="17">
        <v>0.33089551994607402</v>
      </c>
      <c r="AX118" s="17">
        <v>0.30202922549234201</v>
      </c>
      <c r="AY118" s="17">
        <v>0.14275227539225699</v>
      </c>
      <c r="AZ118" s="17">
        <v>7.3193723440968E-2</v>
      </c>
      <c r="BA118" s="17">
        <v>0.113982293152082</v>
      </c>
      <c r="BB118" s="17"/>
      <c r="BC118" s="17">
        <v>0.29422850892835301</v>
      </c>
      <c r="BD118" s="17">
        <v>0.16572901865145101</v>
      </c>
      <c r="BE118" s="17">
        <v>0.41442057429886903</v>
      </c>
      <c r="BF118" s="17"/>
      <c r="BG118" s="17">
        <v>0.28538994791462402</v>
      </c>
      <c r="BH118" s="17">
        <v>9.5897431948095802E-2</v>
      </c>
      <c r="BI118" s="17">
        <v>0.103026750386008</v>
      </c>
    </row>
    <row r="119" spans="2:61" x14ac:dyDescent="0.3">
      <c r="B119" t="s">
        <v>89</v>
      </c>
      <c r="C119" s="17">
        <v>3.4163232677033702E-2</v>
      </c>
      <c r="D119" s="17">
        <v>2.0336561902873099E-2</v>
      </c>
      <c r="E119" s="17">
        <v>5.71839592618733E-2</v>
      </c>
      <c r="F119" s="17"/>
      <c r="G119" s="17">
        <v>0</v>
      </c>
      <c r="H119" s="17">
        <v>7.5458518799287402E-2</v>
      </c>
      <c r="I119" s="17"/>
      <c r="J119" s="17">
        <v>0</v>
      </c>
      <c r="K119" s="17">
        <v>0</v>
      </c>
      <c r="L119" s="17">
        <v>0.124785525640079</v>
      </c>
      <c r="M119" s="17">
        <v>0</v>
      </c>
      <c r="N119" s="17">
        <v>0</v>
      </c>
      <c r="O119" s="17">
        <v>0</v>
      </c>
      <c r="P119" s="17">
        <v>0</v>
      </c>
      <c r="Q119" s="17">
        <v>0.244236514771039</v>
      </c>
      <c r="R119" s="17">
        <v>0</v>
      </c>
      <c r="S119" s="17"/>
      <c r="T119" s="17">
        <v>0</v>
      </c>
      <c r="U119" s="17">
        <v>7.8658660203228301E-2</v>
      </c>
      <c r="V119" s="17"/>
      <c r="W119" s="17">
        <v>4.7456088218377199E-2</v>
      </c>
      <c r="X119" s="17">
        <v>0</v>
      </c>
      <c r="Y119" s="17"/>
      <c r="Z119" s="17">
        <v>2.0743408152411401E-2</v>
      </c>
      <c r="AA119" s="17">
        <v>5.5375659115575099E-2</v>
      </c>
      <c r="AB119" s="17"/>
      <c r="AC119" s="17">
        <v>3.3301477714356001E-2</v>
      </c>
      <c r="AD119" s="17">
        <v>3.57245167682275E-2</v>
      </c>
      <c r="AE119" s="17">
        <v>0</v>
      </c>
      <c r="AF119" s="17"/>
      <c r="AG119" s="17">
        <v>0</v>
      </c>
      <c r="AH119" s="17">
        <v>3.58300620708107E-2</v>
      </c>
      <c r="AI119" s="17"/>
      <c r="AJ119" s="17">
        <v>3.4163232677033702E-2</v>
      </c>
      <c r="AK119" s="17">
        <v>0</v>
      </c>
      <c r="AL119" s="17"/>
      <c r="AM119" s="17">
        <v>3.7027123851152699E-2</v>
      </c>
      <c r="AN119" s="17">
        <v>0</v>
      </c>
      <c r="AO119" s="17">
        <v>0</v>
      </c>
      <c r="AP119" s="17"/>
      <c r="AQ119" s="17">
        <v>0</v>
      </c>
      <c r="AR119" s="17">
        <v>0</v>
      </c>
      <c r="AS119" s="17">
        <v>3.7027123851152699E-2</v>
      </c>
      <c r="AT119" s="17">
        <v>0</v>
      </c>
      <c r="AU119" s="17">
        <v>0.53386723523027402</v>
      </c>
      <c r="AV119" s="17"/>
      <c r="AW119" s="17">
        <v>4.4593069127197897E-2</v>
      </c>
      <c r="AX119" s="17">
        <v>0</v>
      </c>
      <c r="AY119" s="17">
        <v>0</v>
      </c>
      <c r="AZ119" s="17">
        <v>0.14330172209209199</v>
      </c>
      <c r="BA119" s="17">
        <v>0</v>
      </c>
      <c r="BB119" s="17"/>
      <c r="BC119" s="17">
        <v>0</v>
      </c>
      <c r="BD119" s="17">
        <v>4.9577900277498602E-2</v>
      </c>
      <c r="BE119" s="17">
        <v>0</v>
      </c>
      <c r="BF119" s="17"/>
      <c r="BG119" s="17">
        <v>0</v>
      </c>
      <c r="BH119" s="17">
        <v>0.28753932322559</v>
      </c>
      <c r="BI119" s="17">
        <v>0</v>
      </c>
    </row>
    <row r="120" spans="2:61" x14ac:dyDescent="0.3">
      <c r="B120" t="s">
        <v>85</v>
      </c>
      <c r="C120" s="17">
        <v>7.2255269526774094E-2</v>
      </c>
      <c r="D120" s="17">
        <v>6.7362935678837693E-2</v>
      </c>
      <c r="E120" s="17">
        <v>8.0400764687154805E-2</v>
      </c>
      <c r="F120" s="17"/>
      <c r="G120" s="17">
        <v>4.5378505955059302E-2</v>
      </c>
      <c r="H120" s="17">
        <v>0.10474293403518101</v>
      </c>
      <c r="I120" s="17"/>
      <c r="J120" s="17">
        <v>6.6857056906717893E-2</v>
      </c>
      <c r="K120" s="17">
        <v>0.14839034828009701</v>
      </c>
      <c r="L120" s="17">
        <v>0.124785525640079</v>
      </c>
      <c r="M120" s="17">
        <v>0</v>
      </c>
      <c r="N120" s="17">
        <v>0</v>
      </c>
      <c r="O120" s="17">
        <v>0.194624738961403</v>
      </c>
      <c r="P120" s="17">
        <v>0</v>
      </c>
      <c r="Q120" s="17">
        <v>0</v>
      </c>
      <c r="R120" s="17">
        <v>8.1360035468600406E-2</v>
      </c>
      <c r="S120" s="17"/>
      <c r="T120" s="17">
        <v>2.7039481213425299E-2</v>
      </c>
      <c r="U120" s="17">
        <v>0.13114594450932299</v>
      </c>
      <c r="V120" s="17"/>
      <c r="W120" s="17">
        <v>5.62217610861507E-2</v>
      </c>
      <c r="X120" s="17">
        <v>0.11346210260959599</v>
      </c>
      <c r="Y120" s="17"/>
      <c r="Z120" s="17">
        <v>8.4282908030536202E-2</v>
      </c>
      <c r="AA120" s="17">
        <v>5.3243441427062201E-2</v>
      </c>
      <c r="AB120" s="17"/>
      <c r="AC120" s="17">
        <v>8.0117542726156704E-2</v>
      </c>
      <c r="AD120" s="17">
        <v>5.8010800276869397E-2</v>
      </c>
      <c r="AE120" s="17">
        <v>0</v>
      </c>
      <c r="AF120" s="17"/>
      <c r="AG120" s="17">
        <v>0</v>
      </c>
      <c r="AH120" s="17">
        <v>5.1005426434509102E-2</v>
      </c>
      <c r="AI120" s="17"/>
      <c r="AJ120" s="17">
        <v>7.2255269526774094E-2</v>
      </c>
      <c r="AK120" s="17">
        <v>0</v>
      </c>
      <c r="AL120" s="17"/>
      <c r="AM120" s="17">
        <v>8.3919470363459897E-2</v>
      </c>
      <c r="AN120" s="17">
        <v>0</v>
      </c>
      <c r="AO120" s="17">
        <v>5.9550018115649299E-2</v>
      </c>
      <c r="AP120" s="17"/>
      <c r="AQ120" s="17">
        <v>0</v>
      </c>
      <c r="AR120" s="17">
        <v>0</v>
      </c>
      <c r="AS120" s="17">
        <v>8.3919470363459897E-2</v>
      </c>
      <c r="AT120" s="17">
        <v>5.9550018115649299E-2</v>
      </c>
      <c r="AU120" s="17">
        <v>0</v>
      </c>
      <c r="AV120" s="17"/>
      <c r="AW120" s="17">
        <v>0</v>
      </c>
      <c r="AX120" s="17">
        <v>9.3698239446361201E-2</v>
      </c>
      <c r="AY120" s="17">
        <v>0.32513688359235998</v>
      </c>
      <c r="AZ120" s="17">
        <v>9.40606513940936E-2</v>
      </c>
      <c r="BA120" s="17">
        <v>0</v>
      </c>
      <c r="BB120" s="17"/>
      <c r="BC120" s="17">
        <v>2.69499869829182E-2</v>
      </c>
      <c r="BD120" s="17">
        <v>0.11236495574826</v>
      </c>
      <c r="BE120" s="17">
        <v>0.152396700965928</v>
      </c>
      <c r="BF120" s="17"/>
      <c r="BG120" s="17">
        <v>4.9283008517187102E-2</v>
      </c>
      <c r="BH120" s="17">
        <v>8.0278932658203003E-2</v>
      </c>
      <c r="BI120" s="17">
        <v>0.26867628649543801</v>
      </c>
    </row>
    <row r="121" spans="2:61" x14ac:dyDescent="0.3">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row>
    <row r="122" spans="2:61" x14ac:dyDescent="0.3">
      <c r="B122" s="6" t="s">
        <v>356</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row>
    <row r="123" spans="2:61" x14ac:dyDescent="0.3">
      <c r="B123" s="21" t="s">
        <v>80</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row>
    <row r="124" spans="2:61" x14ac:dyDescent="0.3">
      <c r="B124" t="s">
        <v>134</v>
      </c>
      <c r="C124" s="17">
        <v>0.39875537982200199</v>
      </c>
      <c r="D124" s="17">
        <v>0.38447572237552702</v>
      </c>
      <c r="E124" s="17">
        <v>0.41266167446070001</v>
      </c>
      <c r="F124" s="17"/>
      <c r="G124" s="17">
        <v>0.33264676453127301</v>
      </c>
      <c r="H124" s="17">
        <v>0.46845031946354998</v>
      </c>
      <c r="I124" s="17"/>
      <c r="J124" s="17">
        <v>0.40844270723460302</v>
      </c>
      <c r="K124" s="17">
        <v>0.327390097222582</v>
      </c>
      <c r="L124" s="17">
        <v>0.37571767820162399</v>
      </c>
      <c r="M124" s="17">
        <v>0.367631980487649</v>
      </c>
      <c r="N124" s="17">
        <v>0.40807684975953601</v>
      </c>
      <c r="O124" s="17">
        <v>0.43346380315218003</v>
      </c>
      <c r="P124" s="17">
        <v>0.39809678663460102</v>
      </c>
      <c r="Q124" s="17">
        <v>0.48308772119451499</v>
      </c>
      <c r="R124" s="17">
        <v>0.44852957426865903</v>
      </c>
      <c r="S124" s="17"/>
      <c r="T124" s="17">
        <v>0.34726350478600898</v>
      </c>
      <c r="U124" s="17">
        <v>0.44553942628327498</v>
      </c>
      <c r="V124" s="17"/>
      <c r="W124" s="17">
        <v>0.407028176573698</v>
      </c>
      <c r="X124" s="17">
        <v>0.36908433281271102</v>
      </c>
      <c r="Y124" s="17"/>
      <c r="Z124" s="17">
        <v>0.41075176573112099</v>
      </c>
      <c r="AA124" s="17">
        <v>0.38404868083942201</v>
      </c>
      <c r="AB124" s="17"/>
      <c r="AC124" s="17">
        <v>0.60434942654655499</v>
      </c>
      <c r="AD124" s="17">
        <v>0.51958471832938702</v>
      </c>
      <c r="AE124" s="17">
        <v>0.31159172809239499</v>
      </c>
      <c r="AF124" s="17"/>
      <c r="AG124" s="17">
        <v>0.66878409513569204</v>
      </c>
      <c r="AH124" s="17">
        <v>0.50249851856174099</v>
      </c>
      <c r="AI124" s="17"/>
      <c r="AJ124" s="17">
        <v>0.69697051067253502</v>
      </c>
      <c r="AK124" s="17">
        <v>0.52574371637126205</v>
      </c>
      <c r="AL124" s="17"/>
      <c r="AM124" s="17">
        <v>0.42322822867753901</v>
      </c>
      <c r="AN124" s="17">
        <v>0.267239248823538</v>
      </c>
      <c r="AO124" s="17">
        <v>0.31333851571114901</v>
      </c>
      <c r="AP124" s="17"/>
      <c r="AQ124" s="17">
        <v>0.53918098945599102</v>
      </c>
      <c r="AR124" s="17">
        <v>0.38055720325768699</v>
      </c>
      <c r="AS124" s="17">
        <v>0.74456046406264897</v>
      </c>
      <c r="AT124" s="17">
        <v>0.59445574728417006</v>
      </c>
      <c r="AU124" s="17">
        <v>0.48706601011126299</v>
      </c>
      <c r="AV124" s="17"/>
      <c r="AW124" s="17">
        <v>0.489469854272855</v>
      </c>
      <c r="AX124" s="17">
        <v>0.42307162398241499</v>
      </c>
      <c r="AY124" s="17">
        <v>0.36440938552145102</v>
      </c>
      <c r="AZ124" s="17">
        <v>0.37993908099676199</v>
      </c>
      <c r="BA124" s="17">
        <v>0.24735443841871199</v>
      </c>
      <c r="BB124" s="17"/>
      <c r="BC124" s="17">
        <v>0.45489511445200798</v>
      </c>
      <c r="BD124" s="17">
        <v>0.39219269226255998</v>
      </c>
      <c r="BE124" s="17">
        <v>0.33627367048457202</v>
      </c>
      <c r="BF124" s="17"/>
      <c r="BG124" s="17">
        <v>0.34839840021663199</v>
      </c>
      <c r="BH124" s="17">
        <v>0.47248817198807702</v>
      </c>
      <c r="BI124" s="17">
        <v>0.58550937899597999</v>
      </c>
    </row>
    <row r="125" spans="2:61" x14ac:dyDescent="0.3">
      <c r="B125" t="s">
        <v>135</v>
      </c>
      <c r="C125" s="17">
        <v>0.12935523349311501</v>
      </c>
      <c r="D125" s="17">
        <v>0.146514206132344</v>
      </c>
      <c r="E125" s="17">
        <v>0.112390312397259</v>
      </c>
      <c r="F125" s="17"/>
      <c r="G125" s="17">
        <v>0.14509817492222099</v>
      </c>
      <c r="H125" s="17">
        <v>0.11208449812120801</v>
      </c>
      <c r="I125" s="17"/>
      <c r="J125" s="17">
        <v>0.15130402542011701</v>
      </c>
      <c r="K125" s="17">
        <v>0.14577860362803399</v>
      </c>
      <c r="L125" s="17">
        <v>0.140484050718748</v>
      </c>
      <c r="M125" s="17">
        <v>0.120202202069148</v>
      </c>
      <c r="N125" s="17">
        <v>0.120352538006962</v>
      </c>
      <c r="O125" s="17">
        <v>0.128429519469796</v>
      </c>
      <c r="P125" s="17">
        <v>0.115065280301496</v>
      </c>
      <c r="Q125" s="17">
        <v>0.10381012891906</v>
      </c>
      <c r="R125" s="17">
        <v>0.10757034457767201</v>
      </c>
      <c r="S125" s="17"/>
      <c r="T125" s="17">
        <v>0.14932377930499999</v>
      </c>
      <c r="U125" s="17">
        <v>0.11121238329831699</v>
      </c>
      <c r="V125" s="17"/>
      <c r="W125" s="17">
        <v>0.12047815133534601</v>
      </c>
      <c r="X125" s="17">
        <v>0.161193598427503</v>
      </c>
      <c r="Y125" s="17"/>
      <c r="Z125" s="17">
        <v>0.134242866060023</v>
      </c>
      <c r="AA125" s="17">
        <v>0.12512830877598299</v>
      </c>
      <c r="AB125" s="17"/>
      <c r="AC125" s="17">
        <v>0.106305137818554</v>
      </c>
      <c r="AD125" s="17">
        <v>0.153187606777135</v>
      </c>
      <c r="AE125" s="17">
        <v>0.13540579398431299</v>
      </c>
      <c r="AF125" s="17"/>
      <c r="AG125" s="17">
        <v>0.114844222451758</v>
      </c>
      <c r="AH125" s="17">
        <v>0.12483646673630799</v>
      </c>
      <c r="AI125" s="17"/>
      <c r="AJ125" s="17">
        <v>0.140434703229806</v>
      </c>
      <c r="AK125" s="17">
        <v>0.107966711666617</v>
      </c>
      <c r="AL125" s="17"/>
      <c r="AM125" s="17">
        <v>0.11908890387691699</v>
      </c>
      <c r="AN125" s="17">
        <v>8.88761984450539E-2</v>
      </c>
      <c r="AO125" s="17">
        <v>0.17813332160778</v>
      </c>
      <c r="AP125" s="17"/>
      <c r="AQ125" s="17">
        <v>0.100329616145252</v>
      </c>
      <c r="AR125" s="17">
        <v>0.21089154500159599</v>
      </c>
      <c r="AS125" s="17">
        <v>0.101882784803056</v>
      </c>
      <c r="AT125" s="17">
        <v>0.23014483282016801</v>
      </c>
      <c r="AU125" s="17">
        <v>0.139079429338267</v>
      </c>
      <c r="AV125" s="17"/>
      <c r="AW125" s="17">
        <v>0.108275148956929</v>
      </c>
      <c r="AX125" s="17">
        <v>0.15429338333599699</v>
      </c>
      <c r="AY125" s="17">
        <v>0.125363774959909</v>
      </c>
      <c r="AZ125" s="17">
        <v>0.103365239917013</v>
      </c>
      <c r="BA125" s="17">
        <v>0.14466073495161</v>
      </c>
      <c r="BB125" s="17"/>
      <c r="BC125" s="17">
        <v>0.14129465262511801</v>
      </c>
      <c r="BD125" s="17">
        <v>0.124221835067616</v>
      </c>
      <c r="BE125" s="17">
        <v>0.115815769884824</v>
      </c>
      <c r="BF125" s="17"/>
      <c r="BG125" s="17">
        <v>0.13514377972363301</v>
      </c>
      <c r="BH125" s="17">
        <v>0.16386474416844801</v>
      </c>
      <c r="BI125" s="17">
        <v>8.8300948337108803E-2</v>
      </c>
    </row>
    <row r="126" spans="2:61" x14ac:dyDescent="0.3">
      <c r="B126" t="s">
        <v>136</v>
      </c>
      <c r="C126" s="17">
        <v>0.44963164254584698</v>
      </c>
      <c r="D126" s="17">
        <v>0.44466200690286201</v>
      </c>
      <c r="E126" s="17">
        <v>0.454747215610523</v>
      </c>
      <c r="F126" s="17"/>
      <c r="G126" s="17">
        <v>0.50858692044794895</v>
      </c>
      <c r="H126" s="17">
        <v>0.38803386580633398</v>
      </c>
      <c r="I126" s="17"/>
      <c r="J126" s="17">
        <v>0.42226882246844799</v>
      </c>
      <c r="K126" s="17">
        <v>0.50942800083413498</v>
      </c>
      <c r="L126" s="17">
        <v>0.45869613841767398</v>
      </c>
      <c r="M126" s="17">
        <v>0.49192130866399802</v>
      </c>
      <c r="N126" s="17">
        <v>0.45413596545549101</v>
      </c>
      <c r="O126" s="17">
        <v>0.42370763985058002</v>
      </c>
      <c r="P126" s="17">
        <v>0.45291775242593102</v>
      </c>
      <c r="Q126" s="17">
        <v>0.39960298972471903</v>
      </c>
      <c r="R126" s="17">
        <v>0.40666720008195401</v>
      </c>
      <c r="S126" s="17"/>
      <c r="T126" s="17">
        <v>0.48840907866612099</v>
      </c>
      <c r="U126" s="17">
        <v>0.41439957201371203</v>
      </c>
      <c r="V126" s="17"/>
      <c r="W126" s="17">
        <v>0.450085244685627</v>
      </c>
      <c r="X126" s="17">
        <v>0.44800476220333602</v>
      </c>
      <c r="Y126" s="17"/>
      <c r="Z126" s="17">
        <v>0.432838991519509</v>
      </c>
      <c r="AA126" s="17">
        <v>0.47037082348577802</v>
      </c>
      <c r="AB126" s="17"/>
      <c r="AC126" s="17">
        <v>0.27480887621501898</v>
      </c>
      <c r="AD126" s="17">
        <v>0.31163043053144002</v>
      </c>
      <c r="AE126" s="17">
        <v>0.532100910738455</v>
      </c>
      <c r="AF126" s="17"/>
      <c r="AG126" s="17">
        <v>0.19955477382824399</v>
      </c>
      <c r="AH126" s="17">
        <v>0.36197919339088003</v>
      </c>
      <c r="AI126" s="17"/>
      <c r="AJ126" s="17">
        <v>0.139063008661059</v>
      </c>
      <c r="AK126" s="17">
        <v>0.35542133651213798</v>
      </c>
      <c r="AL126" s="17"/>
      <c r="AM126" s="17">
        <v>0.438480688099113</v>
      </c>
      <c r="AN126" s="17">
        <v>0.60883236005605501</v>
      </c>
      <c r="AO126" s="17">
        <v>0.48491522013178601</v>
      </c>
      <c r="AP126" s="17"/>
      <c r="AQ126" s="17">
        <v>0.35039959131597498</v>
      </c>
      <c r="AR126" s="17">
        <v>0.38873002575936699</v>
      </c>
      <c r="AS126" s="17">
        <v>0.13094825979199701</v>
      </c>
      <c r="AT126" s="17">
        <v>0.155321987860227</v>
      </c>
      <c r="AU126" s="17">
        <v>0.35332265590350898</v>
      </c>
      <c r="AV126" s="17"/>
      <c r="AW126" s="17">
        <v>0.379302598910497</v>
      </c>
      <c r="AX126" s="17">
        <v>0.411174660489732</v>
      </c>
      <c r="AY126" s="17">
        <v>0.47705545927628201</v>
      </c>
      <c r="AZ126" s="17">
        <v>0.49103087091367698</v>
      </c>
      <c r="BA126" s="17">
        <v>0.58229561090290405</v>
      </c>
      <c r="BB126" s="17"/>
      <c r="BC126" s="17">
        <v>0.39287121807761</v>
      </c>
      <c r="BD126" s="17">
        <v>0.46781768076987301</v>
      </c>
      <c r="BE126" s="17">
        <v>0.51304330800769005</v>
      </c>
      <c r="BF126" s="17"/>
      <c r="BG126" s="17">
        <v>0.498228018482125</v>
      </c>
      <c r="BH126" s="17">
        <v>0.325585936410066</v>
      </c>
      <c r="BI126" s="17">
        <v>0.29313530349959999</v>
      </c>
    </row>
    <row r="127" spans="2:61" x14ac:dyDescent="0.3">
      <c r="B127" t="s">
        <v>85</v>
      </c>
      <c r="C127" s="17">
        <v>2.2257744139035699E-2</v>
      </c>
      <c r="D127" s="17">
        <v>2.4348064589266898E-2</v>
      </c>
      <c r="E127" s="17">
        <v>2.0200797531517899E-2</v>
      </c>
      <c r="F127" s="17"/>
      <c r="G127" s="17">
        <v>1.3668140098557E-2</v>
      </c>
      <c r="H127" s="17">
        <v>3.14313166089083E-2</v>
      </c>
      <c r="I127" s="17"/>
      <c r="J127" s="17">
        <v>1.79844448768329E-2</v>
      </c>
      <c r="K127" s="17">
        <v>1.74032983152493E-2</v>
      </c>
      <c r="L127" s="17">
        <v>2.5102132661953901E-2</v>
      </c>
      <c r="M127" s="17">
        <v>2.0244508779205101E-2</v>
      </c>
      <c r="N127" s="17">
        <v>1.7434646778010699E-2</v>
      </c>
      <c r="O127" s="17">
        <v>1.43990375274446E-2</v>
      </c>
      <c r="P127" s="17">
        <v>3.3920180637971399E-2</v>
      </c>
      <c r="Q127" s="17">
        <v>1.34991601617059E-2</v>
      </c>
      <c r="R127" s="17">
        <v>3.7232881071715601E-2</v>
      </c>
      <c r="S127" s="17"/>
      <c r="T127" s="17">
        <v>1.50036372428694E-2</v>
      </c>
      <c r="U127" s="17">
        <v>2.88486184046952E-2</v>
      </c>
      <c r="V127" s="17"/>
      <c r="W127" s="17">
        <v>2.2408427405329199E-2</v>
      </c>
      <c r="X127" s="17">
        <v>2.1717306556449899E-2</v>
      </c>
      <c r="Y127" s="17"/>
      <c r="Z127" s="17">
        <v>2.2166376689346901E-2</v>
      </c>
      <c r="AA127" s="17">
        <v>2.04521868988175E-2</v>
      </c>
      <c r="AB127" s="17"/>
      <c r="AC127" s="17">
        <v>1.4536559419871699E-2</v>
      </c>
      <c r="AD127" s="17">
        <v>1.55972443620378E-2</v>
      </c>
      <c r="AE127" s="17">
        <v>2.0901567184837599E-2</v>
      </c>
      <c r="AF127" s="17"/>
      <c r="AG127" s="17">
        <v>1.6816908584306501E-2</v>
      </c>
      <c r="AH127" s="17">
        <v>1.06858213110704E-2</v>
      </c>
      <c r="AI127" s="17"/>
      <c r="AJ127" s="17">
        <v>2.35317774365996E-2</v>
      </c>
      <c r="AK127" s="17">
        <v>1.08682354499831E-2</v>
      </c>
      <c r="AL127" s="17"/>
      <c r="AM127" s="17">
        <v>1.9202179346431401E-2</v>
      </c>
      <c r="AN127" s="17">
        <v>3.5052192675352402E-2</v>
      </c>
      <c r="AO127" s="17">
        <v>2.3612942549285001E-2</v>
      </c>
      <c r="AP127" s="17"/>
      <c r="AQ127" s="17">
        <v>1.00898030827817E-2</v>
      </c>
      <c r="AR127" s="17">
        <v>1.9821225981349701E-2</v>
      </c>
      <c r="AS127" s="17">
        <v>2.2608491342297501E-2</v>
      </c>
      <c r="AT127" s="17">
        <v>2.0077432035435602E-2</v>
      </c>
      <c r="AU127" s="17">
        <v>2.0531904646961599E-2</v>
      </c>
      <c r="AV127" s="17"/>
      <c r="AW127" s="17">
        <v>2.2952397859718799E-2</v>
      </c>
      <c r="AX127" s="17">
        <v>1.1460332191856101E-2</v>
      </c>
      <c r="AY127" s="17">
        <v>3.3171380242358897E-2</v>
      </c>
      <c r="AZ127" s="17">
        <v>2.5664808172547099E-2</v>
      </c>
      <c r="BA127" s="17">
        <v>2.56892157267728E-2</v>
      </c>
      <c r="BB127" s="17"/>
      <c r="BC127" s="17">
        <v>1.0939014845263601E-2</v>
      </c>
      <c r="BD127" s="17">
        <v>1.5767791899951498E-2</v>
      </c>
      <c r="BE127" s="17">
        <v>3.4867251622914E-2</v>
      </c>
      <c r="BF127" s="17"/>
      <c r="BG127" s="17">
        <v>1.8229801577609499E-2</v>
      </c>
      <c r="BH127" s="17">
        <v>3.8061147433409298E-2</v>
      </c>
      <c r="BI127" s="17">
        <v>3.3054369167311103E-2</v>
      </c>
    </row>
    <row r="128" spans="2:61" x14ac:dyDescent="0.3">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row>
    <row r="129" spans="2:61" x14ac:dyDescent="0.3">
      <c r="B129" s="6" t="s">
        <v>371</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row>
    <row r="130" spans="2:61" x14ac:dyDescent="0.3">
      <c r="B130" s="21" t="s">
        <v>80</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row>
    <row r="131" spans="2:61" x14ac:dyDescent="0.3">
      <c r="B131" t="s">
        <v>141</v>
      </c>
      <c r="C131" s="17">
        <v>0.76885018424100504</v>
      </c>
      <c r="D131" s="17">
        <v>0.78628102739439698</v>
      </c>
      <c r="E131" s="17">
        <v>0.75151640588136004</v>
      </c>
      <c r="F131" s="17"/>
      <c r="G131" s="17">
        <v>0.82870773790081398</v>
      </c>
      <c r="H131" s="17">
        <v>0.70604444970869495</v>
      </c>
      <c r="I131" s="17"/>
      <c r="J131" s="17">
        <v>0.86575672304908302</v>
      </c>
      <c r="K131" s="17">
        <v>0.766798568529514</v>
      </c>
      <c r="L131" s="17">
        <v>0.70662012812914099</v>
      </c>
      <c r="M131" s="17">
        <v>0.73959706342175502</v>
      </c>
      <c r="N131" s="17">
        <v>0.75678095672938295</v>
      </c>
      <c r="O131" s="17">
        <v>0.74999782346260102</v>
      </c>
      <c r="P131" s="17">
        <v>0.76411736960287802</v>
      </c>
      <c r="Q131" s="17">
        <v>0.75759947469035405</v>
      </c>
      <c r="R131" s="17">
        <v>0.74781465318507601</v>
      </c>
      <c r="S131" s="17"/>
      <c r="T131" s="17">
        <v>0.85182573221799396</v>
      </c>
      <c r="U131" s="17">
        <v>0.69346097207905399</v>
      </c>
      <c r="V131" s="17"/>
      <c r="W131" s="17">
        <v>0.75222497702050395</v>
      </c>
      <c r="X131" s="17">
        <v>0.82847781922159003</v>
      </c>
      <c r="Y131" s="17"/>
      <c r="Z131" s="17">
        <v>0.75331932338702001</v>
      </c>
      <c r="AA131" s="17">
        <v>0.78980137560094998</v>
      </c>
      <c r="AB131" s="17"/>
      <c r="AC131" s="17">
        <v>0.76483446273372202</v>
      </c>
      <c r="AD131" s="17">
        <v>0.72305473659569297</v>
      </c>
      <c r="AE131" s="17">
        <v>0.78225262142586205</v>
      </c>
      <c r="AF131" s="17"/>
      <c r="AG131" s="17">
        <v>0.79072342279873797</v>
      </c>
      <c r="AH131" s="17">
        <v>0.72343711799714305</v>
      </c>
      <c r="AI131" s="17"/>
      <c r="AJ131" s="17">
        <v>0.79532403068758395</v>
      </c>
      <c r="AK131" s="17">
        <v>0.73715737496688405</v>
      </c>
      <c r="AL131" s="17"/>
      <c r="AM131" s="17">
        <v>0.76678873003760895</v>
      </c>
      <c r="AN131" s="17">
        <v>0.68293053293863504</v>
      </c>
      <c r="AO131" s="17">
        <v>0.86381164416709599</v>
      </c>
      <c r="AP131" s="17"/>
      <c r="AQ131" s="17">
        <v>0.76443778708460597</v>
      </c>
      <c r="AR131" s="17">
        <v>0.66877141205603896</v>
      </c>
      <c r="AS131" s="17">
        <v>0.81942643284803796</v>
      </c>
      <c r="AT131" s="17">
        <v>0.76734849247204995</v>
      </c>
      <c r="AU131" s="17">
        <v>0.478382440503474</v>
      </c>
      <c r="AV131" s="17"/>
      <c r="AW131" s="17">
        <v>0.89629792296730904</v>
      </c>
      <c r="AX131" s="17">
        <v>0.88814354891105696</v>
      </c>
      <c r="AY131" s="17">
        <v>0.69656406783786995</v>
      </c>
      <c r="AZ131" s="17">
        <v>0.64327058059992903</v>
      </c>
      <c r="BA131" s="17">
        <v>0.50436956258596</v>
      </c>
      <c r="BB131" s="17"/>
      <c r="BC131" s="17">
        <v>1</v>
      </c>
      <c r="BD131" s="17">
        <v>0.88021894306512904</v>
      </c>
      <c r="BE131" s="17">
        <v>0.25133067255747099</v>
      </c>
      <c r="BF131" s="17"/>
      <c r="BG131" s="17">
        <v>0.79477916731450604</v>
      </c>
      <c r="BH131" s="17">
        <v>0.73685225631863105</v>
      </c>
      <c r="BI131" s="17">
        <v>0.66971126701443895</v>
      </c>
    </row>
    <row r="132" spans="2:61" x14ac:dyDescent="0.3">
      <c r="B132" t="s">
        <v>142</v>
      </c>
      <c r="C132" s="17">
        <v>0.15395809697339199</v>
      </c>
      <c r="D132" s="17">
        <v>0.149388059087536</v>
      </c>
      <c r="E132" s="17">
        <v>0.158315699754775</v>
      </c>
      <c r="F132" s="17"/>
      <c r="G132" s="17">
        <v>0.117467289145189</v>
      </c>
      <c r="H132" s="17">
        <v>0.19233483655956701</v>
      </c>
      <c r="I132" s="17"/>
      <c r="J132" s="17">
        <v>9.8336961764383599E-2</v>
      </c>
      <c r="K132" s="17">
        <v>0.146663341458455</v>
      </c>
      <c r="L132" s="17">
        <v>0.18941702743963701</v>
      </c>
      <c r="M132" s="17">
        <v>0.18522434933883899</v>
      </c>
      <c r="N132" s="17">
        <v>0.154496533761105</v>
      </c>
      <c r="O132" s="17">
        <v>0.18516838125201801</v>
      </c>
      <c r="P132" s="17">
        <v>0.142614002655061</v>
      </c>
      <c r="Q132" s="17">
        <v>0.16648393347078999</v>
      </c>
      <c r="R132" s="17">
        <v>0.15975941575077601</v>
      </c>
      <c r="S132" s="17"/>
      <c r="T132" s="17">
        <v>0.106748226334911</v>
      </c>
      <c r="U132" s="17">
        <v>0.196851636582069</v>
      </c>
      <c r="V132" s="17"/>
      <c r="W132" s="17">
        <v>0.16569392049443801</v>
      </c>
      <c r="X132" s="17">
        <v>0.11186662756622601</v>
      </c>
      <c r="Y132" s="17"/>
      <c r="Z132" s="17">
        <v>0.16434210607151301</v>
      </c>
      <c r="AA132" s="17">
        <v>0.14037990838088099</v>
      </c>
      <c r="AB132" s="17"/>
      <c r="AC132" s="17">
        <v>0.153515077680274</v>
      </c>
      <c r="AD132" s="17">
        <v>0.17619010814163399</v>
      </c>
      <c r="AE132" s="17">
        <v>0.150615747701112</v>
      </c>
      <c r="AF132" s="17"/>
      <c r="AG132" s="17">
        <v>0.13958256034906499</v>
      </c>
      <c r="AH132" s="17">
        <v>0.17791336399261001</v>
      </c>
      <c r="AI132" s="17"/>
      <c r="AJ132" s="17">
        <v>0.15240608364268701</v>
      </c>
      <c r="AK132" s="17">
        <v>0.16552079237831299</v>
      </c>
      <c r="AL132" s="17"/>
      <c r="AM132" s="17">
        <v>0.15797095220654001</v>
      </c>
      <c r="AN132" s="17">
        <v>0.22944497025003199</v>
      </c>
      <c r="AO132" s="17">
        <v>9.95249788018156E-2</v>
      </c>
      <c r="AP132" s="17"/>
      <c r="AQ132" s="17">
        <v>0.146231575330279</v>
      </c>
      <c r="AR132" s="17">
        <v>0.26514817720443701</v>
      </c>
      <c r="AS132" s="17">
        <v>0.12831254520494101</v>
      </c>
      <c r="AT132" s="17">
        <v>0.2000676417476</v>
      </c>
      <c r="AU132" s="17">
        <v>0.26267862502608202</v>
      </c>
      <c r="AV132" s="17"/>
      <c r="AW132" s="17">
        <v>5.7402077101480202E-2</v>
      </c>
      <c r="AX132" s="17">
        <v>7.5813793493005904E-2</v>
      </c>
      <c r="AY132" s="17">
        <v>0.182135678995728</v>
      </c>
      <c r="AZ132" s="17">
        <v>0.242866539565012</v>
      </c>
      <c r="BA132" s="17">
        <v>0.38021821316732002</v>
      </c>
      <c r="BB132" s="17"/>
      <c r="BC132" s="17">
        <v>0</v>
      </c>
      <c r="BD132" s="17">
        <v>9.0126636234540106E-2</v>
      </c>
      <c r="BE132" s="17">
        <v>0.513618008016545</v>
      </c>
      <c r="BF132" s="17"/>
      <c r="BG132" s="17">
        <v>0.135534148324398</v>
      </c>
      <c r="BH132" s="17">
        <v>0.17364199859260801</v>
      </c>
      <c r="BI132" s="17">
        <v>0.225352123467849</v>
      </c>
    </row>
    <row r="133" spans="2:61" x14ac:dyDescent="0.3">
      <c r="B133" t="s">
        <v>143</v>
      </c>
      <c r="C133" s="17">
        <v>6.7767462854513405E-2</v>
      </c>
      <c r="D133" s="17">
        <v>6.0544515168393098E-2</v>
      </c>
      <c r="E133" s="17">
        <v>7.5091770851478501E-2</v>
      </c>
      <c r="F133" s="17"/>
      <c r="G133" s="17">
        <v>4.9874528917253698E-2</v>
      </c>
      <c r="H133" s="17">
        <v>8.63757549457045E-2</v>
      </c>
      <c r="I133" s="17"/>
      <c r="J133" s="17">
        <v>3.1635450425976902E-2</v>
      </c>
      <c r="K133" s="17">
        <v>7.4628885798374497E-2</v>
      </c>
      <c r="L133" s="17">
        <v>8.9978060430366297E-2</v>
      </c>
      <c r="M133" s="17">
        <v>7.0510445156251503E-2</v>
      </c>
      <c r="N133" s="17">
        <v>6.9925174823522798E-2</v>
      </c>
      <c r="O133" s="17">
        <v>5.70187100120257E-2</v>
      </c>
      <c r="P133" s="17">
        <v>8.1981634853004498E-2</v>
      </c>
      <c r="Q133" s="17">
        <v>6.6009797763834005E-2</v>
      </c>
      <c r="R133" s="17">
        <v>8.4979221987198206E-2</v>
      </c>
      <c r="S133" s="17"/>
      <c r="T133" s="17">
        <v>3.7657224360158899E-2</v>
      </c>
      <c r="U133" s="17">
        <v>9.5124765257955393E-2</v>
      </c>
      <c r="V133" s="17"/>
      <c r="W133" s="17">
        <v>7.1944874324876604E-2</v>
      </c>
      <c r="X133" s="17">
        <v>5.2784842607147803E-2</v>
      </c>
      <c r="Y133" s="17"/>
      <c r="Z133" s="17">
        <v>7.4017479954276197E-2</v>
      </c>
      <c r="AA133" s="17">
        <v>6.0119835128720302E-2</v>
      </c>
      <c r="AB133" s="17"/>
      <c r="AC133" s="17">
        <v>7.1595564173518603E-2</v>
      </c>
      <c r="AD133" s="17">
        <v>8.4033679395942196E-2</v>
      </c>
      <c r="AE133" s="17">
        <v>6.24093648349279E-2</v>
      </c>
      <c r="AF133" s="17"/>
      <c r="AG133" s="17">
        <v>6.1330360085460597E-2</v>
      </c>
      <c r="AH133" s="17">
        <v>8.4334575529683195E-2</v>
      </c>
      <c r="AI133" s="17"/>
      <c r="AJ133" s="17">
        <v>4.37064166353726E-2</v>
      </c>
      <c r="AK133" s="17">
        <v>8.6823163954239793E-2</v>
      </c>
      <c r="AL133" s="17"/>
      <c r="AM133" s="17">
        <v>6.8011178377347298E-2</v>
      </c>
      <c r="AN133" s="17">
        <v>8.7624496811332706E-2</v>
      </c>
      <c r="AO133" s="17">
        <v>3.4094401586600098E-2</v>
      </c>
      <c r="AP133" s="17"/>
      <c r="AQ133" s="17">
        <v>7.9994123274419904E-2</v>
      </c>
      <c r="AR133" s="17">
        <v>6.6080410739523296E-2</v>
      </c>
      <c r="AS133" s="17">
        <v>3.93498842086542E-2</v>
      </c>
      <c r="AT133" s="17">
        <v>3.2583865780350101E-2</v>
      </c>
      <c r="AU133" s="17">
        <v>0.20614114416716101</v>
      </c>
      <c r="AV133" s="17"/>
      <c r="AW133" s="17">
        <v>3.95832653017738E-2</v>
      </c>
      <c r="AX133" s="17">
        <v>3.02201816197957E-2</v>
      </c>
      <c r="AY133" s="17">
        <v>0.107093897969672</v>
      </c>
      <c r="AZ133" s="17">
        <v>0.102661432782201</v>
      </c>
      <c r="BA133" s="17">
        <v>0.102313042803822</v>
      </c>
      <c r="BB133" s="17"/>
      <c r="BC133" s="17">
        <v>0</v>
      </c>
      <c r="BD133" s="17">
        <v>2.6845351284928098E-2</v>
      </c>
      <c r="BE133" s="17">
        <v>0.219147516303933</v>
      </c>
      <c r="BF133" s="17"/>
      <c r="BG133" s="17">
        <v>6.2802457662093497E-2</v>
      </c>
      <c r="BH133" s="17">
        <v>8.0839093759974306E-2</v>
      </c>
      <c r="BI133" s="17">
        <v>8.4037059502073894E-2</v>
      </c>
    </row>
    <row r="134" spans="2:61" x14ac:dyDescent="0.3">
      <c r="B134" t="s">
        <v>144</v>
      </c>
      <c r="C134" s="17">
        <v>9.4242559310903206E-3</v>
      </c>
      <c r="D134" s="17">
        <v>3.7863983496737598E-3</v>
      </c>
      <c r="E134" s="17">
        <v>1.50761235123862E-2</v>
      </c>
      <c r="F134" s="17"/>
      <c r="G134" s="17">
        <v>3.9504440367433696E-3</v>
      </c>
      <c r="H134" s="17">
        <v>1.52449587860338E-2</v>
      </c>
      <c r="I134" s="17"/>
      <c r="J134" s="17">
        <v>4.2708647605562899E-3</v>
      </c>
      <c r="K134" s="17">
        <v>1.1909204213655799E-2</v>
      </c>
      <c r="L134" s="17">
        <v>1.39847840008558E-2</v>
      </c>
      <c r="M134" s="17">
        <v>4.6681420831543499E-3</v>
      </c>
      <c r="N134" s="17">
        <v>1.8797334685989001E-2</v>
      </c>
      <c r="O134" s="17">
        <v>7.8150852733554193E-3</v>
      </c>
      <c r="P134" s="17">
        <v>1.1286992889056401E-2</v>
      </c>
      <c r="Q134" s="17">
        <v>9.9067940750224397E-3</v>
      </c>
      <c r="R134" s="17">
        <v>7.4467090769494097E-3</v>
      </c>
      <c r="S134" s="17"/>
      <c r="T134" s="17">
        <v>3.76881708693612E-3</v>
      </c>
      <c r="U134" s="17">
        <v>1.45626260809219E-2</v>
      </c>
      <c r="V134" s="17"/>
      <c r="W134" s="17">
        <v>1.01362281601819E-2</v>
      </c>
      <c r="X134" s="17">
        <v>6.8707106050364302E-3</v>
      </c>
      <c r="Y134" s="17"/>
      <c r="Z134" s="17">
        <v>8.3210905871905407E-3</v>
      </c>
      <c r="AA134" s="17">
        <v>9.6988808894486692E-3</v>
      </c>
      <c r="AB134" s="17"/>
      <c r="AC134" s="17">
        <v>1.00548954124861E-2</v>
      </c>
      <c r="AD134" s="17">
        <v>1.67214758667311E-2</v>
      </c>
      <c r="AE134" s="17">
        <v>4.7222660380983198E-3</v>
      </c>
      <c r="AF134" s="17"/>
      <c r="AG134" s="17">
        <v>8.3636567667370893E-3</v>
      </c>
      <c r="AH134" s="17">
        <v>1.43149424805636E-2</v>
      </c>
      <c r="AI134" s="17"/>
      <c r="AJ134" s="17">
        <v>8.56346903435618E-3</v>
      </c>
      <c r="AK134" s="17">
        <v>1.0498668700563501E-2</v>
      </c>
      <c r="AL134" s="17"/>
      <c r="AM134" s="17">
        <v>7.2291393785034802E-3</v>
      </c>
      <c r="AN134" s="17">
        <v>0</v>
      </c>
      <c r="AO134" s="17">
        <v>2.5689754444883999E-3</v>
      </c>
      <c r="AP134" s="17"/>
      <c r="AQ134" s="17">
        <v>9.3365143106943702E-3</v>
      </c>
      <c r="AR134" s="17">
        <v>0</v>
      </c>
      <c r="AS134" s="17">
        <v>1.29111377383674E-2</v>
      </c>
      <c r="AT134" s="17">
        <v>0</v>
      </c>
      <c r="AU134" s="17">
        <v>5.2797790303283999E-2</v>
      </c>
      <c r="AV134" s="17"/>
      <c r="AW134" s="17">
        <v>6.7167346294366402E-3</v>
      </c>
      <c r="AX134" s="17">
        <v>5.8224759761419803E-3</v>
      </c>
      <c r="AY134" s="17">
        <v>1.4206355196730599E-2</v>
      </c>
      <c r="AZ134" s="17">
        <v>1.1201447052857499E-2</v>
      </c>
      <c r="BA134" s="17">
        <v>1.30991814428976E-2</v>
      </c>
      <c r="BB134" s="17"/>
      <c r="BC134" s="17">
        <v>0</v>
      </c>
      <c r="BD134" s="17">
        <v>2.8090694154024598E-3</v>
      </c>
      <c r="BE134" s="17">
        <v>1.5903803122050801E-2</v>
      </c>
      <c r="BF134" s="17"/>
      <c r="BG134" s="17">
        <v>6.8842266990023502E-3</v>
      </c>
      <c r="BH134" s="17">
        <v>8.6666513287868702E-3</v>
      </c>
      <c r="BI134" s="17">
        <v>2.0899550015638001E-2</v>
      </c>
    </row>
    <row r="135" spans="2:61" x14ac:dyDescent="0.3">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row>
    <row r="136" spans="2:61" x14ac:dyDescent="0.3">
      <c r="B136" s="6" t="s">
        <v>372</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row>
    <row r="137" spans="2:61" x14ac:dyDescent="0.3">
      <c r="B137" s="21" t="s">
        <v>80</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row>
    <row r="138" spans="2:61" x14ac:dyDescent="0.3">
      <c r="B138" t="s">
        <v>141</v>
      </c>
      <c r="C138" s="17">
        <v>0.51169980143721305</v>
      </c>
      <c r="D138" s="17">
        <v>0.52262748198610698</v>
      </c>
      <c r="E138" s="17">
        <v>0.50048393496738297</v>
      </c>
      <c r="F138" s="17"/>
      <c r="G138" s="17">
        <v>0.57644245966602503</v>
      </c>
      <c r="H138" s="17">
        <v>0.44471950917023101</v>
      </c>
      <c r="I138" s="17"/>
      <c r="J138" s="17">
        <v>0.64042995612628195</v>
      </c>
      <c r="K138" s="17">
        <v>0.54870409269627196</v>
      </c>
      <c r="L138" s="17">
        <v>0.48985457046125802</v>
      </c>
      <c r="M138" s="17">
        <v>0.48446573635019502</v>
      </c>
      <c r="N138" s="17">
        <v>0.44045415541355998</v>
      </c>
      <c r="O138" s="17">
        <v>0.45670965865638502</v>
      </c>
      <c r="P138" s="17">
        <v>0.471187870795645</v>
      </c>
      <c r="Q138" s="17">
        <v>0.50330137047291101</v>
      </c>
      <c r="R138" s="17">
        <v>0.46521204828532697</v>
      </c>
      <c r="S138" s="17"/>
      <c r="T138" s="17">
        <v>0.59995598999206901</v>
      </c>
      <c r="U138" s="17">
        <v>0.43151275012165902</v>
      </c>
      <c r="V138" s="17"/>
      <c r="W138" s="17">
        <v>0.50771169091270896</v>
      </c>
      <c r="X138" s="17">
        <v>0.52600347870651798</v>
      </c>
      <c r="Y138" s="17"/>
      <c r="Z138" s="17">
        <v>0.51488860464247599</v>
      </c>
      <c r="AA138" s="17">
        <v>0.50966770314500098</v>
      </c>
      <c r="AB138" s="17"/>
      <c r="AC138" s="17">
        <v>0.58015333119958501</v>
      </c>
      <c r="AD138" s="17">
        <v>0.57034725428865796</v>
      </c>
      <c r="AE138" s="17">
        <v>0.48351633488096901</v>
      </c>
      <c r="AF138" s="17"/>
      <c r="AG138" s="17">
        <v>0.63774166652584696</v>
      </c>
      <c r="AH138" s="17">
        <v>0.534626616884742</v>
      </c>
      <c r="AI138" s="17"/>
      <c r="AJ138" s="17">
        <v>0.65812716874992605</v>
      </c>
      <c r="AK138" s="17">
        <v>0.54199345681234101</v>
      </c>
      <c r="AL138" s="17"/>
      <c r="AM138" s="17">
        <v>0.493588346689045</v>
      </c>
      <c r="AN138" s="17">
        <v>0.44636658406082103</v>
      </c>
      <c r="AO138" s="17">
        <v>0.66152498997776898</v>
      </c>
      <c r="AP138" s="17"/>
      <c r="AQ138" s="17">
        <v>0.55712899302155205</v>
      </c>
      <c r="AR138" s="17">
        <v>0.68376337549057398</v>
      </c>
      <c r="AS138" s="17">
        <v>0.66438207912463998</v>
      </c>
      <c r="AT138" s="17">
        <v>0.65451201673654102</v>
      </c>
      <c r="AU138" s="17">
        <v>0.32486966531220202</v>
      </c>
      <c r="AV138" s="17"/>
      <c r="AW138" s="17">
        <v>0.61640446530562198</v>
      </c>
      <c r="AX138" s="17">
        <v>0.556814079587993</v>
      </c>
      <c r="AY138" s="17">
        <v>0.45270983299102402</v>
      </c>
      <c r="AZ138" s="17">
        <v>0.42915132200013101</v>
      </c>
      <c r="BA138" s="17">
        <v>0.41569468359218797</v>
      </c>
      <c r="BB138" s="17"/>
      <c r="BC138" s="17">
        <v>1</v>
      </c>
      <c r="BD138" s="17">
        <v>0.42607881666442299</v>
      </c>
      <c r="BE138" s="17">
        <v>9.5677423743783893E-2</v>
      </c>
      <c r="BF138" s="17"/>
      <c r="BG138" s="17">
        <v>0.53110452428417598</v>
      </c>
      <c r="BH138" s="17">
        <v>0.46154290430080602</v>
      </c>
      <c r="BI138" s="17">
        <v>0.44917714945238502</v>
      </c>
    </row>
    <row r="139" spans="2:61" x14ac:dyDescent="0.3">
      <c r="B139" t="s">
        <v>142</v>
      </c>
      <c r="C139" s="17">
        <v>0.20861832049472701</v>
      </c>
      <c r="D139" s="17">
        <v>0.2441309108527</v>
      </c>
      <c r="E139" s="17">
        <v>0.17297590217425099</v>
      </c>
      <c r="F139" s="17"/>
      <c r="G139" s="17">
        <v>0.20347869735332899</v>
      </c>
      <c r="H139" s="17">
        <v>0.21427458250016701</v>
      </c>
      <c r="I139" s="17"/>
      <c r="J139" s="17">
        <v>0.19501299393985599</v>
      </c>
      <c r="K139" s="17">
        <v>0.18350600805946299</v>
      </c>
      <c r="L139" s="17">
        <v>0.23749094530958301</v>
      </c>
      <c r="M139" s="17">
        <v>0.231449896535874</v>
      </c>
      <c r="N139" s="17">
        <v>0.21090922202842899</v>
      </c>
      <c r="O139" s="17">
        <v>0.210241250686868</v>
      </c>
      <c r="P139" s="17">
        <v>0.19494715662141601</v>
      </c>
      <c r="Q139" s="17">
        <v>0.22906441107164699</v>
      </c>
      <c r="R139" s="17">
        <v>0.215657992182337</v>
      </c>
      <c r="S139" s="17"/>
      <c r="T139" s="17">
        <v>0.2081920683322</v>
      </c>
      <c r="U139" s="17">
        <v>0.20900560103096599</v>
      </c>
      <c r="V139" s="17"/>
      <c r="W139" s="17">
        <v>0.210384505708618</v>
      </c>
      <c r="X139" s="17">
        <v>0.20228375600808701</v>
      </c>
      <c r="Y139" s="17"/>
      <c r="Z139" s="17">
        <v>0.20408112248636101</v>
      </c>
      <c r="AA139" s="17">
        <v>0.21264434328998399</v>
      </c>
      <c r="AB139" s="17"/>
      <c r="AC139" s="17">
        <v>0.17955885477283101</v>
      </c>
      <c r="AD139" s="17">
        <v>0.185280039073172</v>
      </c>
      <c r="AE139" s="17">
        <v>0.22299656903578299</v>
      </c>
      <c r="AF139" s="17"/>
      <c r="AG139" s="17">
        <v>0.16884966288693601</v>
      </c>
      <c r="AH139" s="17">
        <v>0.190626695218476</v>
      </c>
      <c r="AI139" s="17"/>
      <c r="AJ139" s="17">
        <v>0.20491624010130399</v>
      </c>
      <c r="AK139" s="17">
        <v>0.16893535663484099</v>
      </c>
      <c r="AL139" s="17"/>
      <c r="AM139" s="17">
        <v>0.20606194054989499</v>
      </c>
      <c r="AN139" s="17">
        <v>0.209784180757531</v>
      </c>
      <c r="AO139" s="17">
        <v>0.21092653986819099</v>
      </c>
      <c r="AP139" s="17"/>
      <c r="AQ139" s="17">
        <v>0.156521400848778</v>
      </c>
      <c r="AR139" s="17">
        <v>0.195699582784815</v>
      </c>
      <c r="AS139" s="17">
        <v>0.195417835506492</v>
      </c>
      <c r="AT139" s="17">
        <v>0.23905764301120899</v>
      </c>
      <c r="AU139" s="17">
        <v>0.25196503125470898</v>
      </c>
      <c r="AV139" s="17"/>
      <c r="AW139" s="17">
        <v>0.15693044469820699</v>
      </c>
      <c r="AX139" s="17">
        <v>0.201803708102167</v>
      </c>
      <c r="AY139" s="17">
        <v>0.20973790253672001</v>
      </c>
      <c r="AZ139" s="17">
        <v>0.240816841518004</v>
      </c>
      <c r="BA139" s="17">
        <v>0.278799631457672</v>
      </c>
      <c r="BB139" s="17"/>
      <c r="BC139" s="17">
        <v>0</v>
      </c>
      <c r="BD139" s="17">
        <v>0.25350691277968701</v>
      </c>
      <c r="BE139" s="17">
        <v>0.36526030411592197</v>
      </c>
      <c r="BF139" s="17"/>
      <c r="BG139" s="17">
        <v>0.21188325595784199</v>
      </c>
      <c r="BH139" s="17">
        <v>0.19400908588183699</v>
      </c>
      <c r="BI139" s="17">
        <v>0.19919542764630299</v>
      </c>
    </row>
    <row r="140" spans="2:61" x14ac:dyDescent="0.3">
      <c r="B140" t="s">
        <v>143</v>
      </c>
      <c r="C140" s="17">
        <v>0.26714565877656099</v>
      </c>
      <c r="D140" s="17">
        <v>0.22761760889225699</v>
      </c>
      <c r="E140" s="17">
        <v>0.30707307544017398</v>
      </c>
      <c r="F140" s="17"/>
      <c r="G140" s="17">
        <v>0.21465143209488199</v>
      </c>
      <c r="H140" s="17">
        <v>0.32155376276030501</v>
      </c>
      <c r="I140" s="17"/>
      <c r="J140" s="17">
        <v>0.16055169045605</v>
      </c>
      <c r="K140" s="17">
        <v>0.25576087277654902</v>
      </c>
      <c r="L140" s="17">
        <v>0.262851930203713</v>
      </c>
      <c r="M140" s="17">
        <v>0.278926245361792</v>
      </c>
      <c r="N140" s="17">
        <v>0.32983928787202199</v>
      </c>
      <c r="O140" s="17">
        <v>0.315733564912489</v>
      </c>
      <c r="P140" s="17">
        <v>0.30537909068746399</v>
      </c>
      <c r="Q140" s="17">
        <v>0.26268082141793098</v>
      </c>
      <c r="R140" s="17">
        <v>0.30384572893276302</v>
      </c>
      <c r="S140" s="17"/>
      <c r="T140" s="17">
        <v>0.187103788392191</v>
      </c>
      <c r="U140" s="17">
        <v>0.33986941529721698</v>
      </c>
      <c r="V140" s="17"/>
      <c r="W140" s="17">
        <v>0.26880251276866102</v>
      </c>
      <c r="X140" s="17">
        <v>0.26120321945855801</v>
      </c>
      <c r="Y140" s="17"/>
      <c r="Z140" s="17">
        <v>0.26957279165308301</v>
      </c>
      <c r="AA140" s="17">
        <v>0.264257918576215</v>
      </c>
      <c r="AB140" s="17"/>
      <c r="AC140" s="17">
        <v>0.22418717575757499</v>
      </c>
      <c r="AD140" s="17">
        <v>0.227790740814964</v>
      </c>
      <c r="AE140" s="17">
        <v>0.286011430513603</v>
      </c>
      <c r="AF140" s="17"/>
      <c r="AG140" s="17">
        <v>0.18088323948804899</v>
      </c>
      <c r="AH140" s="17">
        <v>0.25469739539129399</v>
      </c>
      <c r="AI140" s="17"/>
      <c r="AJ140" s="17">
        <v>0.123555103270718</v>
      </c>
      <c r="AK140" s="17">
        <v>0.27117868170501802</v>
      </c>
      <c r="AL140" s="17"/>
      <c r="AM140" s="17">
        <v>0.28734536030365798</v>
      </c>
      <c r="AN140" s="17">
        <v>0.34384923518164701</v>
      </c>
      <c r="AO140" s="17">
        <v>0.12610123170677601</v>
      </c>
      <c r="AP140" s="17"/>
      <c r="AQ140" s="17">
        <v>0.27085632151074501</v>
      </c>
      <c r="AR140" s="17">
        <v>0.12053704172461201</v>
      </c>
      <c r="AS140" s="17">
        <v>0.123636861404778</v>
      </c>
      <c r="AT140" s="17">
        <v>9.8497630506220096E-2</v>
      </c>
      <c r="AU140" s="17">
        <v>0.382876491799575</v>
      </c>
      <c r="AV140" s="17"/>
      <c r="AW140" s="17">
        <v>0.21337652902929999</v>
      </c>
      <c r="AX140" s="17">
        <v>0.23167893313180499</v>
      </c>
      <c r="AY140" s="17">
        <v>0.32035155142655602</v>
      </c>
      <c r="AZ140" s="17">
        <v>0.31771364919920098</v>
      </c>
      <c r="BA140" s="17">
        <v>0.29504831640460999</v>
      </c>
      <c r="BB140" s="17"/>
      <c r="BC140" s="17">
        <v>0</v>
      </c>
      <c r="BD140" s="17">
        <v>0.30833199043254</v>
      </c>
      <c r="BE140" s="17">
        <v>0.525553948364469</v>
      </c>
      <c r="BF140" s="17"/>
      <c r="BG140" s="17">
        <v>0.247255216664233</v>
      </c>
      <c r="BH140" s="17">
        <v>0.328177090585896</v>
      </c>
      <c r="BI140" s="17">
        <v>0.32852043261047098</v>
      </c>
    </row>
    <row r="141" spans="2:61" x14ac:dyDescent="0.3">
      <c r="B141" t="s">
        <v>144</v>
      </c>
      <c r="C141" s="17">
        <v>1.2536219291498601E-2</v>
      </c>
      <c r="D141" s="17">
        <v>5.6239982689367304E-3</v>
      </c>
      <c r="E141" s="17">
        <v>1.9467087418191802E-2</v>
      </c>
      <c r="F141" s="17"/>
      <c r="G141" s="17">
        <v>5.4274108857645604E-3</v>
      </c>
      <c r="H141" s="17">
        <v>1.9452145569297301E-2</v>
      </c>
      <c r="I141" s="17"/>
      <c r="J141" s="17">
        <v>4.0053594778119896E-3</v>
      </c>
      <c r="K141" s="17">
        <v>1.20290264677161E-2</v>
      </c>
      <c r="L141" s="17">
        <v>9.8025540254468302E-3</v>
      </c>
      <c r="M141" s="17">
        <v>5.15812175213929E-3</v>
      </c>
      <c r="N141" s="17">
        <v>1.8797334685989001E-2</v>
      </c>
      <c r="O141" s="17">
        <v>1.7315525744258101E-2</v>
      </c>
      <c r="P141" s="17">
        <v>2.84858818954748E-2</v>
      </c>
      <c r="Q141" s="17">
        <v>4.9533970375112198E-3</v>
      </c>
      <c r="R141" s="17">
        <v>1.5284230599573701E-2</v>
      </c>
      <c r="S141" s="17"/>
      <c r="T141" s="17">
        <v>4.7481532835400497E-3</v>
      </c>
      <c r="U141" s="17">
        <v>1.9612233550158099E-2</v>
      </c>
      <c r="V141" s="17"/>
      <c r="W141" s="17">
        <v>1.3101290610011499E-2</v>
      </c>
      <c r="X141" s="17">
        <v>1.05095458268373E-2</v>
      </c>
      <c r="Y141" s="17"/>
      <c r="Z141" s="17">
        <v>1.14574812180805E-2</v>
      </c>
      <c r="AA141" s="17">
        <v>1.34300349888001E-2</v>
      </c>
      <c r="AB141" s="17"/>
      <c r="AC141" s="17">
        <v>1.6100638270009501E-2</v>
      </c>
      <c r="AD141" s="17">
        <v>1.6581965823206601E-2</v>
      </c>
      <c r="AE141" s="17">
        <v>7.4756655696455801E-3</v>
      </c>
      <c r="AF141" s="17"/>
      <c r="AG141" s="17">
        <v>1.25254310991669E-2</v>
      </c>
      <c r="AH141" s="17">
        <v>2.0049292505488099E-2</v>
      </c>
      <c r="AI141" s="17"/>
      <c r="AJ141" s="17">
        <v>1.34014878780512E-2</v>
      </c>
      <c r="AK141" s="17">
        <v>1.78925048477994E-2</v>
      </c>
      <c r="AL141" s="17"/>
      <c r="AM141" s="17">
        <v>1.30043524574019E-2</v>
      </c>
      <c r="AN141" s="17">
        <v>0</v>
      </c>
      <c r="AO141" s="17">
        <v>1.44723844726406E-3</v>
      </c>
      <c r="AP141" s="17"/>
      <c r="AQ141" s="17">
        <v>1.5493284618925801E-2</v>
      </c>
      <c r="AR141" s="17">
        <v>0</v>
      </c>
      <c r="AS141" s="17">
        <v>1.6563223964090601E-2</v>
      </c>
      <c r="AT141" s="17">
        <v>7.9327097460306101E-3</v>
      </c>
      <c r="AU141" s="17">
        <v>4.02888116335147E-2</v>
      </c>
      <c r="AV141" s="17"/>
      <c r="AW141" s="17">
        <v>1.3288560966870901E-2</v>
      </c>
      <c r="AX141" s="17">
        <v>9.7032791780350194E-3</v>
      </c>
      <c r="AY141" s="17">
        <v>1.72007130456996E-2</v>
      </c>
      <c r="AZ141" s="17">
        <v>1.2318187282664299E-2</v>
      </c>
      <c r="BA141" s="17">
        <v>1.0457368545529E-2</v>
      </c>
      <c r="BB141" s="17"/>
      <c r="BC141" s="17">
        <v>0</v>
      </c>
      <c r="BD141" s="17">
        <v>1.2082280123350501E-2</v>
      </c>
      <c r="BE141" s="17">
        <v>1.35083237758249E-2</v>
      </c>
      <c r="BF141" s="17"/>
      <c r="BG141" s="17">
        <v>9.7570030937490903E-3</v>
      </c>
      <c r="BH141" s="17">
        <v>1.62709192314607E-2</v>
      </c>
      <c r="BI141" s="17">
        <v>2.3106990290840599E-2</v>
      </c>
    </row>
    <row r="142" spans="2:61" x14ac:dyDescent="0.3">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row>
    <row r="143" spans="2:61" x14ac:dyDescent="0.3">
      <c r="B143" s="6" t="s">
        <v>373</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row>
    <row r="144" spans="2:61" x14ac:dyDescent="0.3">
      <c r="B144" s="21" t="s">
        <v>80</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row>
    <row r="145" spans="2:61" x14ac:dyDescent="0.3">
      <c r="B145" t="s">
        <v>141</v>
      </c>
      <c r="C145" s="17">
        <v>0.50674176217280498</v>
      </c>
      <c r="D145" s="17">
        <v>0.53058626385646801</v>
      </c>
      <c r="E145" s="17">
        <v>0.48365664192424801</v>
      </c>
      <c r="F145" s="17"/>
      <c r="G145" s="17">
        <v>0.56557003847758103</v>
      </c>
      <c r="H145" s="17">
        <v>0.44445509463792898</v>
      </c>
      <c r="I145" s="17"/>
      <c r="J145" s="17">
        <v>0.651182925719757</v>
      </c>
      <c r="K145" s="17">
        <v>0.46539838329447902</v>
      </c>
      <c r="L145" s="17">
        <v>0.46032658008623401</v>
      </c>
      <c r="M145" s="17">
        <v>0.47156295509900897</v>
      </c>
      <c r="N145" s="17">
        <v>0.46158613484509298</v>
      </c>
      <c r="O145" s="17">
        <v>0.477050200864723</v>
      </c>
      <c r="P145" s="17">
        <v>0.51534065607814505</v>
      </c>
      <c r="Q145" s="17">
        <v>0.50768600020587595</v>
      </c>
      <c r="R145" s="17">
        <v>0.48085876091625701</v>
      </c>
      <c r="S145" s="17"/>
      <c r="T145" s="17">
        <v>0.59472459579391401</v>
      </c>
      <c r="U145" s="17">
        <v>0.42680307333991102</v>
      </c>
      <c r="V145" s="17"/>
      <c r="W145" s="17">
        <v>0.49012580305311898</v>
      </c>
      <c r="X145" s="17">
        <v>0.56633622810037698</v>
      </c>
      <c r="Y145" s="17"/>
      <c r="Z145" s="17">
        <v>0.51284261583372903</v>
      </c>
      <c r="AA145" s="17">
        <v>0.50082766096582498</v>
      </c>
      <c r="AB145" s="17"/>
      <c r="AC145" s="17">
        <v>0.61723852587817796</v>
      </c>
      <c r="AD145" s="17">
        <v>0.54929913805271602</v>
      </c>
      <c r="AE145" s="17">
        <v>0.466174743711877</v>
      </c>
      <c r="AF145" s="17"/>
      <c r="AG145" s="17">
        <v>0.66652027633390798</v>
      </c>
      <c r="AH145" s="17">
        <v>0.54927643001153903</v>
      </c>
      <c r="AI145" s="17"/>
      <c r="AJ145" s="17">
        <v>0.70080696542506304</v>
      </c>
      <c r="AK145" s="17">
        <v>0.5535163882402</v>
      </c>
      <c r="AL145" s="17"/>
      <c r="AM145" s="17">
        <v>0.47181992180241999</v>
      </c>
      <c r="AN145" s="17">
        <v>0.436819934534389</v>
      </c>
      <c r="AO145" s="17">
        <v>0.73075107130692496</v>
      </c>
      <c r="AP145" s="17"/>
      <c r="AQ145" s="17">
        <v>0.57160428782836403</v>
      </c>
      <c r="AR145" s="17">
        <v>0.64502626240875705</v>
      </c>
      <c r="AS145" s="17">
        <v>0.68688229550586799</v>
      </c>
      <c r="AT145" s="17">
        <v>0.73294330498855298</v>
      </c>
      <c r="AU145" s="17">
        <v>0.330901350562123</v>
      </c>
      <c r="AV145" s="17"/>
      <c r="AW145" s="17">
        <v>0.62822919561657697</v>
      </c>
      <c r="AX145" s="17">
        <v>0.58838324026067701</v>
      </c>
      <c r="AY145" s="17">
        <v>0.44659150047031698</v>
      </c>
      <c r="AZ145" s="17">
        <v>0.374205729311261</v>
      </c>
      <c r="BA145" s="17">
        <v>0.34907218311169003</v>
      </c>
      <c r="BB145" s="17"/>
      <c r="BC145" s="17">
        <v>1</v>
      </c>
      <c r="BD145" s="17">
        <v>0.41794706798439102</v>
      </c>
      <c r="BE145" s="17">
        <v>8.9614426699400895E-2</v>
      </c>
      <c r="BF145" s="17"/>
      <c r="BG145" s="17">
        <v>0.52774677126693104</v>
      </c>
      <c r="BH145" s="17">
        <v>0.46001098233784898</v>
      </c>
      <c r="BI145" s="17">
        <v>0.43570485162232298</v>
      </c>
    </row>
    <row r="146" spans="2:61" x14ac:dyDescent="0.3">
      <c r="B146" t="s">
        <v>142</v>
      </c>
      <c r="C146" s="17">
        <v>0.25311083031264497</v>
      </c>
      <c r="D146" s="17">
        <v>0.26140349168267801</v>
      </c>
      <c r="E146" s="17">
        <v>0.24422709520195801</v>
      </c>
      <c r="F146" s="17"/>
      <c r="G146" s="17">
        <v>0.25530220550864102</v>
      </c>
      <c r="H146" s="17">
        <v>0.25169320037578802</v>
      </c>
      <c r="I146" s="17"/>
      <c r="J146" s="17">
        <v>0.23262369809983799</v>
      </c>
      <c r="K146" s="17">
        <v>0.24979008932531299</v>
      </c>
      <c r="L146" s="17">
        <v>0.29403977120247199</v>
      </c>
      <c r="M146" s="17">
        <v>0.27889889160940601</v>
      </c>
      <c r="N146" s="17">
        <v>0.22310127978087901</v>
      </c>
      <c r="O146" s="17">
        <v>0.27698995631332601</v>
      </c>
      <c r="P146" s="17">
        <v>0.211409925695106</v>
      </c>
      <c r="Q146" s="17">
        <v>0.27084051577113</v>
      </c>
      <c r="R146" s="17">
        <v>0.25564055762544102</v>
      </c>
      <c r="S146" s="17"/>
      <c r="T146" s="17">
        <v>0.23368281635635499</v>
      </c>
      <c r="U146" s="17">
        <v>0.27076256870721699</v>
      </c>
      <c r="V146" s="17"/>
      <c r="W146" s="17">
        <v>0.25854785680212</v>
      </c>
      <c r="X146" s="17">
        <v>0.23361050008551801</v>
      </c>
      <c r="Y146" s="17"/>
      <c r="Z146" s="17">
        <v>0.24652756683827501</v>
      </c>
      <c r="AA146" s="17">
        <v>0.25973260568210299</v>
      </c>
      <c r="AB146" s="17"/>
      <c r="AC146" s="17">
        <v>0.18933993359439599</v>
      </c>
      <c r="AD146" s="17">
        <v>0.23295283356336499</v>
      </c>
      <c r="AE146" s="17">
        <v>0.27949276622095798</v>
      </c>
      <c r="AF146" s="17"/>
      <c r="AG146" s="17">
        <v>0.20175793999746799</v>
      </c>
      <c r="AH146" s="17">
        <v>0.199920591813954</v>
      </c>
      <c r="AI146" s="17"/>
      <c r="AJ146" s="17">
        <v>0.18025026369816899</v>
      </c>
      <c r="AK146" s="17">
        <v>0.210969594368979</v>
      </c>
      <c r="AL146" s="17"/>
      <c r="AM146" s="17">
        <v>0.26635829371036301</v>
      </c>
      <c r="AN146" s="17">
        <v>0.227532472257266</v>
      </c>
      <c r="AO146" s="17">
        <v>0.188917880565312</v>
      </c>
      <c r="AP146" s="17"/>
      <c r="AQ146" s="17">
        <v>0.20121557277546101</v>
      </c>
      <c r="AR146" s="17">
        <v>0.20155206772200801</v>
      </c>
      <c r="AS146" s="17">
        <v>0.19736073211167801</v>
      </c>
      <c r="AT146" s="17">
        <v>0.15382847252308299</v>
      </c>
      <c r="AU146" s="17">
        <v>0.28938349277978098</v>
      </c>
      <c r="AV146" s="17"/>
      <c r="AW146" s="17">
        <v>0.18610491465011</v>
      </c>
      <c r="AX146" s="17">
        <v>0.245748070105268</v>
      </c>
      <c r="AY146" s="17">
        <v>0.24593926694943599</v>
      </c>
      <c r="AZ146" s="17">
        <v>0.29417056216653498</v>
      </c>
      <c r="BA146" s="17">
        <v>0.357703367981622</v>
      </c>
      <c r="BB146" s="17"/>
      <c r="BC146" s="17">
        <v>0</v>
      </c>
      <c r="BD146" s="17">
        <v>0.32600005443337599</v>
      </c>
      <c r="BE146" s="17">
        <v>0.40114148618489898</v>
      </c>
      <c r="BF146" s="17"/>
      <c r="BG146" s="17">
        <v>0.25326842624207901</v>
      </c>
      <c r="BH146" s="17">
        <v>0.24110797143906201</v>
      </c>
      <c r="BI146" s="17">
        <v>0.25749616523659402</v>
      </c>
    </row>
    <row r="147" spans="2:61" x14ac:dyDescent="0.3">
      <c r="B147" t="s">
        <v>143</v>
      </c>
      <c r="C147" s="17">
        <v>0.23058684349059</v>
      </c>
      <c r="D147" s="17">
        <v>0.20133075748219101</v>
      </c>
      <c r="E147" s="17">
        <v>0.25966035653037101</v>
      </c>
      <c r="F147" s="17"/>
      <c r="G147" s="17">
        <v>0.17569357993093301</v>
      </c>
      <c r="H147" s="17">
        <v>0.28778174342443202</v>
      </c>
      <c r="I147" s="17"/>
      <c r="J147" s="17">
        <v>0.110255433053133</v>
      </c>
      <c r="K147" s="17">
        <v>0.276779558602465</v>
      </c>
      <c r="L147" s="17">
        <v>0.22450186970220101</v>
      </c>
      <c r="M147" s="17">
        <v>0.24194395905823499</v>
      </c>
      <c r="N147" s="17">
        <v>0.30016805586465201</v>
      </c>
      <c r="O147" s="17">
        <v>0.230187943114771</v>
      </c>
      <c r="P147" s="17">
        <v>0.27106199255150598</v>
      </c>
      <c r="Q147" s="17">
        <v>0.21548024552497999</v>
      </c>
      <c r="R147" s="17">
        <v>0.25630973629091802</v>
      </c>
      <c r="S147" s="17"/>
      <c r="T147" s="17">
        <v>0.167754315392594</v>
      </c>
      <c r="U147" s="17">
        <v>0.28767468330534102</v>
      </c>
      <c r="V147" s="17"/>
      <c r="W147" s="17">
        <v>0.24189800354566199</v>
      </c>
      <c r="X147" s="17">
        <v>0.19001846355851401</v>
      </c>
      <c r="Y147" s="17"/>
      <c r="Z147" s="17">
        <v>0.23091968186716</v>
      </c>
      <c r="AA147" s="17">
        <v>0.22995190291730599</v>
      </c>
      <c r="AB147" s="17"/>
      <c r="AC147" s="17">
        <v>0.18644011237234701</v>
      </c>
      <c r="AD147" s="17">
        <v>0.20221126752063801</v>
      </c>
      <c r="AE147" s="17">
        <v>0.24627331209932901</v>
      </c>
      <c r="AF147" s="17"/>
      <c r="AG147" s="17">
        <v>0.123765397879066</v>
      </c>
      <c r="AH147" s="17">
        <v>0.239642813140542</v>
      </c>
      <c r="AI147" s="17"/>
      <c r="AJ147" s="17">
        <v>0.112382457689926</v>
      </c>
      <c r="AK147" s="17">
        <v>0.224450522444197</v>
      </c>
      <c r="AL147" s="17"/>
      <c r="AM147" s="17">
        <v>0.25319471712730302</v>
      </c>
      <c r="AN147" s="17">
        <v>0.33564759320834398</v>
      </c>
      <c r="AO147" s="17">
        <v>7.5568052121869997E-2</v>
      </c>
      <c r="AP147" s="17"/>
      <c r="AQ147" s="17">
        <v>0.21816655572561799</v>
      </c>
      <c r="AR147" s="17">
        <v>0.153421669869235</v>
      </c>
      <c r="AS147" s="17">
        <v>0.109508183885587</v>
      </c>
      <c r="AT147" s="17">
        <v>0.10529551274233299</v>
      </c>
      <c r="AU147" s="17">
        <v>0.35025067364553097</v>
      </c>
      <c r="AV147" s="17"/>
      <c r="AW147" s="17">
        <v>0.17994192379396301</v>
      </c>
      <c r="AX147" s="17">
        <v>0.15754877729213801</v>
      </c>
      <c r="AY147" s="17">
        <v>0.29461007892972602</v>
      </c>
      <c r="AZ147" s="17">
        <v>0.32166519386936299</v>
      </c>
      <c r="BA147" s="17">
        <v>0.27966580636698202</v>
      </c>
      <c r="BB147" s="17"/>
      <c r="BC147" s="17">
        <v>0</v>
      </c>
      <c r="BD147" s="17">
        <v>0.25068179160585102</v>
      </c>
      <c r="BE147" s="17">
        <v>0.48273867821382199</v>
      </c>
      <c r="BF147" s="17"/>
      <c r="BG147" s="17">
        <v>0.21149395208174701</v>
      </c>
      <c r="BH147" s="17">
        <v>0.286001317271947</v>
      </c>
      <c r="BI147" s="17">
        <v>0.28960037157782798</v>
      </c>
    </row>
    <row r="148" spans="2:61" x14ac:dyDescent="0.3">
      <c r="B148" t="s">
        <v>144</v>
      </c>
      <c r="C148" s="17">
        <v>9.5605640239594999E-3</v>
      </c>
      <c r="D148" s="17">
        <v>6.6794869786625599E-3</v>
      </c>
      <c r="E148" s="17">
        <v>1.2455906343423801E-2</v>
      </c>
      <c r="F148" s="17"/>
      <c r="G148" s="17">
        <v>3.43417608284419E-3</v>
      </c>
      <c r="H148" s="17">
        <v>1.6069961561850699E-2</v>
      </c>
      <c r="I148" s="17"/>
      <c r="J148" s="17">
        <v>5.9379431272717099E-3</v>
      </c>
      <c r="K148" s="17">
        <v>8.0319687777427595E-3</v>
      </c>
      <c r="L148" s="17">
        <v>2.11317790090935E-2</v>
      </c>
      <c r="M148" s="17">
        <v>7.59419423334938E-3</v>
      </c>
      <c r="N148" s="17">
        <v>1.5144529509376E-2</v>
      </c>
      <c r="O148" s="17">
        <v>1.5771899707180698E-2</v>
      </c>
      <c r="P148" s="17">
        <v>2.1874256752430002E-3</v>
      </c>
      <c r="Q148" s="17">
        <v>5.9932384980139397E-3</v>
      </c>
      <c r="R148" s="17">
        <v>7.1909451673842599E-3</v>
      </c>
      <c r="S148" s="17"/>
      <c r="T148" s="17">
        <v>3.8382724571363802E-3</v>
      </c>
      <c r="U148" s="17">
        <v>1.47596746475302E-2</v>
      </c>
      <c r="V148" s="17"/>
      <c r="W148" s="17">
        <v>9.4283365990988407E-3</v>
      </c>
      <c r="X148" s="17">
        <v>1.00348082555918E-2</v>
      </c>
      <c r="Y148" s="17"/>
      <c r="Z148" s="17">
        <v>9.7101354608373006E-3</v>
      </c>
      <c r="AA148" s="17">
        <v>9.4878304347661598E-3</v>
      </c>
      <c r="AB148" s="17"/>
      <c r="AC148" s="17">
        <v>6.9814281550792303E-3</v>
      </c>
      <c r="AD148" s="17">
        <v>1.5536760863280499E-2</v>
      </c>
      <c r="AE148" s="17">
        <v>8.0591779678358001E-3</v>
      </c>
      <c r="AF148" s="17"/>
      <c r="AG148" s="17">
        <v>7.9563857895577298E-3</v>
      </c>
      <c r="AH148" s="17">
        <v>1.1160165033964799E-2</v>
      </c>
      <c r="AI148" s="17"/>
      <c r="AJ148" s="17">
        <v>6.5603131868417104E-3</v>
      </c>
      <c r="AK148" s="17">
        <v>1.1063494946625001E-2</v>
      </c>
      <c r="AL148" s="17"/>
      <c r="AM148" s="17">
        <v>8.6270673599135698E-3</v>
      </c>
      <c r="AN148" s="17">
        <v>0</v>
      </c>
      <c r="AO148" s="17">
        <v>4.7629960058923598E-3</v>
      </c>
      <c r="AP148" s="17"/>
      <c r="AQ148" s="17">
        <v>9.0135836705561804E-3</v>
      </c>
      <c r="AR148" s="17">
        <v>0</v>
      </c>
      <c r="AS148" s="17">
        <v>6.2487884968665201E-3</v>
      </c>
      <c r="AT148" s="17">
        <v>7.9327097460306101E-3</v>
      </c>
      <c r="AU148" s="17">
        <v>2.9464483012565001E-2</v>
      </c>
      <c r="AV148" s="17"/>
      <c r="AW148" s="17">
        <v>5.7239659393499903E-3</v>
      </c>
      <c r="AX148" s="17">
        <v>8.3199123419176301E-3</v>
      </c>
      <c r="AY148" s="17">
        <v>1.28591536505202E-2</v>
      </c>
      <c r="AZ148" s="17">
        <v>9.9585146528416903E-3</v>
      </c>
      <c r="BA148" s="17">
        <v>1.3558642539705399E-2</v>
      </c>
      <c r="BB148" s="17"/>
      <c r="BC148" s="17">
        <v>0</v>
      </c>
      <c r="BD148" s="17">
        <v>5.3710859763817396E-3</v>
      </c>
      <c r="BE148" s="17">
        <v>2.6505408901878601E-2</v>
      </c>
      <c r="BF148" s="17"/>
      <c r="BG148" s="17">
        <v>7.4908504092430798E-3</v>
      </c>
      <c r="BH148" s="17">
        <v>1.2879728951142E-2</v>
      </c>
      <c r="BI148" s="17">
        <v>1.7198611563256E-2</v>
      </c>
    </row>
    <row r="149" spans="2:61" x14ac:dyDescent="0.3">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row>
    <row r="150" spans="2:61" x14ac:dyDescent="0.3">
      <c r="B150" s="6" t="s">
        <v>374</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row>
    <row r="151" spans="2:61" x14ac:dyDescent="0.3">
      <c r="B151" s="21" t="s">
        <v>80</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row>
    <row r="152" spans="2:61" x14ac:dyDescent="0.3">
      <c r="B152" t="s">
        <v>141</v>
      </c>
      <c r="C152" s="17">
        <v>0.78088928156077997</v>
      </c>
      <c r="D152" s="17">
        <v>0.74783650240967803</v>
      </c>
      <c r="E152" s="17">
        <v>0.81405621999425404</v>
      </c>
      <c r="F152" s="17"/>
      <c r="G152" s="17">
        <v>0.79824354544644804</v>
      </c>
      <c r="H152" s="17">
        <v>0.76334874440046696</v>
      </c>
      <c r="I152" s="17"/>
      <c r="J152" s="17">
        <v>0.79458056633309704</v>
      </c>
      <c r="K152" s="17">
        <v>0.76334743100364999</v>
      </c>
      <c r="L152" s="17">
        <v>0.72344810777351498</v>
      </c>
      <c r="M152" s="17">
        <v>0.75920041458127396</v>
      </c>
      <c r="N152" s="17">
        <v>0.76930634706054102</v>
      </c>
      <c r="O152" s="17">
        <v>0.79617901684186598</v>
      </c>
      <c r="P152" s="17">
        <v>0.81689058247096802</v>
      </c>
      <c r="Q152" s="17">
        <v>0.80347626236303604</v>
      </c>
      <c r="R152" s="17">
        <v>0.80420254774934297</v>
      </c>
      <c r="S152" s="17"/>
      <c r="T152" s="17">
        <v>0.80410805112949302</v>
      </c>
      <c r="U152" s="17">
        <v>0.75979337092406396</v>
      </c>
      <c r="V152" s="17"/>
      <c r="W152" s="17">
        <v>0.77857261091838303</v>
      </c>
      <c r="X152" s="17">
        <v>0.78919820605134205</v>
      </c>
      <c r="Y152" s="17"/>
      <c r="Z152" s="17">
        <v>0.77020227111591599</v>
      </c>
      <c r="AA152" s="17">
        <v>0.79748330318472604</v>
      </c>
      <c r="AB152" s="17"/>
      <c r="AC152" s="17">
        <v>0.77034335484525596</v>
      </c>
      <c r="AD152" s="17">
        <v>0.79147379381310001</v>
      </c>
      <c r="AE152" s="17">
        <v>0.78418708799621695</v>
      </c>
      <c r="AF152" s="17"/>
      <c r="AG152" s="17">
        <v>0.75760949778412501</v>
      </c>
      <c r="AH152" s="17">
        <v>0.79617353497955701</v>
      </c>
      <c r="AI152" s="17"/>
      <c r="AJ152" s="17">
        <v>0.72442208418437404</v>
      </c>
      <c r="AK152" s="17">
        <v>0.80792494833526696</v>
      </c>
      <c r="AL152" s="17"/>
      <c r="AM152" s="17">
        <v>0.80761573719524904</v>
      </c>
      <c r="AN152" s="17">
        <v>0.78640590585847403</v>
      </c>
      <c r="AO152" s="17">
        <v>0.73758297322885302</v>
      </c>
      <c r="AP152" s="17"/>
      <c r="AQ152" s="17">
        <v>0.84575848414629895</v>
      </c>
      <c r="AR152" s="17">
        <v>0.70296047797445504</v>
      </c>
      <c r="AS152" s="17">
        <v>0.75984954036789198</v>
      </c>
      <c r="AT152" s="17">
        <v>0.65156709658585199</v>
      </c>
      <c r="AU152" s="17">
        <v>0.47476770690806902</v>
      </c>
      <c r="AV152" s="17"/>
      <c r="AW152" s="17">
        <v>0.77949632290488302</v>
      </c>
      <c r="AX152" s="17">
        <v>0.849009457435283</v>
      </c>
      <c r="AY152" s="17">
        <v>0.76141843024048095</v>
      </c>
      <c r="AZ152" s="17">
        <v>0.75928654155286501</v>
      </c>
      <c r="BA152" s="17">
        <v>0.65710020582968598</v>
      </c>
      <c r="BB152" s="17"/>
      <c r="BC152" s="17">
        <v>1</v>
      </c>
      <c r="BD152" s="17">
        <v>0.83933308551098995</v>
      </c>
      <c r="BE152" s="17">
        <v>0.56337747699934404</v>
      </c>
      <c r="BF152" s="17"/>
      <c r="BG152" s="17">
        <v>0.79494487006713099</v>
      </c>
      <c r="BH152" s="17">
        <v>0.76081384434410004</v>
      </c>
      <c r="BI152" s="17">
        <v>0.72850705102940105</v>
      </c>
    </row>
    <row r="153" spans="2:61" x14ac:dyDescent="0.3">
      <c r="B153" t="s">
        <v>142</v>
      </c>
      <c r="C153" s="17">
        <v>0.15879915157520899</v>
      </c>
      <c r="D153" s="17">
        <v>0.184179921050559</v>
      </c>
      <c r="E153" s="17">
        <v>0.13321375284065101</v>
      </c>
      <c r="F153" s="17"/>
      <c r="G153" s="17">
        <v>0.15349695391888901</v>
      </c>
      <c r="H153" s="17">
        <v>0.16331398726662899</v>
      </c>
      <c r="I153" s="17"/>
      <c r="J153" s="17">
        <v>0.16796621831069999</v>
      </c>
      <c r="K153" s="17">
        <v>0.15963968478278501</v>
      </c>
      <c r="L153" s="17">
        <v>0.175830716353782</v>
      </c>
      <c r="M153" s="17">
        <v>0.18858341194311201</v>
      </c>
      <c r="N153" s="17">
        <v>0.17651011993104701</v>
      </c>
      <c r="O153" s="17">
        <v>0.14873047880842599</v>
      </c>
      <c r="P153" s="17">
        <v>0.125047627465321</v>
      </c>
      <c r="Q153" s="17">
        <v>0.149504155393268</v>
      </c>
      <c r="R153" s="17">
        <v>0.13424779652747099</v>
      </c>
      <c r="S153" s="17"/>
      <c r="T153" s="17">
        <v>0.14947985527756899</v>
      </c>
      <c r="U153" s="17">
        <v>0.167266397925635</v>
      </c>
      <c r="V153" s="17"/>
      <c r="W153" s="17">
        <v>0.159733708130749</v>
      </c>
      <c r="X153" s="17">
        <v>0.15544728976540301</v>
      </c>
      <c r="Y153" s="17"/>
      <c r="Z153" s="17">
        <v>0.16124065654331299</v>
      </c>
      <c r="AA153" s="17">
        <v>0.15145901202793199</v>
      </c>
      <c r="AB153" s="17"/>
      <c r="AC153" s="17">
        <v>0.15959643679298999</v>
      </c>
      <c r="AD153" s="17">
        <v>0.15428319952227201</v>
      </c>
      <c r="AE153" s="17">
        <v>0.15970278431280399</v>
      </c>
      <c r="AF153" s="17"/>
      <c r="AG153" s="17">
        <v>0.16728861014183799</v>
      </c>
      <c r="AH153" s="17">
        <v>0.147006500921985</v>
      </c>
      <c r="AI153" s="17"/>
      <c r="AJ153" s="17">
        <v>0.191815300450103</v>
      </c>
      <c r="AK153" s="17">
        <v>0.137851563156869</v>
      </c>
      <c r="AL153" s="17"/>
      <c r="AM153" s="17">
        <v>0.139811605010742</v>
      </c>
      <c r="AN153" s="17">
        <v>0.204455827937782</v>
      </c>
      <c r="AO153" s="17">
        <v>0.19545222678162999</v>
      </c>
      <c r="AP153" s="17"/>
      <c r="AQ153" s="17">
        <v>0.11227548940247201</v>
      </c>
      <c r="AR153" s="17">
        <v>0.24711089512266399</v>
      </c>
      <c r="AS153" s="17">
        <v>0.16423765508673899</v>
      </c>
      <c r="AT153" s="17">
        <v>0.25599339896122503</v>
      </c>
      <c r="AU153" s="17">
        <v>0.33186422597364101</v>
      </c>
      <c r="AV153" s="17"/>
      <c r="AW153" s="17">
        <v>0.126984211387589</v>
      </c>
      <c r="AX153" s="17">
        <v>0.118098083429207</v>
      </c>
      <c r="AY153" s="17">
        <v>0.15826939818001601</v>
      </c>
      <c r="AZ153" s="17">
        <v>0.19631194731718499</v>
      </c>
      <c r="BA153" s="17">
        <v>0.283495396946711</v>
      </c>
      <c r="BB153" s="17"/>
      <c r="BC153" s="17">
        <v>0</v>
      </c>
      <c r="BD153" s="17">
        <v>0.121955141596182</v>
      </c>
      <c r="BE153" s="17">
        <v>0.33635107031511502</v>
      </c>
      <c r="BF153" s="17"/>
      <c r="BG153" s="17">
        <v>0.15267320210646501</v>
      </c>
      <c r="BH153" s="17">
        <v>0.156754408046478</v>
      </c>
      <c r="BI153" s="17">
        <v>0.18593198028507499</v>
      </c>
    </row>
    <row r="154" spans="2:61" x14ac:dyDescent="0.3">
      <c r="B154" t="s">
        <v>143</v>
      </c>
      <c r="C154" s="17">
        <v>5.4754917877539902E-2</v>
      </c>
      <c r="D154" s="17">
        <v>6.3374498339847804E-2</v>
      </c>
      <c r="E154" s="17">
        <v>4.6217502859635697E-2</v>
      </c>
      <c r="F154" s="17"/>
      <c r="G154" s="17">
        <v>4.4817300070549501E-2</v>
      </c>
      <c r="H154" s="17">
        <v>6.5522007464843796E-2</v>
      </c>
      <c r="I154" s="17"/>
      <c r="J154" s="17">
        <v>3.7453215356202899E-2</v>
      </c>
      <c r="K154" s="17">
        <v>7.0632694663934306E-2</v>
      </c>
      <c r="L154" s="17">
        <v>9.2833885493899496E-2</v>
      </c>
      <c r="M154" s="17">
        <v>4.7868694455097199E-2</v>
      </c>
      <c r="N154" s="17">
        <v>4.6270811324035398E-2</v>
      </c>
      <c r="O154" s="17">
        <v>5.31367330313691E-2</v>
      </c>
      <c r="P154" s="17">
        <v>5.1040317885309501E-2</v>
      </c>
      <c r="Q154" s="17">
        <v>4.7019582243695297E-2</v>
      </c>
      <c r="R154" s="17">
        <v>4.8192485563731298E-2</v>
      </c>
      <c r="S154" s="17"/>
      <c r="T154" s="17">
        <v>4.2440670345486799E-2</v>
      </c>
      <c r="U154" s="17">
        <v>6.5943291349519595E-2</v>
      </c>
      <c r="V154" s="17"/>
      <c r="W154" s="17">
        <v>5.6337051336933702E-2</v>
      </c>
      <c r="X154" s="17">
        <v>4.9080469724438497E-2</v>
      </c>
      <c r="Y154" s="17"/>
      <c r="Z154" s="17">
        <v>6.2713722833546107E-2</v>
      </c>
      <c r="AA154" s="17">
        <v>4.5769508459737603E-2</v>
      </c>
      <c r="AB154" s="17"/>
      <c r="AC154" s="17">
        <v>6.3807929389411697E-2</v>
      </c>
      <c r="AD154" s="17">
        <v>3.8587695817260098E-2</v>
      </c>
      <c r="AE154" s="17">
        <v>5.2383468146121499E-2</v>
      </c>
      <c r="AF154" s="17"/>
      <c r="AG154" s="17">
        <v>6.8507980507691094E-2</v>
      </c>
      <c r="AH154" s="17">
        <v>4.6675852795839599E-2</v>
      </c>
      <c r="AI154" s="17"/>
      <c r="AJ154" s="17">
        <v>6.7326214546327201E-2</v>
      </c>
      <c r="AK154" s="17">
        <v>4.8687672121618397E-2</v>
      </c>
      <c r="AL154" s="17"/>
      <c r="AM154" s="17">
        <v>4.72858447233271E-2</v>
      </c>
      <c r="AN154" s="17">
        <v>9.1382662037437293E-3</v>
      </c>
      <c r="AO154" s="17">
        <v>6.2569823186109902E-2</v>
      </c>
      <c r="AP154" s="17"/>
      <c r="AQ154" s="17">
        <v>3.8317171662808597E-2</v>
      </c>
      <c r="AR154" s="17">
        <v>4.99286269028811E-2</v>
      </c>
      <c r="AS154" s="17">
        <v>5.47738439434882E-2</v>
      </c>
      <c r="AT154" s="17">
        <v>8.4506794706892097E-2</v>
      </c>
      <c r="AU154" s="17">
        <v>0.171702334851731</v>
      </c>
      <c r="AV154" s="17"/>
      <c r="AW154" s="17">
        <v>8.9004423539677593E-2</v>
      </c>
      <c r="AX154" s="17">
        <v>3.00117790484557E-2</v>
      </c>
      <c r="AY154" s="17">
        <v>6.9607586021790596E-2</v>
      </c>
      <c r="AZ154" s="17">
        <v>4.1097352793081701E-2</v>
      </c>
      <c r="BA154" s="17">
        <v>5.0824637284971899E-2</v>
      </c>
      <c r="BB154" s="17"/>
      <c r="BC154" s="17">
        <v>0</v>
      </c>
      <c r="BD154" s="17">
        <v>3.7342220480036499E-2</v>
      </c>
      <c r="BE154" s="17">
        <v>9.3102693649049606E-2</v>
      </c>
      <c r="BF154" s="17"/>
      <c r="BG154" s="17">
        <v>4.8480476655469597E-2</v>
      </c>
      <c r="BH154" s="17">
        <v>7.2787644307625299E-2</v>
      </c>
      <c r="BI154" s="17">
        <v>7.4530492963681805E-2</v>
      </c>
    </row>
    <row r="155" spans="2:61" x14ac:dyDescent="0.3">
      <c r="B155" t="s">
        <v>144</v>
      </c>
      <c r="C155" s="17">
        <v>5.5566489864711998E-3</v>
      </c>
      <c r="D155" s="17">
        <v>4.6090781999152597E-3</v>
      </c>
      <c r="E155" s="17">
        <v>6.5125243054597499E-3</v>
      </c>
      <c r="F155" s="17"/>
      <c r="G155" s="17">
        <v>3.4422005641127798E-3</v>
      </c>
      <c r="H155" s="17">
        <v>7.8152608680597101E-3</v>
      </c>
      <c r="I155" s="17"/>
      <c r="J155" s="17">
        <v>0</v>
      </c>
      <c r="K155" s="17">
        <v>6.3801895496312499E-3</v>
      </c>
      <c r="L155" s="17">
        <v>7.8872903788036307E-3</v>
      </c>
      <c r="M155" s="17">
        <v>4.3474790205166799E-3</v>
      </c>
      <c r="N155" s="17">
        <v>7.9127216843764506E-3</v>
      </c>
      <c r="O155" s="17">
        <v>1.95377131833886E-3</v>
      </c>
      <c r="P155" s="17">
        <v>7.0214721784011801E-3</v>
      </c>
      <c r="Q155" s="17">
        <v>0</v>
      </c>
      <c r="R155" s="17">
        <v>1.3357170159454699E-2</v>
      </c>
      <c r="S155" s="17"/>
      <c r="T155" s="17">
        <v>3.9714232474508801E-3</v>
      </c>
      <c r="U155" s="17">
        <v>6.9969398007810801E-3</v>
      </c>
      <c r="V155" s="17"/>
      <c r="W155" s="17">
        <v>5.3566296139337197E-3</v>
      </c>
      <c r="X155" s="17">
        <v>6.2740344588160602E-3</v>
      </c>
      <c r="Y155" s="17"/>
      <c r="Z155" s="17">
        <v>5.84334950722489E-3</v>
      </c>
      <c r="AA155" s="17">
        <v>5.28817632760496E-3</v>
      </c>
      <c r="AB155" s="17"/>
      <c r="AC155" s="17">
        <v>6.2522789723424704E-3</v>
      </c>
      <c r="AD155" s="17">
        <v>1.5655310847367699E-2</v>
      </c>
      <c r="AE155" s="17">
        <v>3.7266595448575599E-3</v>
      </c>
      <c r="AF155" s="17"/>
      <c r="AG155" s="17">
        <v>6.5939115663458999E-3</v>
      </c>
      <c r="AH155" s="17">
        <v>1.01441113026178E-2</v>
      </c>
      <c r="AI155" s="17"/>
      <c r="AJ155" s="17">
        <v>1.6436400819196399E-2</v>
      </c>
      <c r="AK155" s="17">
        <v>5.5358163862449898E-3</v>
      </c>
      <c r="AL155" s="17"/>
      <c r="AM155" s="17">
        <v>5.2868130706823198E-3</v>
      </c>
      <c r="AN155" s="17">
        <v>0</v>
      </c>
      <c r="AO155" s="17">
        <v>4.3949768034072696E-3</v>
      </c>
      <c r="AP155" s="17"/>
      <c r="AQ155" s="17">
        <v>3.6488547884204799E-3</v>
      </c>
      <c r="AR155" s="17">
        <v>0</v>
      </c>
      <c r="AS155" s="17">
        <v>2.11389606018802E-2</v>
      </c>
      <c r="AT155" s="17">
        <v>7.9327097460306101E-3</v>
      </c>
      <c r="AU155" s="17">
        <v>2.16657322665595E-2</v>
      </c>
      <c r="AV155" s="17"/>
      <c r="AW155" s="17">
        <v>4.5150421678506504E-3</v>
      </c>
      <c r="AX155" s="17">
        <v>2.8806800870539301E-3</v>
      </c>
      <c r="AY155" s="17">
        <v>1.0704585557711701E-2</v>
      </c>
      <c r="AZ155" s="17">
        <v>3.3041583368686699E-3</v>
      </c>
      <c r="BA155" s="17">
        <v>8.5797599386304105E-3</v>
      </c>
      <c r="BB155" s="17"/>
      <c r="BC155" s="17">
        <v>0</v>
      </c>
      <c r="BD155" s="17">
        <v>1.36955241279108E-3</v>
      </c>
      <c r="BE155" s="17">
        <v>7.16875903649158E-3</v>
      </c>
      <c r="BF155" s="17"/>
      <c r="BG155" s="17">
        <v>3.9014511709349799E-3</v>
      </c>
      <c r="BH155" s="17">
        <v>9.6441033017973209E-3</v>
      </c>
      <c r="BI155" s="17">
        <v>1.10304757218416E-2</v>
      </c>
    </row>
    <row r="156" spans="2:61" x14ac:dyDescent="0.3">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row>
    <row r="157" spans="2:61" x14ac:dyDescent="0.3">
      <c r="B157" s="6" t="s">
        <v>148</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row>
    <row r="158" spans="2:61" x14ac:dyDescent="0.3">
      <c r="B158" s="21" t="s">
        <v>413</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row>
    <row r="159" spans="2:61" x14ac:dyDescent="0.3">
      <c r="B159" t="s">
        <v>145</v>
      </c>
      <c r="C159" s="17">
        <v>0.38793498139246402</v>
      </c>
      <c r="D159" s="17">
        <v>0.32686900876603298</v>
      </c>
      <c r="E159" s="17">
        <v>0.45560846331652699</v>
      </c>
      <c r="F159" s="17"/>
      <c r="G159" s="17">
        <v>0.38318205083388301</v>
      </c>
      <c r="H159" s="17">
        <v>0.39261517753723602</v>
      </c>
      <c r="I159" s="17"/>
      <c r="J159" s="17">
        <v>0.32872629352684601</v>
      </c>
      <c r="K159" s="17">
        <v>0.44800356910470102</v>
      </c>
      <c r="L159" s="17">
        <v>0.390015050793178</v>
      </c>
      <c r="M159" s="17">
        <v>0.36185653359578801</v>
      </c>
      <c r="N159" s="17">
        <v>0.40505526907906703</v>
      </c>
      <c r="O159" s="17">
        <v>0.37244016800097601</v>
      </c>
      <c r="P159" s="17">
        <v>0.42009794996116601</v>
      </c>
      <c r="Q159" s="17">
        <v>0.37039912353020099</v>
      </c>
      <c r="R159" s="17">
        <v>0.40738055192281503</v>
      </c>
      <c r="S159" s="17"/>
      <c r="T159" s="17">
        <v>0.36572812265302501</v>
      </c>
      <c r="U159" s="17">
        <v>0.41131635264435001</v>
      </c>
      <c r="V159" s="17"/>
      <c r="W159" s="17">
        <v>0.404330231458633</v>
      </c>
      <c r="X159" s="17">
        <v>0.33802949148015898</v>
      </c>
      <c r="Y159" s="17"/>
      <c r="Z159" s="17">
        <v>0.37516987521491102</v>
      </c>
      <c r="AA159" s="17">
        <v>0.40329287760964699</v>
      </c>
      <c r="AB159" s="17"/>
      <c r="AC159" s="17">
        <v>0</v>
      </c>
      <c r="AD159" s="17">
        <v>0</v>
      </c>
      <c r="AE159" s="17">
        <v>0.39083578752815901</v>
      </c>
      <c r="AF159" s="17"/>
      <c r="AG159" s="17">
        <v>0</v>
      </c>
      <c r="AH159" s="17">
        <v>0</v>
      </c>
      <c r="AI159" s="17"/>
      <c r="AJ159" s="17">
        <v>0</v>
      </c>
      <c r="AK159" s="17">
        <v>0</v>
      </c>
      <c r="AL159" s="17"/>
      <c r="AM159" s="17">
        <v>0.42064577424077398</v>
      </c>
      <c r="AN159" s="17">
        <v>0.375207007452449</v>
      </c>
      <c r="AO159" s="17">
        <v>0.27806204680041702</v>
      </c>
      <c r="AP159" s="17"/>
      <c r="AQ159" s="17">
        <v>0</v>
      </c>
      <c r="AR159" s="17">
        <v>0</v>
      </c>
      <c r="AS159" s="17">
        <v>0</v>
      </c>
      <c r="AT159" s="17">
        <v>0</v>
      </c>
      <c r="AU159" s="17">
        <v>0</v>
      </c>
      <c r="AV159" s="17"/>
      <c r="AW159" s="17">
        <v>0.37273863667596302</v>
      </c>
      <c r="AX159" s="17">
        <v>0.43312479770615803</v>
      </c>
      <c r="AY159" s="17">
        <v>0.38142028214338503</v>
      </c>
      <c r="AZ159" s="17">
        <v>0.40405304833243799</v>
      </c>
      <c r="BA159" s="17">
        <v>0.29685571267056898</v>
      </c>
      <c r="BB159" s="17"/>
      <c r="BC159" s="17">
        <v>0.47372367462770298</v>
      </c>
      <c r="BD159" s="17">
        <v>0.40082905061589003</v>
      </c>
      <c r="BE159" s="17">
        <v>0.30186422332748702</v>
      </c>
      <c r="BF159" s="17"/>
      <c r="BG159" s="17">
        <v>0.38489494284889197</v>
      </c>
      <c r="BH159" s="17">
        <v>0.31648049649660498</v>
      </c>
      <c r="BI159" s="17">
        <v>0.43798695482892702</v>
      </c>
    </row>
    <row r="160" spans="2:61" x14ac:dyDescent="0.3">
      <c r="B160" t="s">
        <v>146</v>
      </c>
      <c r="C160" s="17">
        <v>6.1090386023064901E-2</v>
      </c>
      <c r="D160" s="17">
        <v>6.8018097795663701E-2</v>
      </c>
      <c r="E160" s="17">
        <v>5.3484496219499002E-2</v>
      </c>
      <c r="F160" s="17"/>
      <c r="G160" s="17">
        <v>6.1815793955375599E-2</v>
      </c>
      <c r="H160" s="17">
        <v>6.0485037612816303E-2</v>
      </c>
      <c r="I160" s="17"/>
      <c r="J160" s="17">
        <v>8.3004475829651397E-2</v>
      </c>
      <c r="K160" s="17">
        <v>4.6657002332512999E-2</v>
      </c>
      <c r="L160" s="17">
        <v>4.37776879740032E-2</v>
      </c>
      <c r="M160" s="17">
        <v>6.2334499215938997E-2</v>
      </c>
      <c r="N160" s="17">
        <v>7.3384841495009095E-2</v>
      </c>
      <c r="O160" s="17">
        <v>6.02935437391613E-2</v>
      </c>
      <c r="P160" s="17">
        <v>5.3653736700897202E-2</v>
      </c>
      <c r="Q160" s="17">
        <v>8.2925723208149796E-2</v>
      </c>
      <c r="R160" s="17">
        <v>4.95435816974115E-2</v>
      </c>
      <c r="S160" s="17"/>
      <c r="T160" s="17">
        <v>7.75620840145088E-2</v>
      </c>
      <c r="U160" s="17">
        <v>4.3747506041444902E-2</v>
      </c>
      <c r="V160" s="17"/>
      <c r="W160" s="17">
        <v>6.1368592443291202E-2</v>
      </c>
      <c r="X160" s="17">
        <v>6.0243553700159901E-2</v>
      </c>
      <c r="Y160" s="17"/>
      <c r="Z160" s="17">
        <v>6.7000076470004694E-2</v>
      </c>
      <c r="AA160" s="17">
        <v>5.5788723192241201E-2</v>
      </c>
      <c r="AB160" s="17"/>
      <c r="AC160" s="17">
        <v>0</v>
      </c>
      <c r="AD160" s="17">
        <v>0</v>
      </c>
      <c r="AE160" s="17">
        <v>5.8810879088166998E-2</v>
      </c>
      <c r="AF160" s="17"/>
      <c r="AG160" s="17">
        <v>0</v>
      </c>
      <c r="AH160" s="17">
        <v>0</v>
      </c>
      <c r="AI160" s="17"/>
      <c r="AJ160" s="17">
        <v>0</v>
      </c>
      <c r="AK160" s="17">
        <v>0</v>
      </c>
      <c r="AL160" s="17"/>
      <c r="AM160" s="17">
        <v>6.0274739650342898E-2</v>
      </c>
      <c r="AN160" s="17">
        <v>4.6076980680333897E-2</v>
      </c>
      <c r="AO160" s="17">
        <v>7.5627718543167202E-2</v>
      </c>
      <c r="AP160" s="17"/>
      <c r="AQ160" s="17">
        <v>0</v>
      </c>
      <c r="AR160" s="17">
        <v>0</v>
      </c>
      <c r="AS160" s="17">
        <v>0</v>
      </c>
      <c r="AT160" s="17">
        <v>0</v>
      </c>
      <c r="AU160" s="17">
        <v>0</v>
      </c>
      <c r="AV160" s="17"/>
      <c r="AW160" s="17">
        <v>8.30278911103874E-2</v>
      </c>
      <c r="AX160" s="17">
        <v>7.5339989779574804E-2</v>
      </c>
      <c r="AY160" s="17">
        <v>3.6732142055142497E-2</v>
      </c>
      <c r="AZ160" s="17">
        <v>5.5335666697342599E-2</v>
      </c>
      <c r="BA160" s="17">
        <v>3.6587786645637201E-2</v>
      </c>
      <c r="BB160" s="17"/>
      <c r="BC160" s="17">
        <v>7.7385201397521197E-2</v>
      </c>
      <c r="BD160" s="17">
        <v>6.2351838532781603E-2</v>
      </c>
      <c r="BE160" s="17">
        <v>4.5356485315810401E-2</v>
      </c>
      <c r="BF160" s="17"/>
      <c r="BG160" s="17">
        <v>6.4143762207646102E-2</v>
      </c>
      <c r="BH160" s="17">
        <v>9.4291797132059402E-2</v>
      </c>
      <c r="BI160" s="17">
        <v>3.06460849798878E-2</v>
      </c>
    </row>
    <row r="161" spans="2:61" x14ac:dyDescent="0.3">
      <c r="B161" t="s">
        <v>147</v>
      </c>
      <c r="C161" s="17">
        <v>0.365270494989962</v>
      </c>
      <c r="D161" s="17">
        <v>0.39825975947712799</v>
      </c>
      <c r="E161" s="17">
        <v>0.32842278781695</v>
      </c>
      <c r="F161" s="17"/>
      <c r="G161" s="17">
        <v>0.41103185598208403</v>
      </c>
      <c r="H161" s="17">
        <v>0.31079011185836403</v>
      </c>
      <c r="I161" s="17"/>
      <c r="J161" s="17">
        <v>0.45993654653302402</v>
      </c>
      <c r="K161" s="17">
        <v>0.33193341154148298</v>
      </c>
      <c r="L161" s="17">
        <v>0.35294398941301802</v>
      </c>
      <c r="M161" s="17">
        <v>0.36431652207570597</v>
      </c>
      <c r="N161" s="17">
        <v>0.34010474340466101</v>
      </c>
      <c r="O161" s="17">
        <v>0.34493974711471098</v>
      </c>
      <c r="P161" s="17">
        <v>0.34379658431717502</v>
      </c>
      <c r="Q161" s="17">
        <v>0.32503806853996797</v>
      </c>
      <c r="R161" s="17">
        <v>0.340566279269572</v>
      </c>
      <c r="S161" s="17"/>
      <c r="T161" s="17">
        <v>0.42404245338722302</v>
      </c>
      <c r="U161" s="17">
        <v>0.30339010953741702</v>
      </c>
      <c r="V161" s="17"/>
      <c r="W161" s="17">
        <v>0.35090913312720301</v>
      </c>
      <c r="X161" s="17">
        <v>0.40898503405928699</v>
      </c>
      <c r="Y161" s="17"/>
      <c r="Z161" s="17">
        <v>0.38191584515628202</v>
      </c>
      <c r="AA161" s="17">
        <v>0.34804705791841201</v>
      </c>
      <c r="AB161" s="17"/>
      <c r="AC161" s="17">
        <v>0</v>
      </c>
      <c r="AD161" s="17">
        <v>0</v>
      </c>
      <c r="AE161" s="17">
        <v>0.36651701902354</v>
      </c>
      <c r="AF161" s="17"/>
      <c r="AG161" s="17">
        <v>0</v>
      </c>
      <c r="AH161" s="17">
        <v>0</v>
      </c>
      <c r="AI161" s="17"/>
      <c r="AJ161" s="17">
        <v>0</v>
      </c>
      <c r="AK161" s="17">
        <v>0</v>
      </c>
      <c r="AL161" s="17"/>
      <c r="AM161" s="17">
        <v>0.32516429139964198</v>
      </c>
      <c r="AN161" s="17">
        <v>0.34178803119929901</v>
      </c>
      <c r="AO161" s="17">
        <v>0.53313323076821095</v>
      </c>
      <c r="AP161" s="17"/>
      <c r="AQ161" s="17">
        <v>0</v>
      </c>
      <c r="AR161" s="17">
        <v>0</v>
      </c>
      <c r="AS161" s="17">
        <v>0</v>
      </c>
      <c r="AT161" s="17">
        <v>0</v>
      </c>
      <c r="AU161" s="17">
        <v>0</v>
      </c>
      <c r="AV161" s="17"/>
      <c r="AW161" s="17">
        <v>0.386503445882665</v>
      </c>
      <c r="AX161" s="17">
        <v>0.357577239316135</v>
      </c>
      <c r="AY161" s="17">
        <v>0.36957045453702603</v>
      </c>
      <c r="AZ161" s="17">
        <v>0.32024722202619399</v>
      </c>
      <c r="BA161" s="17">
        <v>0.39751285408544201</v>
      </c>
      <c r="BB161" s="17"/>
      <c r="BC161" s="17">
        <v>0.36571579364886903</v>
      </c>
      <c r="BD161" s="17">
        <v>0.35686546054297003</v>
      </c>
      <c r="BE161" s="17">
        <v>0.34786529344920403</v>
      </c>
      <c r="BF161" s="17"/>
      <c r="BG161" s="17">
        <v>0.38151161120384802</v>
      </c>
      <c r="BH161" s="17">
        <v>0.39240349305030597</v>
      </c>
      <c r="BI161" s="17">
        <v>0.26769917499561402</v>
      </c>
    </row>
    <row r="162" spans="2:61" x14ac:dyDescent="0.3">
      <c r="B162" t="s">
        <v>144</v>
      </c>
      <c r="C162" s="17">
        <v>0.18570413759450899</v>
      </c>
      <c r="D162" s="17">
        <v>0.206853133961175</v>
      </c>
      <c r="E162" s="17">
        <v>0.16248425264702401</v>
      </c>
      <c r="F162" s="17"/>
      <c r="G162" s="17">
        <v>0.14397029922865801</v>
      </c>
      <c r="H162" s="17">
        <v>0.236109672991584</v>
      </c>
      <c r="I162" s="17"/>
      <c r="J162" s="17">
        <v>0.12833268411047899</v>
      </c>
      <c r="K162" s="17">
        <v>0.17340601702130301</v>
      </c>
      <c r="L162" s="17">
        <v>0.21326327181980101</v>
      </c>
      <c r="M162" s="17">
        <v>0.21149244511256701</v>
      </c>
      <c r="N162" s="17">
        <v>0.181455146021263</v>
      </c>
      <c r="O162" s="17">
        <v>0.22232654114515099</v>
      </c>
      <c r="P162" s="17">
        <v>0.18245172902076101</v>
      </c>
      <c r="Q162" s="17">
        <v>0.221637084721681</v>
      </c>
      <c r="R162" s="17">
        <v>0.20250958711020101</v>
      </c>
      <c r="S162" s="17"/>
      <c r="T162" s="17">
        <v>0.13266733994524399</v>
      </c>
      <c r="U162" s="17">
        <v>0.24154603177678799</v>
      </c>
      <c r="V162" s="17"/>
      <c r="W162" s="17">
        <v>0.183392042970873</v>
      </c>
      <c r="X162" s="17">
        <v>0.19274192076039401</v>
      </c>
      <c r="Y162" s="17"/>
      <c r="Z162" s="17">
        <v>0.17591420315880299</v>
      </c>
      <c r="AA162" s="17">
        <v>0.19287134127969999</v>
      </c>
      <c r="AB162" s="17"/>
      <c r="AC162" s="17">
        <v>0</v>
      </c>
      <c r="AD162" s="17">
        <v>0</v>
      </c>
      <c r="AE162" s="17">
        <v>0.18383631436013401</v>
      </c>
      <c r="AF162" s="17"/>
      <c r="AG162" s="17">
        <v>0</v>
      </c>
      <c r="AH162" s="17">
        <v>0</v>
      </c>
      <c r="AI162" s="17"/>
      <c r="AJ162" s="17">
        <v>0</v>
      </c>
      <c r="AK162" s="17">
        <v>0</v>
      </c>
      <c r="AL162" s="17"/>
      <c r="AM162" s="17">
        <v>0.19391519470924101</v>
      </c>
      <c r="AN162" s="17">
        <v>0.23692798066791801</v>
      </c>
      <c r="AO162" s="17">
        <v>0.11317700388820399</v>
      </c>
      <c r="AP162" s="17"/>
      <c r="AQ162" s="17">
        <v>0</v>
      </c>
      <c r="AR162" s="17">
        <v>0</v>
      </c>
      <c r="AS162" s="17">
        <v>0</v>
      </c>
      <c r="AT162" s="17">
        <v>0</v>
      </c>
      <c r="AU162" s="17">
        <v>0</v>
      </c>
      <c r="AV162" s="17"/>
      <c r="AW162" s="17">
        <v>0.15773002633098501</v>
      </c>
      <c r="AX162" s="17">
        <v>0.13395797319813299</v>
      </c>
      <c r="AY162" s="17">
        <v>0.21227712126444601</v>
      </c>
      <c r="AZ162" s="17">
        <v>0.220364062944026</v>
      </c>
      <c r="BA162" s="17">
        <v>0.269043646598352</v>
      </c>
      <c r="BB162" s="17"/>
      <c r="BC162" s="17">
        <v>8.3175330325906502E-2</v>
      </c>
      <c r="BD162" s="17">
        <v>0.179953650308359</v>
      </c>
      <c r="BE162" s="17">
        <v>0.30491399790749901</v>
      </c>
      <c r="BF162" s="17"/>
      <c r="BG162" s="17">
        <v>0.169449683739614</v>
      </c>
      <c r="BH162" s="17">
        <v>0.19682421332103001</v>
      </c>
      <c r="BI162" s="17">
        <v>0.26366778519557199</v>
      </c>
    </row>
    <row r="163" spans="2:61" x14ac:dyDescent="0.3">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row>
    <row r="164" spans="2:61" x14ac:dyDescent="0.3">
      <c r="B164" s="6" t="s">
        <v>154</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row>
    <row r="165" spans="2:61" x14ac:dyDescent="0.3">
      <c r="B165" s="21" t="s">
        <v>414</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row>
    <row r="166" spans="2:61" x14ac:dyDescent="0.3">
      <c r="B166" t="s">
        <v>149</v>
      </c>
      <c r="C166" s="17">
        <v>0.43323537635805098</v>
      </c>
      <c r="D166" s="17">
        <v>0.46042743778581502</v>
      </c>
      <c r="E166" s="17">
        <v>0.40995220301846702</v>
      </c>
      <c r="F166" s="17"/>
      <c r="G166" s="17">
        <v>0.47278760213432203</v>
      </c>
      <c r="H166" s="17">
        <v>0.38547357021530199</v>
      </c>
      <c r="I166" s="17"/>
      <c r="J166" s="17">
        <v>0.54724648858969305</v>
      </c>
      <c r="K166" s="17">
        <v>0.40938730092165898</v>
      </c>
      <c r="L166" s="17">
        <v>0.37266415051469398</v>
      </c>
      <c r="M166" s="17">
        <v>0.376077627043652</v>
      </c>
      <c r="N166" s="17">
        <v>0.45209214118998098</v>
      </c>
      <c r="O166" s="17">
        <v>0.37513611534177799</v>
      </c>
      <c r="P166" s="17">
        <v>0.44714173614866298</v>
      </c>
      <c r="Q166" s="17">
        <v>0.36556921046877799</v>
      </c>
      <c r="R166" s="17">
        <v>0.44828667622000301</v>
      </c>
      <c r="S166" s="17"/>
      <c r="T166" s="17">
        <v>0.50961198622152903</v>
      </c>
      <c r="U166" s="17">
        <v>0.35489980473263999</v>
      </c>
      <c r="V166" s="17"/>
      <c r="W166" s="17">
        <v>0.39776808780387901</v>
      </c>
      <c r="X166" s="17">
        <v>0.55947116366622396</v>
      </c>
      <c r="Y166" s="17"/>
      <c r="Z166" s="17">
        <v>0.43068584287287698</v>
      </c>
      <c r="AA166" s="17">
        <v>0.43598385767494202</v>
      </c>
      <c r="AB166" s="17"/>
      <c r="AC166" s="17">
        <v>0</v>
      </c>
      <c r="AD166" s="17">
        <v>0</v>
      </c>
      <c r="AE166" s="17">
        <v>0.436999572908846</v>
      </c>
      <c r="AF166" s="17"/>
      <c r="AG166" s="17">
        <v>0</v>
      </c>
      <c r="AH166" s="17">
        <v>0</v>
      </c>
      <c r="AI166" s="17"/>
      <c r="AJ166" s="17">
        <v>0</v>
      </c>
      <c r="AK166" s="17">
        <v>0</v>
      </c>
      <c r="AL166" s="17"/>
      <c r="AM166" s="17">
        <v>0.38285490157410001</v>
      </c>
      <c r="AN166" s="17">
        <v>0.579210022745825</v>
      </c>
      <c r="AO166" s="17">
        <v>0.68346350248399701</v>
      </c>
      <c r="AP166" s="17"/>
      <c r="AQ166" s="17">
        <v>0</v>
      </c>
      <c r="AR166" s="17">
        <v>0</v>
      </c>
      <c r="AS166" s="17">
        <v>0</v>
      </c>
      <c r="AT166" s="17">
        <v>0</v>
      </c>
      <c r="AU166" s="17">
        <v>0</v>
      </c>
      <c r="AV166" s="17"/>
      <c r="AW166" s="17">
        <v>0.54172229148969198</v>
      </c>
      <c r="AX166" s="17">
        <v>0.42091233141614898</v>
      </c>
      <c r="AY166" s="17">
        <v>0.384914045051096</v>
      </c>
      <c r="AZ166" s="17">
        <v>0.38254002842101198</v>
      </c>
      <c r="BA166" s="17">
        <v>0.40437081308908102</v>
      </c>
      <c r="BB166" s="17"/>
      <c r="BC166" s="17">
        <v>0.53572690015993096</v>
      </c>
      <c r="BD166" s="17">
        <v>0.42282934244300002</v>
      </c>
      <c r="BE166" s="17">
        <v>0.22624180506859001</v>
      </c>
      <c r="BF166" s="17"/>
      <c r="BG166" s="17">
        <v>0.451916342658359</v>
      </c>
      <c r="BH166" s="17">
        <v>0.39490824806050501</v>
      </c>
      <c r="BI166" s="17">
        <v>0.35814776523386099</v>
      </c>
    </row>
    <row r="167" spans="2:61" x14ac:dyDescent="0.3">
      <c r="B167" t="s">
        <v>150</v>
      </c>
      <c r="C167" s="17">
        <v>0.41060656819063801</v>
      </c>
      <c r="D167" s="17">
        <v>0.42062525153376001</v>
      </c>
      <c r="E167" s="17">
        <v>0.402028081357927</v>
      </c>
      <c r="F167" s="17"/>
      <c r="G167" s="17">
        <v>0.40964437644734197</v>
      </c>
      <c r="H167" s="17">
        <v>0.41240571466322101</v>
      </c>
      <c r="I167" s="17"/>
      <c r="J167" s="17">
        <v>0.39421751109812397</v>
      </c>
      <c r="K167" s="17">
        <v>0.47151450521949101</v>
      </c>
      <c r="L167" s="17">
        <v>0.33694946763309203</v>
      </c>
      <c r="M167" s="17">
        <v>0.418873434525602</v>
      </c>
      <c r="N167" s="17">
        <v>0.37305665501242702</v>
      </c>
      <c r="O167" s="17">
        <v>0.458780022695227</v>
      </c>
      <c r="P167" s="17">
        <v>0.38981997479687502</v>
      </c>
      <c r="Q167" s="17">
        <v>0.44778072161078097</v>
      </c>
      <c r="R167" s="17">
        <v>0.38930387509904502</v>
      </c>
      <c r="S167" s="17"/>
      <c r="T167" s="17">
        <v>0.38623337620194698</v>
      </c>
      <c r="U167" s="17">
        <v>0.43560490119052803</v>
      </c>
      <c r="V167" s="17"/>
      <c r="W167" s="17">
        <v>0.42372642422463502</v>
      </c>
      <c r="X167" s="17">
        <v>0.36391014950918499</v>
      </c>
      <c r="Y167" s="17"/>
      <c r="Z167" s="17">
        <v>0.44476324547922003</v>
      </c>
      <c r="AA167" s="17">
        <v>0.37672857723150599</v>
      </c>
      <c r="AB167" s="17"/>
      <c r="AC167" s="17">
        <v>0</v>
      </c>
      <c r="AD167" s="17">
        <v>0</v>
      </c>
      <c r="AE167" s="17">
        <v>0.41049686265651902</v>
      </c>
      <c r="AF167" s="17"/>
      <c r="AG167" s="17">
        <v>0</v>
      </c>
      <c r="AH167" s="17">
        <v>0</v>
      </c>
      <c r="AI167" s="17"/>
      <c r="AJ167" s="17">
        <v>0</v>
      </c>
      <c r="AK167" s="17">
        <v>0</v>
      </c>
      <c r="AL167" s="17"/>
      <c r="AM167" s="17">
        <v>0.44145336203811297</v>
      </c>
      <c r="AN167" s="17">
        <v>0.30392931713749699</v>
      </c>
      <c r="AO167" s="17">
        <v>0.26881726907853298</v>
      </c>
      <c r="AP167" s="17"/>
      <c r="AQ167" s="17">
        <v>0</v>
      </c>
      <c r="AR167" s="17">
        <v>0</v>
      </c>
      <c r="AS167" s="17">
        <v>0</v>
      </c>
      <c r="AT167" s="17">
        <v>0</v>
      </c>
      <c r="AU167" s="17">
        <v>0</v>
      </c>
      <c r="AV167" s="17"/>
      <c r="AW167" s="17">
        <v>0.35892422944768398</v>
      </c>
      <c r="AX167" s="17">
        <v>0.43679517391811601</v>
      </c>
      <c r="AY167" s="17">
        <v>0.44151056838822</v>
      </c>
      <c r="AZ167" s="17">
        <v>0.37341037476324102</v>
      </c>
      <c r="BA167" s="17">
        <v>0.44589757117072998</v>
      </c>
      <c r="BB167" s="17"/>
      <c r="BC167" s="17">
        <v>0.36000291371713899</v>
      </c>
      <c r="BD167" s="17">
        <v>0.42922447617569198</v>
      </c>
      <c r="BE167" s="17">
        <v>0.49314799811439602</v>
      </c>
      <c r="BF167" s="17"/>
      <c r="BG167" s="17">
        <v>0.40364667434792201</v>
      </c>
      <c r="BH167" s="17">
        <v>0.41280846649561698</v>
      </c>
      <c r="BI167" s="17">
        <v>0.44345373304743202</v>
      </c>
    </row>
    <row r="168" spans="2:61" x14ac:dyDescent="0.3">
      <c r="B168" t="s">
        <v>151</v>
      </c>
      <c r="C168" s="17">
        <v>5.3505880761778001E-2</v>
      </c>
      <c r="D168" s="17">
        <v>4.2791694395967597E-2</v>
      </c>
      <c r="E168" s="17">
        <v>6.2679891309322E-2</v>
      </c>
      <c r="F168" s="17"/>
      <c r="G168" s="17">
        <v>4.2565168742424303E-2</v>
      </c>
      <c r="H168" s="17">
        <v>6.6589891289018294E-2</v>
      </c>
      <c r="I168" s="17"/>
      <c r="J168" s="17">
        <v>1.4013627073357E-2</v>
      </c>
      <c r="K168" s="17">
        <v>3.9305112442563003E-2</v>
      </c>
      <c r="L168" s="17">
        <v>9.9946848113960096E-2</v>
      </c>
      <c r="M168" s="17">
        <v>7.8636064400506897E-2</v>
      </c>
      <c r="N168" s="17">
        <v>9.7125480921637197E-2</v>
      </c>
      <c r="O168" s="17">
        <v>6.9852375743580705E-2</v>
      </c>
      <c r="P168" s="17">
        <v>5.2868556675383302E-2</v>
      </c>
      <c r="Q168" s="17">
        <v>0</v>
      </c>
      <c r="R168" s="17">
        <v>4.9255114907467402E-2</v>
      </c>
      <c r="S168" s="17"/>
      <c r="T168" s="17">
        <v>3.7535090796176701E-2</v>
      </c>
      <c r="U168" s="17">
        <v>6.9886300938859003E-2</v>
      </c>
      <c r="V168" s="17"/>
      <c r="W168" s="17">
        <v>5.6072446527989102E-2</v>
      </c>
      <c r="X168" s="17">
        <v>4.4370915463232699E-2</v>
      </c>
      <c r="Y168" s="17"/>
      <c r="Z168" s="17">
        <v>4.3780453273758402E-2</v>
      </c>
      <c r="AA168" s="17">
        <v>6.3102625511455401E-2</v>
      </c>
      <c r="AB168" s="17"/>
      <c r="AC168" s="17">
        <v>0</v>
      </c>
      <c r="AD168" s="17">
        <v>0</v>
      </c>
      <c r="AE168" s="17">
        <v>5.0502471356599299E-2</v>
      </c>
      <c r="AF168" s="17"/>
      <c r="AG168" s="17">
        <v>0</v>
      </c>
      <c r="AH168" s="17">
        <v>0</v>
      </c>
      <c r="AI168" s="17"/>
      <c r="AJ168" s="17">
        <v>0</v>
      </c>
      <c r="AK168" s="17">
        <v>0</v>
      </c>
      <c r="AL168" s="17"/>
      <c r="AM168" s="17">
        <v>6.2419856783846997E-2</v>
      </c>
      <c r="AN168" s="17">
        <v>1.8783159226879498E-2</v>
      </c>
      <c r="AO168" s="17">
        <v>1.23144960947217E-2</v>
      </c>
      <c r="AP168" s="17"/>
      <c r="AQ168" s="17">
        <v>0</v>
      </c>
      <c r="AR168" s="17">
        <v>0</v>
      </c>
      <c r="AS168" s="17">
        <v>0</v>
      </c>
      <c r="AT168" s="17">
        <v>0</v>
      </c>
      <c r="AU168" s="17">
        <v>0</v>
      </c>
      <c r="AV168" s="17"/>
      <c r="AW168" s="17">
        <v>3.6428169590139801E-2</v>
      </c>
      <c r="AX168" s="17">
        <v>4.39703308997395E-2</v>
      </c>
      <c r="AY168" s="17">
        <v>5.8031241833040502E-2</v>
      </c>
      <c r="AZ168" s="17">
        <v>9.7343098552218399E-2</v>
      </c>
      <c r="BA168" s="17">
        <v>4.06331748320845E-2</v>
      </c>
      <c r="BB168" s="17"/>
      <c r="BC168" s="17">
        <v>4.0207435386411E-2</v>
      </c>
      <c r="BD168" s="17">
        <v>4.2751585215468402E-2</v>
      </c>
      <c r="BE168" s="17">
        <v>0.114597155229666</v>
      </c>
      <c r="BF168" s="17"/>
      <c r="BG168" s="17">
        <v>5.1182478070815302E-2</v>
      </c>
      <c r="BH168" s="17">
        <v>3.7214823295945602E-2</v>
      </c>
      <c r="BI168" s="17">
        <v>7.1339510809566603E-2</v>
      </c>
    </row>
    <row r="169" spans="2:61" x14ac:dyDescent="0.3">
      <c r="B169" t="s">
        <v>152</v>
      </c>
      <c r="C169" s="17">
        <v>2.7874530906210102E-2</v>
      </c>
      <c r="D169" s="17">
        <v>2.1484919991474099E-2</v>
      </c>
      <c r="E169" s="17">
        <v>3.3345628376900499E-2</v>
      </c>
      <c r="F169" s="17"/>
      <c r="G169" s="17">
        <v>2.7337787444119101E-2</v>
      </c>
      <c r="H169" s="17">
        <v>2.8661564582996801E-2</v>
      </c>
      <c r="I169" s="17"/>
      <c r="J169" s="17">
        <v>6.4900022358305599E-3</v>
      </c>
      <c r="K169" s="17">
        <v>2.3564805112107901E-2</v>
      </c>
      <c r="L169" s="17">
        <v>8.2499599888579994E-2</v>
      </c>
      <c r="M169" s="17">
        <v>5.1646634619825701E-2</v>
      </c>
      <c r="N169" s="17">
        <v>8.01104831805435E-3</v>
      </c>
      <c r="O169" s="17">
        <v>2.7289938706591799E-2</v>
      </c>
      <c r="P169" s="17">
        <v>1.2285302401507501E-2</v>
      </c>
      <c r="Q169" s="17">
        <v>4.92836570504614E-2</v>
      </c>
      <c r="R169" s="17">
        <v>2.2791576272747499E-2</v>
      </c>
      <c r="S169" s="17"/>
      <c r="T169" s="17">
        <v>2.56622050619701E-2</v>
      </c>
      <c r="U169" s="17">
        <v>3.0143600061544401E-2</v>
      </c>
      <c r="V169" s="17"/>
      <c r="W169" s="17">
        <v>3.1327377981388502E-2</v>
      </c>
      <c r="X169" s="17">
        <v>1.5585097832573501E-2</v>
      </c>
      <c r="Y169" s="17"/>
      <c r="Z169" s="17">
        <v>2.4822785885118302E-2</v>
      </c>
      <c r="AA169" s="17">
        <v>3.0923040432120099E-2</v>
      </c>
      <c r="AB169" s="17"/>
      <c r="AC169" s="17">
        <v>0</v>
      </c>
      <c r="AD169" s="17">
        <v>0</v>
      </c>
      <c r="AE169" s="17">
        <v>2.79756980175268E-2</v>
      </c>
      <c r="AF169" s="17"/>
      <c r="AG169" s="17">
        <v>0</v>
      </c>
      <c r="AH169" s="17">
        <v>0</v>
      </c>
      <c r="AI169" s="17"/>
      <c r="AJ169" s="17">
        <v>0</v>
      </c>
      <c r="AK169" s="17">
        <v>0</v>
      </c>
      <c r="AL169" s="17"/>
      <c r="AM169" s="17">
        <v>3.12656563936443E-2</v>
      </c>
      <c r="AN169" s="17">
        <v>0</v>
      </c>
      <c r="AO169" s="17">
        <v>1.23764884113655E-2</v>
      </c>
      <c r="AP169" s="17"/>
      <c r="AQ169" s="17">
        <v>0</v>
      </c>
      <c r="AR169" s="17">
        <v>0</v>
      </c>
      <c r="AS169" s="17">
        <v>0</v>
      </c>
      <c r="AT169" s="17">
        <v>0</v>
      </c>
      <c r="AU169" s="17">
        <v>0</v>
      </c>
      <c r="AV169" s="17"/>
      <c r="AW169" s="17">
        <v>1.7905349098481502E-2</v>
      </c>
      <c r="AX169" s="17">
        <v>1.8397239028688801E-2</v>
      </c>
      <c r="AY169" s="17">
        <v>3.5272526599909301E-2</v>
      </c>
      <c r="AZ169" s="17">
        <v>5.1036705761952399E-2</v>
      </c>
      <c r="BA169" s="17">
        <v>2.8779897024984499E-2</v>
      </c>
      <c r="BB169" s="17"/>
      <c r="BC169" s="17">
        <v>1.9339791925213099E-2</v>
      </c>
      <c r="BD169" s="17">
        <v>2.3183977018842099E-2</v>
      </c>
      <c r="BE169" s="17">
        <v>6.8185570124772096E-2</v>
      </c>
      <c r="BF169" s="17"/>
      <c r="BG169" s="17">
        <v>2.4686764888228602E-2</v>
      </c>
      <c r="BH169" s="17">
        <v>6.3616326254278599E-2</v>
      </c>
      <c r="BI169" s="17">
        <v>2.8907729039903102E-2</v>
      </c>
    </row>
    <row r="170" spans="2:61" x14ac:dyDescent="0.3">
      <c r="B170" t="s">
        <v>153</v>
      </c>
      <c r="C170" s="17">
        <v>8.1879029105618693E-3</v>
      </c>
      <c r="D170" s="17">
        <v>3.9666388872732E-3</v>
      </c>
      <c r="E170" s="17">
        <v>1.18023556885344E-2</v>
      </c>
      <c r="F170" s="17"/>
      <c r="G170" s="17">
        <v>3.5359887438189898E-3</v>
      </c>
      <c r="H170" s="17">
        <v>1.36674237561765E-2</v>
      </c>
      <c r="I170" s="17"/>
      <c r="J170" s="17">
        <v>6.21825762380376E-3</v>
      </c>
      <c r="K170" s="17">
        <v>1.5263661319035299E-2</v>
      </c>
      <c r="L170" s="17">
        <v>0</v>
      </c>
      <c r="M170" s="17">
        <v>9.6248899002466595E-3</v>
      </c>
      <c r="N170" s="17">
        <v>0</v>
      </c>
      <c r="O170" s="17">
        <v>2.0370390287736E-2</v>
      </c>
      <c r="P170" s="17">
        <v>0</v>
      </c>
      <c r="Q170" s="17">
        <v>0</v>
      </c>
      <c r="R170" s="17">
        <v>1.1263653073319699E-2</v>
      </c>
      <c r="S170" s="17"/>
      <c r="T170" s="17">
        <v>2.5394177770960398E-3</v>
      </c>
      <c r="U170" s="17">
        <v>1.39812644192568E-2</v>
      </c>
      <c r="V170" s="17"/>
      <c r="W170" s="17">
        <v>1.04883814149142E-2</v>
      </c>
      <c r="X170" s="17">
        <v>0</v>
      </c>
      <c r="Y170" s="17"/>
      <c r="Z170" s="17">
        <v>4.5399363769719802E-3</v>
      </c>
      <c r="AA170" s="17">
        <v>1.17477864869676E-2</v>
      </c>
      <c r="AB170" s="17"/>
      <c r="AC170" s="17">
        <v>0</v>
      </c>
      <c r="AD170" s="17">
        <v>0</v>
      </c>
      <c r="AE170" s="17">
        <v>8.4709969961966995E-3</v>
      </c>
      <c r="AF170" s="17"/>
      <c r="AG170" s="17">
        <v>0</v>
      </c>
      <c r="AH170" s="17">
        <v>0</v>
      </c>
      <c r="AI170" s="17"/>
      <c r="AJ170" s="17">
        <v>0</v>
      </c>
      <c r="AK170" s="17">
        <v>0</v>
      </c>
      <c r="AL170" s="17"/>
      <c r="AM170" s="17">
        <v>8.3020550400511404E-3</v>
      </c>
      <c r="AN170" s="17">
        <v>2.5325249215234599E-2</v>
      </c>
      <c r="AO170" s="17">
        <v>4.6903998535794801E-3</v>
      </c>
      <c r="AP170" s="17"/>
      <c r="AQ170" s="17">
        <v>0</v>
      </c>
      <c r="AR170" s="17">
        <v>0</v>
      </c>
      <c r="AS170" s="17">
        <v>0</v>
      </c>
      <c r="AT170" s="17">
        <v>0</v>
      </c>
      <c r="AU170" s="17">
        <v>0</v>
      </c>
      <c r="AV170" s="17"/>
      <c r="AW170" s="17">
        <v>3.07796929411416E-3</v>
      </c>
      <c r="AX170" s="17">
        <v>5.8148772974673897E-3</v>
      </c>
      <c r="AY170" s="17">
        <v>1.7205106319552198E-2</v>
      </c>
      <c r="AZ170" s="17">
        <v>1.359731518963E-2</v>
      </c>
      <c r="BA170" s="17">
        <v>0</v>
      </c>
      <c r="BB170" s="17"/>
      <c r="BC170" s="17">
        <v>8.8349607071545808E-3</v>
      </c>
      <c r="BD170" s="17">
        <v>4.6692278893977097E-3</v>
      </c>
      <c r="BE170" s="17">
        <v>1.48245054438574E-2</v>
      </c>
      <c r="BF170" s="17"/>
      <c r="BG170" s="17">
        <v>6.6697515750064103E-3</v>
      </c>
      <c r="BH170" s="17">
        <v>2.1389561876554001E-2</v>
      </c>
      <c r="BI170" s="17">
        <v>1.02209970095302E-2</v>
      </c>
    </row>
    <row r="171" spans="2:61" x14ac:dyDescent="0.3">
      <c r="B171" t="s">
        <v>85</v>
      </c>
      <c r="C171" s="17">
        <v>6.6589740872761205E-2</v>
      </c>
      <c r="D171" s="17">
        <v>5.0704057405709498E-2</v>
      </c>
      <c r="E171" s="17">
        <v>8.0191840248848997E-2</v>
      </c>
      <c r="F171" s="17"/>
      <c r="G171" s="17">
        <v>4.4129076487973103E-2</v>
      </c>
      <c r="H171" s="17">
        <v>9.3201835493285298E-2</v>
      </c>
      <c r="I171" s="17"/>
      <c r="J171" s="17">
        <v>3.1814113379192502E-2</v>
      </c>
      <c r="K171" s="17">
        <v>4.0964614985143602E-2</v>
      </c>
      <c r="L171" s="17">
        <v>0.107939933849673</v>
      </c>
      <c r="M171" s="17">
        <v>6.5141349510166299E-2</v>
      </c>
      <c r="N171" s="17">
        <v>6.9714674557901202E-2</v>
      </c>
      <c r="O171" s="17">
        <v>4.8571157225086301E-2</v>
      </c>
      <c r="P171" s="17">
        <v>9.7884429977571102E-2</v>
      </c>
      <c r="Q171" s="17">
        <v>0.13736641086998</v>
      </c>
      <c r="R171" s="17">
        <v>7.9099104427417896E-2</v>
      </c>
      <c r="S171" s="17"/>
      <c r="T171" s="17">
        <v>3.84179239412814E-2</v>
      </c>
      <c r="U171" s="17">
        <v>9.5484128657170902E-2</v>
      </c>
      <c r="V171" s="17"/>
      <c r="W171" s="17">
        <v>8.0617282047194594E-2</v>
      </c>
      <c r="X171" s="17">
        <v>1.6662673528784901E-2</v>
      </c>
      <c r="Y171" s="17"/>
      <c r="Z171" s="17">
        <v>5.1407736112054299E-2</v>
      </c>
      <c r="AA171" s="17">
        <v>8.1514112663007898E-2</v>
      </c>
      <c r="AB171" s="17"/>
      <c r="AC171" s="17">
        <v>0</v>
      </c>
      <c r="AD171" s="17">
        <v>0</v>
      </c>
      <c r="AE171" s="17">
        <v>6.5554398064312097E-2</v>
      </c>
      <c r="AF171" s="17"/>
      <c r="AG171" s="17">
        <v>0</v>
      </c>
      <c r="AH171" s="17">
        <v>0</v>
      </c>
      <c r="AI171" s="17"/>
      <c r="AJ171" s="17">
        <v>0</v>
      </c>
      <c r="AK171" s="17">
        <v>0</v>
      </c>
      <c r="AL171" s="17"/>
      <c r="AM171" s="17">
        <v>7.3704168170244694E-2</v>
      </c>
      <c r="AN171" s="17">
        <v>7.2752251674563506E-2</v>
      </c>
      <c r="AO171" s="17">
        <v>1.8337844077802701E-2</v>
      </c>
      <c r="AP171" s="17"/>
      <c r="AQ171" s="17">
        <v>0</v>
      </c>
      <c r="AR171" s="17">
        <v>0</v>
      </c>
      <c r="AS171" s="17">
        <v>0</v>
      </c>
      <c r="AT171" s="17">
        <v>0</v>
      </c>
      <c r="AU171" s="17">
        <v>0</v>
      </c>
      <c r="AV171" s="17"/>
      <c r="AW171" s="17">
        <v>4.1941991079888601E-2</v>
      </c>
      <c r="AX171" s="17">
        <v>7.4110047439839899E-2</v>
      </c>
      <c r="AY171" s="17">
        <v>6.3066511808181694E-2</v>
      </c>
      <c r="AZ171" s="17">
        <v>8.2072477311945904E-2</v>
      </c>
      <c r="BA171" s="17">
        <v>8.03185438831195E-2</v>
      </c>
      <c r="BB171" s="17"/>
      <c r="BC171" s="17">
        <v>3.5887998104150901E-2</v>
      </c>
      <c r="BD171" s="17">
        <v>7.7341391257600201E-2</v>
      </c>
      <c r="BE171" s="17">
        <v>8.3002966018718594E-2</v>
      </c>
      <c r="BF171" s="17"/>
      <c r="BG171" s="17">
        <v>6.1897988459668998E-2</v>
      </c>
      <c r="BH171" s="17">
        <v>7.0062574017099893E-2</v>
      </c>
      <c r="BI171" s="17">
        <v>8.7930264859707397E-2</v>
      </c>
    </row>
    <row r="172" spans="2:61" x14ac:dyDescent="0.3">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row>
    <row r="173" spans="2:61" x14ac:dyDescent="0.3">
      <c r="B173" s="6" t="s">
        <v>160</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row>
    <row r="174" spans="2:61" x14ac:dyDescent="0.3">
      <c r="B174" s="21" t="s">
        <v>414</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row>
    <row r="175" spans="2:61" x14ac:dyDescent="0.3">
      <c r="B175" t="s">
        <v>155</v>
      </c>
      <c r="C175" s="17">
        <v>0.23501481921050099</v>
      </c>
      <c r="D175" s="17">
        <v>0.256077742340246</v>
      </c>
      <c r="E175" s="17">
        <v>0.216979713943805</v>
      </c>
      <c r="F175" s="17"/>
      <c r="G175" s="17">
        <v>0.26172912372953899</v>
      </c>
      <c r="H175" s="17">
        <v>0.20387706388670501</v>
      </c>
      <c r="I175" s="17"/>
      <c r="J175" s="17">
        <v>0.32730359938283698</v>
      </c>
      <c r="K175" s="17">
        <v>0.154274113993465</v>
      </c>
      <c r="L175" s="17">
        <v>0.161019690159141</v>
      </c>
      <c r="M175" s="17">
        <v>0.19648109264340899</v>
      </c>
      <c r="N175" s="17">
        <v>0.21562085252083099</v>
      </c>
      <c r="O175" s="17">
        <v>0.26684555127936899</v>
      </c>
      <c r="P175" s="17">
        <v>0.258682182553715</v>
      </c>
      <c r="Q175" s="17">
        <v>0.200865914210198</v>
      </c>
      <c r="R175" s="17">
        <v>0.27764529525531401</v>
      </c>
      <c r="S175" s="17"/>
      <c r="T175" s="17">
        <v>0.28871720134452999</v>
      </c>
      <c r="U175" s="17">
        <v>0.179935040078709</v>
      </c>
      <c r="V175" s="17"/>
      <c r="W175" s="17">
        <v>0.21467609432971799</v>
      </c>
      <c r="X175" s="17">
        <v>0.30740476083934898</v>
      </c>
      <c r="Y175" s="17"/>
      <c r="Z175" s="17">
        <v>0.248098216463119</v>
      </c>
      <c r="AA175" s="17">
        <v>0.221961206378435</v>
      </c>
      <c r="AB175" s="17"/>
      <c r="AC175" s="17">
        <v>0</v>
      </c>
      <c r="AD175" s="17">
        <v>0</v>
      </c>
      <c r="AE175" s="17">
        <v>0.23317981890777001</v>
      </c>
      <c r="AF175" s="17"/>
      <c r="AG175" s="17">
        <v>0</v>
      </c>
      <c r="AH175" s="17">
        <v>0</v>
      </c>
      <c r="AI175" s="17"/>
      <c r="AJ175" s="17">
        <v>0</v>
      </c>
      <c r="AK175" s="17">
        <v>0</v>
      </c>
      <c r="AL175" s="17"/>
      <c r="AM175" s="17">
        <v>0.198152481664885</v>
      </c>
      <c r="AN175" s="17">
        <v>0.37352304342475801</v>
      </c>
      <c r="AO175" s="17">
        <v>0.41850982942876203</v>
      </c>
      <c r="AP175" s="17"/>
      <c r="AQ175" s="17">
        <v>0</v>
      </c>
      <c r="AR175" s="17">
        <v>0</v>
      </c>
      <c r="AS175" s="17">
        <v>0</v>
      </c>
      <c r="AT175" s="17">
        <v>0</v>
      </c>
      <c r="AU175" s="17">
        <v>0</v>
      </c>
      <c r="AV175" s="17"/>
      <c r="AW175" s="17">
        <v>0.30483370762182399</v>
      </c>
      <c r="AX175" s="17">
        <v>0.22195218703664399</v>
      </c>
      <c r="AY175" s="17">
        <v>0.21992319631927301</v>
      </c>
      <c r="AZ175" s="17">
        <v>0.20492678037628001</v>
      </c>
      <c r="BA175" s="17">
        <v>0.19543647737612499</v>
      </c>
      <c r="BB175" s="17"/>
      <c r="BC175" s="17">
        <v>0.335588544986684</v>
      </c>
      <c r="BD175" s="17">
        <v>0.20604904163895901</v>
      </c>
      <c r="BE175" s="17">
        <v>0.107013413478492</v>
      </c>
      <c r="BF175" s="17"/>
      <c r="BG175" s="17">
        <v>0.24053368694591801</v>
      </c>
      <c r="BH175" s="17">
        <v>0.316399471482678</v>
      </c>
      <c r="BI175" s="17">
        <v>0.17543358279851301</v>
      </c>
    </row>
    <row r="176" spans="2:61" x14ac:dyDescent="0.3">
      <c r="B176" t="s">
        <v>156</v>
      </c>
      <c r="C176" s="17">
        <v>0.26422256289360802</v>
      </c>
      <c r="D176" s="17">
        <v>0.31731046579608602</v>
      </c>
      <c r="E176" s="17">
        <v>0.21876610315454101</v>
      </c>
      <c r="F176" s="17"/>
      <c r="G176" s="17">
        <v>0.28616032125427399</v>
      </c>
      <c r="H176" s="17">
        <v>0.23883917676201699</v>
      </c>
      <c r="I176" s="17"/>
      <c r="J176" s="17">
        <v>0.36334461174471999</v>
      </c>
      <c r="K176" s="17">
        <v>0.254088769337589</v>
      </c>
      <c r="L176" s="17">
        <v>0.216908341239296</v>
      </c>
      <c r="M176" s="17">
        <v>0.29309175601578302</v>
      </c>
      <c r="N176" s="17">
        <v>0.21742162213604599</v>
      </c>
      <c r="O176" s="17">
        <v>0.203187173503317</v>
      </c>
      <c r="P176" s="17">
        <v>0.236134921983852</v>
      </c>
      <c r="Q176" s="17">
        <v>0.32887950177552999</v>
      </c>
      <c r="R176" s="17">
        <v>0.236913700611106</v>
      </c>
      <c r="S176" s="17"/>
      <c r="T176" s="17">
        <v>0.30062015595657898</v>
      </c>
      <c r="U176" s="17">
        <v>0.22689141840482499</v>
      </c>
      <c r="V176" s="17"/>
      <c r="W176" s="17">
        <v>0.25522540082748002</v>
      </c>
      <c r="X176" s="17">
        <v>0.296245417846903</v>
      </c>
      <c r="Y176" s="17"/>
      <c r="Z176" s="17">
        <v>0.284659594427984</v>
      </c>
      <c r="AA176" s="17">
        <v>0.24313924883069099</v>
      </c>
      <c r="AB176" s="17"/>
      <c r="AC176" s="17">
        <v>0</v>
      </c>
      <c r="AD176" s="17">
        <v>0</v>
      </c>
      <c r="AE176" s="17">
        <v>0.264800029941405</v>
      </c>
      <c r="AF176" s="17"/>
      <c r="AG176" s="17">
        <v>0</v>
      </c>
      <c r="AH176" s="17">
        <v>0</v>
      </c>
      <c r="AI176" s="17"/>
      <c r="AJ176" s="17">
        <v>0</v>
      </c>
      <c r="AK176" s="17">
        <v>0</v>
      </c>
      <c r="AL176" s="17"/>
      <c r="AM176" s="17">
        <v>0.25862009590791901</v>
      </c>
      <c r="AN176" s="17">
        <v>0.242314157027125</v>
      </c>
      <c r="AO176" s="17">
        <v>0.300898908025724</v>
      </c>
      <c r="AP176" s="17"/>
      <c r="AQ176" s="17">
        <v>0</v>
      </c>
      <c r="AR176" s="17">
        <v>0</v>
      </c>
      <c r="AS176" s="17">
        <v>0</v>
      </c>
      <c r="AT176" s="17">
        <v>0</v>
      </c>
      <c r="AU176" s="17">
        <v>0</v>
      </c>
      <c r="AV176" s="17"/>
      <c r="AW176" s="17">
        <v>0.24771126172379801</v>
      </c>
      <c r="AX176" s="17">
        <v>0.28380153977164002</v>
      </c>
      <c r="AY176" s="17">
        <v>0.24448991372370099</v>
      </c>
      <c r="AZ176" s="17">
        <v>0.241203978810245</v>
      </c>
      <c r="BA176" s="17">
        <v>0.31994081785247502</v>
      </c>
      <c r="BB176" s="17"/>
      <c r="BC176" s="17">
        <v>0.27084009918899599</v>
      </c>
      <c r="BD176" s="17">
        <v>0.26142404746358899</v>
      </c>
      <c r="BE176" s="17">
        <v>0.27277972236799503</v>
      </c>
      <c r="BF176" s="17"/>
      <c r="BG176" s="17">
        <v>0.26790538706369899</v>
      </c>
      <c r="BH176" s="17">
        <v>0.238952616080219</v>
      </c>
      <c r="BI176" s="17">
        <v>0.256565407041845</v>
      </c>
    </row>
    <row r="177" spans="2:61" x14ac:dyDescent="0.3">
      <c r="B177" t="s">
        <v>157</v>
      </c>
      <c r="C177" s="17">
        <v>0.33596881152453001</v>
      </c>
      <c r="D177" s="17">
        <v>0.29763365493272698</v>
      </c>
      <c r="E177" s="17">
        <v>0.368793248108646</v>
      </c>
      <c r="F177" s="17"/>
      <c r="G177" s="17">
        <v>0.31394556631423898</v>
      </c>
      <c r="H177" s="17">
        <v>0.36193378748982502</v>
      </c>
      <c r="I177" s="17"/>
      <c r="J177" s="17">
        <v>0.25184941116195397</v>
      </c>
      <c r="K177" s="17">
        <v>0.408419572267535</v>
      </c>
      <c r="L177" s="17">
        <v>0.34853398208881498</v>
      </c>
      <c r="M177" s="17">
        <v>0.274414865370332</v>
      </c>
      <c r="N177" s="17">
        <v>0.39354277554035699</v>
      </c>
      <c r="O177" s="17">
        <v>0.34557692832806902</v>
      </c>
      <c r="P177" s="17">
        <v>0.37773197655213597</v>
      </c>
      <c r="Q177" s="17">
        <v>0.26688474027599401</v>
      </c>
      <c r="R177" s="17">
        <v>0.339770580363698</v>
      </c>
      <c r="S177" s="17"/>
      <c r="T177" s="17">
        <v>0.290714455071445</v>
      </c>
      <c r="U177" s="17">
        <v>0.38238388398753997</v>
      </c>
      <c r="V177" s="17"/>
      <c r="W177" s="17">
        <v>0.34672420606063897</v>
      </c>
      <c r="X177" s="17">
        <v>0.29768802513168202</v>
      </c>
      <c r="Y177" s="17"/>
      <c r="Z177" s="17">
        <v>0.31540389857225598</v>
      </c>
      <c r="AA177" s="17">
        <v>0.35700828219907599</v>
      </c>
      <c r="AB177" s="17"/>
      <c r="AC177" s="17">
        <v>0</v>
      </c>
      <c r="AD177" s="17">
        <v>0</v>
      </c>
      <c r="AE177" s="17">
        <v>0.33813275072170701</v>
      </c>
      <c r="AF177" s="17"/>
      <c r="AG177" s="17">
        <v>0</v>
      </c>
      <c r="AH177" s="17">
        <v>0</v>
      </c>
      <c r="AI177" s="17"/>
      <c r="AJ177" s="17">
        <v>0</v>
      </c>
      <c r="AK177" s="17">
        <v>0</v>
      </c>
      <c r="AL177" s="17"/>
      <c r="AM177" s="17">
        <v>0.35642682077826399</v>
      </c>
      <c r="AN177" s="17">
        <v>0.24118725787169201</v>
      </c>
      <c r="AO177" s="17">
        <v>0.25030979942248699</v>
      </c>
      <c r="AP177" s="17"/>
      <c r="AQ177" s="17">
        <v>0</v>
      </c>
      <c r="AR177" s="17">
        <v>0</v>
      </c>
      <c r="AS177" s="17">
        <v>0</v>
      </c>
      <c r="AT177" s="17">
        <v>0</v>
      </c>
      <c r="AU177" s="17">
        <v>0</v>
      </c>
      <c r="AV177" s="17"/>
      <c r="AW177" s="17">
        <v>0.30619669667341098</v>
      </c>
      <c r="AX177" s="17">
        <v>0.33149370438840198</v>
      </c>
      <c r="AY177" s="17">
        <v>0.35833754062295697</v>
      </c>
      <c r="AZ177" s="17">
        <v>0.36555528814340599</v>
      </c>
      <c r="BA177" s="17">
        <v>0.32374816912351001</v>
      </c>
      <c r="BB177" s="17"/>
      <c r="BC177" s="17">
        <v>0.27895073991982999</v>
      </c>
      <c r="BD177" s="17">
        <v>0.35576174970887497</v>
      </c>
      <c r="BE177" s="17">
        <v>0.41466825589325601</v>
      </c>
      <c r="BF177" s="17"/>
      <c r="BG177" s="17">
        <v>0.32951451837058399</v>
      </c>
      <c r="BH177" s="17">
        <v>0.29439300376621702</v>
      </c>
      <c r="BI177" s="17">
        <v>0.384025238537401</v>
      </c>
    </row>
    <row r="178" spans="2:61" x14ac:dyDescent="0.3">
      <c r="B178" t="s">
        <v>158</v>
      </c>
      <c r="C178" s="17">
        <v>8.5567113844746606E-2</v>
      </c>
      <c r="D178" s="17">
        <v>5.6514132839727498E-2</v>
      </c>
      <c r="E178" s="17">
        <v>0.110443697570055</v>
      </c>
      <c r="F178" s="17"/>
      <c r="G178" s="17">
        <v>8.1993468154500607E-2</v>
      </c>
      <c r="H178" s="17">
        <v>9.0232241701608706E-2</v>
      </c>
      <c r="I178" s="17"/>
      <c r="J178" s="17">
        <v>3.8304115615022997E-2</v>
      </c>
      <c r="K178" s="17">
        <v>0.12525415524219499</v>
      </c>
      <c r="L178" s="17">
        <v>0.144641550515199</v>
      </c>
      <c r="M178" s="17">
        <v>0.114261597511708</v>
      </c>
      <c r="N178" s="17">
        <v>9.6024894331577904E-2</v>
      </c>
      <c r="O178" s="17">
        <v>9.5460820169635197E-2</v>
      </c>
      <c r="P178" s="17">
        <v>3.68963809410119E-2</v>
      </c>
      <c r="Q178" s="17">
        <v>6.4134718168698507E-2</v>
      </c>
      <c r="R178" s="17">
        <v>6.5952912263353106E-2</v>
      </c>
      <c r="S178" s="17"/>
      <c r="T178" s="17">
        <v>5.8140945899006299E-2</v>
      </c>
      <c r="U178" s="17">
        <v>0.11369672770643</v>
      </c>
      <c r="V178" s="17"/>
      <c r="W178" s="17">
        <v>9.5188478191107803E-2</v>
      </c>
      <c r="X178" s="17">
        <v>5.1322587331631003E-2</v>
      </c>
      <c r="Y178" s="17"/>
      <c r="Z178" s="17">
        <v>7.6645478458817001E-2</v>
      </c>
      <c r="AA178" s="17">
        <v>9.4492952556998105E-2</v>
      </c>
      <c r="AB178" s="17"/>
      <c r="AC178" s="17">
        <v>0</v>
      </c>
      <c r="AD178" s="17">
        <v>0</v>
      </c>
      <c r="AE178" s="17">
        <v>8.5878885689550793E-2</v>
      </c>
      <c r="AF178" s="17"/>
      <c r="AG178" s="17">
        <v>0</v>
      </c>
      <c r="AH178" s="17">
        <v>0</v>
      </c>
      <c r="AI178" s="17"/>
      <c r="AJ178" s="17">
        <v>0</v>
      </c>
      <c r="AK178" s="17">
        <v>0</v>
      </c>
      <c r="AL178" s="17"/>
      <c r="AM178" s="17">
        <v>9.9019874166889205E-2</v>
      </c>
      <c r="AN178" s="17">
        <v>7.0951270041968106E-2</v>
      </c>
      <c r="AO178" s="17">
        <v>1.80939643381927E-2</v>
      </c>
      <c r="AP178" s="17"/>
      <c r="AQ178" s="17">
        <v>0</v>
      </c>
      <c r="AR178" s="17">
        <v>0</v>
      </c>
      <c r="AS178" s="17">
        <v>0</v>
      </c>
      <c r="AT178" s="17">
        <v>0</v>
      </c>
      <c r="AU178" s="17">
        <v>0</v>
      </c>
      <c r="AV178" s="17"/>
      <c r="AW178" s="17">
        <v>6.7205754886898797E-2</v>
      </c>
      <c r="AX178" s="17">
        <v>8.8428871291805503E-2</v>
      </c>
      <c r="AY178" s="17">
        <v>8.6075474599822593E-2</v>
      </c>
      <c r="AZ178" s="17">
        <v>0.119011660089323</v>
      </c>
      <c r="BA178" s="17">
        <v>5.8429023426909601E-2</v>
      </c>
      <c r="BB178" s="17"/>
      <c r="BC178" s="17">
        <v>8.2087550496028006E-2</v>
      </c>
      <c r="BD178" s="17">
        <v>8.2958309659163496E-2</v>
      </c>
      <c r="BE178" s="17">
        <v>8.5944801537466503E-2</v>
      </c>
      <c r="BF178" s="17"/>
      <c r="BG178" s="17">
        <v>8.0305497868187595E-2</v>
      </c>
      <c r="BH178" s="17">
        <v>0.10744648008631601</v>
      </c>
      <c r="BI178" s="17">
        <v>0.10224462005007701</v>
      </c>
    </row>
    <row r="179" spans="2:61" x14ac:dyDescent="0.3">
      <c r="B179" t="s">
        <v>159</v>
      </c>
      <c r="C179" s="17">
        <v>1.9639082786315001E-2</v>
      </c>
      <c r="D179" s="17">
        <v>1.54108613266406E-2</v>
      </c>
      <c r="E179" s="17">
        <v>2.3259492861706799E-2</v>
      </c>
      <c r="F179" s="17"/>
      <c r="G179" s="17">
        <v>1.3101189149037301E-2</v>
      </c>
      <c r="H179" s="17">
        <v>2.7386854396270699E-2</v>
      </c>
      <c r="I179" s="17"/>
      <c r="J179" s="17">
        <v>6.21825762380376E-3</v>
      </c>
      <c r="K179" s="17">
        <v>1.4933751187837799E-2</v>
      </c>
      <c r="L179" s="17">
        <v>4.1615069132778501E-2</v>
      </c>
      <c r="M179" s="17">
        <v>4.9976692805501599E-2</v>
      </c>
      <c r="N179" s="17">
        <v>1.4921510046049399E-2</v>
      </c>
      <c r="O179" s="17">
        <v>1.49411306089438E-2</v>
      </c>
      <c r="P179" s="17">
        <v>1.2003669850808E-2</v>
      </c>
      <c r="Q179" s="17">
        <v>1.7216297966112099E-2</v>
      </c>
      <c r="R179" s="17">
        <v>1.7575144206530599E-2</v>
      </c>
      <c r="S179" s="17"/>
      <c r="T179" s="17">
        <v>1.5146530238864499E-2</v>
      </c>
      <c r="U179" s="17">
        <v>2.4246863525611999E-2</v>
      </c>
      <c r="V179" s="17"/>
      <c r="W179" s="17">
        <v>2.32330226365631E-2</v>
      </c>
      <c r="X179" s="17">
        <v>6.8474698655436698E-3</v>
      </c>
      <c r="Y179" s="17"/>
      <c r="Z179" s="17">
        <v>1.6858134714855401E-2</v>
      </c>
      <c r="AA179" s="17">
        <v>2.2397774844174798E-2</v>
      </c>
      <c r="AB179" s="17"/>
      <c r="AC179" s="17">
        <v>0</v>
      </c>
      <c r="AD179" s="17">
        <v>0</v>
      </c>
      <c r="AE179" s="17">
        <v>2.03180976995142E-2</v>
      </c>
      <c r="AF179" s="17"/>
      <c r="AG179" s="17">
        <v>0</v>
      </c>
      <c r="AH179" s="17">
        <v>0</v>
      </c>
      <c r="AI179" s="17"/>
      <c r="AJ179" s="17">
        <v>0</v>
      </c>
      <c r="AK179" s="17">
        <v>0</v>
      </c>
      <c r="AL179" s="17"/>
      <c r="AM179" s="17">
        <v>2.0572674634260098E-2</v>
      </c>
      <c r="AN179" s="17">
        <v>4.8051461578259798E-2</v>
      </c>
      <c r="AO179" s="17">
        <v>4.6903998535794801E-3</v>
      </c>
      <c r="AP179" s="17"/>
      <c r="AQ179" s="17">
        <v>0</v>
      </c>
      <c r="AR179" s="17">
        <v>0</v>
      </c>
      <c r="AS179" s="17">
        <v>0</v>
      </c>
      <c r="AT179" s="17">
        <v>0</v>
      </c>
      <c r="AU179" s="17">
        <v>0</v>
      </c>
      <c r="AV179" s="17"/>
      <c r="AW179" s="17">
        <v>1.47830215942415E-2</v>
      </c>
      <c r="AX179" s="17">
        <v>2.0544285544841601E-2</v>
      </c>
      <c r="AY179" s="17">
        <v>2.5969794442357402E-2</v>
      </c>
      <c r="AZ179" s="17">
        <v>1.8072450097127501E-2</v>
      </c>
      <c r="BA179" s="17">
        <v>1.7574004180486501E-2</v>
      </c>
      <c r="BB179" s="17"/>
      <c r="BC179" s="17">
        <v>2.01779641440555E-2</v>
      </c>
      <c r="BD179" s="17">
        <v>1.7921684185739601E-2</v>
      </c>
      <c r="BE179" s="17">
        <v>2.7106078642607799E-2</v>
      </c>
      <c r="BF179" s="17"/>
      <c r="BG179" s="17">
        <v>1.97120998776317E-2</v>
      </c>
      <c r="BH179" s="17">
        <v>1.98622500262143E-2</v>
      </c>
      <c r="BI179" s="17">
        <v>1.9195134603907201E-2</v>
      </c>
    </row>
    <row r="180" spans="2:61" x14ac:dyDescent="0.3">
      <c r="B180" t="s">
        <v>85</v>
      </c>
      <c r="C180" s="17">
        <v>5.9587609740299398E-2</v>
      </c>
      <c r="D180" s="17">
        <v>5.70531427645724E-2</v>
      </c>
      <c r="E180" s="17">
        <v>6.1757744361246203E-2</v>
      </c>
      <c r="F180" s="17"/>
      <c r="G180" s="17">
        <v>4.3070331398409802E-2</v>
      </c>
      <c r="H180" s="17">
        <v>7.7730875763573806E-2</v>
      </c>
      <c r="I180" s="17"/>
      <c r="J180" s="17">
        <v>1.2980004471661101E-2</v>
      </c>
      <c r="K180" s="17">
        <v>4.30296379713783E-2</v>
      </c>
      <c r="L180" s="17">
        <v>8.7281366864770296E-2</v>
      </c>
      <c r="M180" s="17">
        <v>7.1773995653266295E-2</v>
      </c>
      <c r="N180" s="17">
        <v>6.2468345425138197E-2</v>
      </c>
      <c r="O180" s="17">
        <v>7.3988396110666793E-2</v>
      </c>
      <c r="P180" s="17">
        <v>7.8550868118477196E-2</v>
      </c>
      <c r="Q180" s="17">
        <v>0.12201882760346699</v>
      </c>
      <c r="R180" s="17">
        <v>6.2142367299997399E-2</v>
      </c>
      <c r="S180" s="17"/>
      <c r="T180" s="17">
        <v>4.6660711489574798E-2</v>
      </c>
      <c r="U180" s="17">
        <v>7.2846066296882797E-2</v>
      </c>
      <c r="V180" s="17"/>
      <c r="W180" s="17">
        <v>6.4952797954492797E-2</v>
      </c>
      <c r="X180" s="17">
        <v>4.0491738984891501E-2</v>
      </c>
      <c r="Y180" s="17"/>
      <c r="Z180" s="17">
        <v>5.8334677362968303E-2</v>
      </c>
      <c r="AA180" s="17">
        <v>6.1000535190624497E-2</v>
      </c>
      <c r="AB180" s="17"/>
      <c r="AC180" s="17">
        <v>0</v>
      </c>
      <c r="AD180" s="17">
        <v>0</v>
      </c>
      <c r="AE180" s="17">
        <v>5.7690417040052698E-2</v>
      </c>
      <c r="AF180" s="17"/>
      <c r="AG180" s="17">
        <v>0</v>
      </c>
      <c r="AH180" s="17">
        <v>0</v>
      </c>
      <c r="AI180" s="17"/>
      <c r="AJ180" s="17">
        <v>0</v>
      </c>
      <c r="AK180" s="17">
        <v>0</v>
      </c>
      <c r="AL180" s="17"/>
      <c r="AM180" s="17">
        <v>6.7208052847782904E-2</v>
      </c>
      <c r="AN180" s="17">
        <v>2.3972810056196999E-2</v>
      </c>
      <c r="AO180" s="17">
        <v>7.4970989312550399E-3</v>
      </c>
      <c r="AP180" s="17"/>
      <c r="AQ180" s="17">
        <v>0</v>
      </c>
      <c r="AR180" s="17">
        <v>0</v>
      </c>
      <c r="AS180" s="17">
        <v>0</v>
      </c>
      <c r="AT180" s="17">
        <v>0</v>
      </c>
      <c r="AU180" s="17">
        <v>0</v>
      </c>
      <c r="AV180" s="17"/>
      <c r="AW180" s="17">
        <v>5.9269557499827097E-2</v>
      </c>
      <c r="AX180" s="17">
        <v>5.3779411966666801E-2</v>
      </c>
      <c r="AY180" s="17">
        <v>6.5204080291888303E-2</v>
      </c>
      <c r="AZ180" s="17">
        <v>5.1229842483617699E-2</v>
      </c>
      <c r="BA180" s="17">
        <v>8.4871508040493704E-2</v>
      </c>
      <c r="BB180" s="17"/>
      <c r="BC180" s="17">
        <v>1.2355101264406801E-2</v>
      </c>
      <c r="BD180" s="17">
        <v>7.5885167343673704E-2</v>
      </c>
      <c r="BE180" s="17">
        <v>9.2487728080183199E-2</v>
      </c>
      <c r="BF180" s="17"/>
      <c r="BG180" s="17">
        <v>6.2028809873980302E-2</v>
      </c>
      <c r="BH180" s="17">
        <v>2.29461785583552E-2</v>
      </c>
      <c r="BI180" s="17">
        <v>6.2536016968255698E-2</v>
      </c>
    </row>
    <row r="181" spans="2:61" x14ac:dyDescent="0.3">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row>
    <row r="182" spans="2:61" x14ac:dyDescent="0.3">
      <c r="B182" s="6" t="s">
        <v>165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row>
    <row r="183" spans="2:61" x14ac:dyDescent="0.3">
      <c r="B183" s="21" t="s">
        <v>413</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row>
    <row r="184" spans="2:61" x14ac:dyDescent="0.3">
      <c r="B184" t="s">
        <v>161</v>
      </c>
      <c r="C184" s="17">
        <v>0.26666970105555199</v>
      </c>
      <c r="D184" s="17">
        <v>0.28236798483391201</v>
      </c>
      <c r="E184" s="17">
        <v>0.24952180007983901</v>
      </c>
      <c r="F184" s="17"/>
      <c r="G184" s="17">
        <v>0.30925558659226399</v>
      </c>
      <c r="H184" s="17">
        <v>0.21571803165245501</v>
      </c>
      <c r="I184" s="17"/>
      <c r="J184" s="17">
        <v>0.34806678421107001</v>
      </c>
      <c r="K184" s="17">
        <v>0.27183648184129</v>
      </c>
      <c r="L184" s="17">
        <v>0.21460926649179299</v>
      </c>
      <c r="M184" s="17">
        <v>0.20225197257840799</v>
      </c>
      <c r="N184" s="17">
        <v>0.26418194710492898</v>
      </c>
      <c r="O184" s="17">
        <v>0.25853736160665602</v>
      </c>
      <c r="P184" s="17">
        <v>0.22749993593172199</v>
      </c>
      <c r="Q184" s="17">
        <v>0.263286385260873</v>
      </c>
      <c r="R184" s="17">
        <v>0.27604744954850702</v>
      </c>
      <c r="S184" s="17"/>
      <c r="T184" s="17">
        <v>0.32927110216301197</v>
      </c>
      <c r="U184" s="17">
        <v>0.20075733508988799</v>
      </c>
      <c r="V184" s="17"/>
      <c r="W184" s="17">
        <v>0.24906321923984701</v>
      </c>
      <c r="X184" s="17">
        <v>0.320262058421171</v>
      </c>
      <c r="Y184" s="17"/>
      <c r="Z184" s="17">
        <v>0.275906385024205</v>
      </c>
      <c r="AA184" s="17">
        <v>0.25888085350346701</v>
      </c>
      <c r="AB184" s="17"/>
      <c r="AC184" s="17">
        <v>0</v>
      </c>
      <c r="AD184" s="17">
        <v>0</v>
      </c>
      <c r="AE184" s="17">
        <v>0.26802873852120301</v>
      </c>
      <c r="AF184" s="17"/>
      <c r="AG184" s="17">
        <v>0</v>
      </c>
      <c r="AH184" s="17">
        <v>0</v>
      </c>
      <c r="AI184" s="17"/>
      <c r="AJ184" s="17">
        <v>0</v>
      </c>
      <c r="AK184" s="17">
        <v>0</v>
      </c>
      <c r="AL184" s="17"/>
      <c r="AM184" s="17">
        <v>0.231529598654927</v>
      </c>
      <c r="AN184" s="17">
        <v>0.282954183670173</v>
      </c>
      <c r="AO184" s="17">
        <v>0.41378363831813197</v>
      </c>
      <c r="AP184" s="17"/>
      <c r="AQ184" s="17">
        <v>0</v>
      </c>
      <c r="AR184" s="17">
        <v>0</v>
      </c>
      <c r="AS184" s="17">
        <v>0</v>
      </c>
      <c r="AT184" s="17">
        <v>0</v>
      </c>
      <c r="AU184" s="17">
        <v>0</v>
      </c>
      <c r="AV184" s="17"/>
      <c r="AW184" s="17">
        <v>0.31503229743128303</v>
      </c>
      <c r="AX184" s="17">
        <v>0.28439486794183799</v>
      </c>
      <c r="AY184" s="17">
        <v>0.25447734209873202</v>
      </c>
      <c r="AZ184" s="17">
        <v>0.21464161784343699</v>
      </c>
      <c r="BA184" s="17">
        <v>0.22578367185849901</v>
      </c>
      <c r="BB184" s="17"/>
      <c r="BC184" s="17">
        <v>0.38809060776340598</v>
      </c>
      <c r="BD184" s="17">
        <v>0.25972074593125499</v>
      </c>
      <c r="BE184" s="17">
        <v>0.14744851452826499</v>
      </c>
      <c r="BF184" s="17"/>
      <c r="BG184" s="17">
        <v>0.28254732593099502</v>
      </c>
      <c r="BH184" s="17">
        <v>0.26666932913650498</v>
      </c>
      <c r="BI184" s="17">
        <v>0.187580365023815</v>
      </c>
    </row>
    <row r="185" spans="2:61" x14ac:dyDescent="0.3">
      <c r="B185" t="s">
        <v>162</v>
      </c>
      <c r="C185" s="17">
        <v>0.406950132710729</v>
      </c>
      <c r="D185" s="17">
        <v>0.42599889187794998</v>
      </c>
      <c r="E185" s="17">
        <v>0.38551947542163401</v>
      </c>
      <c r="F185" s="17"/>
      <c r="G185" s="17">
        <v>0.417338874625166</v>
      </c>
      <c r="H185" s="17">
        <v>0.395729127839066</v>
      </c>
      <c r="I185" s="17"/>
      <c r="J185" s="17">
        <v>0.41092920168546898</v>
      </c>
      <c r="K185" s="17">
        <v>0.45126547208833301</v>
      </c>
      <c r="L185" s="17">
        <v>0.392757719980666</v>
      </c>
      <c r="M185" s="17">
        <v>0.388282566413856</v>
      </c>
      <c r="N185" s="17">
        <v>0.37672558924566302</v>
      </c>
      <c r="O185" s="17">
        <v>0.37662759745600399</v>
      </c>
      <c r="P185" s="17">
        <v>0.44410001688598399</v>
      </c>
      <c r="Q185" s="17">
        <v>0.385829419360598</v>
      </c>
      <c r="R185" s="17">
        <v>0.39774459312882099</v>
      </c>
      <c r="S185" s="17"/>
      <c r="T185" s="17">
        <v>0.41278634436586897</v>
      </c>
      <c r="U185" s="17">
        <v>0.40080524598836398</v>
      </c>
      <c r="V185" s="17"/>
      <c r="W185" s="17">
        <v>0.42339596572432903</v>
      </c>
      <c r="X185" s="17">
        <v>0.35689067340103697</v>
      </c>
      <c r="Y185" s="17"/>
      <c r="Z185" s="17">
        <v>0.41859444234640403</v>
      </c>
      <c r="AA185" s="17">
        <v>0.39537842865130701</v>
      </c>
      <c r="AB185" s="17"/>
      <c r="AC185" s="17">
        <v>0</v>
      </c>
      <c r="AD185" s="17">
        <v>0</v>
      </c>
      <c r="AE185" s="17">
        <v>0.40878592950511899</v>
      </c>
      <c r="AF185" s="17"/>
      <c r="AG185" s="17">
        <v>0</v>
      </c>
      <c r="AH185" s="17">
        <v>0</v>
      </c>
      <c r="AI185" s="17"/>
      <c r="AJ185" s="17">
        <v>0</v>
      </c>
      <c r="AK185" s="17">
        <v>0</v>
      </c>
      <c r="AL185" s="17"/>
      <c r="AM185" s="17">
        <v>0.42166804385395401</v>
      </c>
      <c r="AN185" s="17">
        <v>0.31199415982171602</v>
      </c>
      <c r="AO185" s="17">
        <v>0.378108518876001</v>
      </c>
      <c r="AP185" s="17"/>
      <c r="AQ185" s="17">
        <v>0</v>
      </c>
      <c r="AR185" s="17">
        <v>0</v>
      </c>
      <c r="AS185" s="17">
        <v>0</v>
      </c>
      <c r="AT185" s="17">
        <v>0</v>
      </c>
      <c r="AU185" s="17">
        <v>0</v>
      </c>
      <c r="AV185" s="17"/>
      <c r="AW185" s="17">
        <v>0.41731774969282098</v>
      </c>
      <c r="AX185" s="17">
        <v>0.42176296026216598</v>
      </c>
      <c r="AY185" s="17">
        <v>0.37744859699164701</v>
      </c>
      <c r="AZ185" s="17">
        <v>0.41980376193670199</v>
      </c>
      <c r="BA185" s="17">
        <v>0.38649272220018199</v>
      </c>
      <c r="BB185" s="17"/>
      <c r="BC185" s="17">
        <v>0.40195684386890701</v>
      </c>
      <c r="BD185" s="17">
        <v>0.42360851199584898</v>
      </c>
      <c r="BE185" s="17">
        <v>0.38544643520969202</v>
      </c>
      <c r="BF185" s="17"/>
      <c r="BG185" s="17">
        <v>0.40280428444229799</v>
      </c>
      <c r="BH185" s="17">
        <v>0.40959379054446399</v>
      </c>
      <c r="BI185" s="17">
        <v>0.42858195490224998</v>
      </c>
    </row>
    <row r="186" spans="2:61" x14ac:dyDescent="0.3">
      <c r="B186" t="s">
        <v>163</v>
      </c>
      <c r="C186" s="17">
        <v>0.20916205300660301</v>
      </c>
      <c r="D186" s="17">
        <v>0.19193390048119399</v>
      </c>
      <c r="E186" s="17">
        <v>0.22832210120516799</v>
      </c>
      <c r="F186" s="17"/>
      <c r="G186" s="17">
        <v>0.187029437936439</v>
      </c>
      <c r="H186" s="17">
        <v>0.23577406885778901</v>
      </c>
      <c r="I186" s="17"/>
      <c r="J186" s="17">
        <v>0.167711248575385</v>
      </c>
      <c r="K186" s="17">
        <v>0.186311671257919</v>
      </c>
      <c r="L186" s="17">
        <v>0.24097448949988201</v>
      </c>
      <c r="M186" s="17">
        <v>0.25589661625321403</v>
      </c>
      <c r="N186" s="17">
        <v>0.21918923038947</v>
      </c>
      <c r="O186" s="17">
        <v>0.221428362022806</v>
      </c>
      <c r="P186" s="17">
        <v>0.216602298491091</v>
      </c>
      <c r="Q186" s="17">
        <v>0.19223601250799099</v>
      </c>
      <c r="R186" s="17">
        <v>0.21626022240498299</v>
      </c>
      <c r="S186" s="17"/>
      <c r="T186" s="17">
        <v>0.17907233935465799</v>
      </c>
      <c r="U186" s="17">
        <v>0.24084320044010199</v>
      </c>
      <c r="V186" s="17"/>
      <c r="W186" s="17">
        <v>0.20824523652678401</v>
      </c>
      <c r="X186" s="17">
        <v>0.21195275003168201</v>
      </c>
      <c r="Y186" s="17"/>
      <c r="Z186" s="17">
        <v>0.19106017477970899</v>
      </c>
      <c r="AA186" s="17">
        <v>0.228927430732105</v>
      </c>
      <c r="AB186" s="17"/>
      <c r="AC186" s="17">
        <v>0</v>
      </c>
      <c r="AD186" s="17">
        <v>0</v>
      </c>
      <c r="AE186" s="17">
        <v>0.211102746927333</v>
      </c>
      <c r="AF186" s="17"/>
      <c r="AG186" s="17">
        <v>0</v>
      </c>
      <c r="AH186" s="17">
        <v>0</v>
      </c>
      <c r="AI186" s="17"/>
      <c r="AJ186" s="17">
        <v>0</v>
      </c>
      <c r="AK186" s="17">
        <v>0</v>
      </c>
      <c r="AL186" s="17"/>
      <c r="AM186" s="17">
        <v>0.225413348783811</v>
      </c>
      <c r="AN186" s="17">
        <v>0.224514028117373</v>
      </c>
      <c r="AO186" s="17">
        <v>0.14308006787024899</v>
      </c>
      <c r="AP186" s="17"/>
      <c r="AQ186" s="17">
        <v>0</v>
      </c>
      <c r="AR186" s="17">
        <v>0</v>
      </c>
      <c r="AS186" s="17">
        <v>0</v>
      </c>
      <c r="AT186" s="17">
        <v>0</v>
      </c>
      <c r="AU186" s="17">
        <v>0</v>
      </c>
      <c r="AV186" s="17"/>
      <c r="AW186" s="17">
        <v>0.193268827953679</v>
      </c>
      <c r="AX186" s="17">
        <v>0.19379314681464899</v>
      </c>
      <c r="AY186" s="17">
        <v>0.22715759206948699</v>
      </c>
      <c r="AZ186" s="17">
        <v>0.220029088048011</v>
      </c>
      <c r="BA186" s="17">
        <v>0.229466929396966</v>
      </c>
      <c r="BB186" s="17"/>
      <c r="BC186" s="17">
        <v>0.143439502224258</v>
      </c>
      <c r="BD186" s="17">
        <v>0.21547816909794601</v>
      </c>
      <c r="BE186" s="17">
        <v>0.28556270749962098</v>
      </c>
      <c r="BF186" s="17"/>
      <c r="BG186" s="17">
        <v>0.20598021232972699</v>
      </c>
      <c r="BH186" s="17">
        <v>0.1845611360703</v>
      </c>
      <c r="BI186" s="17">
        <v>0.23486870649525499</v>
      </c>
    </row>
    <row r="187" spans="2:61" x14ac:dyDescent="0.3">
      <c r="B187" t="s">
        <v>164</v>
      </c>
      <c r="C187" s="17">
        <v>8.0561364785753695E-2</v>
      </c>
      <c r="D187" s="17">
        <v>6.5507021638657903E-2</v>
      </c>
      <c r="E187" s="17">
        <v>9.7234386203108397E-2</v>
      </c>
      <c r="F187" s="17"/>
      <c r="G187" s="17">
        <v>6.28676261155902E-2</v>
      </c>
      <c r="H187" s="17">
        <v>0.101939310951827</v>
      </c>
      <c r="I187" s="17"/>
      <c r="J187" s="17">
        <v>5.9506523230635898E-2</v>
      </c>
      <c r="K187" s="17">
        <v>6.5602071803315606E-2</v>
      </c>
      <c r="L187" s="17">
        <v>9.4303694732853105E-2</v>
      </c>
      <c r="M187" s="17">
        <v>0.104905461672511</v>
      </c>
      <c r="N187" s="17">
        <v>8.9879737472563503E-2</v>
      </c>
      <c r="O187" s="17">
        <v>9.0765174571393895E-2</v>
      </c>
      <c r="P187" s="17">
        <v>8.1617292041473596E-2</v>
      </c>
      <c r="Q187" s="17">
        <v>0.11034735209920001</v>
      </c>
      <c r="R187" s="17">
        <v>7.24251198091211E-2</v>
      </c>
      <c r="S187" s="17"/>
      <c r="T187" s="17">
        <v>5.4579288419137797E-2</v>
      </c>
      <c r="U187" s="17">
        <v>0.10791762352323001</v>
      </c>
      <c r="V187" s="17"/>
      <c r="W187" s="17">
        <v>8.3088701310089802E-2</v>
      </c>
      <c r="X187" s="17">
        <v>7.2868406952770498E-2</v>
      </c>
      <c r="Y187" s="17"/>
      <c r="Z187" s="17">
        <v>7.8446094801553706E-2</v>
      </c>
      <c r="AA187" s="17">
        <v>8.1299298657831906E-2</v>
      </c>
      <c r="AB187" s="17"/>
      <c r="AC187" s="17">
        <v>0</v>
      </c>
      <c r="AD187" s="17">
        <v>0</v>
      </c>
      <c r="AE187" s="17">
        <v>7.8031351767201995E-2</v>
      </c>
      <c r="AF187" s="17"/>
      <c r="AG187" s="17">
        <v>0</v>
      </c>
      <c r="AH187" s="17">
        <v>0</v>
      </c>
      <c r="AI187" s="17"/>
      <c r="AJ187" s="17">
        <v>0</v>
      </c>
      <c r="AK187" s="17">
        <v>0</v>
      </c>
      <c r="AL187" s="17"/>
      <c r="AM187" s="17">
        <v>8.3304210156990396E-2</v>
      </c>
      <c r="AN187" s="17">
        <v>0.11475768159298699</v>
      </c>
      <c r="AO187" s="17">
        <v>4.8602449461350603E-2</v>
      </c>
      <c r="AP187" s="17"/>
      <c r="AQ187" s="17">
        <v>0</v>
      </c>
      <c r="AR187" s="17">
        <v>0</v>
      </c>
      <c r="AS187" s="17">
        <v>0</v>
      </c>
      <c r="AT187" s="17">
        <v>0</v>
      </c>
      <c r="AU187" s="17">
        <v>0</v>
      </c>
      <c r="AV187" s="17"/>
      <c r="AW187" s="17">
        <v>5.3821241267842997E-2</v>
      </c>
      <c r="AX187" s="17">
        <v>6.8956956341118703E-2</v>
      </c>
      <c r="AY187" s="17">
        <v>0.108020408745891</v>
      </c>
      <c r="AZ187" s="17">
        <v>9.4052115076514203E-2</v>
      </c>
      <c r="BA187" s="17">
        <v>9.1740924713513999E-2</v>
      </c>
      <c r="BB187" s="17"/>
      <c r="BC187" s="17">
        <v>5.36530766053585E-2</v>
      </c>
      <c r="BD187" s="17">
        <v>7.0757587248232806E-2</v>
      </c>
      <c r="BE187" s="17">
        <v>0.122498094325526</v>
      </c>
      <c r="BF187" s="17"/>
      <c r="BG187" s="17">
        <v>7.3993058912395201E-2</v>
      </c>
      <c r="BH187" s="17">
        <v>9.3657742340362199E-2</v>
      </c>
      <c r="BI187" s="17">
        <v>0.108132126045455</v>
      </c>
    </row>
    <row r="188" spans="2:61" x14ac:dyDescent="0.3">
      <c r="B188" t="s">
        <v>85</v>
      </c>
      <c r="C188" s="17">
        <v>3.6656748441361797E-2</v>
      </c>
      <c r="D188" s="17">
        <v>3.41922011682863E-2</v>
      </c>
      <c r="E188" s="17">
        <v>3.9402237090250099E-2</v>
      </c>
      <c r="F188" s="17"/>
      <c r="G188" s="17">
        <v>2.35084747305409E-2</v>
      </c>
      <c r="H188" s="17">
        <v>5.0839460698863803E-2</v>
      </c>
      <c r="I188" s="17"/>
      <c r="J188" s="17">
        <v>1.378624229744E-2</v>
      </c>
      <c r="K188" s="17">
        <v>2.4984303009142499E-2</v>
      </c>
      <c r="L188" s="17">
        <v>5.7354829294806703E-2</v>
      </c>
      <c r="M188" s="17">
        <v>4.8663383082010597E-2</v>
      </c>
      <c r="N188" s="17">
        <v>5.0023495787374798E-2</v>
      </c>
      <c r="O188" s="17">
        <v>5.2641504343140001E-2</v>
      </c>
      <c r="P188" s="17">
        <v>3.0180456649727901E-2</v>
      </c>
      <c r="Q188" s="17">
        <v>4.83008307713381E-2</v>
      </c>
      <c r="R188" s="17">
        <v>3.7522615108567803E-2</v>
      </c>
      <c r="S188" s="17"/>
      <c r="T188" s="17">
        <v>2.4290925697322399E-2</v>
      </c>
      <c r="U188" s="17">
        <v>4.9676594958415601E-2</v>
      </c>
      <c r="V188" s="17"/>
      <c r="W188" s="17">
        <v>3.6206877198950799E-2</v>
      </c>
      <c r="X188" s="17">
        <v>3.8026111193339901E-2</v>
      </c>
      <c r="Y188" s="17"/>
      <c r="Z188" s="17">
        <v>3.5992903048127897E-2</v>
      </c>
      <c r="AA188" s="17">
        <v>3.5513988455289101E-2</v>
      </c>
      <c r="AB188" s="17"/>
      <c r="AC188" s="17">
        <v>0</v>
      </c>
      <c r="AD188" s="17">
        <v>0</v>
      </c>
      <c r="AE188" s="17">
        <v>3.4051233279143299E-2</v>
      </c>
      <c r="AF188" s="17"/>
      <c r="AG188" s="17">
        <v>0</v>
      </c>
      <c r="AH188" s="17">
        <v>0</v>
      </c>
      <c r="AI188" s="17"/>
      <c r="AJ188" s="17">
        <v>0</v>
      </c>
      <c r="AK188" s="17">
        <v>0</v>
      </c>
      <c r="AL188" s="17"/>
      <c r="AM188" s="17">
        <v>3.8084798550316899E-2</v>
      </c>
      <c r="AN188" s="17">
        <v>6.5779946797751898E-2</v>
      </c>
      <c r="AO188" s="17">
        <v>1.64253254742684E-2</v>
      </c>
      <c r="AP188" s="17"/>
      <c r="AQ188" s="17">
        <v>0</v>
      </c>
      <c r="AR188" s="17">
        <v>0</v>
      </c>
      <c r="AS188" s="17">
        <v>0</v>
      </c>
      <c r="AT188" s="17">
        <v>0</v>
      </c>
      <c r="AU188" s="17">
        <v>0</v>
      </c>
      <c r="AV188" s="17"/>
      <c r="AW188" s="17">
        <v>2.0559883654373799E-2</v>
      </c>
      <c r="AX188" s="17">
        <v>3.1092068640227701E-2</v>
      </c>
      <c r="AY188" s="17">
        <v>3.2896060094243298E-2</v>
      </c>
      <c r="AZ188" s="17">
        <v>5.1473417095335802E-2</v>
      </c>
      <c r="BA188" s="17">
        <v>6.6515751830839506E-2</v>
      </c>
      <c r="BB188" s="17"/>
      <c r="BC188" s="17">
        <v>1.28599695380707E-2</v>
      </c>
      <c r="BD188" s="17">
        <v>3.0434985726718301E-2</v>
      </c>
      <c r="BE188" s="17">
        <v>5.90442484368962E-2</v>
      </c>
      <c r="BF188" s="17"/>
      <c r="BG188" s="17">
        <v>3.4675118384585299E-2</v>
      </c>
      <c r="BH188" s="17">
        <v>4.5518001908368397E-2</v>
      </c>
      <c r="BI188" s="17">
        <v>4.0836847533225598E-2</v>
      </c>
    </row>
    <row r="189" spans="2:61" x14ac:dyDescent="0.3">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row>
    <row r="190" spans="2:61" x14ac:dyDescent="0.3">
      <c r="B190" s="6" t="s">
        <v>174</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row>
    <row r="191" spans="2:61" x14ac:dyDescent="0.3">
      <c r="B191" s="21" t="s">
        <v>413</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row>
    <row r="192" spans="2:61" x14ac:dyDescent="0.3">
      <c r="B192" t="s">
        <v>166</v>
      </c>
      <c r="C192" s="17">
        <v>0.70053418440870896</v>
      </c>
      <c r="D192" s="17">
        <v>0.66507181657999803</v>
      </c>
      <c r="E192" s="17">
        <v>0.73947709231125602</v>
      </c>
      <c r="F192" s="17"/>
      <c r="G192" s="17">
        <v>0.69579461623970096</v>
      </c>
      <c r="H192" s="17">
        <v>0.70549055340407296</v>
      </c>
      <c r="I192" s="17"/>
      <c r="J192" s="17">
        <v>0.62674343357400397</v>
      </c>
      <c r="K192" s="17">
        <v>0.74257715378481604</v>
      </c>
      <c r="L192" s="17">
        <v>0.71105178639426503</v>
      </c>
      <c r="M192" s="17">
        <v>0.69894213928356896</v>
      </c>
      <c r="N192" s="17">
        <v>0.72675202245187698</v>
      </c>
      <c r="O192" s="17">
        <v>0.71468937540602195</v>
      </c>
      <c r="P192" s="17">
        <v>0.76737268574190698</v>
      </c>
      <c r="Q192" s="17">
        <v>0.63204025451658796</v>
      </c>
      <c r="R192" s="17">
        <v>0.69554084979003705</v>
      </c>
      <c r="S192" s="17"/>
      <c r="T192" s="17">
        <v>0.66898034936240702</v>
      </c>
      <c r="U192" s="17">
        <v>0.73375689007342704</v>
      </c>
      <c r="V192" s="17"/>
      <c r="W192" s="17">
        <v>0.70633699007327799</v>
      </c>
      <c r="X192" s="17">
        <v>0.682871028410025</v>
      </c>
      <c r="Y192" s="17"/>
      <c r="Z192" s="17">
        <v>0.69460984802550996</v>
      </c>
      <c r="AA192" s="17">
        <v>0.70914581598234605</v>
      </c>
      <c r="AB192" s="17"/>
      <c r="AC192" s="17">
        <v>0</v>
      </c>
      <c r="AD192" s="17">
        <v>0</v>
      </c>
      <c r="AE192" s="17">
        <v>0.70355703200629904</v>
      </c>
      <c r="AF192" s="17"/>
      <c r="AG192" s="17">
        <v>0</v>
      </c>
      <c r="AH192" s="17">
        <v>0</v>
      </c>
      <c r="AI192" s="17"/>
      <c r="AJ192" s="17">
        <v>0</v>
      </c>
      <c r="AK192" s="17">
        <v>0</v>
      </c>
      <c r="AL192" s="17"/>
      <c r="AM192" s="17">
        <v>0.73866990734193105</v>
      </c>
      <c r="AN192" s="17">
        <v>0.65327586880422694</v>
      </c>
      <c r="AO192" s="17">
        <v>0.56878149575191495</v>
      </c>
      <c r="AP192" s="17"/>
      <c r="AQ192" s="17">
        <v>0</v>
      </c>
      <c r="AR192" s="17">
        <v>0</v>
      </c>
      <c r="AS192" s="17">
        <v>0</v>
      </c>
      <c r="AT192" s="17">
        <v>0</v>
      </c>
      <c r="AU192" s="17">
        <v>0</v>
      </c>
      <c r="AV192" s="17"/>
      <c r="AW192" s="17">
        <v>0.68581127717040202</v>
      </c>
      <c r="AX192" s="17">
        <v>0.71773446407245001</v>
      </c>
      <c r="AY192" s="17">
        <v>0.70186443841609403</v>
      </c>
      <c r="AZ192" s="17">
        <v>0.69555402053190096</v>
      </c>
      <c r="BA192" s="17">
        <v>0.69065243137098198</v>
      </c>
      <c r="BB192" s="17"/>
      <c r="BC192" s="17">
        <v>0.70845177000828596</v>
      </c>
      <c r="BD192" s="17">
        <v>0.72229983294587996</v>
      </c>
      <c r="BE192" s="17">
        <v>0.665789978082857</v>
      </c>
      <c r="BF192" s="17"/>
      <c r="BG192" s="17">
        <v>0.68890778760942895</v>
      </c>
      <c r="BH192" s="17">
        <v>0.77031529699443801</v>
      </c>
      <c r="BI192" s="17">
        <v>0.72585221938675304</v>
      </c>
    </row>
    <row r="193" spans="2:61" x14ac:dyDescent="0.3">
      <c r="B193" t="s">
        <v>167</v>
      </c>
      <c r="C193" s="17">
        <v>0.51610757477463898</v>
      </c>
      <c r="D193" s="17">
        <v>0.52824392442816503</v>
      </c>
      <c r="E193" s="17">
        <v>0.50238160555557798</v>
      </c>
      <c r="F193" s="17"/>
      <c r="G193" s="17">
        <v>0.53988729805211999</v>
      </c>
      <c r="H193" s="17">
        <v>0.48723256064523801</v>
      </c>
      <c r="I193" s="17"/>
      <c r="J193" s="17">
        <v>0.53719409512746796</v>
      </c>
      <c r="K193" s="17">
        <v>0.50516222498202901</v>
      </c>
      <c r="L193" s="17">
        <v>0.51897191036978996</v>
      </c>
      <c r="M193" s="17">
        <v>0.52373300272812695</v>
      </c>
      <c r="N193" s="17">
        <v>0.52447755554629605</v>
      </c>
      <c r="O193" s="17">
        <v>0.54362718853768299</v>
      </c>
      <c r="P193" s="17">
        <v>0.49720361329996698</v>
      </c>
      <c r="Q193" s="17">
        <v>0.475782335622841</v>
      </c>
      <c r="R193" s="17">
        <v>0.49083248519795297</v>
      </c>
      <c r="S193" s="17"/>
      <c r="T193" s="17">
        <v>0.53678219642499503</v>
      </c>
      <c r="U193" s="17">
        <v>0.49433948006249701</v>
      </c>
      <c r="V193" s="17"/>
      <c r="W193" s="17">
        <v>0.51555478440445601</v>
      </c>
      <c r="X193" s="17">
        <v>0.51779021298579198</v>
      </c>
      <c r="Y193" s="17"/>
      <c r="Z193" s="17">
        <v>0.51744206671318904</v>
      </c>
      <c r="AA193" s="17">
        <v>0.51356875748707898</v>
      </c>
      <c r="AB193" s="17"/>
      <c r="AC193" s="17">
        <v>0</v>
      </c>
      <c r="AD193" s="17">
        <v>0</v>
      </c>
      <c r="AE193" s="17">
        <v>0.51721918320651405</v>
      </c>
      <c r="AF193" s="17"/>
      <c r="AG193" s="17">
        <v>0</v>
      </c>
      <c r="AH193" s="17">
        <v>0</v>
      </c>
      <c r="AI193" s="17"/>
      <c r="AJ193" s="17">
        <v>0</v>
      </c>
      <c r="AK193" s="17">
        <v>0</v>
      </c>
      <c r="AL193" s="17"/>
      <c r="AM193" s="17">
        <v>0.51110257889014798</v>
      </c>
      <c r="AN193" s="17">
        <v>0.456563798105316</v>
      </c>
      <c r="AO193" s="17">
        <v>0.55109926720816904</v>
      </c>
      <c r="AP193" s="17"/>
      <c r="AQ193" s="17">
        <v>0</v>
      </c>
      <c r="AR193" s="17">
        <v>0</v>
      </c>
      <c r="AS193" s="17">
        <v>0</v>
      </c>
      <c r="AT193" s="17">
        <v>0</v>
      </c>
      <c r="AU193" s="17">
        <v>0</v>
      </c>
      <c r="AV193" s="17"/>
      <c r="AW193" s="17">
        <v>0.52809980146296298</v>
      </c>
      <c r="AX193" s="17">
        <v>0.49293505279793798</v>
      </c>
      <c r="AY193" s="17">
        <v>0.51996029955164103</v>
      </c>
      <c r="AZ193" s="17">
        <v>0.53141210696281604</v>
      </c>
      <c r="BA193" s="17">
        <v>0.52248331343325205</v>
      </c>
      <c r="BB193" s="17"/>
      <c r="BC193" s="17">
        <v>0.503068590398147</v>
      </c>
      <c r="BD193" s="17">
        <v>0.53467110607848101</v>
      </c>
      <c r="BE193" s="17">
        <v>0.53172111843587999</v>
      </c>
      <c r="BF193" s="17"/>
      <c r="BG193" s="17">
        <v>0.52674576649163296</v>
      </c>
      <c r="BH193" s="17">
        <v>0.466163754147354</v>
      </c>
      <c r="BI193" s="17">
        <v>0.48572264664131998</v>
      </c>
    </row>
    <row r="194" spans="2:61" x14ac:dyDescent="0.3">
      <c r="B194" t="s">
        <v>168</v>
      </c>
      <c r="C194" s="17">
        <v>0.38230624911042499</v>
      </c>
      <c r="D194" s="17">
        <v>0.395367970487639</v>
      </c>
      <c r="E194" s="17">
        <v>0.367467851760583</v>
      </c>
      <c r="F194" s="17"/>
      <c r="G194" s="17">
        <v>0.40645700443155802</v>
      </c>
      <c r="H194" s="17">
        <v>0.35289937072384198</v>
      </c>
      <c r="I194" s="17"/>
      <c r="J194" s="17">
        <v>0.44023278645094499</v>
      </c>
      <c r="K194" s="17">
        <v>0.37327567268949902</v>
      </c>
      <c r="L194" s="17">
        <v>0.36331356621482502</v>
      </c>
      <c r="M194" s="17">
        <v>0.37465737578427499</v>
      </c>
      <c r="N194" s="17">
        <v>0.35016488537747997</v>
      </c>
      <c r="O194" s="17">
        <v>0.35989285717109698</v>
      </c>
      <c r="P194" s="17">
        <v>0.35246214699231299</v>
      </c>
      <c r="Q194" s="17">
        <v>0.40275661397960599</v>
      </c>
      <c r="R194" s="17">
        <v>0.38398229710359899</v>
      </c>
      <c r="S194" s="17"/>
      <c r="T194" s="17">
        <v>0.42410841655664999</v>
      </c>
      <c r="U194" s="17">
        <v>0.33829318055076202</v>
      </c>
      <c r="V194" s="17"/>
      <c r="W194" s="17">
        <v>0.35992963075892498</v>
      </c>
      <c r="X194" s="17">
        <v>0.45041842165462598</v>
      </c>
      <c r="Y194" s="17"/>
      <c r="Z194" s="17">
        <v>0.376520636099342</v>
      </c>
      <c r="AA194" s="17">
        <v>0.38674080927057602</v>
      </c>
      <c r="AB194" s="17"/>
      <c r="AC194" s="17">
        <v>0</v>
      </c>
      <c r="AD194" s="17">
        <v>0</v>
      </c>
      <c r="AE194" s="17">
        <v>0.38303226050828798</v>
      </c>
      <c r="AF194" s="17"/>
      <c r="AG194" s="17">
        <v>0</v>
      </c>
      <c r="AH194" s="17">
        <v>0</v>
      </c>
      <c r="AI194" s="17"/>
      <c r="AJ194" s="17">
        <v>0</v>
      </c>
      <c r="AK194" s="17">
        <v>0</v>
      </c>
      <c r="AL194" s="17"/>
      <c r="AM194" s="17">
        <v>0.38272411470769901</v>
      </c>
      <c r="AN194" s="17">
        <v>0.42027194204983698</v>
      </c>
      <c r="AO194" s="17">
        <v>0.37351329392431298</v>
      </c>
      <c r="AP194" s="17"/>
      <c r="AQ194" s="17">
        <v>0</v>
      </c>
      <c r="AR194" s="17">
        <v>0</v>
      </c>
      <c r="AS194" s="17">
        <v>0</v>
      </c>
      <c r="AT194" s="17">
        <v>0</v>
      </c>
      <c r="AU194" s="17">
        <v>0</v>
      </c>
      <c r="AV194" s="17"/>
      <c r="AW194" s="17">
        <v>0.40915914231141098</v>
      </c>
      <c r="AX194" s="17">
        <v>0.36467904978927601</v>
      </c>
      <c r="AY194" s="17">
        <v>0.35595821367570302</v>
      </c>
      <c r="AZ194" s="17">
        <v>0.36575047360207202</v>
      </c>
      <c r="BA194" s="17">
        <v>0.44355592774765401</v>
      </c>
      <c r="BB194" s="17"/>
      <c r="BC194" s="17">
        <v>0.39474347592234899</v>
      </c>
      <c r="BD194" s="17">
        <v>0.40037597827027999</v>
      </c>
      <c r="BE194" s="17">
        <v>0.34980282665942802</v>
      </c>
      <c r="BF194" s="17"/>
      <c r="BG194" s="17">
        <v>0.39739952882014401</v>
      </c>
      <c r="BH194" s="17">
        <v>0.35717805134643399</v>
      </c>
      <c r="BI194" s="17">
        <v>0.31660684058472</v>
      </c>
    </row>
    <row r="195" spans="2:61" x14ac:dyDescent="0.3">
      <c r="B195" t="s">
        <v>169</v>
      </c>
      <c r="C195" s="17">
        <v>0.26798976252218998</v>
      </c>
      <c r="D195" s="17">
        <v>0.27611106497543902</v>
      </c>
      <c r="E195" s="17">
        <v>0.25920688123485502</v>
      </c>
      <c r="F195" s="17"/>
      <c r="G195" s="17">
        <v>0.29777076368225602</v>
      </c>
      <c r="H195" s="17">
        <v>0.23312147374047601</v>
      </c>
      <c r="I195" s="17"/>
      <c r="J195" s="17">
        <v>0.31521700315268802</v>
      </c>
      <c r="K195" s="17">
        <v>0.25929311406695998</v>
      </c>
      <c r="L195" s="17">
        <v>0.25908712449759003</v>
      </c>
      <c r="M195" s="17">
        <v>0.27767693455958498</v>
      </c>
      <c r="N195" s="17">
        <v>0.242600729469931</v>
      </c>
      <c r="O195" s="17">
        <v>0.270629873454661</v>
      </c>
      <c r="P195" s="17">
        <v>0.259373532583208</v>
      </c>
      <c r="Q195" s="17">
        <v>0.16255395974843101</v>
      </c>
      <c r="R195" s="17">
        <v>0.26461242302323701</v>
      </c>
      <c r="S195" s="17"/>
      <c r="T195" s="17">
        <v>0.29791007166042499</v>
      </c>
      <c r="U195" s="17">
        <v>0.236486979344224</v>
      </c>
      <c r="V195" s="17"/>
      <c r="W195" s="17">
        <v>0.258368048049957</v>
      </c>
      <c r="X195" s="17">
        <v>0.29727729230033501</v>
      </c>
      <c r="Y195" s="17"/>
      <c r="Z195" s="17">
        <v>0.27602026512133798</v>
      </c>
      <c r="AA195" s="17">
        <v>0.26062795865013899</v>
      </c>
      <c r="AB195" s="17"/>
      <c r="AC195" s="17">
        <v>0</v>
      </c>
      <c r="AD195" s="17">
        <v>0</v>
      </c>
      <c r="AE195" s="17">
        <v>0.26853886057340998</v>
      </c>
      <c r="AF195" s="17"/>
      <c r="AG195" s="17">
        <v>0</v>
      </c>
      <c r="AH195" s="17">
        <v>0</v>
      </c>
      <c r="AI195" s="17"/>
      <c r="AJ195" s="17">
        <v>0</v>
      </c>
      <c r="AK195" s="17">
        <v>0</v>
      </c>
      <c r="AL195" s="17"/>
      <c r="AM195" s="17">
        <v>0.245961277082104</v>
      </c>
      <c r="AN195" s="17">
        <v>0.13735634862801899</v>
      </c>
      <c r="AO195" s="17">
        <v>0.38166113854714601</v>
      </c>
      <c r="AP195" s="17"/>
      <c r="AQ195" s="17">
        <v>0</v>
      </c>
      <c r="AR195" s="17">
        <v>0</v>
      </c>
      <c r="AS195" s="17">
        <v>0</v>
      </c>
      <c r="AT195" s="17">
        <v>0</v>
      </c>
      <c r="AU195" s="17">
        <v>0</v>
      </c>
      <c r="AV195" s="17"/>
      <c r="AW195" s="17">
        <v>0.31988339345700101</v>
      </c>
      <c r="AX195" s="17">
        <v>0.31583188150743302</v>
      </c>
      <c r="AY195" s="17">
        <v>0.226868909694351</v>
      </c>
      <c r="AZ195" s="17">
        <v>0.23438045960278001</v>
      </c>
      <c r="BA195" s="17">
        <v>0.17391335648780501</v>
      </c>
      <c r="BB195" s="17"/>
      <c r="BC195" s="17">
        <v>0.30384240751067099</v>
      </c>
      <c r="BD195" s="17">
        <v>0.26928484940688602</v>
      </c>
      <c r="BE195" s="17">
        <v>0.238607726495981</v>
      </c>
      <c r="BF195" s="17"/>
      <c r="BG195" s="17">
        <v>0.27522225724076699</v>
      </c>
      <c r="BH195" s="17">
        <v>0.29572595406615398</v>
      </c>
      <c r="BI195" s="17">
        <v>0.219873975027016</v>
      </c>
    </row>
    <row r="196" spans="2:61" x14ac:dyDescent="0.3">
      <c r="B196" t="s">
        <v>170</v>
      </c>
      <c r="C196" s="17">
        <v>0.22019281525515</v>
      </c>
      <c r="D196" s="17">
        <v>0.22890456462505501</v>
      </c>
      <c r="E196" s="17">
        <v>0.210725668018164</v>
      </c>
      <c r="F196" s="17"/>
      <c r="G196" s="17">
        <v>0.238784808935603</v>
      </c>
      <c r="H196" s="17">
        <v>0.19824964503294301</v>
      </c>
      <c r="I196" s="17"/>
      <c r="J196" s="17">
        <v>0.29647856628024799</v>
      </c>
      <c r="K196" s="17">
        <v>0.20965686585507701</v>
      </c>
      <c r="L196" s="17">
        <v>0.19730651428832899</v>
      </c>
      <c r="M196" s="17">
        <v>0.21938404651003501</v>
      </c>
      <c r="N196" s="17">
        <v>0.197463170065349</v>
      </c>
      <c r="O196" s="17">
        <v>0.17071372225693199</v>
      </c>
      <c r="P196" s="17">
        <v>0.20355368723369099</v>
      </c>
      <c r="Q196" s="17">
        <v>0.24902355578052701</v>
      </c>
      <c r="R196" s="17">
        <v>0.19822638675502999</v>
      </c>
      <c r="S196" s="17"/>
      <c r="T196" s="17">
        <v>0.249268580299674</v>
      </c>
      <c r="U196" s="17">
        <v>0.189579243794401</v>
      </c>
      <c r="V196" s="17"/>
      <c r="W196" s="17">
        <v>0.218012331399079</v>
      </c>
      <c r="X196" s="17">
        <v>0.22682998850008099</v>
      </c>
      <c r="Y196" s="17"/>
      <c r="Z196" s="17">
        <v>0.21684936738358801</v>
      </c>
      <c r="AA196" s="17">
        <v>0.22375538916995899</v>
      </c>
      <c r="AB196" s="17"/>
      <c r="AC196" s="17">
        <v>0</v>
      </c>
      <c r="AD196" s="17">
        <v>0</v>
      </c>
      <c r="AE196" s="17">
        <v>0.221570121608579</v>
      </c>
      <c r="AF196" s="17"/>
      <c r="AG196" s="17">
        <v>0</v>
      </c>
      <c r="AH196" s="17">
        <v>0</v>
      </c>
      <c r="AI196" s="17"/>
      <c r="AJ196" s="17">
        <v>0</v>
      </c>
      <c r="AK196" s="17">
        <v>0</v>
      </c>
      <c r="AL196" s="17"/>
      <c r="AM196" s="17">
        <v>0.21204513494779301</v>
      </c>
      <c r="AN196" s="17">
        <v>0.22038719281463501</v>
      </c>
      <c r="AO196" s="17">
        <v>0.27334905674228099</v>
      </c>
      <c r="AP196" s="17"/>
      <c r="AQ196" s="17">
        <v>0</v>
      </c>
      <c r="AR196" s="17">
        <v>0</v>
      </c>
      <c r="AS196" s="17">
        <v>0</v>
      </c>
      <c r="AT196" s="17">
        <v>0</v>
      </c>
      <c r="AU196" s="17">
        <v>0</v>
      </c>
      <c r="AV196" s="17"/>
      <c r="AW196" s="17">
        <v>0.272690080513735</v>
      </c>
      <c r="AX196" s="17">
        <v>0.26237553645721501</v>
      </c>
      <c r="AY196" s="17">
        <v>0.157313677990159</v>
      </c>
      <c r="AZ196" s="17">
        <v>0.20397578722938201</v>
      </c>
      <c r="BA196" s="17">
        <v>0.153398387225469</v>
      </c>
      <c r="BB196" s="17"/>
      <c r="BC196" s="17">
        <v>0.24602074394894299</v>
      </c>
      <c r="BD196" s="17">
        <v>0.223463641217229</v>
      </c>
      <c r="BE196" s="17">
        <v>0.16544841322009499</v>
      </c>
      <c r="BF196" s="17"/>
      <c r="BG196" s="17">
        <v>0.22440192770242001</v>
      </c>
      <c r="BH196" s="17">
        <v>0.26246303151775102</v>
      </c>
      <c r="BI196" s="17">
        <v>0.17778660267478799</v>
      </c>
    </row>
    <row r="197" spans="2:61" x14ac:dyDescent="0.3">
      <c r="B197" t="s">
        <v>171</v>
      </c>
      <c r="C197" s="17">
        <v>0.13094772682656899</v>
      </c>
      <c r="D197" s="17">
        <v>0.15235743016837899</v>
      </c>
      <c r="E197" s="17">
        <v>0.10740284195899701</v>
      </c>
      <c r="F197" s="17"/>
      <c r="G197" s="17">
        <v>0.15516365213085001</v>
      </c>
      <c r="H197" s="17">
        <v>0.102123475741658</v>
      </c>
      <c r="I197" s="17"/>
      <c r="J197" s="17">
        <v>0.173483346775755</v>
      </c>
      <c r="K197" s="17">
        <v>0.107581573306314</v>
      </c>
      <c r="L197" s="17">
        <v>7.4886248358495097E-2</v>
      </c>
      <c r="M197" s="17">
        <v>0.119780513090039</v>
      </c>
      <c r="N197" s="17">
        <v>0.110306151139661</v>
      </c>
      <c r="O197" s="17">
        <v>0.12281366396992301</v>
      </c>
      <c r="P197" s="17">
        <v>0.110234213331524</v>
      </c>
      <c r="Q197" s="17">
        <v>0.12895915199208099</v>
      </c>
      <c r="R197" s="17">
        <v>0.18274930482205201</v>
      </c>
      <c r="S197" s="17"/>
      <c r="T197" s="17">
        <v>0.17116473533009099</v>
      </c>
      <c r="U197" s="17">
        <v>8.8603655677457704E-2</v>
      </c>
      <c r="V197" s="17"/>
      <c r="W197" s="17">
        <v>0.126874280462621</v>
      </c>
      <c r="X197" s="17">
        <v>0.14334688729096401</v>
      </c>
      <c r="Y197" s="17"/>
      <c r="Z197" s="17">
        <v>0.13632050301437501</v>
      </c>
      <c r="AA197" s="17">
        <v>0.12523920771413799</v>
      </c>
      <c r="AB197" s="17"/>
      <c r="AC197" s="17">
        <v>0</v>
      </c>
      <c r="AD197" s="17">
        <v>0</v>
      </c>
      <c r="AE197" s="17">
        <v>0.130505281322535</v>
      </c>
      <c r="AF197" s="17"/>
      <c r="AG197" s="17">
        <v>0</v>
      </c>
      <c r="AH197" s="17">
        <v>0</v>
      </c>
      <c r="AI197" s="17"/>
      <c r="AJ197" s="17">
        <v>0</v>
      </c>
      <c r="AK197" s="17">
        <v>0</v>
      </c>
      <c r="AL197" s="17"/>
      <c r="AM197" s="17">
        <v>0.106932314856681</v>
      </c>
      <c r="AN197" s="17">
        <v>0.10325691584862701</v>
      </c>
      <c r="AO197" s="17">
        <v>0.23683116738205501</v>
      </c>
      <c r="AP197" s="17"/>
      <c r="AQ197" s="17">
        <v>0</v>
      </c>
      <c r="AR197" s="17">
        <v>0</v>
      </c>
      <c r="AS197" s="17">
        <v>0</v>
      </c>
      <c r="AT197" s="17">
        <v>0</v>
      </c>
      <c r="AU197" s="17">
        <v>0</v>
      </c>
      <c r="AV197" s="17"/>
      <c r="AW197" s="17">
        <v>0.14993300353529199</v>
      </c>
      <c r="AX197" s="17">
        <v>0.145344356196765</v>
      </c>
      <c r="AY197" s="17">
        <v>0.113871198762537</v>
      </c>
      <c r="AZ197" s="17">
        <v>9.7255883282868605E-2</v>
      </c>
      <c r="BA197" s="17">
        <v>0.136324603879561</v>
      </c>
      <c r="BB197" s="17"/>
      <c r="BC197" s="17">
        <v>0.165383565551839</v>
      </c>
      <c r="BD197" s="17">
        <v>0.12746250529254499</v>
      </c>
      <c r="BE197" s="17">
        <v>9.5679487189827897E-2</v>
      </c>
      <c r="BF197" s="17"/>
      <c r="BG197" s="17">
        <v>0.14394492378639401</v>
      </c>
      <c r="BH197" s="17">
        <v>0.114144936060841</v>
      </c>
      <c r="BI197" s="17">
        <v>7.3536530889328197E-2</v>
      </c>
    </row>
    <row r="198" spans="2:61" x14ac:dyDescent="0.3">
      <c r="B198" t="s">
        <v>172</v>
      </c>
      <c r="C198" s="17">
        <v>9.4614944559267999E-2</v>
      </c>
      <c r="D198" s="17">
        <v>0.111819245052969</v>
      </c>
      <c r="E198" s="17">
        <v>7.5687654911101104E-2</v>
      </c>
      <c r="F198" s="17"/>
      <c r="G198" s="17">
        <v>0.106357615337727</v>
      </c>
      <c r="H198" s="17">
        <v>8.0400049988167105E-2</v>
      </c>
      <c r="I198" s="17"/>
      <c r="J198" s="17">
        <v>0.159155098753715</v>
      </c>
      <c r="K198" s="17">
        <v>5.0175919950773099E-2</v>
      </c>
      <c r="L198" s="17">
        <v>6.8684792490054505E-2</v>
      </c>
      <c r="M198" s="17">
        <v>8.2462493604727405E-2</v>
      </c>
      <c r="N198" s="17">
        <v>8.2300591547926502E-2</v>
      </c>
      <c r="O198" s="17">
        <v>8.7526699697690696E-2</v>
      </c>
      <c r="P198" s="17">
        <v>6.2481650258379998E-2</v>
      </c>
      <c r="Q198" s="17">
        <v>0.110850633520126</v>
      </c>
      <c r="R198" s="17">
        <v>0.115186770272869</v>
      </c>
      <c r="S198" s="17"/>
      <c r="T198" s="17">
        <v>0.113269232068184</v>
      </c>
      <c r="U198" s="17">
        <v>7.4974038711078606E-2</v>
      </c>
      <c r="V198" s="17"/>
      <c r="W198" s="17">
        <v>9.1870799381920998E-2</v>
      </c>
      <c r="X198" s="17">
        <v>0.102967846095584</v>
      </c>
      <c r="Y198" s="17"/>
      <c r="Z198" s="17">
        <v>0.102942085891953</v>
      </c>
      <c r="AA198" s="17">
        <v>8.6476769838501305E-2</v>
      </c>
      <c r="AB198" s="17"/>
      <c r="AC198" s="17">
        <v>0</v>
      </c>
      <c r="AD198" s="17">
        <v>0</v>
      </c>
      <c r="AE198" s="17">
        <v>9.4402709739011395E-2</v>
      </c>
      <c r="AF198" s="17"/>
      <c r="AG198" s="17">
        <v>0</v>
      </c>
      <c r="AH198" s="17">
        <v>0</v>
      </c>
      <c r="AI198" s="17"/>
      <c r="AJ198" s="17">
        <v>0</v>
      </c>
      <c r="AK198" s="17">
        <v>0</v>
      </c>
      <c r="AL198" s="17"/>
      <c r="AM198" s="17">
        <v>8.03557295988582E-2</v>
      </c>
      <c r="AN198" s="17">
        <v>7.4909639322719698E-2</v>
      </c>
      <c r="AO198" s="17">
        <v>0.15843918179449801</v>
      </c>
      <c r="AP198" s="17"/>
      <c r="AQ198" s="17">
        <v>0</v>
      </c>
      <c r="AR198" s="17">
        <v>0</v>
      </c>
      <c r="AS198" s="17">
        <v>0</v>
      </c>
      <c r="AT198" s="17">
        <v>0</v>
      </c>
      <c r="AU198" s="17">
        <v>0</v>
      </c>
      <c r="AV198" s="17"/>
      <c r="AW198" s="17">
        <v>9.0236429043657404E-2</v>
      </c>
      <c r="AX198" s="17">
        <v>9.3038133833280801E-2</v>
      </c>
      <c r="AY198" s="17">
        <v>9.3027405677270095E-2</v>
      </c>
      <c r="AZ198" s="17">
        <v>0.124609692943079</v>
      </c>
      <c r="BA198" s="17">
        <v>6.8995158482618002E-2</v>
      </c>
      <c r="BB198" s="17"/>
      <c r="BC198" s="17">
        <v>0.12019500224060201</v>
      </c>
      <c r="BD198" s="17">
        <v>7.8866535323385098E-2</v>
      </c>
      <c r="BE198" s="17">
        <v>0.11715960425949799</v>
      </c>
      <c r="BF198" s="17"/>
      <c r="BG198" s="17">
        <v>0.100237381288698</v>
      </c>
      <c r="BH198" s="17">
        <v>0.11717948762656701</v>
      </c>
      <c r="BI198" s="17">
        <v>5.4289552855702403E-2</v>
      </c>
    </row>
    <row r="199" spans="2:61" x14ac:dyDescent="0.3">
      <c r="B199" t="s">
        <v>85</v>
      </c>
      <c r="C199" s="17">
        <v>2.15372324631861E-2</v>
      </c>
      <c r="D199" s="17">
        <v>2.3086861888735499E-2</v>
      </c>
      <c r="E199" s="17">
        <v>1.98412538416546E-2</v>
      </c>
      <c r="F199" s="17"/>
      <c r="G199" s="17">
        <v>1.00696074673726E-2</v>
      </c>
      <c r="H199" s="17">
        <v>3.5263507141645903E-2</v>
      </c>
      <c r="I199" s="17"/>
      <c r="J199" s="17">
        <v>1.6845902686091301E-2</v>
      </c>
      <c r="K199" s="17">
        <v>2.0992509063842299E-2</v>
      </c>
      <c r="L199" s="17">
        <v>3.8201696611145301E-2</v>
      </c>
      <c r="M199" s="17">
        <v>1.6555964323380499E-2</v>
      </c>
      <c r="N199" s="17">
        <v>2.3801442715907301E-2</v>
      </c>
      <c r="O199" s="17">
        <v>8.60683746707353E-3</v>
      </c>
      <c r="P199" s="17">
        <v>2.67478586666101E-2</v>
      </c>
      <c r="Q199" s="17">
        <v>3.31977458701984E-2</v>
      </c>
      <c r="R199" s="17">
        <v>2.2362839893993298E-2</v>
      </c>
      <c r="S199" s="17"/>
      <c r="T199" s="17">
        <v>1.0997261948918299E-2</v>
      </c>
      <c r="U199" s="17">
        <v>3.2634658104046602E-2</v>
      </c>
      <c r="V199" s="17"/>
      <c r="W199" s="17">
        <v>2.4443913060649702E-2</v>
      </c>
      <c r="X199" s="17">
        <v>1.2689589478201301E-2</v>
      </c>
      <c r="Y199" s="17"/>
      <c r="Z199" s="17">
        <v>1.9280902282216399E-2</v>
      </c>
      <c r="AA199" s="17">
        <v>2.3307728906495101E-2</v>
      </c>
      <c r="AB199" s="17"/>
      <c r="AC199" s="17">
        <v>0</v>
      </c>
      <c r="AD199" s="17">
        <v>0</v>
      </c>
      <c r="AE199" s="17">
        <v>1.96993812675367E-2</v>
      </c>
      <c r="AF199" s="17"/>
      <c r="AG199" s="17">
        <v>0</v>
      </c>
      <c r="AH199" s="17">
        <v>0</v>
      </c>
      <c r="AI199" s="17"/>
      <c r="AJ199" s="17">
        <v>0</v>
      </c>
      <c r="AK199" s="17">
        <v>0</v>
      </c>
      <c r="AL199" s="17"/>
      <c r="AM199" s="17">
        <v>2.1621956919303398E-2</v>
      </c>
      <c r="AN199" s="17">
        <v>3.8178996661143202E-2</v>
      </c>
      <c r="AO199" s="17">
        <v>1.2127211616136601E-2</v>
      </c>
      <c r="AP199" s="17"/>
      <c r="AQ199" s="17">
        <v>0</v>
      </c>
      <c r="AR199" s="17">
        <v>0</v>
      </c>
      <c r="AS199" s="17">
        <v>0</v>
      </c>
      <c r="AT199" s="17">
        <v>0</v>
      </c>
      <c r="AU199" s="17">
        <v>0</v>
      </c>
      <c r="AV199" s="17"/>
      <c r="AW199" s="17">
        <v>1.35373068324437E-2</v>
      </c>
      <c r="AX199" s="17">
        <v>1.7136345727642999E-2</v>
      </c>
      <c r="AY199" s="17">
        <v>2.3234146281644299E-2</v>
      </c>
      <c r="AZ199" s="17">
        <v>2.67857672796031E-2</v>
      </c>
      <c r="BA199" s="17">
        <v>3.6912868407454003E-2</v>
      </c>
      <c r="BB199" s="17"/>
      <c r="BC199" s="17">
        <v>4.4446411677043704E-3</v>
      </c>
      <c r="BD199" s="17">
        <v>1.67328800171259E-2</v>
      </c>
      <c r="BE199" s="17">
        <v>4.2889948076396699E-2</v>
      </c>
      <c r="BF199" s="17"/>
      <c r="BG199" s="17">
        <v>2.0639229815617999E-2</v>
      </c>
      <c r="BH199" s="17">
        <v>2.6116852594916602E-2</v>
      </c>
      <c r="BI199" s="17">
        <v>2.40715386668327E-2</v>
      </c>
    </row>
    <row r="200" spans="2:61" x14ac:dyDescent="0.3">
      <c r="B200" t="s">
        <v>173</v>
      </c>
      <c r="C200" s="17">
        <v>1.20739371959365E-2</v>
      </c>
      <c r="D200" s="17">
        <v>8.8853814469501899E-3</v>
      </c>
      <c r="E200" s="17">
        <v>1.56019435699251E-2</v>
      </c>
      <c r="F200" s="17"/>
      <c r="G200" s="17">
        <v>1.05972983753626E-2</v>
      </c>
      <c r="H200" s="17">
        <v>1.38805701956809E-2</v>
      </c>
      <c r="I200" s="17"/>
      <c r="J200" s="17">
        <v>1.19698030191983E-2</v>
      </c>
      <c r="K200" s="17">
        <v>1.3823124530648699E-2</v>
      </c>
      <c r="L200" s="17">
        <v>3.7842447958192599E-3</v>
      </c>
      <c r="M200" s="17">
        <v>1.6800749050920001E-2</v>
      </c>
      <c r="N200" s="17">
        <v>1.5609264259854601E-2</v>
      </c>
      <c r="O200" s="17">
        <v>1.9502445726130999E-2</v>
      </c>
      <c r="P200" s="17">
        <v>2.6336563246445099E-3</v>
      </c>
      <c r="Q200" s="17">
        <v>1.4536930642216299E-2</v>
      </c>
      <c r="R200" s="17">
        <v>1.0414021242264501E-2</v>
      </c>
      <c r="S200" s="17"/>
      <c r="T200" s="17">
        <v>1.27631451488112E-2</v>
      </c>
      <c r="U200" s="17">
        <v>1.1348277290364301E-2</v>
      </c>
      <c r="V200" s="17"/>
      <c r="W200" s="17">
        <v>1.0200022504720499E-2</v>
      </c>
      <c r="X200" s="17">
        <v>1.7777944779936099E-2</v>
      </c>
      <c r="Y200" s="17"/>
      <c r="Z200" s="17">
        <v>9.8472378217603108E-3</v>
      </c>
      <c r="AA200" s="17">
        <v>1.44390335351911E-2</v>
      </c>
      <c r="AB200" s="17"/>
      <c r="AC200" s="17">
        <v>0</v>
      </c>
      <c r="AD200" s="17">
        <v>0</v>
      </c>
      <c r="AE200" s="17">
        <v>1.1796876485562199E-2</v>
      </c>
      <c r="AF200" s="17"/>
      <c r="AG200" s="17">
        <v>0</v>
      </c>
      <c r="AH200" s="17">
        <v>0</v>
      </c>
      <c r="AI200" s="17"/>
      <c r="AJ200" s="17">
        <v>0</v>
      </c>
      <c r="AK200" s="17">
        <v>0</v>
      </c>
      <c r="AL200" s="17"/>
      <c r="AM200" s="17">
        <v>1.0470769075397599E-2</v>
      </c>
      <c r="AN200" s="17">
        <v>1.9334828273276001E-2</v>
      </c>
      <c r="AO200" s="17">
        <v>1.4445740074734001E-2</v>
      </c>
      <c r="AP200" s="17"/>
      <c r="AQ200" s="17">
        <v>0</v>
      </c>
      <c r="AR200" s="17">
        <v>0</v>
      </c>
      <c r="AS200" s="17">
        <v>0</v>
      </c>
      <c r="AT200" s="17">
        <v>0</v>
      </c>
      <c r="AU200" s="17">
        <v>0</v>
      </c>
      <c r="AV200" s="17"/>
      <c r="AW200" s="17">
        <v>6.7737325544565902E-3</v>
      </c>
      <c r="AX200" s="17">
        <v>4.3692743810133097E-3</v>
      </c>
      <c r="AY200" s="17">
        <v>2.22813186620693E-2</v>
      </c>
      <c r="AZ200" s="17">
        <v>1.14288717145024E-2</v>
      </c>
      <c r="BA200" s="17">
        <v>2.3429340284530399E-2</v>
      </c>
      <c r="BB200" s="17"/>
      <c r="BC200" s="17">
        <v>8.7159874222592203E-3</v>
      </c>
      <c r="BD200" s="17">
        <v>8.0164071156410693E-3</v>
      </c>
      <c r="BE200" s="17">
        <v>2.0448689036366499E-2</v>
      </c>
      <c r="BF200" s="17"/>
      <c r="BG200" s="17">
        <v>8.9656590793055803E-3</v>
      </c>
      <c r="BH200" s="17">
        <v>0</v>
      </c>
      <c r="BI200" s="17">
        <v>3.34099260423915E-2</v>
      </c>
    </row>
    <row r="201" spans="2:61" x14ac:dyDescent="0.3">
      <c r="B201" t="s">
        <v>78</v>
      </c>
      <c r="C201" s="17">
        <v>7.3589652114314699E-3</v>
      </c>
      <c r="D201" s="17">
        <v>4.9061557804228502E-3</v>
      </c>
      <c r="E201" s="17">
        <v>1.00715876058234E-2</v>
      </c>
      <c r="F201" s="17"/>
      <c r="G201" s="17">
        <v>8.7009877649113793E-3</v>
      </c>
      <c r="H201" s="17">
        <v>5.7942131957341401E-3</v>
      </c>
      <c r="I201" s="17"/>
      <c r="J201" s="17">
        <v>7.9045152228734393E-3</v>
      </c>
      <c r="K201" s="17">
        <v>1.0359664817546899E-2</v>
      </c>
      <c r="L201" s="17">
        <v>1.4163501261096801E-2</v>
      </c>
      <c r="M201" s="17">
        <v>3.37441764453116E-3</v>
      </c>
      <c r="N201" s="17">
        <v>0</v>
      </c>
      <c r="O201" s="17">
        <v>8.8149545988072692E-3</v>
      </c>
      <c r="P201" s="17">
        <v>3.0531025133103502E-3</v>
      </c>
      <c r="Q201" s="17">
        <v>7.80457563688955E-3</v>
      </c>
      <c r="R201" s="17">
        <v>7.9097561414058892E-3</v>
      </c>
      <c r="S201" s="17"/>
      <c r="T201" s="17">
        <v>5.7304620149982097E-3</v>
      </c>
      <c r="U201" s="17">
        <v>9.07359933719659E-3</v>
      </c>
      <c r="V201" s="17"/>
      <c r="W201" s="17">
        <v>8.2268305921126203E-3</v>
      </c>
      <c r="X201" s="17">
        <v>4.7172704018968101E-3</v>
      </c>
      <c r="Y201" s="17"/>
      <c r="Z201" s="17">
        <v>5.8667125363038204E-3</v>
      </c>
      <c r="AA201" s="17">
        <v>8.9362950338060798E-3</v>
      </c>
      <c r="AB201" s="17"/>
      <c r="AC201" s="17">
        <v>0</v>
      </c>
      <c r="AD201" s="17">
        <v>0</v>
      </c>
      <c r="AE201" s="17">
        <v>7.2327007458779704E-3</v>
      </c>
      <c r="AF201" s="17"/>
      <c r="AG201" s="17">
        <v>0</v>
      </c>
      <c r="AH201" s="17">
        <v>0</v>
      </c>
      <c r="AI201" s="17"/>
      <c r="AJ201" s="17">
        <v>0</v>
      </c>
      <c r="AK201" s="17">
        <v>0</v>
      </c>
      <c r="AL201" s="17"/>
      <c r="AM201" s="17">
        <v>6.6866253361609201E-3</v>
      </c>
      <c r="AN201" s="17">
        <v>9.1131219997246798E-3</v>
      </c>
      <c r="AO201" s="17">
        <v>4.6468593252976496E-3</v>
      </c>
      <c r="AP201" s="17"/>
      <c r="AQ201" s="17">
        <v>0</v>
      </c>
      <c r="AR201" s="17">
        <v>0</v>
      </c>
      <c r="AS201" s="17">
        <v>0</v>
      </c>
      <c r="AT201" s="17">
        <v>0</v>
      </c>
      <c r="AU201" s="17">
        <v>0</v>
      </c>
      <c r="AV201" s="17"/>
      <c r="AW201" s="17">
        <v>4.5064732982057799E-3</v>
      </c>
      <c r="AX201" s="17">
        <v>4.8366812353908897E-3</v>
      </c>
      <c r="AY201" s="17">
        <v>9.6412834117534096E-3</v>
      </c>
      <c r="AZ201" s="17">
        <v>1.12299833892558E-2</v>
      </c>
      <c r="BA201" s="17">
        <v>9.5138147737398905E-3</v>
      </c>
      <c r="BB201" s="17"/>
      <c r="BC201" s="17">
        <v>1.01988406411615E-2</v>
      </c>
      <c r="BD201" s="17">
        <v>6.8131042691603402E-3</v>
      </c>
      <c r="BE201" s="17">
        <v>0</v>
      </c>
      <c r="BF201" s="17"/>
      <c r="BG201" s="17">
        <v>6.2299615093080801E-3</v>
      </c>
      <c r="BH201" s="17">
        <v>0</v>
      </c>
      <c r="BI201" s="17">
        <v>1.6490867677301999E-2</v>
      </c>
    </row>
    <row r="202" spans="2:61" x14ac:dyDescent="0.3">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row>
    <row r="203" spans="2:61" x14ac:dyDescent="0.3">
      <c r="B203" s="6" t="s">
        <v>357</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row>
    <row r="204" spans="2:61" x14ac:dyDescent="0.3">
      <c r="B204" s="21" t="s">
        <v>80</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row>
    <row r="205" spans="2:61" x14ac:dyDescent="0.3">
      <c r="B205" t="s">
        <v>175</v>
      </c>
      <c r="C205" s="17">
        <v>0.40612803578754098</v>
      </c>
      <c r="D205" s="17">
        <v>0.41571429776252</v>
      </c>
      <c r="E205" s="17">
        <v>0.39715020320744998</v>
      </c>
      <c r="F205" s="17"/>
      <c r="G205" s="17">
        <v>0.42725769351909298</v>
      </c>
      <c r="H205" s="17">
        <v>0.38446684855909602</v>
      </c>
      <c r="I205" s="17"/>
      <c r="J205" s="17">
        <v>0.47085698043573898</v>
      </c>
      <c r="K205" s="17">
        <v>0.36508590663720802</v>
      </c>
      <c r="L205" s="17">
        <v>0.40022907773784799</v>
      </c>
      <c r="M205" s="17">
        <v>0.37096724709010898</v>
      </c>
      <c r="N205" s="17">
        <v>0.38347761864294699</v>
      </c>
      <c r="O205" s="17">
        <v>0.36503586690107098</v>
      </c>
      <c r="P205" s="17">
        <v>0.42508511802702897</v>
      </c>
      <c r="Q205" s="17">
        <v>0.389198441372757</v>
      </c>
      <c r="R205" s="17">
        <v>0.44584309218971402</v>
      </c>
      <c r="S205" s="17"/>
      <c r="T205" s="17">
        <v>0.45083127153034702</v>
      </c>
      <c r="U205" s="17">
        <v>0.36551195302693401</v>
      </c>
      <c r="V205" s="17"/>
      <c r="W205" s="17">
        <v>0.39301955763646601</v>
      </c>
      <c r="X205" s="17">
        <v>0.453142640777211</v>
      </c>
      <c r="Y205" s="17"/>
      <c r="Z205" s="17">
        <v>0.40460227791293901</v>
      </c>
      <c r="AA205" s="17">
        <v>0.40833460163558299</v>
      </c>
      <c r="AB205" s="17"/>
      <c r="AC205" s="17">
        <v>0.34052422975611302</v>
      </c>
      <c r="AD205" s="17">
        <v>0.20913662257145399</v>
      </c>
      <c r="AE205" s="17">
        <v>0.45739796061740901</v>
      </c>
      <c r="AF205" s="17"/>
      <c r="AG205" s="17">
        <v>0.40799517469066698</v>
      </c>
      <c r="AH205" s="17">
        <v>0.21518206545725599</v>
      </c>
      <c r="AI205" s="17"/>
      <c r="AJ205" s="17">
        <v>0.48153772357876501</v>
      </c>
      <c r="AK205" s="17">
        <v>0.21863703910370499</v>
      </c>
      <c r="AL205" s="17"/>
      <c r="AM205" s="17">
        <v>0.372636451565103</v>
      </c>
      <c r="AN205" s="17">
        <v>0.62678630073013197</v>
      </c>
      <c r="AO205" s="17">
        <v>0.54960441981557895</v>
      </c>
      <c r="AP205" s="17"/>
      <c r="AQ205" s="17">
        <v>0.21362444151476301</v>
      </c>
      <c r="AR205" s="17">
        <v>0.334697566959407</v>
      </c>
      <c r="AS205" s="17">
        <v>0.45739431721872298</v>
      </c>
      <c r="AT205" s="17">
        <v>0.51491618441590103</v>
      </c>
      <c r="AU205" s="17">
        <v>0.24580794245308499</v>
      </c>
      <c r="AV205" s="17"/>
      <c r="AW205" s="17">
        <v>0.49532710725761803</v>
      </c>
      <c r="AX205" s="17">
        <v>0.42588516264384302</v>
      </c>
      <c r="AY205" s="17">
        <v>0.34004635350603801</v>
      </c>
      <c r="AZ205" s="17">
        <v>0.35998867593692402</v>
      </c>
      <c r="BA205" s="17">
        <v>0.37331992947245202</v>
      </c>
      <c r="BB205" s="17"/>
      <c r="BC205" s="17">
        <v>0.50038425187374203</v>
      </c>
      <c r="BD205" s="17">
        <v>0.40634245335681002</v>
      </c>
      <c r="BE205" s="17">
        <v>0.30860920318190999</v>
      </c>
      <c r="BF205" s="17"/>
      <c r="BG205" s="17">
        <v>0.42462364266901897</v>
      </c>
      <c r="BH205" s="17">
        <v>0.40241276983778901</v>
      </c>
      <c r="BI205" s="17">
        <v>0.32568468774765102</v>
      </c>
    </row>
    <row r="206" spans="2:61" x14ac:dyDescent="0.3">
      <c r="B206" t="s">
        <v>176</v>
      </c>
      <c r="C206" s="17">
        <v>0.45156519945762502</v>
      </c>
      <c r="D206" s="17">
        <v>0.47644229480586298</v>
      </c>
      <c r="E206" s="17">
        <v>0.42586718326315598</v>
      </c>
      <c r="F206" s="17"/>
      <c r="G206" s="17">
        <v>0.47130043892377699</v>
      </c>
      <c r="H206" s="17">
        <v>0.43198515528902198</v>
      </c>
      <c r="I206" s="17"/>
      <c r="J206" s="17">
        <v>0.462983826924873</v>
      </c>
      <c r="K206" s="17">
        <v>0.47851729991091302</v>
      </c>
      <c r="L206" s="17">
        <v>0.436838567848993</v>
      </c>
      <c r="M206" s="17">
        <v>0.44389160198060301</v>
      </c>
      <c r="N206" s="17">
        <v>0.45949475964791597</v>
      </c>
      <c r="O206" s="17">
        <v>0.47115291413113503</v>
      </c>
      <c r="P206" s="17">
        <v>0.441601486140904</v>
      </c>
      <c r="Q206" s="17">
        <v>0.47317915957027401</v>
      </c>
      <c r="R206" s="17">
        <v>0.40044136712686401</v>
      </c>
      <c r="S206" s="17"/>
      <c r="T206" s="17">
        <v>0.46372243589529</v>
      </c>
      <c r="U206" s="17">
        <v>0.44051948177997602</v>
      </c>
      <c r="V206" s="17"/>
      <c r="W206" s="17">
        <v>0.45107186749543798</v>
      </c>
      <c r="X206" s="17">
        <v>0.45333457398483501</v>
      </c>
      <c r="Y206" s="17"/>
      <c r="Z206" s="17">
        <v>0.46130470976377003</v>
      </c>
      <c r="AA206" s="17">
        <v>0.44179792110610899</v>
      </c>
      <c r="AB206" s="17"/>
      <c r="AC206" s="17">
        <v>0.421301960084488</v>
      </c>
      <c r="AD206" s="17">
        <v>0.52131320542889203</v>
      </c>
      <c r="AE206" s="17">
        <v>0.45318126286390398</v>
      </c>
      <c r="AF206" s="17"/>
      <c r="AG206" s="17">
        <v>0.446076483653774</v>
      </c>
      <c r="AH206" s="17">
        <v>0.45314167110911102</v>
      </c>
      <c r="AI206" s="17"/>
      <c r="AJ206" s="17">
        <v>0.425095349247407</v>
      </c>
      <c r="AK206" s="17">
        <v>0.46610483079788501</v>
      </c>
      <c r="AL206" s="17"/>
      <c r="AM206" s="17">
        <v>0.47452346654301197</v>
      </c>
      <c r="AN206" s="17">
        <v>0.28871063282431803</v>
      </c>
      <c r="AO206" s="17">
        <v>0.39412749628334798</v>
      </c>
      <c r="AP206" s="17"/>
      <c r="AQ206" s="17">
        <v>0.47536565734513903</v>
      </c>
      <c r="AR206" s="17">
        <v>0.50513778181362601</v>
      </c>
      <c r="AS206" s="17">
        <v>0.45106064306093002</v>
      </c>
      <c r="AT206" s="17">
        <v>0.39399713279021698</v>
      </c>
      <c r="AU206" s="17">
        <v>0.30110022574615403</v>
      </c>
      <c r="AV206" s="17"/>
      <c r="AW206" s="17">
        <v>0.42769560007686702</v>
      </c>
      <c r="AX206" s="17">
        <v>0.44956304539943298</v>
      </c>
      <c r="AY206" s="17">
        <v>0.48611823590284498</v>
      </c>
      <c r="AZ206" s="17">
        <v>0.434214539735153</v>
      </c>
      <c r="BA206" s="17">
        <v>0.46190600752246302</v>
      </c>
      <c r="BB206" s="17"/>
      <c r="BC206" s="17">
        <v>0.39928408168901502</v>
      </c>
      <c r="BD206" s="17">
        <v>0.47513530146841498</v>
      </c>
      <c r="BE206" s="17">
        <v>0.48826662957108602</v>
      </c>
      <c r="BF206" s="17"/>
      <c r="BG206" s="17">
        <v>0.45316624499112901</v>
      </c>
      <c r="BH206" s="17">
        <v>0.43291138335824803</v>
      </c>
      <c r="BI206" s="17">
        <v>0.45333830885714999</v>
      </c>
    </row>
    <row r="207" spans="2:61" x14ac:dyDescent="0.3">
      <c r="B207" t="s">
        <v>177</v>
      </c>
      <c r="C207" s="17">
        <v>8.8109229010558496E-2</v>
      </c>
      <c r="D207" s="17">
        <v>7.5633305568977099E-2</v>
      </c>
      <c r="E207" s="17">
        <v>0.10071688088524</v>
      </c>
      <c r="F207" s="17"/>
      <c r="G207" s="17">
        <v>6.4080902043370205E-2</v>
      </c>
      <c r="H207" s="17">
        <v>0.11390823861680301</v>
      </c>
      <c r="I207" s="17"/>
      <c r="J207" s="17">
        <v>4.6412779608112902E-2</v>
      </c>
      <c r="K207" s="17">
        <v>8.6136261798939198E-2</v>
      </c>
      <c r="L207" s="17">
        <v>0.100552630573765</v>
      </c>
      <c r="M207" s="17">
        <v>0.123439404210197</v>
      </c>
      <c r="N207" s="17">
        <v>0.108516795911549</v>
      </c>
      <c r="O207" s="17">
        <v>9.6813305637025199E-2</v>
      </c>
      <c r="P207" s="17">
        <v>8.1951055972253994E-2</v>
      </c>
      <c r="Q207" s="17">
        <v>8.7512633866171405E-2</v>
      </c>
      <c r="R207" s="17">
        <v>9.0088778508321504E-2</v>
      </c>
      <c r="S207" s="17"/>
      <c r="T207" s="17">
        <v>5.4774792827046198E-2</v>
      </c>
      <c r="U207" s="17">
        <v>0.11839594531443499</v>
      </c>
      <c r="V207" s="17"/>
      <c r="W207" s="17">
        <v>9.3735527177871106E-2</v>
      </c>
      <c r="X207" s="17">
        <v>6.7930060777469603E-2</v>
      </c>
      <c r="Y207" s="17"/>
      <c r="Z207" s="17">
        <v>8.35594308856802E-2</v>
      </c>
      <c r="AA207" s="17">
        <v>9.3696898928642899E-2</v>
      </c>
      <c r="AB207" s="17"/>
      <c r="AC207" s="17">
        <v>0.13046597237214499</v>
      </c>
      <c r="AD207" s="17">
        <v>0.152199659072803</v>
      </c>
      <c r="AE207" s="17">
        <v>6.3613504308424801E-2</v>
      </c>
      <c r="AF207" s="17"/>
      <c r="AG207" s="17">
        <v>7.1062330043216507E-2</v>
      </c>
      <c r="AH207" s="17">
        <v>0.18787970192942399</v>
      </c>
      <c r="AI207" s="17"/>
      <c r="AJ207" s="17">
        <v>5.4817763596695199E-2</v>
      </c>
      <c r="AK207" s="17">
        <v>0.173417102935533</v>
      </c>
      <c r="AL207" s="17"/>
      <c r="AM207" s="17">
        <v>9.5885143908195802E-2</v>
      </c>
      <c r="AN207" s="17">
        <v>4.8204520816161001E-2</v>
      </c>
      <c r="AO207" s="17">
        <v>4.3222665683407997E-2</v>
      </c>
      <c r="AP207" s="17"/>
      <c r="AQ207" s="17">
        <v>0.17554751113365</v>
      </c>
      <c r="AR207" s="17">
        <v>0.16016465122696599</v>
      </c>
      <c r="AS207" s="17">
        <v>5.3670845723576097E-2</v>
      </c>
      <c r="AT207" s="17">
        <v>5.5159656389504499E-2</v>
      </c>
      <c r="AU207" s="17">
        <v>0.17315625475670701</v>
      </c>
      <c r="AV207" s="17"/>
      <c r="AW207" s="17">
        <v>4.9234856290541702E-2</v>
      </c>
      <c r="AX207" s="17">
        <v>7.3326321209463696E-2</v>
      </c>
      <c r="AY207" s="17">
        <v>0.112940724613532</v>
      </c>
      <c r="AZ207" s="17">
        <v>0.118640311705174</v>
      </c>
      <c r="BA207" s="17">
        <v>0.112527076904357</v>
      </c>
      <c r="BB207" s="17"/>
      <c r="BC207" s="17">
        <v>5.1140230337071803E-2</v>
      </c>
      <c r="BD207" s="17">
        <v>7.72026975125992E-2</v>
      </c>
      <c r="BE207" s="17">
        <v>0.123930068016967</v>
      </c>
      <c r="BF207" s="17"/>
      <c r="BG207" s="17">
        <v>7.5603010791223196E-2</v>
      </c>
      <c r="BH207" s="17">
        <v>0.115826397558737</v>
      </c>
      <c r="BI207" s="17">
        <v>0.13103591289737901</v>
      </c>
    </row>
    <row r="208" spans="2:61" x14ac:dyDescent="0.3">
      <c r="B208" t="s">
        <v>178</v>
      </c>
      <c r="C208" s="17">
        <v>3.4091974125286903E-2</v>
      </c>
      <c r="D208" s="17">
        <v>2.1067496023634599E-2</v>
      </c>
      <c r="E208" s="17">
        <v>4.7167269688779601E-2</v>
      </c>
      <c r="F208" s="17"/>
      <c r="G208" s="17">
        <v>2.37996490984352E-2</v>
      </c>
      <c r="H208" s="17">
        <v>4.3061398967065997E-2</v>
      </c>
      <c r="I208" s="17"/>
      <c r="J208" s="17">
        <v>9.5376051434468301E-3</v>
      </c>
      <c r="K208" s="17">
        <v>4.4657804598150101E-2</v>
      </c>
      <c r="L208" s="17">
        <v>3.9262768003870997E-2</v>
      </c>
      <c r="M208" s="17">
        <v>3.05302102969074E-2</v>
      </c>
      <c r="N208" s="17">
        <v>3.4203519084119199E-2</v>
      </c>
      <c r="O208" s="17">
        <v>4.0633397428520797E-2</v>
      </c>
      <c r="P208" s="17">
        <v>3.68563164418408E-2</v>
      </c>
      <c r="Q208" s="17">
        <v>4.51563681532864E-2</v>
      </c>
      <c r="R208" s="17">
        <v>4.0541062585444099E-2</v>
      </c>
      <c r="S208" s="17"/>
      <c r="T208" s="17">
        <v>1.8689636458919499E-2</v>
      </c>
      <c r="U208" s="17">
        <v>4.80860980621578E-2</v>
      </c>
      <c r="V208" s="17"/>
      <c r="W208" s="17">
        <v>3.9613379764546298E-2</v>
      </c>
      <c r="X208" s="17">
        <v>1.42890113308428E-2</v>
      </c>
      <c r="Y208" s="17"/>
      <c r="Z208" s="17">
        <v>3.2122774433417503E-2</v>
      </c>
      <c r="AA208" s="17">
        <v>3.5541011864097097E-2</v>
      </c>
      <c r="AB208" s="17"/>
      <c r="AC208" s="17">
        <v>6.6237775231972801E-2</v>
      </c>
      <c r="AD208" s="17">
        <v>8.9078678439573997E-2</v>
      </c>
      <c r="AE208" s="17">
        <v>1.49802400706777E-2</v>
      </c>
      <c r="AF208" s="17"/>
      <c r="AG208" s="17">
        <v>4.155778853685E-2</v>
      </c>
      <c r="AH208" s="17">
        <v>0.101035525919331</v>
      </c>
      <c r="AI208" s="17"/>
      <c r="AJ208" s="17">
        <v>2.2651134900823999E-2</v>
      </c>
      <c r="AK208" s="17">
        <v>9.5777938933270398E-2</v>
      </c>
      <c r="AL208" s="17"/>
      <c r="AM208" s="17">
        <v>3.9677805606300499E-2</v>
      </c>
      <c r="AN208" s="17">
        <v>2.71602794256454E-2</v>
      </c>
      <c r="AO208" s="17">
        <v>5.0144921039361398E-3</v>
      </c>
      <c r="AP208" s="17"/>
      <c r="AQ208" s="17">
        <v>0.100483860807631</v>
      </c>
      <c r="AR208" s="17">
        <v>0</v>
      </c>
      <c r="AS208" s="17">
        <v>2.7754357271391E-2</v>
      </c>
      <c r="AT208" s="17">
        <v>1.39321411108441E-2</v>
      </c>
      <c r="AU208" s="17">
        <v>0.10044430000233701</v>
      </c>
      <c r="AV208" s="17"/>
      <c r="AW208" s="17">
        <v>1.55166868652921E-2</v>
      </c>
      <c r="AX208" s="17">
        <v>3.6455605402708799E-2</v>
      </c>
      <c r="AY208" s="17">
        <v>3.5814866780347301E-2</v>
      </c>
      <c r="AZ208" s="17">
        <v>5.2497204830501097E-2</v>
      </c>
      <c r="BA208" s="17">
        <v>3.2721424979625803E-2</v>
      </c>
      <c r="BB208" s="17"/>
      <c r="BC208" s="17">
        <v>3.5099544626687497E-2</v>
      </c>
      <c r="BD208" s="17">
        <v>2.8430682389548802E-2</v>
      </c>
      <c r="BE208" s="17">
        <v>5.09735520979782E-2</v>
      </c>
      <c r="BF208" s="17"/>
      <c r="BG208" s="17">
        <v>2.9319336229925799E-2</v>
      </c>
      <c r="BH208" s="17">
        <v>3.2935602341879602E-2</v>
      </c>
      <c r="BI208" s="17">
        <v>5.5602482031530003E-2</v>
      </c>
    </row>
    <row r="209" spans="2:61" x14ac:dyDescent="0.3">
      <c r="B209" t="s">
        <v>179</v>
      </c>
      <c r="C209" s="17">
        <v>1.68157214727979E-2</v>
      </c>
      <c r="D209" s="17">
        <v>7.2942252498971304E-3</v>
      </c>
      <c r="E209" s="17">
        <v>2.6362225751176499E-2</v>
      </c>
      <c r="F209" s="17"/>
      <c r="G209" s="17">
        <v>1.3105190166500301E-2</v>
      </c>
      <c r="H209" s="17">
        <v>2.02836530000352E-2</v>
      </c>
      <c r="I209" s="17"/>
      <c r="J209" s="17">
        <v>7.8705267767314197E-3</v>
      </c>
      <c r="K209" s="17">
        <v>1.7955361291717702E-2</v>
      </c>
      <c r="L209" s="17">
        <v>1.77597575840375E-2</v>
      </c>
      <c r="M209" s="17">
        <v>2.8347485711620601E-2</v>
      </c>
      <c r="N209" s="17">
        <v>1.18967041051354E-2</v>
      </c>
      <c r="O209" s="17">
        <v>2.4410744583909301E-2</v>
      </c>
      <c r="P209" s="17">
        <v>1.45060234179714E-2</v>
      </c>
      <c r="Q209" s="17">
        <v>4.9533970375112198E-3</v>
      </c>
      <c r="R209" s="17">
        <v>1.9618108960746901E-2</v>
      </c>
      <c r="S209" s="17"/>
      <c r="T209" s="17">
        <v>1.1534917214260899E-2</v>
      </c>
      <c r="U209" s="17">
        <v>2.1613709341982999E-2</v>
      </c>
      <c r="V209" s="17"/>
      <c r="W209" s="17">
        <v>1.9128828325922598E-2</v>
      </c>
      <c r="X209" s="17">
        <v>8.5195787974072998E-3</v>
      </c>
      <c r="Y209" s="17"/>
      <c r="Z209" s="17">
        <v>1.6111316341836799E-2</v>
      </c>
      <c r="AA209" s="17">
        <v>1.6185097391518799E-2</v>
      </c>
      <c r="AB209" s="17"/>
      <c r="AC209" s="17">
        <v>3.5639614968949899E-2</v>
      </c>
      <c r="AD209" s="17">
        <v>2.1799206282724699E-2</v>
      </c>
      <c r="AE209" s="17">
        <v>9.3122425611224004E-3</v>
      </c>
      <c r="AF209" s="17"/>
      <c r="AG209" s="17">
        <v>2.9596735444965199E-2</v>
      </c>
      <c r="AH209" s="17">
        <v>3.4539625644493401E-2</v>
      </c>
      <c r="AI209" s="17"/>
      <c r="AJ209" s="17">
        <v>1.5898028676309101E-2</v>
      </c>
      <c r="AK209" s="17">
        <v>3.8513302220352597E-2</v>
      </c>
      <c r="AL209" s="17"/>
      <c r="AM209" s="17">
        <v>1.5342934950499199E-2</v>
      </c>
      <c r="AN209" s="17">
        <v>9.1382662037437293E-3</v>
      </c>
      <c r="AO209" s="17">
        <v>8.0309261137292507E-3</v>
      </c>
      <c r="AP209" s="17"/>
      <c r="AQ209" s="17">
        <v>3.2102813552971197E-2</v>
      </c>
      <c r="AR209" s="17">
        <v>0</v>
      </c>
      <c r="AS209" s="17">
        <v>1.0119836725380299E-2</v>
      </c>
      <c r="AT209" s="17">
        <v>2.19948852935337E-2</v>
      </c>
      <c r="AU209" s="17">
        <v>0.11927718173443699</v>
      </c>
      <c r="AV209" s="17"/>
      <c r="AW209" s="17">
        <v>9.9092296835073604E-3</v>
      </c>
      <c r="AX209" s="17">
        <v>1.3104884707902401E-2</v>
      </c>
      <c r="AY209" s="17">
        <v>2.10035609188889E-2</v>
      </c>
      <c r="AZ209" s="17">
        <v>3.2701348634456798E-2</v>
      </c>
      <c r="BA209" s="17">
        <v>9.2197711573501206E-3</v>
      </c>
      <c r="BB209" s="17"/>
      <c r="BC209" s="17">
        <v>1.29567411960876E-2</v>
      </c>
      <c r="BD209" s="17">
        <v>1.14199610862209E-2</v>
      </c>
      <c r="BE209" s="17">
        <v>2.2596123494471099E-2</v>
      </c>
      <c r="BF209" s="17"/>
      <c r="BG209" s="17">
        <v>1.3850305188609E-2</v>
      </c>
      <c r="BH209" s="17">
        <v>1.5913846903346601E-2</v>
      </c>
      <c r="BI209" s="17">
        <v>3.02436603906686E-2</v>
      </c>
    </row>
    <row r="210" spans="2:61" x14ac:dyDescent="0.3">
      <c r="B210" t="s">
        <v>108</v>
      </c>
      <c r="C210" s="17">
        <v>3.2898401461904998E-3</v>
      </c>
      <c r="D210" s="17">
        <v>3.8483805891076899E-3</v>
      </c>
      <c r="E210" s="17">
        <v>2.73623720419783E-3</v>
      </c>
      <c r="F210" s="17"/>
      <c r="G210" s="17">
        <v>4.5612624882411897E-4</v>
      </c>
      <c r="H210" s="17">
        <v>6.2947055679772202E-3</v>
      </c>
      <c r="I210" s="17"/>
      <c r="J210" s="17">
        <v>2.3382811110965801E-3</v>
      </c>
      <c r="K210" s="17">
        <v>7.6473657630715102E-3</v>
      </c>
      <c r="L210" s="17">
        <v>5.3571982514861996E-3</v>
      </c>
      <c r="M210" s="17">
        <v>2.8240507105621098E-3</v>
      </c>
      <c r="N210" s="17">
        <v>2.4106026083331798E-3</v>
      </c>
      <c r="O210" s="17">
        <v>1.95377131833886E-3</v>
      </c>
      <c r="P210" s="17">
        <v>0</v>
      </c>
      <c r="Q210" s="17">
        <v>0</v>
      </c>
      <c r="R210" s="17">
        <v>3.4675906289095598E-3</v>
      </c>
      <c r="S210" s="17"/>
      <c r="T210" s="17">
        <v>4.4694607413610799E-4</v>
      </c>
      <c r="U210" s="17">
        <v>5.8728124745142003E-3</v>
      </c>
      <c r="V210" s="17"/>
      <c r="W210" s="17">
        <v>3.4308395997556698E-3</v>
      </c>
      <c r="X210" s="17">
        <v>2.7841343322335598E-3</v>
      </c>
      <c r="Y210" s="17"/>
      <c r="Z210" s="17">
        <v>2.2994906623572198E-3</v>
      </c>
      <c r="AA210" s="17">
        <v>4.4444690740487996E-3</v>
      </c>
      <c r="AB210" s="17"/>
      <c r="AC210" s="17">
        <v>5.8304475863311597E-3</v>
      </c>
      <c r="AD210" s="17">
        <v>6.4726282045517404E-3</v>
      </c>
      <c r="AE210" s="17">
        <v>1.5147895784615199E-3</v>
      </c>
      <c r="AF210" s="17"/>
      <c r="AG210" s="17">
        <v>3.7114876305272301E-3</v>
      </c>
      <c r="AH210" s="17">
        <v>8.2214099403842902E-3</v>
      </c>
      <c r="AI210" s="17"/>
      <c r="AJ210" s="17">
        <v>0</v>
      </c>
      <c r="AK210" s="17">
        <v>7.5497860092535E-3</v>
      </c>
      <c r="AL210" s="17"/>
      <c r="AM210" s="17">
        <v>1.93419742688976E-3</v>
      </c>
      <c r="AN210" s="17">
        <v>0</v>
      </c>
      <c r="AO210" s="17">
        <v>0</v>
      </c>
      <c r="AP210" s="17"/>
      <c r="AQ210" s="17">
        <v>2.87571564584599E-3</v>
      </c>
      <c r="AR210" s="17">
        <v>0</v>
      </c>
      <c r="AS210" s="17">
        <v>0</v>
      </c>
      <c r="AT210" s="17">
        <v>0</v>
      </c>
      <c r="AU210" s="17">
        <v>6.02140953072808E-2</v>
      </c>
      <c r="AV210" s="17"/>
      <c r="AW210" s="17">
        <v>2.3165198261738801E-3</v>
      </c>
      <c r="AX210" s="17">
        <v>1.6649806366494701E-3</v>
      </c>
      <c r="AY210" s="17">
        <v>4.0762582783491702E-3</v>
      </c>
      <c r="AZ210" s="17">
        <v>1.9579191577904602E-3</v>
      </c>
      <c r="BA210" s="17">
        <v>1.0305789963751401E-2</v>
      </c>
      <c r="BB210" s="17"/>
      <c r="BC210" s="17">
        <v>1.1351502773960299E-3</v>
      </c>
      <c r="BD210" s="17">
        <v>1.4689041864062401E-3</v>
      </c>
      <c r="BE210" s="17">
        <v>5.6244236375880196E-3</v>
      </c>
      <c r="BF210" s="17"/>
      <c r="BG210" s="17">
        <v>3.43746013009418E-3</v>
      </c>
      <c r="BH210" s="17">
        <v>0</v>
      </c>
      <c r="BI210" s="17">
        <v>4.09494807562136E-3</v>
      </c>
    </row>
    <row r="211" spans="2:61" x14ac:dyDescent="0.3">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row>
    <row r="212" spans="2:61" x14ac:dyDescent="0.3">
      <c r="B212" s="6" t="s">
        <v>123</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row>
    <row r="213" spans="2:61" x14ac:dyDescent="0.3">
      <c r="B213" s="21" t="s">
        <v>80</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row>
    <row r="214" spans="2:61" x14ac:dyDescent="0.3">
      <c r="B214" t="s">
        <v>180</v>
      </c>
      <c r="C214" s="17">
        <v>0.55259689233153997</v>
      </c>
      <c r="D214" s="17">
        <v>0.54150419725466303</v>
      </c>
      <c r="E214" s="17">
        <v>0.56354668973343403</v>
      </c>
      <c r="F214" s="17"/>
      <c r="G214" s="17">
        <v>0.54836437601133703</v>
      </c>
      <c r="H214" s="17">
        <v>0.55702097703098696</v>
      </c>
      <c r="I214" s="17"/>
      <c r="J214" s="17">
        <v>0.51523095402421504</v>
      </c>
      <c r="K214" s="17">
        <v>0.58205847703583402</v>
      </c>
      <c r="L214" s="17">
        <v>0.54673166302941001</v>
      </c>
      <c r="M214" s="17">
        <v>0.56844760790785998</v>
      </c>
      <c r="N214" s="17">
        <v>0.56899080809365299</v>
      </c>
      <c r="O214" s="17">
        <v>0.53317564977062104</v>
      </c>
      <c r="P214" s="17">
        <v>0.59931151591251597</v>
      </c>
      <c r="Q214" s="17">
        <v>0.518527083982393</v>
      </c>
      <c r="R214" s="17">
        <v>0.54048353707776298</v>
      </c>
      <c r="S214" s="17"/>
      <c r="T214" s="17">
        <v>0.53963817974232298</v>
      </c>
      <c r="U214" s="17">
        <v>0.56437080834117204</v>
      </c>
      <c r="V214" s="17"/>
      <c r="W214" s="17">
        <v>0.565644230441262</v>
      </c>
      <c r="X214" s="17">
        <v>0.50580157098869305</v>
      </c>
      <c r="Y214" s="17"/>
      <c r="Z214" s="17">
        <v>0.54925336733581098</v>
      </c>
      <c r="AA214" s="17">
        <v>0.55657168345539498</v>
      </c>
      <c r="AB214" s="17"/>
      <c r="AC214" s="17">
        <v>0.59780766782855399</v>
      </c>
      <c r="AD214" s="17">
        <v>0.60387628066533405</v>
      </c>
      <c r="AE214" s="17">
        <v>0.53427231681835796</v>
      </c>
      <c r="AF214" s="17"/>
      <c r="AG214" s="17">
        <v>0.51921744384594004</v>
      </c>
      <c r="AH214" s="17">
        <v>0.66460369033660704</v>
      </c>
      <c r="AI214" s="17"/>
      <c r="AJ214" s="17">
        <v>0.36062153211831099</v>
      </c>
      <c r="AK214" s="17">
        <v>0.71821734202960197</v>
      </c>
      <c r="AL214" s="17"/>
      <c r="AM214" s="17">
        <v>0.57446315568707795</v>
      </c>
      <c r="AN214" s="17">
        <v>0.54624472812400704</v>
      </c>
      <c r="AO214" s="17">
        <v>0.471590718429859</v>
      </c>
      <c r="AP214" s="17"/>
      <c r="AQ214" s="17">
        <v>0.73584631117227395</v>
      </c>
      <c r="AR214" s="17">
        <v>0.585865443063044</v>
      </c>
      <c r="AS214" s="17">
        <v>0.359039743488269</v>
      </c>
      <c r="AT214" s="17">
        <v>0.375935437216593</v>
      </c>
      <c r="AU214" s="17">
        <v>0.53093026946002997</v>
      </c>
      <c r="AV214" s="17"/>
      <c r="AW214" s="17">
        <v>0.54379287080332905</v>
      </c>
      <c r="AX214" s="17">
        <v>0.55837073819260696</v>
      </c>
      <c r="AY214" s="17">
        <v>0.54849919126337099</v>
      </c>
      <c r="AZ214" s="17">
        <v>0.54408077148064105</v>
      </c>
      <c r="BA214" s="17">
        <v>0.573665942571711</v>
      </c>
      <c r="BB214" s="17"/>
      <c r="BC214" s="17">
        <v>0.55590942161654799</v>
      </c>
      <c r="BD214" s="17">
        <v>0.55809754834318703</v>
      </c>
      <c r="BE214" s="17">
        <v>0.56698698200854603</v>
      </c>
      <c r="BF214" s="17"/>
      <c r="BG214" s="17">
        <v>0.55397496194409701</v>
      </c>
      <c r="BH214" s="17">
        <v>0.47909663611311898</v>
      </c>
      <c r="BI214" s="17">
        <v>0.57971316926388705</v>
      </c>
    </row>
    <row r="215" spans="2:61" x14ac:dyDescent="0.3">
      <c r="B215" t="s">
        <v>181</v>
      </c>
      <c r="C215" s="17">
        <v>0.363175150424288</v>
      </c>
      <c r="D215" s="17">
        <v>0.38291485851565499</v>
      </c>
      <c r="E215" s="17">
        <v>0.34397973017109901</v>
      </c>
      <c r="F215" s="17"/>
      <c r="G215" s="17">
        <v>0.399522769894883</v>
      </c>
      <c r="H215" s="17">
        <v>0.32548059864317203</v>
      </c>
      <c r="I215" s="17"/>
      <c r="J215" s="17">
        <v>0.43649325964770003</v>
      </c>
      <c r="K215" s="17">
        <v>0.35694728201981002</v>
      </c>
      <c r="L215" s="17">
        <v>0.36599622000860299</v>
      </c>
      <c r="M215" s="17">
        <v>0.33687686156881003</v>
      </c>
      <c r="N215" s="17">
        <v>0.344045789731517</v>
      </c>
      <c r="O215" s="17">
        <v>0.36495844804056299</v>
      </c>
      <c r="P215" s="17">
        <v>0.31423640500614602</v>
      </c>
      <c r="Q215" s="17">
        <v>0.36075225449941301</v>
      </c>
      <c r="R215" s="17">
        <v>0.34390241989287901</v>
      </c>
      <c r="S215" s="17"/>
      <c r="T215" s="17">
        <v>0.41020720880960798</v>
      </c>
      <c r="U215" s="17">
        <v>0.32044316594848299</v>
      </c>
      <c r="V215" s="17"/>
      <c r="W215" s="17">
        <v>0.344421234646625</v>
      </c>
      <c r="X215" s="17">
        <v>0.43043756884805401</v>
      </c>
      <c r="Y215" s="17"/>
      <c r="Z215" s="17">
        <v>0.37169794848390802</v>
      </c>
      <c r="AA215" s="17">
        <v>0.35460283639926898</v>
      </c>
      <c r="AB215" s="17"/>
      <c r="AC215" s="17">
        <v>0.36010839047030202</v>
      </c>
      <c r="AD215" s="17">
        <v>0.34211217487068502</v>
      </c>
      <c r="AE215" s="17">
        <v>0.36821215933204798</v>
      </c>
      <c r="AF215" s="17"/>
      <c r="AG215" s="17">
        <v>0.44798416796498203</v>
      </c>
      <c r="AH215" s="17">
        <v>0.28020880925799102</v>
      </c>
      <c r="AI215" s="17"/>
      <c r="AJ215" s="17">
        <v>0.60844854439574303</v>
      </c>
      <c r="AK215" s="17">
        <v>0.230213760607655</v>
      </c>
      <c r="AL215" s="17"/>
      <c r="AM215" s="17">
        <v>0.33358499207296799</v>
      </c>
      <c r="AN215" s="17">
        <v>0.37961815291818601</v>
      </c>
      <c r="AO215" s="17">
        <v>0.49383288262521302</v>
      </c>
      <c r="AP215" s="17"/>
      <c r="AQ215" s="17">
        <v>0.218405160786246</v>
      </c>
      <c r="AR215" s="17">
        <v>0.34438470405272498</v>
      </c>
      <c r="AS215" s="17">
        <v>0.60512279882074904</v>
      </c>
      <c r="AT215" s="17">
        <v>0.60850602206372295</v>
      </c>
      <c r="AU215" s="17">
        <v>0.36640465650005599</v>
      </c>
      <c r="AV215" s="17"/>
      <c r="AW215" s="17">
        <v>0.405984121427513</v>
      </c>
      <c r="AX215" s="17">
        <v>0.37535213003172802</v>
      </c>
      <c r="AY215" s="17">
        <v>0.35838781902623601</v>
      </c>
      <c r="AZ215" s="17">
        <v>0.31906232199529699</v>
      </c>
      <c r="BA215" s="17">
        <v>0.319590496153003</v>
      </c>
      <c r="BB215" s="17"/>
      <c r="BC215" s="17">
        <v>0.39289871548741401</v>
      </c>
      <c r="BD215" s="17">
        <v>0.361342970400445</v>
      </c>
      <c r="BE215" s="17">
        <v>0.31369036595269101</v>
      </c>
      <c r="BF215" s="17"/>
      <c r="BG215" s="17">
        <v>0.37235547605866798</v>
      </c>
      <c r="BH215" s="17">
        <v>0.39558784448213402</v>
      </c>
      <c r="BI215" s="17">
        <v>0.30868871465297498</v>
      </c>
    </row>
    <row r="216" spans="2:61" x14ac:dyDescent="0.3">
      <c r="B216" t="s">
        <v>85</v>
      </c>
      <c r="C216" s="17">
        <v>8.4227957244171398E-2</v>
      </c>
      <c r="D216" s="17">
        <v>7.5580944229682104E-2</v>
      </c>
      <c r="E216" s="17">
        <v>9.24735800954673E-2</v>
      </c>
      <c r="F216" s="17"/>
      <c r="G216" s="17">
        <v>5.2112854093779901E-2</v>
      </c>
      <c r="H216" s="17">
        <v>0.117498424325841</v>
      </c>
      <c r="I216" s="17"/>
      <c r="J216" s="17">
        <v>4.8275786328085497E-2</v>
      </c>
      <c r="K216" s="17">
        <v>6.0994240944355099E-2</v>
      </c>
      <c r="L216" s="17">
        <v>8.7272116961987597E-2</v>
      </c>
      <c r="M216" s="17">
        <v>9.4675530523329998E-2</v>
      </c>
      <c r="N216" s="17">
        <v>8.6963402174830506E-2</v>
      </c>
      <c r="O216" s="17">
        <v>0.101865902188817</v>
      </c>
      <c r="P216" s="17">
        <v>8.6452079081338007E-2</v>
      </c>
      <c r="Q216" s="17">
        <v>0.12072066151819399</v>
      </c>
      <c r="R216" s="17">
        <v>0.115614043029358</v>
      </c>
      <c r="S216" s="17"/>
      <c r="T216" s="17">
        <v>5.0154611448068702E-2</v>
      </c>
      <c r="U216" s="17">
        <v>0.115186025710345</v>
      </c>
      <c r="V216" s="17"/>
      <c r="W216" s="17">
        <v>8.9934534912113007E-2</v>
      </c>
      <c r="X216" s="17">
        <v>6.37608601632529E-2</v>
      </c>
      <c r="Y216" s="17"/>
      <c r="Z216" s="17">
        <v>7.9048684180281006E-2</v>
      </c>
      <c r="AA216" s="17">
        <v>8.88254801453357E-2</v>
      </c>
      <c r="AB216" s="17"/>
      <c r="AC216" s="17">
        <v>4.2083941701143802E-2</v>
      </c>
      <c r="AD216" s="17">
        <v>5.4011544463981001E-2</v>
      </c>
      <c r="AE216" s="17">
        <v>9.7515523849594304E-2</v>
      </c>
      <c r="AF216" s="17"/>
      <c r="AG216" s="17">
        <v>3.2798388189078202E-2</v>
      </c>
      <c r="AH216" s="17">
        <v>5.5187500405401699E-2</v>
      </c>
      <c r="AI216" s="17"/>
      <c r="AJ216" s="17">
        <v>3.0929923485946299E-2</v>
      </c>
      <c r="AK216" s="17">
        <v>5.1568897362743102E-2</v>
      </c>
      <c r="AL216" s="17"/>
      <c r="AM216" s="17">
        <v>9.1951852239953905E-2</v>
      </c>
      <c r="AN216" s="17">
        <v>7.4137118957806503E-2</v>
      </c>
      <c r="AO216" s="17">
        <v>3.4576398944928199E-2</v>
      </c>
      <c r="AP216" s="17"/>
      <c r="AQ216" s="17">
        <v>4.5748528041480503E-2</v>
      </c>
      <c r="AR216" s="17">
        <v>6.9749852884230801E-2</v>
      </c>
      <c r="AS216" s="17">
        <v>3.5837457690981699E-2</v>
      </c>
      <c r="AT216" s="17">
        <v>1.55585407196842E-2</v>
      </c>
      <c r="AU216" s="17">
        <v>0.102665074039914</v>
      </c>
      <c r="AV216" s="17"/>
      <c r="AW216" s="17">
        <v>5.0223007769158202E-2</v>
      </c>
      <c r="AX216" s="17">
        <v>6.6277131775664799E-2</v>
      </c>
      <c r="AY216" s="17">
        <v>9.3112989710393099E-2</v>
      </c>
      <c r="AZ216" s="17">
        <v>0.13685690652406199</v>
      </c>
      <c r="BA216" s="17">
        <v>0.106743561275285</v>
      </c>
      <c r="BB216" s="17"/>
      <c r="BC216" s="17">
        <v>5.1191862896038498E-2</v>
      </c>
      <c r="BD216" s="17">
        <v>8.0559481256367596E-2</v>
      </c>
      <c r="BE216" s="17">
        <v>0.11932265203876199</v>
      </c>
      <c r="BF216" s="17"/>
      <c r="BG216" s="17">
        <v>7.3669561997234498E-2</v>
      </c>
      <c r="BH216" s="17">
        <v>0.125315519404747</v>
      </c>
      <c r="BI216" s="17">
        <v>0.11159811608313799</v>
      </c>
    </row>
    <row r="217" spans="2:61" x14ac:dyDescent="0.3">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row>
    <row r="218" spans="2:61" x14ac:dyDescent="0.3">
      <c r="B218" s="6" t="s">
        <v>123</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row>
    <row r="219" spans="2:61" x14ac:dyDescent="0.3">
      <c r="B219" s="21" t="s">
        <v>80</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row>
    <row r="220" spans="2:61" x14ac:dyDescent="0.3">
      <c r="B220" t="s">
        <v>182</v>
      </c>
      <c r="C220" s="17">
        <v>0.55421256692547305</v>
      </c>
      <c r="D220" s="17">
        <v>0.54176801745069703</v>
      </c>
      <c r="E220" s="17">
        <v>0.56598923673607304</v>
      </c>
      <c r="F220" s="17"/>
      <c r="G220" s="17">
        <v>0.580110917619447</v>
      </c>
      <c r="H220" s="17">
        <v>0.52646134546601797</v>
      </c>
      <c r="I220" s="17"/>
      <c r="J220" s="17">
        <v>0.57633920909515002</v>
      </c>
      <c r="K220" s="17">
        <v>0.56691191399323704</v>
      </c>
      <c r="L220" s="17">
        <v>0.56693423828327405</v>
      </c>
      <c r="M220" s="17">
        <v>0.52665164311125001</v>
      </c>
      <c r="N220" s="17">
        <v>0.53334079954791402</v>
      </c>
      <c r="O220" s="17">
        <v>0.51701453536060205</v>
      </c>
      <c r="P220" s="17">
        <v>0.56647734739301503</v>
      </c>
      <c r="Q220" s="17">
        <v>0.57894990078842401</v>
      </c>
      <c r="R220" s="17">
        <v>0.55021865400050496</v>
      </c>
      <c r="S220" s="17"/>
      <c r="T220" s="17">
        <v>0.59013524055058597</v>
      </c>
      <c r="U220" s="17">
        <v>0.52157425203179997</v>
      </c>
      <c r="V220" s="17"/>
      <c r="W220" s="17">
        <v>0.55496663212804898</v>
      </c>
      <c r="X220" s="17">
        <v>0.55150805178443696</v>
      </c>
      <c r="Y220" s="17"/>
      <c r="Z220" s="17">
        <v>0.55410178858479797</v>
      </c>
      <c r="AA220" s="17">
        <v>0.55540147021087705</v>
      </c>
      <c r="AB220" s="17"/>
      <c r="AC220" s="17">
        <v>0.62516606774004801</v>
      </c>
      <c r="AD220" s="17">
        <v>0.55726670466666905</v>
      </c>
      <c r="AE220" s="17">
        <v>0.53707314648424798</v>
      </c>
      <c r="AF220" s="17"/>
      <c r="AG220" s="17">
        <v>0.60345635856060797</v>
      </c>
      <c r="AH220" s="17">
        <v>0.61051800859414396</v>
      </c>
      <c r="AI220" s="17"/>
      <c r="AJ220" s="17">
        <v>0.500380449142107</v>
      </c>
      <c r="AK220" s="17">
        <v>0.65937146434264804</v>
      </c>
      <c r="AL220" s="17"/>
      <c r="AM220" s="17">
        <v>0.55205183057224705</v>
      </c>
      <c r="AN220" s="17">
        <v>0.57986067146297704</v>
      </c>
      <c r="AO220" s="17">
        <v>0.57558583449372203</v>
      </c>
      <c r="AP220" s="17"/>
      <c r="AQ220" s="17">
        <v>0.66785438479915404</v>
      </c>
      <c r="AR220" s="17">
        <v>0.609323390753853</v>
      </c>
      <c r="AS220" s="17">
        <v>0.50392658565700799</v>
      </c>
      <c r="AT220" s="17">
        <v>0.50318434194261996</v>
      </c>
      <c r="AU220" s="17">
        <v>0.54133382018210097</v>
      </c>
      <c r="AV220" s="17"/>
      <c r="AW220" s="17">
        <v>0.60576269936877603</v>
      </c>
      <c r="AX220" s="17">
        <v>0.56129577545217701</v>
      </c>
      <c r="AY220" s="17">
        <v>0.52560983247092397</v>
      </c>
      <c r="AZ220" s="17">
        <v>0.52791820922648003</v>
      </c>
      <c r="BA220" s="17">
        <v>0.52847706226880498</v>
      </c>
      <c r="BB220" s="17"/>
      <c r="BC220" s="17">
        <v>0.62774786472298605</v>
      </c>
      <c r="BD220" s="17">
        <v>0.552775242126892</v>
      </c>
      <c r="BE220" s="17">
        <v>0.46624190393031101</v>
      </c>
      <c r="BF220" s="17"/>
      <c r="BG220" s="17">
        <v>0.56167796852451002</v>
      </c>
      <c r="BH220" s="17">
        <v>0.51075640714878701</v>
      </c>
      <c r="BI220" s="17">
        <v>0.53877439772249602</v>
      </c>
    </row>
    <row r="221" spans="2:61" x14ac:dyDescent="0.3">
      <c r="B221" t="s">
        <v>183</v>
      </c>
      <c r="C221" s="17">
        <v>0.17673487766475601</v>
      </c>
      <c r="D221" s="17">
        <v>0.19853551601736899</v>
      </c>
      <c r="E221" s="17">
        <v>0.15519933669267699</v>
      </c>
      <c r="F221" s="17"/>
      <c r="G221" s="17">
        <v>0.194014199334094</v>
      </c>
      <c r="H221" s="17">
        <v>0.157973148264035</v>
      </c>
      <c r="I221" s="17"/>
      <c r="J221" s="17">
        <v>0.21797511344239801</v>
      </c>
      <c r="K221" s="17">
        <v>0.16589554402524201</v>
      </c>
      <c r="L221" s="17">
        <v>0.14688499935494101</v>
      </c>
      <c r="M221" s="17">
        <v>0.180732979554692</v>
      </c>
      <c r="N221" s="17">
        <v>0.20329527397497699</v>
      </c>
      <c r="O221" s="17">
        <v>0.174414711146678</v>
      </c>
      <c r="P221" s="17">
        <v>0.150117323131196</v>
      </c>
      <c r="Q221" s="17">
        <v>0.13643793289275599</v>
      </c>
      <c r="R221" s="17">
        <v>0.17448729762769899</v>
      </c>
      <c r="S221" s="17"/>
      <c r="T221" s="17">
        <v>0.19431671682003501</v>
      </c>
      <c r="U221" s="17">
        <v>0.16076052094653001</v>
      </c>
      <c r="V221" s="17"/>
      <c r="W221" s="17">
        <v>0.16545066107598799</v>
      </c>
      <c r="X221" s="17">
        <v>0.21720662270064101</v>
      </c>
      <c r="Y221" s="17"/>
      <c r="Z221" s="17">
        <v>0.185531526789877</v>
      </c>
      <c r="AA221" s="17">
        <v>0.16705056786105099</v>
      </c>
      <c r="AB221" s="17"/>
      <c r="AC221" s="17">
        <v>0.17103471196820899</v>
      </c>
      <c r="AD221" s="17">
        <v>0.201044939355633</v>
      </c>
      <c r="AE221" s="17">
        <v>0.174202039711849</v>
      </c>
      <c r="AF221" s="17"/>
      <c r="AG221" s="17">
        <v>0.18390803602709199</v>
      </c>
      <c r="AH221" s="17">
        <v>0.17559479689596</v>
      </c>
      <c r="AI221" s="17"/>
      <c r="AJ221" s="17">
        <v>0.20358522671062401</v>
      </c>
      <c r="AK221" s="17">
        <v>0.16833562256294299</v>
      </c>
      <c r="AL221" s="17"/>
      <c r="AM221" s="17">
        <v>0.17435959697141501</v>
      </c>
      <c r="AN221" s="17">
        <v>0.131500756738335</v>
      </c>
      <c r="AO221" s="17">
        <v>0.21050446975116399</v>
      </c>
      <c r="AP221" s="17"/>
      <c r="AQ221" s="17">
        <v>0.17425275135644699</v>
      </c>
      <c r="AR221" s="17">
        <v>0.20929850539202899</v>
      </c>
      <c r="AS221" s="17">
        <v>0.197703957717905</v>
      </c>
      <c r="AT221" s="17">
        <v>0.23792817993241</v>
      </c>
      <c r="AU221" s="17">
        <v>7.8126948572190796E-2</v>
      </c>
      <c r="AV221" s="17"/>
      <c r="AW221" s="17">
        <v>0.18603436508761101</v>
      </c>
      <c r="AX221" s="17">
        <v>0.187830203252974</v>
      </c>
      <c r="AY221" s="17">
        <v>0.17895325664622799</v>
      </c>
      <c r="AZ221" s="17">
        <v>0.177246573878098</v>
      </c>
      <c r="BA221" s="17">
        <v>0.121562320950677</v>
      </c>
      <c r="BB221" s="17"/>
      <c r="BC221" s="17">
        <v>0.158373189908806</v>
      </c>
      <c r="BD221" s="17">
        <v>0.18428977571263599</v>
      </c>
      <c r="BE221" s="17">
        <v>0.20910000265322701</v>
      </c>
      <c r="BF221" s="17"/>
      <c r="BG221" s="17">
        <v>0.18361540425314801</v>
      </c>
      <c r="BH221" s="17">
        <v>0.190036426618992</v>
      </c>
      <c r="BI221" s="17">
        <v>0.141543601603945</v>
      </c>
    </row>
    <row r="222" spans="2:61" x14ac:dyDescent="0.3">
      <c r="B222" t="s">
        <v>184</v>
      </c>
      <c r="C222" s="17">
        <v>4.4632078819697302E-2</v>
      </c>
      <c r="D222" s="17">
        <v>5.7220657090332597E-2</v>
      </c>
      <c r="E222" s="17">
        <v>3.2110578785566203E-2</v>
      </c>
      <c r="F222" s="17"/>
      <c r="G222" s="17">
        <v>4.7114877247804901E-2</v>
      </c>
      <c r="H222" s="17">
        <v>4.2251373335986102E-2</v>
      </c>
      <c r="I222" s="17"/>
      <c r="J222" s="17">
        <v>4.5255868689409097E-2</v>
      </c>
      <c r="K222" s="17">
        <v>3.2547675829702798E-2</v>
      </c>
      <c r="L222" s="17">
        <v>3.5574203853346198E-2</v>
      </c>
      <c r="M222" s="17">
        <v>5.40414618181249E-2</v>
      </c>
      <c r="N222" s="17">
        <v>4.11542524600551E-2</v>
      </c>
      <c r="O222" s="17">
        <v>5.0179636958386301E-2</v>
      </c>
      <c r="P222" s="17">
        <v>4.4447461978829997E-2</v>
      </c>
      <c r="Q222" s="17">
        <v>5.8832093101606801E-2</v>
      </c>
      <c r="R222" s="17">
        <v>4.9648352911607997E-2</v>
      </c>
      <c r="S222" s="17"/>
      <c r="T222" s="17">
        <v>4.7837857764986801E-2</v>
      </c>
      <c r="U222" s="17">
        <v>4.1719399663691502E-2</v>
      </c>
      <c r="V222" s="17"/>
      <c r="W222" s="17">
        <v>4.3980855266954999E-2</v>
      </c>
      <c r="X222" s="17">
        <v>4.6967744160806402E-2</v>
      </c>
      <c r="Y222" s="17"/>
      <c r="Z222" s="17">
        <v>4.83265292794057E-2</v>
      </c>
      <c r="AA222" s="17">
        <v>4.0353798149255597E-2</v>
      </c>
      <c r="AB222" s="17"/>
      <c r="AC222" s="17">
        <v>2.8247460440011501E-2</v>
      </c>
      <c r="AD222" s="17">
        <v>7.6394511864548306E-2</v>
      </c>
      <c r="AE222" s="17">
        <v>4.5756238250123697E-2</v>
      </c>
      <c r="AF222" s="17"/>
      <c r="AG222" s="17">
        <v>2.9346941358493299E-2</v>
      </c>
      <c r="AH222" s="17">
        <v>5.3790149608173798E-2</v>
      </c>
      <c r="AI222" s="17"/>
      <c r="AJ222" s="17">
        <v>4.8256562305979599E-2</v>
      </c>
      <c r="AK222" s="17">
        <v>3.8771369041356099E-2</v>
      </c>
      <c r="AL222" s="17"/>
      <c r="AM222" s="17">
        <v>4.4183243782594299E-2</v>
      </c>
      <c r="AN222" s="17">
        <v>5.3729061368058197E-2</v>
      </c>
      <c r="AO222" s="17">
        <v>5.14090449036761E-2</v>
      </c>
      <c r="AP222" s="17"/>
      <c r="AQ222" s="17">
        <v>3.7361725114787199E-2</v>
      </c>
      <c r="AR222" s="17">
        <v>6.77402806683816E-2</v>
      </c>
      <c r="AS222" s="17">
        <v>5.0448422395994001E-2</v>
      </c>
      <c r="AT222" s="17">
        <v>4.8586853359841697E-2</v>
      </c>
      <c r="AU222" s="17">
        <v>3.76325115486374E-2</v>
      </c>
      <c r="AV222" s="17"/>
      <c r="AW222" s="17">
        <v>4.1730679705285302E-2</v>
      </c>
      <c r="AX222" s="17">
        <v>3.6266334891616299E-2</v>
      </c>
      <c r="AY222" s="17">
        <v>6.2445720495309401E-2</v>
      </c>
      <c r="AZ222" s="17">
        <v>4.5287343637736399E-2</v>
      </c>
      <c r="BA222" s="17">
        <v>3.8628326970957798E-2</v>
      </c>
      <c r="BB222" s="17"/>
      <c r="BC222" s="17">
        <v>3.5698813028818402E-2</v>
      </c>
      <c r="BD222" s="17">
        <v>4.1045882015656503E-2</v>
      </c>
      <c r="BE222" s="17">
        <v>6.68049535632525E-2</v>
      </c>
      <c r="BF222" s="17"/>
      <c r="BG222" s="17">
        <v>4.5491088692320499E-2</v>
      </c>
      <c r="BH222" s="17">
        <v>4.5881363118908398E-2</v>
      </c>
      <c r="BI222" s="17">
        <v>4.05085336322085E-2</v>
      </c>
    </row>
    <row r="223" spans="2:61" x14ac:dyDescent="0.3">
      <c r="B223" t="s">
        <v>185</v>
      </c>
      <c r="C223" s="17">
        <v>0.121972415853372</v>
      </c>
      <c r="D223" s="17">
        <v>0.112429960318071</v>
      </c>
      <c r="E223" s="17">
        <v>0.13169737059165901</v>
      </c>
      <c r="F223" s="17"/>
      <c r="G223" s="17">
        <v>0.113003772788349</v>
      </c>
      <c r="H223" s="17">
        <v>0.131640633619138</v>
      </c>
      <c r="I223" s="17"/>
      <c r="J223" s="17">
        <v>0.106356271496578</v>
      </c>
      <c r="K223" s="17">
        <v>0.1388410957416</v>
      </c>
      <c r="L223" s="17">
        <v>0.14011154754965399</v>
      </c>
      <c r="M223" s="17">
        <v>0.115418401188235</v>
      </c>
      <c r="N223" s="17">
        <v>0.11854904672977901</v>
      </c>
      <c r="O223" s="17">
        <v>0.14781672691574799</v>
      </c>
      <c r="P223" s="17">
        <v>0.121076653205202</v>
      </c>
      <c r="Q223" s="17">
        <v>0.112101286717895</v>
      </c>
      <c r="R223" s="17">
        <v>9.9322730939340506E-2</v>
      </c>
      <c r="S223" s="17"/>
      <c r="T223" s="17">
        <v>0.10917344846850401</v>
      </c>
      <c r="U223" s="17">
        <v>0.13360119193448</v>
      </c>
      <c r="V223" s="17"/>
      <c r="W223" s="17">
        <v>0.12423710453070901</v>
      </c>
      <c r="X223" s="17">
        <v>0.113849928836762</v>
      </c>
      <c r="Y223" s="17"/>
      <c r="Z223" s="17">
        <v>0.12135648315372</v>
      </c>
      <c r="AA223" s="17">
        <v>0.121445222341487</v>
      </c>
      <c r="AB223" s="17"/>
      <c r="AC223" s="17">
        <v>0.115582786126816</v>
      </c>
      <c r="AD223" s="17">
        <v>9.8281231311904096E-2</v>
      </c>
      <c r="AE223" s="17">
        <v>0.12850746951556399</v>
      </c>
      <c r="AF223" s="17"/>
      <c r="AG223" s="17">
        <v>0.13476753155079499</v>
      </c>
      <c r="AH223" s="17">
        <v>8.7333014540335305E-2</v>
      </c>
      <c r="AI223" s="17"/>
      <c r="AJ223" s="17">
        <v>0.181310110458093</v>
      </c>
      <c r="AK223" s="17">
        <v>7.3858541278636697E-2</v>
      </c>
      <c r="AL223" s="17"/>
      <c r="AM223" s="17">
        <v>0.117655926483833</v>
      </c>
      <c r="AN223" s="17">
        <v>0.13035164905079299</v>
      </c>
      <c r="AO223" s="17">
        <v>0.12332643759517101</v>
      </c>
      <c r="AP223" s="17"/>
      <c r="AQ223" s="17">
        <v>6.4458595040835107E-2</v>
      </c>
      <c r="AR223" s="17">
        <v>8.4385089956940704E-2</v>
      </c>
      <c r="AS223" s="17">
        <v>0.17142728360946899</v>
      </c>
      <c r="AT223" s="17">
        <v>0.17135349855169499</v>
      </c>
      <c r="AU223" s="17">
        <v>0.229048946198361</v>
      </c>
      <c r="AV223" s="17"/>
      <c r="AW223" s="17">
        <v>0.102434145567268</v>
      </c>
      <c r="AX223" s="17">
        <v>0.11913725894612399</v>
      </c>
      <c r="AY223" s="17">
        <v>0.12163946466428099</v>
      </c>
      <c r="AZ223" s="17">
        <v>0.12652364928653101</v>
      </c>
      <c r="BA223" s="17">
        <v>0.16201696153762299</v>
      </c>
      <c r="BB223" s="17"/>
      <c r="BC223" s="17">
        <v>0.112030703138487</v>
      </c>
      <c r="BD223" s="17">
        <v>0.120616562470412</v>
      </c>
      <c r="BE223" s="17">
        <v>0.12694493830048301</v>
      </c>
      <c r="BF223" s="17"/>
      <c r="BG223" s="17">
        <v>0.11680848247664</v>
      </c>
      <c r="BH223" s="17">
        <v>0.13187786897244799</v>
      </c>
      <c r="BI223" s="17">
        <v>0.140711968971033</v>
      </c>
    </row>
    <row r="224" spans="2:61" x14ac:dyDescent="0.3">
      <c r="B224" t="s">
        <v>85</v>
      </c>
      <c r="C224" s="17">
        <v>0.102448060736702</v>
      </c>
      <c r="D224" s="17">
        <v>9.00458491235301E-2</v>
      </c>
      <c r="E224" s="17">
        <v>0.115003477194025</v>
      </c>
      <c r="F224" s="17"/>
      <c r="G224" s="17">
        <v>6.5756233010304505E-2</v>
      </c>
      <c r="H224" s="17">
        <v>0.14167349931482201</v>
      </c>
      <c r="I224" s="17"/>
      <c r="J224" s="17">
        <v>5.4073537276464599E-2</v>
      </c>
      <c r="K224" s="17">
        <v>9.5803770410218897E-2</v>
      </c>
      <c r="L224" s="17">
        <v>0.110495010958786</v>
      </c>
      <c r="M224" s="17">
        <v>0.123155514327698</v>
      </c>
      <c r="N224" s="17">
        <v>0.103660627287275</v>
      </c>
      <c r="O224" s="17">
        <v>0.110574389618586</v>
      </c>
      <c r="P224" s="17">
        <v>0.11788121429175701</v>
      </c>
      <c r="Q224" s="17">
        <v>0.11367878649931901</v>
      </c>
      <c r="R224" s="17">
        <v>0.12632296452084801</v>
      </c>
      <c r="S224" s="17"/>
      <c r="T224" s="17">
        <v>5.8536736395888501E-2</v>
      </c>
      <c r="U224" s="17">
        <v>0.14234463542349801</v>
      </c>
      <c r="V224" s="17"/>
      <c r="W224" s="17">
        <v>0.111364746998299</v>
      </c>
      <c r="X224" s="17">
        <v>7.0467652517353693E-2</v>
      </c>
      <c r="Y224" s="17"/>
      <c r="Z224" s="17">
        <v>9.0683672192199596E-2</v>
      </c>
      <c r="AA224" s="17">
        <v>0.115748941437329</v>
      </c>
      <c r="AB224" s="17"/>
      <c r="AC224" s="17">
        <v>5.9968973724915199E-2</v>
      </c>
      <c r="AD224" s="17">
        <v>6.7012612801245194E-2</v>
      </c>
      <c r="AE224" s="17">
        <v>0.11446110603821601</v>
      </c>
      <c r="AF224" s="17"/>
      <c r="AG224" s="17">
        <v>4.8521132503012203E-2</v>
      </c>
      <c r="AH224" s="17">
        <v>7.27640303613869E-2</v>
      </c>
      <c r="AI224" s="17"/>
      <c r="AJ224" s="17">
        <v>6.6467651383196297E-2</v>
      </c>
      <c r="AK224" s="17">
        <v>5.9663002774416399E-2</v>
      </c>
      <c r="AL224" s="17"/>
      <c r="AM224" s="17">
        <v>0.11174940218991</v>
      </c>
      <c r="AN224" s="17">
        <v>0.104557861379837</v>
      </c>
      <c r="AO224" s="17">
        <v>3.9174213256267403E-2</v>
      </c>
      <c r="AP224" s="17"/>
      <c r="AQ224" s="17">
        <v>5.6072543688776198E-2</v>
      </c>
      <c r="AR224" s="17">
        <v>2.9252733228795898E-2</v>
      </c>
      <c r="AS224" s="17">
        <v>7.6493750619623893E-2</v>
      </c>
      <c r="AT224" s="17">
        <v>3.8947126213433901E-2</v>
      </c>
      <c r="AU224" s="17">
        <v>0.11385777349871</v>
      </c>
      <c r="AV224" s="17"/>
      <c r="AW224" s="17">
        <v>6.4038110271059295E-2</v>
      </c>
      <c r="AX224" s="17">
        <v>9.54704274571085E-2</v>
      </c>
      <c r="AY224" s="17">
        <v>0.11135172572325799</v>
      </c>
      <c r="AZ224" s="17">
        <v>0.12302422397115401</v>
      </c>
      <c r="BA224" s="17">
        <v>0.149315328271938</v>
      </c>
      <c r="BB224" s="17"/>
      <c r="BC224" s="17">
        <v>6.6149429200902804E-2</v>
      </c>
      <c r="BD224" s="17">
        <v>0.101272537674404</v>
      </c>
      <c r="BE224" s="17">
        <v>0.13090820155272601</v>
      </c>
      <c r="BF224" s="17"/>
      <c r="BG224" s="17">
        <v>9.2407056053381301E-2</v>
      </c>
      <c r="BH224" s="17">
        <v>0.12144793414086399</v>
      </c>
      <c r="BI224" s="17">
        <v>0.13846149807031799</v>
      </c>
    </row>
    <row r="225" spans="2:61" x14ac:dyDescent="0.3">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row>
    <row r="226" spans="2:61" x14ac:dyDescent="0.3">
      <c r="B226" s="6" t="s">
        <v>189</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row>
    <row r="227" spans="2:61" x14ac:dyDescent="0.3">
      <c r="B227" s="21" t="s">
        <v>80</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row>
    <row r="228" spans="2:61" x14ac:dyDescent="0.3">
      <c r="B228" t="s">
        <v>186</v>
      </c>
      <c r="C228" s="17">
        <v>6.3438937819157395E-2</v>
      </c>
      <c r="D228" s="17">
        <v>6.9964067350203593E-2</v>
      </c>
      <c r="E228" s="17">
        <v>5.7008940809243E-2</v>
      </c>
      <c r="F228" s="17"/>
      <c r="G228" s="17">
        <v>7.0599801808217705E-2</v>
      </c>
      <c r="H228" s="17">
        <v>5.6226194197898101E-2</v>
      </c>
      <c r="I228" s="17"/>
      <c r="J228" s="17">
        <v>7.6311435217221002E-2</v>
      </c>
      <c r="K228" s="17">
        <v>6.7215179624381199E-2</v>
      </c>
      <c r="L228" s="17">
        <v>8.3822701305998795E-2</v>
      </c>
      <c r="M228" s="17">
        <v>5.5395573521732203E-2</v>
      </c>
      <c r="N228" s="17">
        <v>5.6758144709720501E-2</v>
      </c>
      <c r="O228" s="17">
        <v>6.3312265863474701E-2</v>
      </c>
      <c r="P228" s="17">
        <v>5.3532143864575103E-2</v>
      </c>
      <c r="Q228" s="17">
        <v>5.59982830290831E-2</v>
      </c>
      <c r="R228" s="17">
        <v>4.8625297273347398E-2</v>
      </c>
      <c r="S228" s="17"/>
      <c r="T228" s="17">
        <v>7.5390649537409704E-2</v>
      </c>
      <c r="U228" s="17">
        <v>5.2579954029430997E-2</v>
      </c>
      <c r="V228" s="17"/>
      <c r="W228" s="17">
        <v>6.4781306441481695E-2</v>
      </c>
      <c r="X228" s="17">
        <v>5.8624425424831102E-2</v>
      </c>
      <c r="Y228" s="17"/>
      <c r="Z228" s="17">
        <v>6.7701719382062306E-2</v>
      </c>
      <c r="AA228" s="17">
        <v>5.9253330344152699E-2</v>
      </c>
      <c r="AB228" s="17"/>
      <c r="AC228" s="17">
        <v>5.3401626395452102E-2</v>
      </c>
      <c r="AD228" s="17">
        <v>6.6162518743366205E-2</v>
      </c>
      <c r="AE228" s="17">
        <v>6.4704176967868204E-2</v>
      </c>
      <c r="AF228" s="17"/>
      <c r="AG228" s="17">
        <v>6.0081985491748598E-2</v>
      </c>
      <c r="AH228" s="17">
        <v>5.5828011833435602E-2</v>
      </c>
      <c r="AI228" s="17"/>
      <c r="AJ228" s="17">
        <v>9.1829541452685806E-2</v>
      </c>
      <c r="AK228" s="17">
        <v>4.0366338741526002E-2</v>
      </c>
      <c r="AL228" s="17"/>
      <c r="AM228" s="17">
        <v>5.92744663114909E-2</v>
      </c>
      <c r="AN228" s="17">
        <v>7.2882508985889202E-2</v>
      </c>
      <c r="AO228" s="17">
        <v>8.9689868553376101E-2</v>
      </c>
      <c r="AP228" s="17"/>
      <c r="AQ228" s="17">
        <v>3.9440096460364199E-2</v>
      </c>
      <c r="AR228" s="17">
        <v>6.9055562339899706E-2</v>
      </c>
      <c r="AS228" s="17">
        <v>8.1067965342338205E-2</v>
      </c>
      <c r="AT228" s="17">
        <v>0.12498125170395501</v>
      </c>
      <c r="AU228" s="17">
        <v>3.0015669385293701E-2</v>
      </c>
      <c r="AV228" s="17"/>
      <c r="AW228" s="17">
        <v>6.4358676816475793E-2</v>
      </c>
      <c r="AX228" s="17">
        <v>5.8464760412944197E-2</v>
      </c>
      <c r="AY228" s="17">
        <v>7.6959164644560998E-2</v>
      </c>
      <c r="AZ228" s="17">
        <v>4.9196407498320903E-2</v>
      </c>
      <c r="BA228" s="17">
        <v>7.0688908904085704E-2</v>
      </c>
      <c r="BB228" s="17"/>
      <c r="BC228" s="17">
        <v>7.5022094369184195E-2</v>
      </c>
      <c r="BD228" s="17">
        <v>5.7583638297118003E-2</v>
      </c>
      <c r="BE228" s="17">
        <v>5.8632156552050702E-2</v>
      </c>
      <c r="BF228" s="17"/>
      <c r="BG228" s="17">
        <v>6.8974198719668298E-2</v>
      </c>
      <c r="BH228" s="17">
        <v>5.3268870748643303E-2</v>
      </c>
      <c r="BI228" s="17">
        <v>4.3932592282975698E-2</v>
      </c>
    </row>
    <row r="229" spans="2:61" x14ac:dyDescent="0.3">
      <c r="B229" t="s">
        <v>187</v>
      </c>
      <c r="C229" s="17">
        <v>0.39083274236900201</v>
      </c>
      <c r="D229" s="17">
        <v>0.451560232537978</v>
      </c>
      <c r="E229" s="17">
        <v>0.330691722548417</v>
      </c>
      <c r="F229" s="17"/>
      <c r="G229" s="17">
        <v>0.46252771844321</v>
      </c>
      <c r="H229" s="17">
        <v>0.31607992885528502</v>
      </c>
      <c r="I229" s="17"/>
      <c r="J229" s="17">
        <v>0.57705744216557897</v>
      </c>
      <c r="K229" s="17">
        <v>0.36558960234723198</v>
      </c>
      <c r="L229" s="17">
        <v>0.31763730515155097</v>
      </c>
      <c r="M229" s="17">
        <v>0.37700660861880703</v>
      </c>
      <c r="N229" s="17">
        <v>0.37133908366919</v>
      </c>
      <c r="O229" s="17">
        <v>0.34843415344499301</v>
      </c>
      <c r="P229" s="17">
        <v>0.33784314320401598</v>
      </c>
      <c r="Q229" s="17">
        <v>0.375690486150693</v>
      </c>
      <c r="R229" s="17">
        <v>0.33940502817961699</v>
      </c>
      <c r="S229" s="17"/>
      <c r="T229" s="17">
        <v>0.49280371831497</v>
      </c>
      <c r="U229" s="17">
        <v>0.29818482708095001</v>
      </c>
      <c r="V229" s="17"/>
      <c r="W229" s="17">
        <v>0.35263666480069</v>
      </c>
      <c r="X229" s="17">
        <v>0.52782602857146699</v>
      </c>
      <c r="Y229" s="17"/>
      <c r="Z229" s="17">
        <v>0.39568004504960302</v>
      </c>
      <c r="AA229" s="17">
        <v>0.38776841634983</v>
      </c>
      <c r="AB229" s="17"/>
      <c r="AC229" s="17">
        <v>0.314562808243397</v>
      </c>
      <c r="AD229" s="17">
        <v>0.325228034545676</v>
      </c>
      <c r="AE229" s="17">
        <v>0.42923048839929701</v>
      </c>
      <c r="AF229" s="17"/>
      <c r="AG229" s="17">
        <v>0.36318662347075698</v>
      </c>
      <c r="AH229" s="17">
        <v>0.28258482912972999</v>
      </c>
      <c r="AI229" s="17"/>
      <c r="AJ229" s="17">
        <v>0.452640422738255</v>
      </c>
      <c r="AK229" s="17">
        <v>0.25490956420911898</v>
      </c>
      <c r="AL229" s="17"/>
      <c r="AM229" s="17">
        <v>0.353646087927178</v>
      </c>
      <c r="AN229" s="17">
        <v>0.39562588956693601</v>
      </c>
      <c r="AO229" s="17">
        <v>0.60093331695490104</v>
      </c>
      <c r="AP229" s="17"/>
      <c r="AQ229" s="17">
        <v>0.25191308652314098</v>
      </c>
      <c r="AR229" s="17">
        <v>0.46804807785569102</v>
      </c>
      <c r="AS229" s="17">
        <v>0.40282007901918199</v>
      </c>
      <c r="AT229" s="17">
        <v>0.57820668358105698</v>
      </c>
      <c r="AU229" s="17">
        <v>0.16690967193896</v>
      </c>
      <c r="AV229" s="17"/>
      <c r="AW229" s="17">
        <v>0.473117292372152</v>
      </c>
      <c r="AX229" s="17">
        <v>0.40023997902967401</v>
      </c>
      <c r="AY229" s="17">
        <v>0.36975072132026798</v>
      </c>
      <c r="AZ229" s="17">
        <v>0.34484055274993802</v>
      </c>
      <c r="BA229" s="17">
        <v>0.31317428525753899</v>
      </c>
      <c r="BB229" s="17"/>
      <c r="BC229" s="17">
        <v>0.44775165321604998</v>
      </c>
      <c r="BD229" s="17">
        <v>0.39589905293057698</v>
      </c>
      <c r="BE229" s="17">
        <v>0.32762074956757498</v>
      </c>
      <c r="BF229" s="17"/>
      <c r="BG229" s="17">
        <v>0.41981933846355601</v>
      </c>
      <c r="BH229" s="17">
        <v>0.39394438730762898</v>
      </c>
      <c r="BI229" s="17">
        <v>0.262654117507578</v>
      </c>
    </row>
    <row r="230" spans="2:61" x14ac:dyDescent="0.3">
      <c r="B230" t="s">
        <v>188</v>
      </c>
      <c r="C230" s="17">
        <v>0.41657820699396297</v>
      </c>
      <c r="D230" s="17">
        <v>0.35335149451200298</v>
      </c>
      <c r="E230" s="17">
        <v>0.47892996516796699</v>
      </c>
      <c r="F230" s="17"/>
      <c r="G230" s="17">
        <v>0.37452695613515702</v>
      </c>
      <c r="H230" s="17">
        <v>0.45905780182274802</v>
      </c>
      <c r="I230" s="17"/>
      <c r="J230" s="17">
        <v>0.28829885784933901</v>
      </c>
      <c r="K230" s="17">
        <v>0.43561678668336701</v>
      </c>
      <c r="L230" s="17">
        <v>0.45955002800968298</v>
      </c>
      <c r="M230" s="17">
        <v>0.41914250732007602</v>
      </c>
      <c r="N230" s="17">
        <v>0.44975958285544898</v>
      </c>
      <c r="O230" s="17">
        <v>0.44664144232439001</v>
      </c>
      <c r="P230" s="17">
        <v>0.43452122552904199</v>
      </c>
      <c r="Q230" s="17">
        <v>0.39741598749548601</v>
      </c>
      <c r="R230" s="17">
        <v>0.47213949385493797</v>
      </c>
      <c r="S230" s="17"/>
      <c r="T230" s="17">
        <v>0.35113699599741</v>
      </c>
      <c r="U230" s="17">
        <v>0.47603622155654501</v>
      </c>
      <c r="V230" s="17"/>
      <c r="W230" s="17">
        <v>0.451460221969744</v>
      </c>
      <c r="X230" s="17">
        <v>0.29147107125863497</v>
      </c>
      <c r="Y230" s="17"/>
      <c r="Z230" s="17">
        <v>0.425271806014971</v>
      </c>
      <c r="AA230" s="17">
        <v>0.40341905446367998</v>
      </c>
      <c r="AB230" s="17"/>
      <c r="AC230" s="17">
        <v>0.59269257350890003</v>
      </c>
      <c r="AD230" s="17">
        <v>0.54906387136774104</v>
      </c>
      <c r="AE230" s="17">
        <v>0.33890232770086398</v>
      </c>
      <c r="AF230" s="17"/>
      <c r="AG230" s="17">
        <v>0.55369350417132301</v>
      </c>
      <c r="AH230" s="17">
        <v>0.60183250896095497</v>
      </c>
      <c r="AI230" s="17"/>
      <c r="AJ230" s="17">
        <v>0.43078948533637501</v>
      </c>
      <c r="AK230" s="17">
        <v>0.65234450763604201</v>
      </c>
      <c r="AL230" s="17"/>
      <c r="AM230" s="17">
        <v>0.44449580343933998</v>
      </c>
      <c r="AN230" s="17">
        <v>0.36095760582234399</v>
      </c>
      <c r="AO230" s="17">
        <v>0.26598703403994201</v>
      </c>
      <c r="AP230" s="17"/>
      <c r="AQ230" s="17">
        <v>0.65925836393368598</v>
      </c>
      <c r="AR230" s="17">
        <v>0.41382240059426401</v>
      </c>
      <c r="AS230" s="17">
        <v>0.49538708222421202</v>
      </c>
      <c r="AT230" s="17">
        <v>0.26726487192165799</v>
      </c>
      <c r="AU230" s="17">
        <v>0.69853514367181502</v>
      </c>
      <c r="AV230" s="17"/>
      <c r="AW230" s="17">
        <v>0.361590557148318</v>
      </c>
      <c r="AX230" s="17">
        <v>0.42742930895021303</v>
      </c>
      <c r="AY230" s="17">
        <v>0.41068742273086301</v>
      </c>
      <c r="AZ230" s="17">
        <v>0.45149096573278702</v>
      </c>
      <c r="BA230" s="17">
        <v>0.45187512289982501</v>
      </c>
      <c r="BB230" s="17"/>
      <c r="BC230" s="17">
        <v>0.40791112471319102</v>
      </c>
      <c r="BD230" s="17">
        <v>0.42244097544991899</v>
      </c>
      <c r="BE230" s="17">
        <v>0.417219002519093</v>
      </c>
      <c r="BF230" s="17"/>
      <c r="BG230" s="17">
        <v>0.39305760008003598</v>
      </c>
      <c r="BH230" s="17">
        <v>0.42675375338991101</v>
      </c>
      <c r="BI230" s="17">
        <v>0.51428053261198003</v>
      </c>
    </row>
    <row r="231" spans="2:61" x14ac:dyDescent="0.3">
      <c r="B231" t="s">
        <v>85</v>
      </c>
      <c r="C231" s="17">
        <v>0.129150112817878</v>
      </c>
      <c r="D231" s="17">
        <v>0.12512420559981599</v>
      </c>
      <c r="E231" s="17">
        <v>0.133369371474373</v>
      </c>
      <c r="F231" s="17"/>
      <c r="G231" s="17">
        <v>9.2345523613415803E-2</v>
      </c>
      <c r="H231" s="17">
        <v>0.168636075124069</v>
      </c>
      <c r="I231" s="17"/>
      <c r="J231" s="17">
        <v>5.8332264767860402E-2</v>
      </c>
      <c r="K231" s="17">
        <v>0.13157843134502001</v>
      </c>
      <c r="L231" s="17">
        <v>0.13898996553276699</v>
      </c>
      <c r="M231" s="17">
        <v>0.14845531053938499</v>
      </c>
      <c r="N231" s="17">
        <v>0.12214318876564099</v>
      </c>
      <c r="O231" s="17">
        <v>0.14161213836714201</v>
      </c>
      <c r="P231" s="17">
        <v>0.174103487402367</v>
      </c>
      <c r="Q231" s="17">
        <v>0.17089524332473799</v>
      </c>
      <c r="R231" s="17">
        <v>0.13983018069209799</v>
      </c>
      <c r="S231" s="17"/>
      <c r="T231" s="17">
        <v>8.0668636150209694E-2</v>
      </c>
      <c r="U231" s="17">
        <v>0.17319899733307401</v>
      </c>
      <c r="V231" s="17"/>
      <c r="W231" s="17">
        <v>0.13112180678808399</v>
      </c>
      <c r="X231" s="17">
        <v>0.122078474745067</v>
      </c>
      <c r="Y231" s="17"/>
      <c r="Z231" s="17">
        <v>0.111346429553363</v>
      </c>
      <c r="AA231" s="17">
        <v>0.14955919884233701</v>
      </c>
      <c r="AB231" s="17"/>
      <c r="AC231" s="17">
        <v>3.9342991852251201E-2</v>
      </c>
      <c r="AD231" s="17">
        <v>5.9545575343216403E-2</v>
      </c>
      <c r="AE231" s="17">
        <v>0.167163006931971</v>
      </c>
      <c r="AF231" s="17"/>
      <c r="AG231" s="17">
        <v>2.30378868661716E-2</v>
      </c>
      <c r="AH231" s="17">
        <v>5.9754650075879698E-2</v>
      </c>
      <c r="AI231" s="17"/>
      <c r="AJ231" s="17">
        <v>2.47405504726841E-2</v>
      </c>
      <c r="AK231" s="17">
        <v>5.2379589413312798E-2</v>
      </c>
      <c r="AL231" s="17"/>
      <c r="AM231" s="17">
        <v>0.142583642321991</v>
      </c>
      <c r="AN231" s="17">
        <v>0.17053399562483099</v>
      </c>
      <c r="AO231" s="17">
        <v>4.33897804517809E-2</v>
      </c>
      <c r="AP231" s="17"/>
      <c r="AQ231" s="17">
        <v>4.9388453082808502E-2</v>
      </c>
      <c r="AR231" s="17">
        <v>4.9073959210145603E-2</v>
      </c>
      <c r="AS231" s="17">
        <v>2.0724873414267601E-2</v>
      </c>
      <c r="AT231" s="17">
        <v>2.95471927933296E-2</v>
      </c>
      <c r="AU231" s="17">
        <v>0.10453951500393099</v>
      </c>
      <c r="AV231" s="17"/>
      <c r="AW231" s="17">
        <v>0.100933473663054</v>
      </c>
      <c r="AX231" s="17">
        <v>0.113865951607169</v>
      </c>
      <c r="AY231" s="17">
        <v>0.142602691304307</v>
      </c>
      <c r="AZ231" s="17">
        <v>0.15447207401895399</v>
      </c>
      <c r="BA231" s="17">
        <v>0.16426168293855001</v>
      </c>
      <c r="BB231" s="17"/>
      <c r="BC231" s="17">
        <v>6.93151277015749E-2</v>
      </c>
      <c r="BD231" s="17">
        <v>0.124076333322386</v>
      </c>
      <c r="BE231" s="17">
        <v>0.19652809136127999</v>
      </c>
      <c r="BF231" s="17"/>
      <c r="BG231" s="17">
        <v>0.118148862736739</v>
      </c>
      <c r="BH231" s="17">
        <v>0.12603298855381601</v>
      </c>
      <c r="BI231" s="17">
        <v>0.179132757597466</v>
      </c>
    </row>
    <row r="232" spans="2:61" x14ac:dyDescent="0.3">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row>
    <row r="233" spans="2:61" x14ac:dyDescent="0.3">
      <c r="B233" s="6" t="s">
        <v>358</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row>
    <row r="234" spans="2:61" x14ac:dyDescent="0.3">
      <c r="B234" s="21" t="s">
        <v>80</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row>
    <row r="235" spans="2:61" x14ac:dyDescent="0.3">
      <c r="B235" t="s">
        <v>190</v>
      </c>
      <c r="C235" s="17">
        <v>0.13579075756863199</v>
      </c>
      <c r="D235" s="17">
        <v>0.15066490150714501</v>
      </c>
      <c r="E235" s="17">
        <v>0.121120261182351</v>
      </c>
      <c r="F235" s="17"/>
      <c r="G235" s="17">
        <v>0.160196636953476</v>
      </c>
      <c r="H235" s="17">
        <v>0.109954599527203</v>
      </c>
      <c r="I235" s="17"/>
      <c r="J235" s="17">
        <v>0.217659006892095</v>
      </c>
      <c r="K235" s="17">
        <v>0.114157318417447</v>
      </c>
      <c r="L235" s="17">
        <v>0.14447820666660099</v>
      </c>
      <c r="M235" s="17">
        <v>0.14036059265155701</v>
      </c>
      <c r="N235" s="17">
        <v>0.123496282108027</v>
      </c>
      <c r="O235" s="17">
        <v>9.7851905994759097E-2</v>
      </c>
      <c r="P235" s="17">
        <v>0.103566246383687</v>
      </c>
      <c r="Q235" s="17">
        <v>0.122630807163724</v>
      </c>
      <c r="R235" s="17">
        <v>0.11424976192592599</v>
      </c>
      <c r="S235" s="17"/>
      <c r="T235" s="17">
        <v>0.171344805934941</v>
      </c>
      <c r="U235" s="17">
        <v>0.103487365052956</v>
      </c>
      <c r="V235" s="17"/>
      <c r="W235" s="17">
        <v>0.12587730962514199</v>
      </c>
      <c r="X235" s="17">
        <v>0.17134613125711701</v>
      </c>
      <c r="Y235" s="17"/>
      <c r="Z235" s="17">
        <v>0.13947126286101699</v>
      </c>
      <c r="AA235" s="17">
        <v>0.13198983785641899</v>
      </c>
      <c r="AB235" s="17"/>
      <c r="AC235" s="17">
        <v>0.19458143028982899</v>
      </c>
      <c r="AD235" s="17">
        <v>0.13751486173101701</v>
      </c>
      <c r="AE235" s="17">
        <v>0.116362897268017</v>
      </c>
      <c r="AF235" s="17"/>
      <c r="AG235" s="17">
        <v>0.217442648878754</v>
      </c>
      <c r="AH235" s="17">
        <v>0.14794241492100099</v>
      </c>
      <c r="AI235" s="17"/>
      <c r="AJ235" s="17">
        <v>0.27435769087950201</v>
      </c>
      <c r="AK235" s="17">
        <v>0.125361558954903</v>
      </c>
      <c r="AL235" s="17"/>
      <c r="AM235" s="17">
        <v>9.4963852449661407E-2</v>
      </c>
      <c r="AN235" s="17">
        <v>0.122829708560952</v>
      </c>
      <c r="AO235" s="17">
        <v>0.27214022743692201</v>
      </c>
      <c r="AP235" s="17"/>
      <c r="AQ235" s="17">
        <v>9.75290467378713E-2</v>
      </c>
      <c r="AR235" s="17">
        <v>5.7129947797396101E-2</v>
      </c>
      <c r="AS235" s="17">
        <v>0.22525178044536101</v>
      </c>
      <c r="AT235" s="17">
        <v>0.377566334094602</v>
      </c>
      <c r="AU235" s="17">
        <v>0.46744439645419</v>
      </c>
      <c r="AV235" s="17"/>
      <c r="AW235" s="17">
        <v>0.16253338673564099</v>
      </c>
      <c r="AX235" s="17">
        <v>0.13654373729625</v>
      </c>
      <c r="AY235" s="17">
        <v>0.12376595590330799</v>
      </c>
      <c r="AZ235" s="17">
        <v>0.12653362513094801</v>
      </c>
      <c r="BA235" s="17">
        <v>0.118877296466555</v>
      </c>
      <c r="BB235" s="17"/>
      <c r="BC235" s="17">
        <v>0.171368217886219</v>
      </c>
      <c r="BD235" s="17">
        <v>0.116138791081097</v>
      </c>
      <c r="BE235" s="17">
        <v>7.74359636605811E-2</v>
      </c>
      <c r="BF235" s="17"/>
      <c r="BG235" s="17">
        <v>0.144609783751589</v>
      </c>
      <c r="BH235" s="17">
        <v>0.124334848219241</v>
      </c>
      <c r="BI235" s="17">
        <v>0.102776826801451</v>
      </c>
    </row>
    <row r="236" spans="2:61" x14ac:dyDescent="0.3">
      <c r="B236" t="s">
        <v>191</v>
      </c>
      <c r="C236" s="17">
        <v>0.15080575860102799</v>
      </c>
      <c r="D236" s="17">
        <v>0.174647973155553</v>
      </c>
      <c r="E236" s="17">
        <v>0.12718984565449201</v>
      </c>
      <c r="F236" s="17"/>
      <c r="G236" s="17">
        <v>0.17315904353346501</v>
      </c>
      <c r="H236" s="17">
        <v>0.12760610663862501</v>
      </c>
      <c r="I236" s="17"/>
      <c r="J236" s="17">
        <v>0.19750003355749499</v>
      </c>
      <c r="K236" s="17">
        <v>0.12724810938719</v>
      </c>
      <c r="L236" s="17">
        <v>0.13964425820419701</v>
      </c>
      <c r="M236" s="17">
        <v>0.144377727032064</v>
      </c>
      <c r="N236" s="17">
        <v>0.14000921837796201</v>
      </c>
      <c r="O236" s="17">
        <v>0.16701496235737701</v>
      </c>
      <c r="P236" s="17">
        <v>0.139239396725784</v>
      </c>
      <c r="Q236" s="17">
        <v>0.13374697997472401</v>
      </c>
      <c r="R236" s="17">
        <v>0.14082574818651</v>
      </c>
      <c r="S236" s="17"/>
      <c r="T236" s="17">
        <v>0.17603407232477999</v>
      </c>
      <c r="U236" s="17">
        <v>0.127884033560591</v>
      </c>
      <c r="V236" s="17"/>
      <c r="W236" s="17">
        <v>0.14760488921307899</v>
      </c>
      <c r="X236" s="17">
        <v>0.162285932589467</v>
      </c>
      <c r="Y236" s="17"/>
      <c r="Z236" s="17">
        <v>0.16455472675638799</v>
      </c>
      <c r="AA236" s="17">
        <v>0.13466011141345499</v>
      </c>
      <c r="AB236" s="17"/>
      <c r="AC236" s="17">
        <v>0.21964061210951499</v>
      </c>
      <c r="AD236" s="17">
        <v>0.24850447902197101</v>
      </c>
      <c r="AE236" s="17">
        <v>0.11141807543442001</v>
      </c>
      <c r="AF236" s="17"/>
      <c r="AG236" s="17">
        <v>0.25157059079170901</v>
      </c>
      <c r="AH236" s="17">
        <v>0.20742768894331401</v>
      </c>
      <c r="AI236" s="17"/>
      <c r="AJ236" s="17">
        <v>0.285563581937615</v>
      </c>
      <c r="AK236" s="17">
        <v>0.20054978005333801</v>
      </c>
      <c r="AL236" s="17"/>
      <c r="AM236" s="17">
        <v>0.14318370527170099</v>
      </c>
      <c r="AN236" s="17">
        <v>0.104019462658796</v>
      </c>
      <c r="AO236" s="17">
        <v>0.21114070033605301</v>
      </c>
      <c r="AP236" s="17"/>
      <c r="AQ236" s="17">
        <v>0.196933323258624</v>
      </c>
      <c r="AR236" s="17">
        <v>0.37091144595653103</v>
      </c>
      <c r="AS236" s="17">
        <v>0.29379480713364498</v>
      </c>
      <c r="AT236" s="17">
        <v>0.29784044212760702</v>
      </c>
      <c r="AU236" s="17">
        <v>0.12066846078795899</v>
      </c>
      <c r="AV236" s="17"/>
      <c r="AW236" s="17">
        <v>0.177437168103248</v>
      </c>
      <c r="AX236" s="17">
        <v>0.155916392258824</v>
      </c>
      <c r="AY236" s="17">
        <v>0.15814477809136199</v>
      </c>
      <c r="AZ236" s="17">
        <v>0.13037659814658401</v>
      </c>
      <c r="BA236" s="17">
        <v>0.100252084598563</v>
      </c>
      <c r="BB236" s="17"/>
      <c r="BC236" s="17">
        <v>0.177374844874782</v>
      </c>
      <c r="BD236" s="17">
        <v>0.141877017606966</v>
      </c>
      <c r="BE236" s="17">
        <v>0.14800086644608501</v>
      </c>
      <c r="BF236" s="17"/>
      <c r="BG236" s="17">
        <v>0.15418844325762199</v>
      </c>
      <c r="BH236" s="17">
        <v>0.16269611941381101</v>
      </c>
      <c r="BI236" s="17">
        <v>0.13142216346560301</v>
      </c>
    </row>
    <row r="237" spans="2:61" x14ac:dyDescent="0.3">
      <c r="B237" t="s">
        <v>192</v>
      </c>
      <c r="C237" s="17">
        <v>0.18561674897758601</v>
      </c>
      <c r="D237" s="17">
        <v>0.179468388878472</v>
      </c>
      <c r="E237" s="17">
        <v>0.19107268268022701</v>
      </c>
      <c r="F237" s="17"/>
      <c r="G237" s="17">
        <v>0.19845635448983501</v>
      </c>
      <c r="H237" s="17">
        <v>0.17156533703042401</v>
      </c>
      <c r="I237" s="17"/>
      <c r="J237" s="17">
        <v>0.216252298901318</v>
      </c>
      <c r="K237" s="17">
        <v>0.177120047511243</v>
      </c>
      <c r="L237" s="17">
        <v>0.188582841585269</v>
      </c>
      <c r="M237" s="17">
        <v>0.17455472023409699</v>
      </c>
      <c r="N237" s="17">
        <v>0.18693008629590299</v>
      </c>
      <c r="O237" s="17">
        <v>0.18968747355279</v>
      </c>
      <c r="P237" s="17">
        <v>0.17401357630502101</v>
      </c>
      <c r="Q237" s="17">
        <v>0.18655649314391101</v>
      </c>
      <c r="R237" s="17">
        <v>0.16750719352344701</v>
      </c>
      <c r="S237" s="17"/>
      <c r="T237" s="17">
        <v>0.205462836966949</v>
      </c>
      <c r="U237" s="17">
        <v>0.16758516046153599</v>
      </c>
      <c r="V237" s="17"/>
      <c r="W237" s="17">
        <v>0.17870156412574401</v>
      </c>
      <c r="X237" s="17">
        <v>0.210418612358897</v>
      </c>
      <c r="Y237" s="17"/>
      <c r="Z237" s="17">
        <v>0.18642924237769701</v>
      </c>
      <c r="AA237" s="17">
        <v>0.18516396606454999</v>
      </c>
      <c r="AB237" s="17"/>
      <c r="AC237" s="17">
        <v>0.20234159878681199</v>
      </c>
      <c r="AD237" s="17">
        <v>0.25377377128798601</v>
      </c>
      <c r="AE237" s="17">
        <v>0.172861325307647</v>
      </c>
      <c r="AF237" s="17"/>
      <c r="AG237" s="17">
        <v>0.211201241953378</v>
      </c>
      <c r="AH237" s="17">
        <v>0.22675730295016</v>
      </c>
      <c r="AI237" s="17"/>
      <c r="AJ237" s="17">
        <v>0.17843121117581801</v>
      </c>
      <c r="AK237" s="17">
        <v>0.23765633423685201</v>
      </c>
      <c r="AL237" s="17"/>
      <c r="AM237" s="17">
        <v>0.18929554123565701</v>
      </c>
      <c r="AN237" s="17">
        <v>0.10896230665996</v>
      </c>
      <c r="AO237" s="17">
        <v>0.19969309883459099</v>
      </c>
      <c r="AP237" s="17"/>
      <c r="AQ237" s="17">
        <v>0.24913355167168899</v>
      </c>
      <c r="AR237" s="17">
        <v>0.30800241619261998</v>
      </c>
      <c r="AS237" s="17">
        <v>0.177687455102394</v>
      </c>
      <c r="AT237" s="17">
        <v>0.18903942370045601</v>
      </c>
      <c r="AU237" s="17">
        <v>7.6183100692263694E-2</v>
      </c>
      <c r="AV237" s="17"/>
      <c r="AW237" s="17">
        <v>0.19840629399554599</v>
      </c>
      <c r="AX237" s="17">
        <v>0.19163092454626299</v>
      </c>
      <c r="AY237" s="17">
        <v>0.183214125434041</v>
      </c>
      <c r="AZ237" s="17">
        <v>0.17721957152971099</v>
      </c>
      <c r="BA237" s="17">
        <v>0.160554123456014</v>
      </c>
      <c r="BB237" s="17"/>
      <c r="BC237" s="17">
        <v>0.197418472555633</v>
      </c>
      <c r="BD237" s="17">
        <v>0.19051169862640499</v>
      </c>
      <c r="BE237" s="17">
        <v>0.17420508048486999</v>
      </c>
      <c r="BF237" s="17"/>
      <c r="BG237" s="17">
        <v>0.18243889283671899</v>
      </c>
      <c r="BH237" s="17">
        <v>0.19478148323703301</v>
      </c>
      <c r="BI237" s="17">
        <v>0.19461594695784801</v>
      </c>
    </row>
    <row r="238" spans="2:61" x14ac:dyDescent="0.3">
      <c r="B238" t="s">
        <v>193</v>
      </c>
      <c r="C238" s="17">
        <v>0.50747399217863098</v>
      </c>
      <c r="D238" s="17">
        <v>0.47663151998559999</v>
      </c>
      <c r="E238" s="17">
        <v>0.53854855153290404</v>
      </c>
      <c r="F238" s="17"/>
      <c r="G238" s="17">
        <v>0.45943748828151298</v>
      </c>
      <c r="H238" s="17">
        <v>0.55826406094769898</v>
      </c>
      <c r="I238" s="17"/>
      <c r="J238" s="17">
        <v>0.35659959855985701</v>
      </c>
      <c r="K238" s="17">
        <v>0.56349754938918095</v>
      </c>
      <c r="L238" s="17">
        <v>0.50563449548682304</v>
      </c>
      <c r="M238" s="17">
        <v>0.51746908398616798</v>
      </c>
      <c r="N238" s="17">
        <v>0.53010472404382702</v>
      </c>
      <c r="O238" s="17">
        <v>0.52263835582089102</v>
      </c>
      <c r="P238" s="17">
        <v>0.55745473406627699</v>
      </c>
      <c r="Q238" s="17">
        <v>0.53599582127649603</v>
      </c>
      <c r="R238" s="17">
        <v>0.55283637137182695</v>
      </c>
      <c r="S238" s="17"/>
      <c r="T238" s="17">
        <v>0.43718525545078102</v>
      </c>
      <c r="U238" s="17">
        <v>0.57133633011993401</v>
      </c>
      <c r="V238" s="17"/>
      <c r="W238" s="17">
        <v>0.52595731725799399</v>
      </c>
      <c r="X238" s="17">
        <v>0.441182068929655</v>
      </c>
      <c r="Y238" s="17"/>
      <c r="Z238" s="17">
        <v>0.491917484019738</v>
      </c>
      <c r="AA238" s="17">
        <v>0.52462728232818501</v>
      </c>
      <c r="AB238" s="17"/>
      <c r="AC238" s="17">
        <v>0.37615938707815599</v>
      </c>
      <c r="AD238" s="17">
        <v>0.34643950417681701</v>
      </c>
      <c r="AE238" s="17">
        <v>0.57633597986503404</v>
      </c>
      <c r="AF238" s="17"/>
      <c r="AG238" s="17">
        <v>0.312886590674334</v>
      </c>
      <c r="AH238" s="17">
        <v>0.40766994985007698</v>
      </c>
      <c r="AI238" s="17"/>
      <c r="AJ238" s="17">
        <v>0.247895259434954</v>
      </c>
      <c r="AK238" s="17">
        <v>0.42933110962197601</v>
      </c>
      <c r="AL238" s="17"/>
      <c r="AM238" s="17">
        <v>0.55144816771329896</v>
      </c>
      <c r="AN238" s="17">
        <v>0.62745101357175903</v>
      </c>
      <c r="AO238" s="17">
        <v>0.30968514918300599</v>
      </c>
      <c r="AP238" s="17"/>
      <c r="AQ238" s="17">
        <v>0.45157783998086698</v>
      </c>
      <c r="AR238" s="17">
        <v>0.22712851254272501</v>
      </c>
      <c r="AS238" s="17">
        <v>0.28756718168686501</v>
      </c>
      <c r="AT238" s="17">
        <v>0.124586472576398</v>
      </c>
      <c r="AU238" s="17">
        <v>0.32643223131799498</v>
      </c>
      <c r="AV238" s="17"/>
      <c r="AW238" s="17">
        <v>0.45185932132335099</v>
      </c>
      <c r="AX238" s="17">
        <v>0.50003535871359694</v>
      </c>
      <c r="AY238" s="17">
        <v>0.51442882946010504</v>
      </c>
      <c r="AZ238" s="17">
        <v>0.53777152434582498</v>
      </c>
      <c r="BA238" s="17">
        <v>0.57849913429778399</v>
      </c>
      <c r="BB238" s="17"/>
      <c r="BC238" s="17">
        <v>0.44279484456261198</v>
      </c>
      <c r="BD238" s="17">
        <v>0.53471804108896204</v>
      </c>
      <c r="BE238" s="17">
        <v>0.56693545324709105</v>
      </c>
      <c r="BF238" s="17"/>
      <c r="BG238" s="17">
        <v>0.50078472789754203</v>
      </c>
      <c r="BH238" s="17">
        <v>0.49697389770287997</v>
      </c>
      <c r="BI238" s="17">
        <v>0.54097646156628498</v>
      </c>
    </row>
    <row r="239" spans="2:61" x14ac:dyDescent="0.3">
      <c r="B239" t="s">
        <v>144</v>
      </c>
      <c r="C239" s="17">
        <v>2.0312742674123599E-2</v>
      </c>
      <c r="D239" s="17">
        <v>1.8587216473230299E-2</v>
      </c>
      <c r="E239" s="17">
        <v>2.20686589500254E-2</v>
      </c>
      <c r="F239" s="17"/>
      <c r="G239" s="17">
        <v>8.7504767417105004E-3</v>
      </c>
      <c r="H239" s="17">
        <v>3.26098958560491E-2</v>
      </c>
      <c r="I239" s="17"/>
      <c r="J239" s="17">
        <v>1.1989062089234601E-2</v>
      </c>
      <c r="K239" s="17">
        <v>1.7976975294939301E-2</v>
      </c>
      <c r="L239" s="17">
        <v>2.1660198057110901E-2</v>
      </c>
      <c r="M239" s="17">
        <v>2.3237876096114499E-2</v>
      </c>
      <c r="N239" s="17">
        <v>1.9459689174280901E-2</v>
      </c>
      <c r="O239" s="17">
        <v>2.2807302274182401E-2</v>
      </c>
      <c r="P239" s="17">
        <v>2.5726046519232E-2</v>
      </c>
      <c r="Q239" s="17">
        <v>2.1069898441144201E-2</v>
      </c>
      <c r="R239" s="17">
        <v>2.4580924992290299E-2</v>
      </c>
      <c r="S239" s="17"/>
      <c r="T239" s="17">
        <v>9.9730293225489507E-3</v>
      </c>
      <c r="U239" s="17">
        <v>2.9707110804982801E-2</v>
      </c>
      <c r="V239" s="17"/>
      <c r="W239" s="17">
        <v>2.1858919778040699E-2</v>
      </c>
      <c r="X239" s="17">
        <v>1.47672548648637E-2</v>
      </c>
      <c r="Y239" s="17"/>
      <c r="Z239" s="17">
        <v>1.7627283985159801E-2</v>
      </c>
      <c r="AA239" s="17">
        <v>2.3558802337391001E-2</v>
      </c>
      <c r="AB239" s="17"/>
      <c r="AC239" s="17">
        <v>7.2769717356884903E-3</v>
      </c>
      <c r="AD239" s="17">
        <v>1.3767383782209999E-2</v>
      </c>
      <c r="AE239" s="17">
        <v>2.3021722124882699E-2</v>
      </c>
      <c r="AF239" s="17"/>
      <c r="AG239" s="17">
        <v>6.8989277018243304E-3</v>
      </c>
      <c r="AH239" s="17">
        <v>1.0202643335448101E-2</v>
      </c>
      <c r="AI239" s="17"/>
      <c r="AJ239" s="17">
        <v>1.37522565721101E-2</v>
      </c>
      <c r="AK239" s="17">
        <v>7.1012171329308104E-3</v>
      </c>
      <c r="AL239" s="17"/>
      <c r="AM239" s="17">
        <v>2.11087333296824E-2</v>
      </c>
      <c r="AN239" s="17">
        <v>3.6737508548532999E-2</v>
      </c>
      <c r="AO239" s="17">
        <v>7.3408242094287696E-3</v>
      </c>
      <c r="AP239" s="17"/>
      <c r="AQ239" s="17">
        <v>4.8262383509486903E-3</v>
      </c>
      <c r="AR239" s="17">
        <v>3.6827677510727498E-2</v>
      </c>
      <c r="AS239" s="17">
        <v>1.56987756317352E-2</v>
      </c>
      <c r="AT239" s="17">
        <v>1.09673275009375E-2</v>
      </c>
      <c r="AU239" s="17">
        <v>9.2718107475929998E-3</v>
      </c>
      <c r="AV239" s="17"/>
      <c r="AW239" s="17">
        <v>9.7638298422150806E-3</v>
      </c>
      <c r="AX239" s="17">
        <v>1.5873587185065801E-2</v>
      </c>
      <c r="AY239" s="17">
        <v>2.0446311111183502E-2</v>
      </c>
      <c r="AZ239" s="17">
        <v>2.8098680846930901E-2</v>
      </c>
      <c r="BA239" s="17">
        <v>4.1817361181083597E-2</v>
      </c>
      <c r="BB239" s="17"/>
      <c r="BC239" s="17">
        <v>1.1043620120753999E-2</v>
      </c>
      <c r="BD239" s="17">
        <v>1.67544515965703E-2</v>
      </c>
      <c r="BE239" s="17">
        <v>3.3422636161372699E-2</v>
      </c>
      <c r="BF239" s="17"/>
      <c r="BG239" s="17">
        <v>1.7978152256526599E-2</v>
      </c>
      <c r="BH239" s="17">
        <v>2.1213651427034599E-2</v>
      </c>
      <c r="BI239" s="17">
        <v>3.0208601208813898E-2</v>
      </c>
    </row>
    <row r="240" spans="2:61" x14ac:dyDescent="0.3">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row>
    <row r="241" spans="2:61" x14ac:dyDescent="0.3">
      <c r="B241" s="6" t="s">
        <v>201</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row>
    <row r="242" spans="2:61" x14ac:dyDescent="0.3">
      <c r="B242" s="21" t="s">
        <v>415</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row>
    <row r="243" spans="2:61" x14ac:dyDescent="0.3">
      <c r="B243" t="s">
        <v>194</v>
      </c>
      <c r="C243" s="17">
        <v>0.471069248065211</v>
      </c>
      <c r="D243" s="17">
        <v>0.41646073971084102</v>
      </c>
      <c r="E243" s="17">
        <v>0.53899704859951003</v>
      </c>
      <c r="F243" s="17"/>
      <c r="G243" s="17">
        <v>0.464854780561749</v>
      </c>
      <c r="H243" s="17">
        <v>0.48006353089584802</v>
      </c>
      <c r="I243" s="17"/>
      <c r="J243" s="17">
        <v>0.39809511614973597</v>
      </c>
      <c r="K243" s="17">
        <v>0.57944117833880804</v>
      </c>
      <c r="L243" s="17">
        <v>0.47239039173483999</v>
      </c>
      <c r="M243" s="17">
        <v>0.57398506350236</v>
      </c>
      <c r="N243" s="17">
        <v>0.45906566221622802</v>
      </c>
      <c r="O243" s="17">
        <v>0.41280765656995999</v>
      </c>
      <c r="P243" s="17">
        <v>0.45936572193745301</v>
      </c>
      <c r="Q243" s="17">
        <v>0.46282692217353499</v>
      </c>
      <c r="R243" s="17">
        <v>0.47520174645928698</v>
      </c>
      <c r="S243" s="17"/>
      <c r="T243" s="17">
        <v>0.44284625395112098</v>
      </c>
      <c r="U243" s="17">
        <v>0.51352590313931201</v>
      </c>
      <c r="V243" s="17"/>
      <c r="W243" s="17">
        <v>0.45015158025361401</v>
      </c>
      <c r="X243" s="17">
        <v>0.52618388208022604</v>
      </c>
      <c r="Y243" s="17"/>
      <c r="Z243" s="17">
        <v>0.47686691685148702</v>
      </c>
      <c r="AA243" s="17">
        <v>0.46428006656683002</v>
      </c>
      <c r="AB243" s="17"/>
      <c r="AC243" s="17">
        <v>0.50958233596855695</v>
      </c>
      <c r="AD243" s="17">
        <v>0.38033040592265499</v>
      </c>
      <c r="AE243" s="17">
        <v>0.46761101868863703</v>
      </c>
      <c r="AF243" s="17"/>
      <c r="AG243" s="17">
        <v>0.48565060032470603</v>
      </c>
      <c r="AH243" s="17">
        <v>0.48439837668213398</v>
      </c>
      <c r="AI243" s="17"/>
      <c r="AJ243" s="17">
        <v>0.35973434729694298</v>
      </c>
      <c r="AK243" s="17">
        <v>0.60472089724374201</v>
      </c>
      <c r="AL243" s="17"/>
      <c r="AM243" s="17">
        <v>0.46237022357530999</v>
      </c>
      <c r="AN243" s="17">
        <v>0.23179473007595899</v>
      </c>
      <c r="AO243" s="17">
        <v>0.45264753795350099</v>
      </c>
      <c r="AP243" s="17"/>
      <c r="AQ243" s="17">
        <v>0.56233323644381195</v>
      </c>
      <c r="AR243" s="17">
        <v>1</v>
      </c>
      <c r="AS243" s="17">
        <v>0.321663776840384</v>
      </c>
      <c r="AT243" s="17">
        <v>0.39465220752479802</v>
      </c>
      <c r="AU243" s="17">
        <v>0.63471649356859705</v>
      </c>
      <c r="AV243" s="17"/>
      <c r="AW243" s="17">
        <v>0.47821277571288701</v>
      </c>
      <c r="AX243" s="17">
        <v>0.479624536717491</v>
      </c>
      <c r="AY243" s="17">
        <v>0.48660321783496702</v>
      </c>
      <c r="AZ243" s="17">
        <v>0.45307161155399001</v>
      </c>
      <c r="BA243" s="17">
        <v>0.42052480519139601</v>
      </c>
      <c r="BB243" s="17"/>
      <c r="BC243" s="17">
        <v>0.430684641137275</v>
      </c>
      <c r="BD243" s="17">
        <v>0.48478945738449902</v>
      </c>
      <c r="BE243" s="17">
        <v>0.53079591066048304</v>
      </c>
      <c r="BF243" s="17"/>
      <c r="BG243" s="17">
        <v>0.471072884310479</v>
      </c>
      <c r="BH243" s="17">
        <v>0.40474500257493301</v>
      </c>
      <c r="BI243" s="17">
        <v>0.50610474678103801</v>
      </c>
    </row>
    <row r="244" spans="2:61" x14ac:dyDescent="0.3">
      <c r="B244" t="s">
        <v>195</v>
      </c>
      <c r="C244" s="17">
        <v>0.470749850490845</v>
      </c>
      <c r="D244" s="17">
        <v>0.44870255482355897</v>
      </c>
      <c r="E244" s="17">
        <v>0.49817459340251002</v>
      </c>
      <c r="F244" s="17"/>
      <c r="G244" s="17">
        <v>0.403618588495533</v>
      </c>
      <c r="H244" s="17">
        <v>0.56988079938451897</v>
      </c>
      <c r="I244" s="17"/>
      <c r="J244" s="17">
        <v>0.43296366081669302</v>
      </c>
      <c r="K244" s="17">
        <v>0.51879386402142802</v>
      </c>
      <c r="L244" s="17">
        <v>0.45109185162892801</v>
      </c>
      <c r="M244" s="17">
        <v>0.59686918559984903</v>
      </c>
      <c r="N244" s="17">
        <v>0.52581988985614403</v>
      </c>
      <c r="O244" s="17">
        <v>0.37661547189626099</v>
      </c>
      <c r="P244" s="17">
        <v>0.41435462858607103</v>
      </c>
      <c r="Q244" s="17">
        <v>0.56233654874177896</v>
      </c>
      <c r="R244" s="17">
        <v>0.42631733993130599</v>
      </c>
      <c r="S244" s="17"/>
      <c r="T244" s="17">
        <v>0.39498086478920102</v>
      </c>
      <c r="U244" s="17">
        <v>0.58473129690454595</v>
      </c>
      <c r="V244" s="17"/>
      <c r="W244" s="17">
        <v>0.48442354226789203</v>
      </c>
      <c r="X244" s="17">
        <v>0.43472190871866401</v>
      </c>
      <c r="Y244" s="17"/>
      <c r="Z244" s="17">
        <v>0.45594049618705401</v>
      </c>
      <c r="AA244" s="17">
        <v>0.48443571894010301</v>
      </c>
      <c r="AB244" s="17"/>
      <c r="AC244" s="17">
        <v>0.55048285956154897</v>
      </c>
      <c r="AD244" s="17">
        <v>0.60337319625545305</v>
      </c>
      <c r="AE244" s="17">
        <v>0.40400715573912499</v>
      </c>
      <c r="AF244" s="17"/>
      <c r="AG244" s="17">
        <v>0.53093274118481304</v>
      </c>
      <c r="AH244" s="17">
        <v>0.60166288524636502</v>
      </c>
      <c r="AI244" s="17"/>
      <c r="AJ244" s="17">
        <v>0.50661959540304502</v>
      </c>
      <c r="AK244" s="17">
        <v>0.61204342740683104</v>
      </c>
      <c r="AL244" s="17"/>
      <c r="AM244" s="17">
        <v>0.49092806790704901</v>
      </c>
      <c r="AN244" s="17">
        <v>0.36097972748660601</v>
      </c>
      <c r="AO244" s="17">
        <v>0.366467982512797</v>
      </c>
      <c r="AP244" s="17"/>
      <c r="AQ244" s="17">
        <v>0.56727814441426905</v>
      </c>
      <c r="AR244" s="17">
        <v>0</v>
      </c>
      <c r="AS244" s="17">
        <v>0.490588075743637</v>
      </c>
      <c r="AT244" s="17">
        <v>0.505704409801642</v>
      </c>
      <c r="AU244" s="17">
        <v>0.75217169004861195</v>
      </c>
      <c r="AV244" s="17"/>
      <c r="AW244" s="17">
        <v>0.36582206755456897</v>
      </c>
      <c r="AX244" s="17">
        <v>0.48663221560520098</v>
      </c>
      <c r="AY244" s="17">
        <v>0.48724639383018398</v>
      </c>
      <c r="AZ244" s="17">
        <v>0.57177497939396904</v>
      </c>
      <c r="BA244" s="17">
        <v>0.50393032382629999</v>
      </c>
      <c r="BB244" s="17"/>
      <c r="BC244" s="17">
        <v>0.43160226004512597</v>
      </c>
      <c r="BD244" s="17">
        <v>0.44708807330190697</v>
      </c>
      <c r="BE244" s="17">
        <v>0.55131501348079004</v>
      </c>
      <c r="BF244" s="17"/>
      <c r="BG244" s="17">
        <v>0.45715777695742399</v>
      </c>
      <c r="BH244" s="17">
        <v>0.43287598511394298</v>
      </c>
      <c r="BI244" s="17">
        <v>0.574393219134407</v>
      </c>
    </row>
    <row r="245" spans="2:61" x14ac:dyDescent="0.3">
      <c r="B245" t="s">
        <v>196</v>
      </c>
      <c r="C245" s="17">
        <v>0.319380926427136</v>
      </c>
      <c r="D245" s="17">
        <v>0.34814388796261803</v>
      </c>
      <c r="E245" s="17">
        <v>0.28360253267795599</v>
      </c>
      <c r="F245" s="17"/>
      <c r="G245" s="17">
        <v>0.37044021477983202</v>
      </c>
      <c r="H245" s="17">
        <v>0.239264450075788</v>
      </c>
      <c r="I245" s="17"/>
      <c r="J245" s="17">
        <v>0.34886889667465998</v>
      </c>
      <c r="K245" s="17">
        <v>0.30126375019108798</v>
      </c>
      <c r="L245" s="17">
        <v>0.32527402307138997</v>
      </c>
      <c r="M245" s="17">
        <v>0.20150586013438601</v>
      </c>
      <c r="N245" s="17">
        <v>0.43980144515862701</v>
      </c>
      <c r="O245" s="17">
        <v>0.26320996807783298</v>
      </c>
      <c r="P245" s="17">
        <v>0.29435483312648802</v>
      </c>
      <c r="Q245" s="17">
        <v>0.47367184766952503</v>
      </c>
      <c r="R245" s="17">
        <v>0.29536352189477599</v>
      </c>
      <c r="S245" s="17"/>
      <c r="T245" s="17">
        <v>0.37519429675956301</v>
      </c>
      <c r="U245" s="17">
        <v>0.23541928142420501</v>
      </c>
      <c r="V245" s="17"/>
      <c r="W245" s="17">
        <v>0.30704187299587499</v>
      </c>
      <c r="X245" s="17">
        <v>0.35189231441172802</v>
      </c>
      <c r="Y245" s="17"/>
      <c r="Z245" s="17">
        <v>0.33120451403245599</v>
      </c>
      <c r="AA245" s="17">
        <v>0.30766810730782801</v>
      </c>
      <c r="AB245" s="17"/>
      <c r="AC245" s="17">
        <v>0.30358173908692798</v>
      </c>
      <c r="AD245" s="17">
        <v>0.36780790660859403</v>
      </c>
      <c r="AE245" s="17">
        <v>0.32331353216261599</v>
      </c>
      <c r="AF245" s="17"/>
      <c r="AG245" s="17">
        <v>0.36360812394309999</v>
      </c>
      <c r="AH245" s="17">
        <v>0.26819545016584501</v>
      </c>
      <c r="AI245" s="17"/>
      <c r="AJ245" s="17">
        <v>0.36469878947084799</v>
      </c>
      <c r="AK245" s="17">
        <v>0.23006604271501399</v>
      </c>
      <c r="AL245" s="17"/>
      <c r="AM245" s="17">
        <v>0.28781238020044903</v>
      </c>
      <c r="AN245" s="17">
        <v>0.20341983657309201</v>
      </c>
      <c r="AO245" s="17">
        <v>0.36549378636080798</v>
      </c>
      <c r="AP245" s="17"/>
      <c r="AQ245" s="17">
        <v>0.19958735615086601</v>
      </c>
      <c r="AR245" s="17">
        <v>0.48796149206127598</v>
      </c>
      <c r="AS245" s="17">
        <v>0.33492597193448798</v>
      </c>
      <c r="AT245" s="17">
        <v>0.435031654504627</v>
      </c>
      <c r="AU245" s="17">
        <v>0.35410345154467299</v>
      </c>
      <c r="AV245" s="17"/>
      <c r="AW245" s="17">
        <v>0.350702784165216</v>
      </c>
      <c r="AX245" s="17">
        <v>0.33740539009564102</v>
      </c>
      <c r="AY245" s="17">
        <v>0.32228450498097599</v>
      </c>
      <c r="AZ245" s="17">
        <v>0.27460081157034399</v>
      </c>
      <c r="BA245" s="17">
        <v>0.24116656106956999</v>
      </c>
      <c r="BB245" s="17"/>
      <c r="BC245" s="17">
        <v>0.35980629482127802</v>
      </c>
      <c r="BD245" s="17">
        <v>0.29567859763321702</v>
      </c>
      <c r="BE245" s="17">
        <v>0.364492678171498</v>
      </c>
      <c r="BF245" s="17"/>
      <c r="BG245" s="17">
        <v>0.35139177158475599</v>
      </c>
      <c r="BH245" s="17">
        <v>0.25558403405142899</v>
      </c>
      <c r="BI245" s="17">
        <v>0.156159326266397</v>
      </c>
    </row>
    <row r="246" spans="2:61" x14ac:dyDescent="0.3">
      <c r="B246" t="s">
        <v>197</v>
      </c>
      <c r="C246" s="17">
        <v>0.28986093215596598</v>
      </c>
      <c r="D246" s="17">
        <v>0.341581050420037</v>
      </c>
      <c r="E246" s="17">
        <v>0.22552601470585401</v>
      </c>
      <c r="F246" s="17"/>
      <c r="G246" s="17">
        <v>0.39514768194195798</v>
      </c>
      <c r="H246" s="17">
        <v>0.13032458972284999</v>
      </c>
      <c r="I246" s="17"/>
      <c r="J246" s="17">
        <v>0.43762306675527501</v>
      </c>
      <c r="K246" s="17">
        <v>0.19883039513050599</v>
      </c>
      <c r="L246" s="17">
        <v>0.24114605450818899</v>
      </c>
      <c r="M246" s="17">
        <v>0.20984250456866799</v>
      </c>
      <c r="N246" s="17">
        <v>0.28762638213352898</v>
      </c>
      <c r="O246" s="17">
        <v>0.19754483190898001</v>
      </c>
      <c r="P246" s="17">
        <v>0.26270134934981298</v>
      </c>
      <c r="Q246" s="17">
        <v>0.30740544661331698</v>
      </c>
      <c r="R246" s="17">
        <v>0.24187638383440399</v>
      </c>
      <c r="S246" s="17"/>
      <c r="T246" s="17">
        <v>0.44457071536716802</v>
      </c>
      <c r="U246" s="17">
        <v>5.7126592353656802E-2</v>
      </c>
      <c r="V246" s="17"/>
      <c r="W246" s="17">
        <v>0.26742914302751303</v>
      </c>
      <c r="X246" s="17">
        <v>0.34896502823646802</v>
      </c>
      <c r="Y246" s="17"/>
      <c r="Z246" s="17">
        <v>0.30628684707815401</v>
      </c>
      <c r="AA246" s="17">
        <v>0.27241651794496702</v>
      </c>
      <c r="AB246" s="17"/>
      <c r="AC246" s="17">
        <v>0.198725872784275</v>
      </c>
      <c r="AD246" s="17">
        <v>0.197622980599928</v>
      </c>
      <c r="AE246" s="17">
        <v>0.36472383486586502</v>
      </c>
      <c r="AF246" s="17"/>
      <c r="AG246" s="17">
        <v>0.25556172792306597</v>
      </c>
      <c r="AH246" s="17">
        <v>0.13140954166157101</v>
      </c>
      <c r="AI246" s="17"/>
      <c r="AJ246" s="17">
        <v>0.30090349301896502</v>
      </c>
      <c r="AK246" s="17">
        <v>0.102965665962323</v>
      </c>
      <c r="AL246" s="17"/>
      <c r="AM246" s="17">
        <v>0.185600411911924</v>
      </c>
      <c r="AN246" s="17">
        <v>0.13750537882337099</v>
      </c>
      <c r="AO246" s="17">
        <v>0.52150034101137199</v>
      </c>
      <c r="AP246" s="17"/>
      <c r="AQ246" s="17">
        <v>8.1394854005519796E-2</v>
      </c>
      <c r="AR246" s="17">
        <v>0</v>
      </c>
      <c r="AS246" s="17">
        <v>0.282803881815341</v>
      </c>
      <c r="AT246" s="17">
        <v>0.35053265218012802</v>
      </c>
      <c r="AU246" s="17">
        <v>0.11786991073728199</v>
      </c>
      <c r="AV246" s="17"/>
      <c r="AW246" s="17">
        <v>0.40369936667171602</v>
      </c>
      <c r="AX246" s="17">
        <v>0.35547349389558502</v>
      </c>
      <c r="AY246" s="17">
        <v>0.20295133269468199</v>
      </c>
      <c r="AZ246" s="17">
        <v>0.152035175588178</v>
      </c>
      <c r="BA246" s="17">
        <v>0.16421021205483699</v>
      </c>
      <c r="BB246" s="17"/>
      <c r="BC246" s="17">
        <v>0.40147837805339498</v>
      </c>
      <c r="BD246" s="17">
        <v>0.26899922831901102</v>
      </c>
      <c r="BE246" s="17">
        <v>0.20380666155720301</v>
      </c>
      <c r="BF246" s="17"/>
      <c r="BG246" s="17">
        <v>0.33064942447624501</v>
      </c>
      <c r="BH246" s="17">
        <v>0.14716763055957899</v>
      </c>
      <c r="BI246" s="17">
        <v>0.114339029841107</v>
      </c>
    </row>
    <row r="247" spans="2:61" x14ac:dyDescent="0.3">
      <c r="B247" t="s">
        <v>198</v>
      </c>
      <c r="C247" s="17">
        <v>0.281774021201395</v>
      </c>
      <c r="D247" s="17">
        <v>0.270355300659815</v>
      </c>
      <c r="E247" s="17">
        <v>0.29597782560256802</v>
      </c>
      <c r="F247" s="17"/>
      <c r="G247" s="17">
        <v>0.253761896967163</v>
      </c>
      <c r="H247" s="17">
        <v>0.322825128573623</v>
      </c>
      <c r="I247" s="17"/>
      <c r="J247" s="17">
        <v>0.23239000025661399</v>
      </c>
      <c r="K247" s="17">
        <v>0.32629188381126101</v>
      </c>
      <c r="L247" s="17">
        <v>0.25083562875092902</v>
      </c>
      <c r="M247" s="17">
        <v>0.34297384751419602</v>
      </c>
      <c r="N247" s="17">
        <v>0.27033085603414198</v>
      </c>
      <c r="O247" s="17">
        <v>0.34697119658353598</v>
      </c>
      <c r="P247" s="17">
        <v>0.325417798624896</v>
      </c>
      <c r="Q247" s="17">
        <v>0.31850405211308103</v>
      </c>
      <c r="R247" s="17">
        <v>0.23477849615280999</v>
      </c>
      <c r="S247" s="17"/>
      <c r="T247" s="17">
        <v>0.26013400759765698</v>
      </c>
      <c r="U247" s="17">
        <v>0.31432771092186701</v>
      </c>
      <c r="V247" s="17"/>
      <c r="W247" s="17">
        <v>0.29627202344652998</v>
      </c>
      <c r="X247" s="17">
        <v>0.243574156145382</v>
      </c>
      <c r="Y247" s="17"/>
      <c r="Z247" s="17">
        <v>0.28821191751630998</v>
      </c>
      <c r="AA247" s="17">
        <v>0.27621851790540097</v>
      </c>
      <c r="AB247" s="17"/>
      <c r="AC247" s="17">
        <v>0.28512976366332698</v>
      </c>
      <c r="AD247" s="17">
        <v>0.29932483073884197</v>
      </c>
      <c r="AE247" s="17">
        <v>0.27883399017227001</v>
      </c>
      <c r="AF247" s="17"/>
      <c r="AG247" s="17">
        <v>0.283764444098349</v>
      </c>
      <c r="AH247" s="17">
        <v>0.30047282718485302</v>
      </c>
      <c r="AI247" s="17"/>
      <c r="AJ247" s="17">
        <v>0.266723844284806</v>
      </c>
      <c r="AK247" s="17">
        <v>0.30613256127243399</v>
      </c>
      <c r="AL247" s="17"/>
      <c r="AM247" s="17">
        <v>0.27565007019315302</v>
      </c>
      <c r="AN247" s="17">
        <v>0.276774592836739</v>
      </c>
      <c r="AO247" s="17">
        <v>0.208459525699318</v>
      </c>
      <c r="AP247" s="17"/>
      <c r="AQ247" s="17">
        <v>0.19447860202460299</v>
      </c>
      <c r="AR247" s="17">
        <v>0</v>
      </c>
      <c r="AS247" s="17">
        <v>0.29114487647991799</v>
      </c>
      <c r="AT247" s="17">
        <v>0.23400840867380901</v>
      </c>
      <c r="AU247" s="17">
        <v>0.51822113477278398</v>
      </c>
      <c r="AV247" s="17"/>
      <c r="AW247" s="17">
        <v>0.27599633086880698</v>
      </c>
      <c r="AX247" s="17">
        <v>0.23329895088708699</v>
      </c>
      <c r="AY247" s="17">
        <v>0.216246554391087</v>
      </c>
      <c r="AZ247" s="17">
        <v>0.339729550463921</v>
      </c>
      <c r="BA247" s="17">
        <v>0.49967472261440499</v>
      </c>
      <c r="BB247" s="17"/>
      <c r="BC247" s="17">
        <v>0.22818829265606599</v>
      </c>
      <c r="BD247" s="17">
        <v>0.26558436702430199</v>
      </c>
      <c r="BE247" s="17">
        <v>0.326735441066481</v>
      </c>
      <c r="BF247" s="17"/>
      <c r="BG247" s="17">
        <v>0.28969506073507201</v>
      </c>
      <c r="BH247" s="17">
        <v>0.27156307034756599</v>
      </c>
      <c r="BI247" s="17">
        <v>0.238437945247129</v>
      </c>
    </row>
    <row r="248" spans="2:61" x14ac:dyDescent="0.3">
      <c r="B248" t="s">
        <v>199</v>
      </c>
      <c r="C248" s="17">
        <v>0.18416405390927701</v>
      </c>
      <c r="D248" s="17">
        <v>0.16995163926204199</v>
      </c>
      <c r="E248" s="17">
        <v>0.201842948579009</v>
      </c>
      <c r="F248" s="17"/>
      <c r="G248" s="17">
        <v>0.17229127778053999</v>
      </c>
      <c r="H248" s="17">
        <v>0.20378501963639201</v>
      </c>
      <c r="I248" s="17"/>
      <c r="J248" s="17">
        <v>0.13971235386471001</v>
      </c>
      <c r="K248" s="17">
        <v>0.222085707463058</v>
      </c>
      <c r="L248" s="17">
        <v>0.24221923265503301</v>
      </c>
      <c r="M248" s="17">
        <v>0.19449460714861999</v>
      </c>
      <c r="N248" s="17">
        <v>0.103709433277237</v>
      </c>
      <c r="O248" s="17">
        <v>0.17927741575455999</v>
      </c>
      <c r="P248" s="17">
        <v>0.20141207918501</v>
      </c>
      <c r="Q248" s="17">
        <v>0.235953320043745</v>
      </c>
      <c r="R248" s="17">
        <v>0.21057116281159199</v>
      </c>
      <c r="S248" s="17"/>
      <c r="T248" s="17">
        <v>0.17246861723839099</v>
      </c>
      <c r="U248" s="17">
        <v>0.201757832892099</v>
      </c>
      <c r="V248" s="17"/>
      <c r="W248" s="17">
        <v>0.206569592414315</v>
      </c>
      <c r="X248" s="17">
        <v>0.12512912392870501</v>
      </c>
      <c r="Y248" s="17"/>
      <c r="Z248" s="17">
        <v>0.18899780507250999</v>
      </c>
      <c r="AA248" s="17">
        <v>0.17216316136271501</v>
      </c>
      <c r="AB248" s="17"/>
      <c r="AC248" s="17">
        <v>0.21546191422868499</v>
      </c>
      <c r="AD248" s="17">
        <v>0.323013657857464</v>
      </c>
      <c r="AE248" s="17">
        <v>0.13820396209579799</v>
      </c>
      <c r="AF248" s="17"/>
      <c r="AG248" s="17">
        <v>0.195635636679615</v>
      </c>
      <c r="AH248" s="17">
        <v>0.300381125021498</v>
      </c>
      <c r="AI248" s="17"/>
      <c r="AJ248" s="17">
        <v>0.21162719705702299</v>
      </c>
      <c r="AK248" s="17">
        <v>0.24120649143685599</v>
      </c>
      <c r="AL248" s="17"/>
      <c r="AM248" s="17">
        <v>0.16979669946349299</v>
      </c>
      <c r="AN248" s="17">
        <v>0.21706601089282601</v>
      </c>
      <c r="AO248" s="17">
        <v>0.143657425972153</v>
      </c>
      <c r="AP248" s="17"/>
      <c r="AQ248" s="17">
        <v>0.219286556311697</v>
      </c>
      <c r="AR248" s="17">
        <v>0</v>
      </c>
      <c r="AS248" s="17">
        <v>0.16880865081482099</v>
      </c>
      <c r="AT248" s="17">
        <v>0.26149998648860101</v>
      </c>
      <c r="AU248" s="17">
        <v>0.36566830518210702</v>
      </c>
      <c r="AV248" s="17"/>
      <c r="AW248" s="17">
        <v>8.8077895946906001E-2</v>
      </c>
      <c r="AX248" s="17">
        <v>0.21715790582506</v>
      </c>
      <c r="AY248" s="17">
        <v>0.22395245939945399</v>
      </c>
      <c r="AZ248" s="17">
        <v>0.211845530731991</v>
      </c>
      <c r="BA248" s="17">
        <v>0.20543753761140801</v>
      </c>
      <c r="BB248" s="17"/>
      <c r="BC248" s="17">
        <v>0.18774223174486401</v>
      </c>
      <c r="BD248" s="17">
        <v>0.12798564379580499</v>
      </c>
      <c r="BE248" s="17">
        <v>0.28977851169083702</v>
      </c>
      <c r="BF248" s="17"/>
      <c r="BG248" s="17">
        <v>0.181752111595436</v>
      </c>
      <c r="BH248" s="17">
        <v>0.177504509621211</v>
      </c>
      <c r="BI248" s="17">
        <v>0.20252341219171399</v>
      </c>
    </row>
    <row r="249" spans="2:61" x14ac:dyDescent="0.3">
      <c r="B249" t="s">
        <v>200</v>
      </c>
      <c r="C249" s="17">
        <v>0.15556450181814299</v>
      </c>
      <c r="D249" s="17">
        <v>0.184175622510315</v>
      </c>
      <c r="E249" s="17">
        <v>0.119974983664145</v>
      </c>
      <c r="F249" s="17"/>
      <c r="G249" s="17">
        <v>0.20515406911700701</v>
      </c>
      <c r="H249" s="17">
        <v>8.0566817175690503E-2</v>
      </c>
      <c r="I249" s="17"/>
      <c r="J249" s="17">
        <v>0.21076438478382001</v>
      </c>
      <c r="K249" s="17">
        <v>0.16685427547648701</v>
      </c>
      <c r="L249" s="17">
        <v>1.75119292085061E-2</v>
      </c>
      <c r="M249" s="17">
        <v>0.204284671488105</v>
      </c>
      <c r="N249" s="17">
        <v>0.11841121303836701</v>
      </c>
      <c r="O249" s="17">
        <v>0.162225209990218</v>
      </c>
      <c r="P249" s="17">
        <v>8.4351468205424704E-2</v>
      </c>
      <c r="Q249" s="17">
        <v>0.14668834830699101</v>
      </c>
      <c r="R249" s="17">
        <v>0.15755397074065799</v>
      </c>
      <c r="S249" s="17"/>
      <c r="T249" s="17">
        <v>0.23313174279903001</v>
      </c>
      <c r="U249" s="17">
        <v>3.8877888694724999E-2</v>
      </c>
      <c r="V249" s="17"/>
      <c r="W249" s="17">
        <v>0.13398339455953201</v>
      </c>
      <c r="X249" s="17">
        <v>0.21242719028371501</v>
      </c>
      <c r="Y249" s="17"/>
      <c r="Z249" s="17">
        <v>0.156004342084026</v>
      </c>
      <c r="AA249" s="17">
        <v>0.156223773284135</v>
      </c>
      <c r="AB249" s="17"/>
      <c r="AC249" s="17">
        <v>0.162484078704205</v>
      </c>
      <c r="AD249" s="17">
        <v>0.175037425411222</v>
      </c>
      <c r="AE249" s="17">
        <v>0.150869786252077</v>
      </c>
      <c r="AF249" s="17"/>
      <c r="AG249" s="17">
        <v>0.19718735187873701</v>
      </c>
      <c r="AH249" s="17">
        <v>0.129097416094902</v>
      </c>
      <c r="AI249" s="17"/>
      <c r="AJ249" s="17">
        <v>0.27146282701686297</v>
      </c>
      <c r="AK249" s="17">
        <v>6.3596947688760105E-2</v>
      </c>
      <c r="AL249" s="17"/>
      <c r="AM249" s="17">
        <v>0.125013703837103</v>
      </c>
      <c r="AN249" s="17">
        <v>0.13134636282088799</v>
      </c>
      <c r="AO249" s="17">
        <v>0.22504264787762701</v>
      </c>
      <c r="AP249" s="17"/>
      <c r="AQ249" s="17">
        <v>3.0237051159870201E-2</v>
      </c>
      <c r="AR249" s="17">
        <v>0</v>
      </c>
      <c r="AS249" s="17">
        <v>0.24086009011128501</v>
      </c>
      <c r="AT249" s="17">
        <v>0.33478347814276999</v>
      </c>
      <c r="AU249" s="17">
        <v>0.106405064410397</v>
      </c>
      <c r="AV249" s="17"/>
      <c r="AW249" s="17">
        <v>0.20218870341066</v>
      </c>
      <c r="AX249" s="17">
        <v>0.13312529630710199</v>
      </c>
      <c r="AY249" s="17">
        <v>0.124896475270508</v>
      </c>
      <c r="AZ249" s="17">
        <v>0.128639005311561</v>
      </c>
      <c r="BA249" s="17">
        <v>0.21094326717491901</v>
      </c>
      <c r="BB249" s="17"/>
      <c r="BC249" s="17">
        <v>0.20426256316453301</v>
      </c>
      <c r="BD249" s="17">
        <v>0.13465590354729101</v>
      </c>
      <c r="BE249" s="17">
        <v>0.26570181161109802</v>
      </c>
      <c r="BF249" s="17"/>
      <c r="BG249" s="17">
        <v>0.163417264147208</v>
      </c>
      <c r="BH249" s="17">
        <v>0.21091168739067201</v>
      </c>
      <c r="BI249" s="17">
        <v>7.7995576495522398E-2</v>
      </c>
    </row>
    <row r="250" spans="2:61" x14ac:dyDescent="0.3">
      <c r="B250" t="s">
        <v>85</v>
      </c>
      <c r="C250" s="17">
        <v>8.3903004486459796E-3</v>
      </c>
      <c r="D250" s="17">
        <v>8.1247118948104009E-3</v>
      </c>
      <c r="E250" s="17">
        <v>8.7206673979144701E-3</v>
      </c>
      <c r="F250" s="17"/>
      <c r="G250" s="17">
        <v>3.4277498684117998E-3</v>
      </c>
      <c r="H250" s="17">
        <v>1.607566390476E-2</v>
      </c>
      <c r="I250" s="17"/>
      <c r="J250" s="17">
        <v>7.6591287928731103E-3</v>
      </c>
      <c r="K250" s="17">
        <v>1.7506795645624001E-2</v>
      </c>
      <c r="L250" s="17">
        <v>0</v>
      </c>
      <c r="M250" s="17">
        <v>0</v>
      </c>
      <c r="N250" s="17">
        <v>0</v>
      </c>
      <c r="O250" s="17">
        <v>0</v>
      </c>
      <c r="P250" s="17">
        <v>0</v>
      </c>
      <c r="Q250" s="17">
        <v>0</v>
      </c>
      <c r="R250" s="17">
        <v>3.6010289341495701E-2</v>
      </c>
      <c r="S250" s="17"/>
      <c r="T250" s="17">
        <v>3.44595130898911E-3</v>
      </c>
      <c r="U250" s="17">
        <v>1.5828225891274601E-2</v>
      </c>
      <c r="V250" s="17"/>
      <c r="W250" s="17">
        <v>1.15746728165448E-2</v>
      </c>
      <c r="X250" s="17">
        <v>0</v>
      </c>
      <c r="Y250" s="17"/>
      <c r="Z250" s="17">
        <v>8.2968930534322097E-3</v>
      </c>
      <c r="AA250" s="17">
        <v>8.5660025187664496E-3</v>
      </c>
      <c r="AB250" s="17"/>
      <c r="AC250" s="17">
        <v>0</v>
      </c>
      <c r="AD250" s="17">
        <v>0</v>
      </c>
      <c r="AE250" s="17">
        <v>1.0923351798140401E-2</v>
      </c>
      <c r="AF250" s="17"/>
      <c r="AG250" s="17">
        <v>0</v>
      </c>
      <c r="AH250" s="17">
        <v>0</v>
      </c>
      <c r="AI250" s="17"/>
      <c r="AJ250" s="17">
        <v>0</v>
      </c>
      <c r="AK250" s="17">
        <v>0</v>
      </c>
      <c r="AL250" s="17"/>
      <c r="AM250" s="17">
        <v>1.17728154731563E-2</v>
      </c>
      <c r="AN250" s="17">
        <v>0</v>
      </c>
      <c r="AO250" s="17">
        <v>6.0767053128384001E-3</v>
      </c>
      <c r="AP250" s="17"/>
      <c r="AQ250" s="17">
        <v>0</v>
      </c>
      <c r="AR250" s="17">
        <v>0</v>
      </c>
      <c r="AS250" s="17">
        <v>0</v>
      </c>
      <c r="AT250" s="17">
        <v>0</v>
      </c>
      <c r="AU250" s="17">
        <v>0</v>
      </c>
      <c r="AV250" s="17"/>
      <c r="AW250" s="17">
        <v>1.7001894941203102E-2</v>
      </c>
      <c r="AX250" s="17">
        <v>5.7996879207390904E-3</v>
      </c>
      <c r="AY250" s="17">
        <v>1.1995755904282699E-2</v>
      </c>
      <c r="AZ250" s="17">
        <v>0</v>
      </c>
      <c r="BA250" s="17">
        <v>0</v>
      </c>
      <c r="BB250" s="17"/>
      <c r="BC250" s="17">
        <v>5.2173213370716402E-3</v>
      </c>
      <c r="BD250" s="17">
        <v>9.4282088023460598E-3</v>
      </c>
      <c r="BE250" s="17">
        <v>0</v>
      </c>
      <c r="BF250" s="17"/>
      <c r="BG250" s="17">
        <v>7.5957379746458701E-3</v>
      </c>
      <c r="BH250" s="17">
        <v>0</v>
      </c>
      <c r="BI250" s="17">
        <v>1.77137377756739E-2</v>
      </c>
    </row>
    <row r="251" spans="2:61" x14ac:dyDescent="0.3">
      <c r="B251" t="s">
        <v>78</v>
      </c>
      <c r="C251" s="17">
        <v>3.3732318736565597E-2</v>
      </c>
      <c r="D251" s="17">
        <v>1.6591054952521202E-2</v>
      </c>
      <c r="E251" s="17">
        <v>5.5054423703660801E-2</v>
      </c>
      <c r="F251" s="17"/>
      <c r="G251" s="17">
        <v>2.24757752900063E-2</v>
      </c>
      <c r="H251" s="17">
        <v>5.1275558955572301E-2</v>
      </c>
      <c r="I251" s="17"/>
      <c r="J251" s="17">
        <v>9.2669707667442699E-3</v>
      </c>
      <c r="K251" s="17">
        <v>6.3952239308037201E-2</v>
      </c>
      <c r="L251" s="17">
        <v>8.7415676322450106E-2</v>
      </c>
      <c r="M251" s="17">
        <v>3.3258210121290502E-2</v>
      </c>
      <c r="N251" s="17">
        <v>0</v>
      </c>
      <c r="O251" s="17">
        <v>1.9966614839812099E-2</v>
      </c>
      <c r="P251" s="17">
        <v>4.2242057651469801E-2</v>
      </c>
      <c r="Q251" s="17">
        <v>0</v>
      </c>
      <c r="R251" s="17">
        <v>4.88844065279814E-2</v>
      </c>
      <c r="S251" s="17"/>
      <c r="T251" s="17">
        <v>4.1693423504956199E-3</v>
      </c>
      <c r="U251" s="17">
        <v>7.8204747363852994E-2</v>
      </c>
      <c r="V251" s="17"/>
      <c r="W251" s="17">
        <v>4.3353306209274703E-2</v>
      </c>
      <c r="X251" s="17">
        <v>8.3825900671285602E-3</v>
      </c>
      <c r="Y251" s="17"/>
      <c r="Z251" s="17">
        <v>2.6155854688601099E-2</v>
      </c>
      <c r="AA251" s="17">
        <v>4.3054532981531002E-2</v>
      </c>
      <c r="AB251" s="17"/>
      <c r="AC251" s="17">
        <v>4.5539409756098603E-2</v>
      </c>
      <c r="AD251" s="17">
        <v>5.9533134361191398E-2</v>
      </c>
      <c r="AE251" s="17">
        <v>2.40932843467874E-2</v>
      </c>
      <c r="AF251" s="17"/>
      <c r="AG251" s="17">
        <v>1.6443697483031899E-2</v>
      </c>
      <c r="AH251" s="17">
        <v>8.0689891123763902E-2</v>
      </c>
      <c r="AI251" s="17"/>
      <c r="AJ251" s="17">
        <v>1.8940850238777601E-2</v>
      </c>
      <c r="AK251" s="17">
        <v>8.3712719785474399E-2</v>
      </c>
      <c r="AL251" s="17"/>
      <c r="AM251" s="17">
        <v>3.7116819864375698E-2</v>
      </c>
      <c r="AN251" s="17">
        <v>0</v>
      </c>
      <c r="AO251" s="17">
        <v>7.3523571694724E-3</v>
      </c>
      <c r="AP251" s="17"/>
      <c r="AQ251" s="17">
        <v>6.6871944002955305E-2</v>
      </c>
      <c r="AR251" s="17">
        <v>0</v>
      </c>
      <c r="AS251" s="17">
        <v>0</v>
      </c>
      <c r="AT251" s="17">
        <v>0</v>
      </c>
      <c r="AU251" s="17">
        <v>0.14447983228073699</v>
      </c>
      <c r="AV251" s="17"/>
      <c r="AW251" s="17">
        <v>8.2879219011290292E-3</v>
      </c>
      <c r="AX251" s="17">
        <v>3.1793293100120301E-2</v>
      </c>
      <c r="AY251" s="17">
        <v>4.6994556787755597E-2</v>
      </c>
      <c r="AZ251" s="17">
        <v>4.8428995440735603E-2</v>
      </c>
      <c r="BA251" s="17">
        <v>5.7584427634689898E-2</v>
      </c>
      <c r="BB251" s="17"/>
      <c r="BC251" s="17">
        <v>1.6019163549799799E-2</v>
      </c>
      <c r="BD251" s="17">
        <v>3.2567449974756697E-2</v>
      </c>
      <c r="BE251" s="17">
        <v>3.0969860040070601E-2</v>
      </c>
      <c r="BF251" s="17"/>
      <c r="BG251" s="17">
        <v>3.0772218604792099E-2</v>
      </c>
      <c r="BH251" s="17">
        <v>5.2924886811503098E-2</v>
      </c>
      <c r="BI251" s="17">
        <v>4.1799175933585203E-2</v>
      </c>
    </row>
    <row r="252" spans="2:61" x14ac:dyDescent="0.3">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row>
    <row r="253" spans="2:61" x14ac:dyDescent="0.3">
      <c r="B253" s="6" t="s">
        <v>205</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row>
    <row r="254" spans="2:61" x14ac:dyDescent="0.3">
      <c r="B254" s="21" t="s">
        <v>415</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row>
    <row r="255" spans="2:61" x14ac:dyDescent="0.3">
      <c r="B255" t="s">
        <v>202</v>
      </c>
      <c r="C255" s="17">
        <v>0.30029539009989098</v>
      </c>
      <c r="D255" s="17">
        <v>0.327553768827126</v>
      </c>
      <c r="E255" s="17">
        <v>0.266388554537628</v>
      </c>
      <c r="F255" s="17"/>
      <c r="G255" s="17">
        <v>0.37775624963663701</v>
      </c>
      <c r="H255" s="17">
        <v>0.18015033666072899</v>
      </c>
      <c r="I255" s="17"/>
      <c r="J255" s="17">
        <v>0.39128821292155302</v>
      </c>
      <c r="K255" s="17">
        <v>0.22723518103673501</v>
      </c>
      <c r="L255" s="17">
        <v>0.16575485968005399</v>
      </c>
      <c r="M255" s="17">
        <v>0.26972282287023602</v>
      </c>
      <c r="N255" s="17">
        <v>0.40757616533649399</v>
      </c>
      <c r="O255" s="17">
        <v>0.13473057831407401</v>
      </c>
      <c r="P255" s="17">
        <v>0.28350850179512899</v>
      </c>
      <c r="Q255" s="17">
        <v>0.29337669661398103</v>
      </c>
      <c r="R255" s="17">
        <v>0.37659537821074002</v>
      </c>
      <c r="S255" s="17"/>
      <c r="T255" s="17">
        <v>0.40725016787453</v>
      </c>
      <c r="U255" s="17">
        <v>0.13940026713212</v>
      </c>
      <c r="V255" s="17"/>
      <c r="W255" s="17">
        <v>0.28042742562268902</v>
      </c>
      <c r="X255" s="17">
        <v>0.35264422748687602</v>
      </c>
      <c r="Y255" s="17"/>
      <c r="Z255" s="17">
        <v>0.31403986339965201</v>
      </c>
      <c r="AA255" s="17">
        <v>0.28613880697456201</v>
      </c>
      <c r="AB255" s="17"/>
      <c r="AC255" s="17">
        <v>0.33016955957163802</v>
      </c>
      <c r="AD255" s="17">
        <v>0.208705936531279</v>
      </c>
      <c r="AE255" s="17">
        <v>0.30119813033218501</v>
      </c>
      <c r="AF255" s="17"/>
      <c r="AG255" s="17">
        <v>0.402012639814321</v>
      </c>
      <c r="AH255" s="17">
        <v>0.17236122007048299</v>
      </c>
      <c r="AI255" s="17"/>
      <c r="AJ255" s="17">
        <v>0.53735565649428496</v>
      </c>
      <c r="AK255" s="17">
        <v>7.3531178537214706E-2</v>
      </c>
      <c r="AL255" s="17"/>
      <c r="AM255" s="17">
        <v>0.23462639306053201</v>
      </c>
      <c r="AN255" s="17">
        <v>0.33348624341692001</v>
      </c>
      <c r="AO255" s="17">
        <v>0.470593675010191</v>
      </c>
      <c r="AP255" s="17"/>
      <c r="AQ255" s="17">
        <v>0.108318882438664</v>
      </c>
      <c r="AR255" s="17">
        <v>0</v>
      </c>
      <c r="AS255" s="17">
        <v>0.44554516945071299</v>
      </c>
      <c r="AT255" s="17">
        <v>0.68221374977079297</v>
      </c>
      <c r="AU255" s="17">
        <v>2.3221811581445401E-2</v>
      </c>
      <c r="AV255" s="17"/>
      <c r="AW255" s="17">
        <v>0.34627478028591402</v>
      </c>
      <c r="AX255" s="17">
        <v>0.36520389784965901</v>
      </c>
      <c r="AY255" s="17">
        <v>0.211948436003287</v>
      </c>
      <c r="AZ255" s="17">
        <v>0.20276091173907099</v>
      </c>
      <c r="BA255" s="17">
        <v>0.29660146503581097</v>
      </c>
      <c r="BB255" s="17"/>
      <c r="BC255" s="17">
        <v>0.43541631489354998</v>
      </c>
      <c r="BD255" s="17">
        <v>0.25001663415855502</v>
      </c>
      <c r="BE255" s="17">
        <v>0.27189673666689301</v>
      </c>
      <c r="BF255" s="17"/>
      <c r="BG255" s="17">
        <v>0.31978309044535802</v>
      </c>
      <c r="BH255" s="17">
        <v>0.31292513878103401</v>
      </c>
      <c r="BI255" s="17">
        <v>0.17372337296586801</v>
      </c>
    </row>
    <row r="256" spans="2:61" x14ac:dyDescent="0.3">
      <c r="B256" t="s">
        <v>203</v>
      </c>
      <c r="C256" s="17">
        <v>0.321384860119791</v>
      </c>
      <c r="D256" s="17">
        <v>0.35535726835197001</v>
      </c>
      <c r="E256" s="17">
        <v>0.27912640920056703</v>
      </c>
      <c r="F256" s="17"/>
      <c r="G256" s="17">
        <v>0.37357712372560298</v>
      </c>
      <c r="H256" s="17">
        <v>0.24363648028059601</v>
      </c>
      <c r="I256" s="17"/>
      <c r="J256" s="17">
        <v>0.43697114948853499</v>
      </c>
      <c r="K256" s="17">
        <v>0.27327626304762898</v>
      </c>
      <c r="L256" s="17">
        <v>0.30874468595090099</v>
      </c>
      <c r="M256" s="17">
        <v>0.27597783990708002</v>
      </c>
      <c r="N256" s="17">
        <v>0.172749876285682</v>
      </c>
      <c r="O256" s="17">
        <v>0.34382359319893002</v>
      </c>
      <c r="P256" s="17">
        <v>0.218299391517983</v>
      </c>
      <c r="Q256" s="17">
        <v>0.41069916834940601</v>
      </c>
      <c r="R256" s="17">
        <v>0.27493593417583001</v>
      </c>
      <c r="S256" s="17"/>
      <c r="T256" s="17">
        <v>0.41457088423014099</v>
      </c>
      <c r="U256" s="17">
        <v>0.181202466026991</v>
      </c>
      <c r="V256" s="17"/>
      <c r="W256" s="17">
        <v>0.28874234814049399</v>
      </c>
      <c r="X256" s="17">
        <v>0.40739254115162599</v>
      </c>
      <c r="Y256" s="17"/>
      <c r="Z256" s="17">
        <v>0.35030456601839399</v>
      </c>
      <c r="AA256" s="17">
        <v>0.28505345671954302</v>
      </c>
      <c r="AB256" s="17"/>
      <c r="AC256" s="17">
        <v>0.23979514078104699</v>
      </c>
      <c r="AD256" s="17">
        <v>0.30456700421456601</v>
      </c>
      <c r="AE256" s="17">
        <v>0.36581218104683</v>
      </c>
      <c r="AF256" s="17"/>
      <c r="AG256" s="17">
        <v>0.25254244794694503</v>
      </c>
      <c r="AH256" s="17">
        <v>0.262470170235998</v>
      </c>
      <c r="AI256" s="17"/>
      <c r="AJ256" s="17">
        <v>0.281731153153918</v>
      </c>
      <c r="AK256" s="17">
        <v>0.232878673232012</v>
      </c>
      <c r="AL256" s="17"/>
      <c r="AM256" s="17">
        <v>0.28919344307693501</v>
      </c>
      <c r="AN256" s="17">
        <v>0.34628102956419798</v>
      </c>
      <c r="AO256" s="17">
        <v>0.40632849853372099</v>
      </c>
      <c r="AP256" s="17"/>
      <c r="AQ256" s="17">
        <v>0.210035625254655</v>
      </c>
      <c r="AR256" s="17">
        <v>0.48796149206127598</v>
      </c>
      <c r="AS256" s="17">
        <v>0.35594221650684899</v>
      </c>
      <c r="AT256" s="17">
        <v>0.18980853703727399</v>
      </c>
      <c r="AU256" s="17">
        <v>0.24133117690366801</v>
      </c>
      <c r="AV256" s="17"/>
      <c r="AW256" s="17">
        <v>0.44318865707889199</v>
      </c>
      <c r="AX256" s="17">
        <v>0.31680760030669203</v>
      </c>
      <c r="AY256" s="17">
        <v>0.282504126599462</v>
      </c>
      <c r="AZ256" s="17">
        <v>0.21901132339343601</v>
      </c>
      <c r="BA256" s="17">
        <v>0.25357626594183902</v>
      </c>
      <c r="BB256" s="17"/>
      <c r="BC256" s="17">
        <v>0.34157765997206702</v>
      </c>
      <c r="BD256" s="17">
        <v>0.32686387231541503</v>
      </c>
      <c r="BE256" s="17">
        <v>0.369182558061315</v>
      </c>
      <c r="BF256" s="17"/>
      <c r="BG256" s="17">
        <v>0.36180685758995101</v>
      </c>
      <c r="BH256" s="17">
        <v>0.191913586440315</v>
      </c>
      <c r="BI256" s="17">
        <v>0.14112884155211999</v>
      </c>
    </row>
    <row r="257" spans="2:61" x14ac:dyDescent="0.3">
      <c r="B257" t="s">
        <v>204</v>
      </c>
      <c r="C257" s="17">
        <v>0.36340348263289701</v>
      </c>
      <c r="D257" s="17">
        <v>0.30413100681865901</v>
      </c>
      <c r="E257" s="17">
        <v>0.43713281594770198</v>
      </c>
      <c r="F257" s="17"/>
      <c r="G257" s="17">
        <v>0.241993730855976</v>
      </c>
      <c r="H257" s="17">
        <v>0.54852327501419995</v>
      </c>
      <c r="I257" s="17"/>
      <c r="J257" s="17">
        <v>0.16286168662411199</v>
      </c>
      <c r="K257" s="17">
        <v>0.485019231907241</v>
      </c>
      <c r="L257" s="17">
        <v>0.50798852516053905</v>
      </c>
      <c r="M257" s="17">
        <v>0.42031441714879197</v>
      </c>
      <c r="N257" s="17">
        <v>0.39605666310132898</v>
      </c>
      <c r="O257" s="17">
        <v>0.48064003605243599</v>
      </c>
      <c r="P257" s="17">
        <v>0.49819210668688801</v>
      </c>
      <c r="Q257" s="17">
        <v>0.29592413503661202</v>
      </c>
      <c r="R257" s="17">
        <v>0.34846868761342997</v>
      </c>
      <c r="S257" s="17"/>
      <c r="T257" s="17">
        <v>0.16923639246816299</v>
      </c>
      <c r="U257" s="17">
        <v>0.65549457475946804</v>
      </c>
      <c r="V257" s="17"/>
      <c r="W257" s="17">
        <v>0.41500046487278103</v>
      </c>
      <c r="X257" s="17">
        <v>0.227453872091048</v>
      </c>
      <c r="Y257" s="17"/>
      <c r="Z257" s="17">
        <v>0.32206468909220198</v>
      </c>
      <c r="AA257" s="17">
        <v>0.41219198694988601</v>
      </c>
      <c r="AB257" s="17"/>
      <c r="AC257" s="17">
        <v>0.41240238639286803</v>
      </c>
      <c r="AD257" s="17">
        <v>0.46747103433799497</v>
      </c>
      <c r="AE257" s="17">
        <v>0.323126756000365</v>
      </c>
      <c r="AF257" s="17"/>
      <c r="AG257" s="17">
        <v>0.33686375977717697</v>
      </c>
      <c r="AH257" s="17">
        <v>0.534975709463134</v>
      </c>
      <c r="AI257" s="17"/>
      <c r="AJ257" s="17">
        <v>0.17184518670684801</v>
      </c>
      <c r="AK257" s="17">
        <v>0.66485303514695604</v>
      </c>
      <c r="AL257" s="17"/>
      <c r="AM257" s="17">
        <v>0.46655411839877697</v>
      </c>
      <c r="AN257" s="17">
        <v>0.320232727018882</v>
      </c>
      <c r="AO257" s="17">
        <v>0.112815825006486</v>
      </c>
      <c r="AP257" s="17"/>
      <c r="AQ257" s="17">
        <v>0.65415604055054399</v>
      </c>
      <c r="AR257" s="17">
        <v>0.51203850793872396</v>
      </c>
      <c r="AS257" s="17">
        <v>0.198512614042437</v>
      </c>
      <c r="AT257" s="17">
        <v>0.10634011533709101</v>
      </c>
      <c r="AU257" s="17">
        <v>0.71055415032772895</v>
      </c>
      <c r="AV257" s="17"/>
      <c r="AW257" s="17">
        <v>0.19782097058883899</v>
      </c>
      <c r="AX257" s="17">
        <v>0.300084860105921</v>
      </c>
      <c r="AY257" s="17">
        <v>0.48621030463555598</v>
      </c>
      <c r="AZ257" s="17">
        <v>0.57822776486749305</v>
      </c>
      <c r="BA257" s="17">
        <v>0.42443026335040601</v>
      </c>
      <c r="BB257" s="17"/>
      <c r="BC257" s="17">
        <v>0.223006025134383</v>
      </c>
      <c r="BD257" s="17">
        <v>0.40794470719077702</v>
      </c>
      <c r="BE257" s="17">
        <v>0.35892070527179198</v>
      </c>
      <c r="BF257" s="17"/>
      <c r="BG257" s="17">
        <v>0.30983456492918598</v>
      </c>
      <c r="BH257" s="17">
        <v>0.46686689191406699</v>
      </c>
      <c r="BI257" s="17">
        <v>0.63829194155399405</v>
      </c>
    </row>
    <row r="258" spans="2:61" x14ac:dyDescent="0.3">
      <c r="B258" t="s">
        <v>85</v>
      </c>
      <c r="C258" s="17">
        <v>1.49162671474206E-2</v>
      </c>
      <c r="D258" s="17">
        <v>1.2957956002244799E-2</v>
      </c>
      <c r="E258" s="17">
        <v>1.7352220314102499E-2</v>
      </c>
      <c r="F258" s="17"/>
      <c r="G258" s="17">
        <v>6.6728957817838901E-3</v>
      </c>
      <c r="H258" s="17">
        <v>2.7689908044475998E-2</v>
      </c>
      <c r="I258" s="17"/>
      <c r="J258" s="17">
        <v>8.8789509658003495E-3</v>
      </c>
      <c r="K258" s="17">
        <v>1.44693240083946E-2</v>
      </c>
      <c r="L258" s="17">
        <v>1.75119292085061E-2</v>
      </c>
      <c r="M258" s="17">
        <v>3.3984920073891901E-2</v>
      </c>
      <c r="N258" s="17">
        <v>2.3617295276495202E-2</v>
      </c>
      <c r="O258" s="17">
        <v>4.0805792434561103E-2</v>
      </c>
      <c r="P258" s="17">
        <v>0</v>
      </c>
      <c r="Q258" s="17">
        <v>0</v>
      </c>
      <c r="R258" s="17">
        <v>0</v>
      </c>
      <c r="S258" s="17"/>
      <c r="T258" s="17">
        <v>8.9425554271656601E-3</v>
      </c>
      <c r="U258" s="17">
        <v>2.3902692081420499E-2</v>
      </c>
      <c r="V258" s="17"/>
      <c r="W258" s="17">
        <v>1.5829761364035799E-2</v>
      </c>
      <c r="X258" s="17">
        <v>1.2509359270450399E-2</v>
      </c>
      <c r="Y258" s="17"/>
      <c r="Z258" s="17">
        <v>1.35908814897526E-2</v>
      </c>
      <c r="AA258" s="17">
        <v>1.6615749356008101E-2</v>
      </c>
      <c r="AB258" s="17"/>
      <c r="AC258" s="17">
        <v>1.7632913254445999E-2</v>
      </c>
      <c r="AD258" s="17">
        <v>1.92560249161596E-2</v>
      </c>
      <c r="AE258" s="17">
        <v>9.8629326206195606E-3</v>
      </c>
      <c r="AF258" s="17"/>
      <c r="AG258" s="17">
        <v>8.5811524615569696E-3</v>
      </c>
      <c r="AH258" s="17">
        <v>3.01929002303849E-2</v>
      </c>
      <c r="AI258" s="17"/>
      <c r="AJ258" s="17">
        <v>9.0680036449493993E-3</v>
      </c>
      <c r="AK258" s="17">
        <v>2.87371130838175E-2</v>
      </c>
      <c r="AL258" s="17"/>
      <c r="AM258" s="17">
        <v>9.6260454637557905E-3</v>
      </c>
      <c r="AN258" s="17">
        <v>0</v>
      </c>
      <c r="AO258" s="17">
        <v>1.02620014496018E-2</v>
      </c>
      <c r="AP258" s="17"/>
      <c r="AQ258" s="17">
        <v>2.7489451756136801E-2</v>
      </c>
      <c r="AR258" s="17">
        <v>0</v>
      </c>
      <c r="AS258" s="17">
        <v>0</v>
      </c>
      <c r="AT258" s="17">
        <v>2.1637597854841401E-2</v>
      </c>
      <c r="AU258" s="17">
        <v>2.4892861187157798E-2</v>
      </c>
      <c r="AV258" s="17"/>
      <c r="AW258" s="17">
        <v>1.2715592046354401E-2</v>
      </c>
      <c r="AX258" s="17">
        <v>1.7903641737727599E-2</v>
      </c>
      <c r="AY258" s="17">
        <v>1.9337132761694999E-2</v>
      </c>
      <c r="AZ258" s="17">
        <v>0</v>
      </c>
      <c r="BA258" s="17">
        <v>2.5392005671943801E-2</v>
      </c>
      <c r="BB258" s="17"/>
      <c r="BC258" s="17">
        <v>0</v>
      </c>
      <c r="BD258" s="17">
        <v>1.5174786335252001E-2</v>
      </c>
      <c r="BE258" s="17">
        <v>0</v>
      </c>
      <c r="BF258" s="17"/>
      <c r="BG258" s="17">
        <v>8.5754870355044203E-3</v>
      </c>
      <c r="BH258" s="17">
        <v>2.8294382864584001E-2</v>
      </c>
      <c r="BI258" s="17">
        <v>4.6855843928017601E-2</v>
      </c>
    </row>
    <row r="259" spans="2:61" x14ac:dyDescent="0.3">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row>
    <row r="260" spans="2:61" x14ac:dyDescent="0.3">
      <c r="B260" s="6" t="s">
        <v>209</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row>
    <row r="261" spans="2:61" x14ac:dyDescent="0.3">
      <c r="B261" s="21" t="s">
        <v>415</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row>
    <row r="262" spans="2:61" x14ac:dyDescent="0.3">
      <c r="B262" t="s">
        <v>206</v>
      </c>
      <c r="C262" s="17">
        <v>0.49480590306903</v>
      </c>
      <c r="D262" s="17">
        <v>0.51021950564200502</v>
      </c>
      <c r="E262" s="17">
        <v>0.47563284464564998</v>
      </c>
      <c r="F262" s="17"/>
      <c r="G262" s="17">
        <v>0.56205736368987902</v>
      </c>
      <c r="H262" s="17">
        <v>0.39523131996664801</v>
      </c>
      <c r="I262" s="17"/>
      <c r="J262" s="17">
        <v>0.58853000592320304</v>
      </c>
      <c r="K262" s="17">
        <v>0.42991195415746303</v>
      </c>
      <c r="L262" s="17">
        <v>0.49417262079061203</v>
      </c>
      <c r="M262" s="17">
        <v>0.39456170518940098</v>
      </c>
      <c r="N262" s="17">
        <v>0.51012503830234601</v>
      </c>
      <c r="O262" s="17">
        <v>0.52668120501661797</v>
      </c>
      <c r="P262" s="17">
        <v>0.47024955495138199</v>
      </c>
      <c r="Q262" s="17">
        <v>0.51229940233113902</v>
      </c>
      <c r="R262" s="17">
        <v>0.42218455438835401</v>
      </c>
      <c r="S262" s="17"/>
      <c r="T262" s="17">
        <v>0.55258811340805403</v>
      </c>
      <c r="U262" s="17">
        <v>0.40788247588529097</v>
      </c>
      <c r="V262" s="17"/>
      <c r="W262" s="17">
        <v>0.48899607506971199</v>
      </c>
      <c r="X262" s="17">
        <v>0.51011384976541596</v>
      </c>
      <c r="Y262" s="17"/>
      <c r="Z262" s="17">
        <v>0.47285596275310299</v>
      </c>
      <c r="AA262" s="17">
        <v>0.52483957901551703</v>
      </c>
      <c r="AB262" s="17"/>
      <c r="AC262" s="17">
        <v>0.46326958953386599</v>
      </c>
      <c r="AD262" s="17">
        <v>0.33807816195283802</v>
      </c>
      <c r="AE262" s="17">
        <v>0.54150312508878495</v>
      </c>
      <c r="AF262" s="17"/>
      <c r="AG262" s="17">
        <v>0.49667445895412798</v>
      </c>
      <c r="AH262" s="17">
        <v>0.35786662236772399</v>
      </c>
      <c r="AI262" s="17"/>
      <c r="AJ262" s="17">
        <v>0.54172500068085105</v>
      </c>
      <c r="AK262" s="17">
        <v>0.32765860756239601</v>
      </c>
      <c r="AL262" s="17"/>
      <c r="AM262" s="17">
        <v>0.516046818844757</v>
      </c>
      <c r="AN262" s="17">
        <v>0.468036175565753</v>
      </c>
      <c r="AO262" s="17">
        <v>0.54254686182411105</v>
      </c>
      <c r="AP262" s="17"/>
      <c r="AQ262" s="17">
        <v>0.400919433257104</v>
      </c>
      <c r="AR262" s="17">
        <v>0</v>
      </c>
      <c r="AS262" s="17">
        <v>0.49621309601809699</v>
      </c>
      <c r="AT262" s="17">
        <v>0.62680314101412204</v>
      </c>
      <c r="AU262" s="17">
        <v>0.217908670120877</v>
      </c>
      <c r="AV262" s="17"/>
      <c r="AW262" s="17">
        <v>0.51013554376842596</v>
      </c>
      <c r="AX262" s="17">
        <v>0.460010806128337</v>
      </c>
      <c r="AY262" s="17">
        <v>0.47935932420768901</v>
      </c>
      <c r="AZ262" s="17">
        <v>0.49525869629742097</v>
      </c>
      <c r="BA262" s="17">
        <v>0.600112463935216</v>
      </c>
      <c r="BB262" s="17"/>
      <c r="BC262" s="17">
        <v>0.51279150149332797</v>
      </c>
      <c r="BD262" s="17">
        <v>0.53361152522036304</v>
      </c>
      <c r="BE262" s="17">
        <v>0.48319450341221998</v>
      </c>
      <c r="BF262" s="17"/>
      <c r="BG262" s="17">
        <v>0.52429633400868203</v>
      </c>
      <c r="BH262" s="17">
        <v>0.39505917185096801</v>
      </c>
      <c r="BI262" s="17">
        <v>0.36609337635556899</v>
      </c>
    </row>
    <row r="263" spans="2:61" x14ac:dyDescent="0.3">
      <c r="B263" t="s">
        <v>207</v>
      </c>
      <c r="C263" s="17">
        <v>0.232547127742324</v>
      </c>
      <c r="D263" s="17">
        <v>0.23689888714240101</v>
      </c>
      <c r="E263" s="17">
        <v>0.22713395215101601</v>
      </c>
      <c r="F263" s="17"/>
      <c r="G263" s="17">
        <v>0.21869617007975001</v>
      </c>
      <c r="H263" s="17">
        <v>0.25214374998496902</v>
      </c>
      <c r="I263" s="17"/>
      <c r="J263" s="17">
        <v>0.18687901007041499</v>
      </c>
      <c r="K263" s="17">
        <v>0.25908714645396003</v>
      </c>
      <c r="L263" s="17">
        <v>0.27529269655347299</v>
      </c>
      <c r="M263" s="17">
        <v>0.26211288838855601</v>
      </c>
      <c r="N263" s="17">
        <v>0.26409701836763999</v>
      </c>
      <c r="O263" s="17">
        <v>0.14963314044183501</v>
      </c>
      <c r="P263" s="17">
        <v>0.227613575429818</v>
      </c>
      <c r="Q263" s="17">
        <v>0.29330497678630202</v>
      </c>
      <c r="R263" s="17">
        <v>0.25886892342527001</v>
      </c>
      <c r="S263" s="17"/>
      <c r="T263" s="17">
        <v>0.220586297676482</v>
      </c>
      <c r="U263" s="17">
        <v>0.25054014557922</v>
      </c>
      <c r="V263" s="17"/>
      <c r="W263" s="17">
        <v>0.22652820865984399</v>
      </c>
      <c r="X263" s="17">
        <v>0.248405995250153</v>
      </c>
      <c r="Y263" s="17"/>
      <c r="Z263" s="17">
        <v>0.252982847434358</v>
      </c>
      <c r="AA263" s="17">
        <v>0.20986825163966999</v>
      </c>
      <c r="AB263" s="17"/>
      <c r="AC263" s="17">
        <v>0.21850107061899601</v>
      </c>
      <c r="AD263" s="17">
        <v>0.26750530279530099</v>
      </c>
      <c r="AE263" s="17">
        <v>0.24025624440804499</v>
      </c>
      <c r="AF263" s="17"/>
      <c r="AG263" s="17">
        <v>0.19225925815938</v>
      </c>
      <c r="AH263" s="17">
        <v>0.28141238112434902</v>
      </c>
      <c r="AI263" s="17"/>
      <c r="AJ263" s="17">
        <v>0.16233231022039701</v>
      </c>
      <c r="AK263" s="17">
        <v>0.304904722950949</v>
      </c>
      <c r="AL263" s="17"/>
      <c r="AM263" s="17">
        <v>0.21274692292164099</v>
      </c>
      <c r="AN263" s="17">
        <v>0.33539775888439</v>
      </c>
      <c r="AO263" s="17">
        <v>0.223204866005311</v>
      </c>
      <c r="AP263" s="17"/>
      <c r="AQ263" s="17">
        <v>0.23126149833715301</v>
      </c>
      <c r="AR263" s="17">
        <v>1</v>
      </c>
      <c r="AS263" s="17">
        <v>0.177561528414206</v>
      </c>
      <c r="AT263" s="17">
        <v>0.136688198634138</v>
      </c>
      <c r="AU263" s="17">
        <v>0.359304645896032</v>
      </c>
      <c r="AV263" s="17"/>
      <c r="AW263" s="17">
        <v>0.190337211254414</v>
      </c>
      <c r="AX263" s="17">
        <v>0.27665625922818399</v>
      </c>
      <c r="AY263" s="17">
        <v>0.2139120896633</v>
      </c>
      <c r="AZ263" s="17">
        <v>0.246744906573514</v>
      </c>
      <c r="BA263" s="17">
        <v>0.21399804865170499</v>
      </c>
      <c r="BB263" s="17"/>
      <c r="BC263" s="17">
        <v>0.22134784983435701</v>
      </c>
      <c r="BD263" s="17">
        <v>0.20894985895125701</v>
      </c>
      <c r="BE263" s="17">
        <v>0.325300798395807</v>
      </c>
      <c r="BF263" s="17"/>
      <c r="BG263" s="17">
        <v>0.23369597718152499</v>
      </c>
      <c r="BH263" s="17">
        <v>0.20477744305516299</v>
      </c>
      <c r="BI263" s="17">
        <v>0.240157529299862</v>
      </c>
    </row>
    <row r="264" spans="2:61" x14ac:dyDescent="0.3">
      <c r="B264" t="s">
        <v>208</v>
      </c>
      <c r="C264" s="17">
        <v>0.22779289682564399</v>
      </c>
      <c r="D264" s="17">
        <v>0.204515007766502</v>
      </c>
      <c r="E264" s="17">
        <v>0.256748381099413</v>
      </c>
      <c r="F264" s="17"/>
      <c r="G264" s="17">
        <v>0.203867829507591</v>
      </c>
      <c r="H264" s="17">
        <v>0.26216052808607099</v>
      </c>
      <c r="I264" s="17"/>
      <c r="J264" s="17">
        <v>0.21384811999866499</v>
      </c>
      <c r="K264" s="17">
        <v>0.295899250205377</v>
      </c>
      <c r="L264" s="17">
        <v>0.193455054004041</v>
      </c>
      <c r="M264" s="17">
        <v>0.29198467133490502</v>
      </c>
      <c r="N264" s="17">
        <v>0.16312137387966899</v>
      </c>
      <c r="O264" s="17">
        <v>0.259594320064997</v>
      </c>
      <c r="P264" s="17">
        <v>0.21168677667938601</v>
      </c>
      <c r="Q264" s="17">
        <v>0.19439562088255899</v>
      </c>
      <c r="R264" s="17">
        <v>0.19390875143245201</v>
      </c>
      <c r="S264" s="17"/>
      <c r="T264" s="17">
        <v>0.21164675593017299</v>
      </c>
      <c r="U264" s="17">
        <v>0.25208199712470297</v>
      </c>
      <c r="V264" s="17"/>
      <c r="W264" s="17">
        <v>0.230905831578228</v>
      </c>
      <c r="X264" s="17">
        <v>0.219590822811152</v>
      </c>
      <c r="Y264" s="17"/>
      <c r="Z264" s="17">
        <v>0.23402019418887399</v>
      </c>
      <c r="AA264" s="17">
        <v>0.218635695706376</v>
      </c>
      <c r="AB264" s="17"/>
      <c r="AC264" s="17">
        <v>0.27524256256351298</v>
      </c>
      <c r="AD264" s="17">
        <v>0.34140990868882898</v>
      </c>
      <c r="AE264" s="17">
        <v>0.182910530068463</v>
      </c>
      <c r="AF264" s="17"/>
      <c r="AG264" s="17">
        <v>0.25864528543830601</v>
      </c>
      <c r="AH264" s="17">
        <v>0.32343908173143698</v>
      </c>
      <c r="AI264" s="17"/>
      <c r="AJ264" s="17">
        <v>0.27076839698680399</v>
      </c>
      <c r="AK264" s="17">
        <v>0.29772130581269302</v>
      </c>
      <c r="AL264" s="17"/>
      <c r="AM264" s="17">
        <v>0.21688721352141399</v>
      </c>
      <c r="AN264" s="17">
        <v>0</v>
      </c>
      <c r="AO264" s="17">
        <v>0.228737373428437</v>
      </c>
      <c r="AP264" s="17"/>
      <c r="AQ264" s="17">
        <v>0.30522465631818002</v>
      </c>
      <c r="AR264" s="17">
        <v>0</v>
      </c>
      <c r="AS264" s="17">
        <v>0.29664803225734299</v>
      </c>
      <c r="AT264" s="17">
        <v>0.23650866035174101</v>
      </c>
      <c r="AU264" s="17">
        <v>0.33168067069249302</v>
      </c>
      <c r="AV264" s="17"/>
      <c r="AW264" s="17">
        <v>0.29077175544003597</v>
      </c>
      <c r="AX264" s="17">
        <v>0.23008532728289</v>
      </c>
      <c r="AY264" s="17">
        <v>0.199024992187151</v>
      </c>
      <c r="AZ264" s="17">
        <v>0.19106404483028799</v>
      </c>
      <c r="BA264" s="17">
        <v>0.169363430268753</v>
      </c>
      <c r="BB264" s="17"/>
      <c r="BC264" s="17">
        <v>0.25679914654359598</v>
      </c>
      <c r="BD264" s="17">
        <v>0.208664786465418</v>
      </c>
      <c r="BE264" s="17">
        <v>0.166128920129681</v>
      </c>
      <c r="BF264" s="17"/>
      <c r="BG264" s="17">
        <v>0.20743743026931999</v>
      </c>
      <c r="BH264" s="17">
        <v>0.32741830801420502</v>
      </c>
      <c r="BI264" s="17">
        <v>0.30036758758267001</v>
      </c>
    </row>
    <row r="265" spans="2:61" x14ac:dyDescent="0.3">
      <c r="B265" t="s">
        <v>100</v>
      </c>
      <c r="C265" s="17">
        <v>3.0610802745724499E-2</v>
      </c>
      <c r="D265" s="17">
        <v>3.4546573481762502E-2</v>
      </c>
      <c r="E265" s="17">
        <v>2.5715077563644499E-2</v>
      </c>
      <c r="F265" s="17"/>
      <c r="G265" s="17">
        <v>1.00730029985388E-2</v>
      </c>
      <c r="H265" s="17">
        <v>6.2386191002825102E-2</v>
      </c>
      <c r="I265" s="17"/>
      <c r="J265" s="17">
        <v>1.07428640077173E-2</v>
      </c>
      <c r="K265" s="17">
        <v>1.51016491831991E-2</v>
      </c>
      <c r="L265" s="17">
        <v>3.70796286518736E-2</v>
      </c>
      <c r="M265" s="17">
        <v>0</v>
      </c>
      <c r="N265" s="17">
        <v>6.2656569450345104E-2</v>
      </c>
      <c r="O265" s="17">
        <v>1.9966614839812099E-2</v>
      </c>
      <c r="P265" s="17">
        <v>4.6675887868420703E-2</v>
      </c>
      <c r="Q265" s="17">
        <v>0</v>
      </c>
      <c r="R265" s="17">
        <v>0.108742968577931</v>
      </c>
      <c r="S265" s="17"/>
      <c r="T265" s="17">
        <v>6.4678070118297203E-3</v>
      </c>
      <c r="U265" s="17">
        <v>6.6929799879262994E-2</v>
      </c>
      <c r="V265" s="17"/>
      <c r="W265" s="17">
        <v>3.91966782351321E-2</v>
      </c>
      <c r="X265" s="17">
        <v>7.9884248803091702E-3</v>
      </c>
      <c r="Y265" s="17"/>
      <c r="Z265" s="17">
        <v>3.3358138704846101E-2</v>
      </c>
      <c r="AA265" s="17">
        <v>2.3378367036516301E-2</v>
      </c>
      <c r="AB265" s="17"/>
      <c r="AC265" s="17">
        <v>2.11424558056292E-2</v>
      </c>
      <c r="AD265" s="17">
        <v>3.6248615043798803E-2</v>
      </c>
      <c r="AE265" s="17">
        <v>2.5250955124083301E-2</v>
      </c>
      <c r="AF265" s="17"/>
      <c r="AG265" s="17">
        <v>2.9719747062687901E-2</v>
      </c>
      <c r="AH265" s="17">
        <v>1.86409573882447E-2</v>
      </c>
      <c r="AI265" s="17"/>
      <c r="AJ265" s="17">
        <v>1.6106288466998499E-2</v>
      </c>
      <c r="AK265" s="17">
        <v>3.5231653487652698E-2</v>
      </c>
      <c r="AL265" s="17"/>
      <c r="AM265" s="17">
        <v>4.5290120072588098E-2</v>
      </c>
      <c r="AN265" s="17">
        <v>0.19656606554985701</v>
      </c>
      <c r="AO265" s="17">
        <v>0</v>
      </c>
      <c r="AP265" s="17"/>
      <c r="AQ265" s="17">
        <v>4.0486448821705698E-2</v>
      </c>
      <c r="AR265" s="17">
        <v>0</v>
      </c>
      <c r="AS265" s="17">
        <v>2.9577343310353801E-2</v>
      </c>
      <c r="AT265" s="17">
        <v>0</v>
      </c>
      <c r="AU265" s="17">
        <v>1.9140774955043901E-2</v>
      </c>
      <c r="AV265" s="17"/>
      <c r="AW265" s="17">
        <v>8.7554895371239998E-3</v>
      </c>
      <c r="AX265" s="17">
        <v>1.7770727995606399E-2</v>
      </c>
      <c r="AY265" s="17">
        <v>7.8406063829814202E-2</v>
      </c>
      <c r="AZ265" s="17">
        <v>4.1680412135138602E-2</v>
      </c>
      <c r="BA265" s="17">
        <v>1.6526057144326201E-2</v>
      </c>
      <c r="BB265" s="17"/>
      <c r="BC265" s="17">
        <v>5.2173213370716402E-3</v>
      </c>
      <c r="BD265" s="17">
        <v>3.7163556439008101E-2</v>
      </c>
      <c r="BE265" s="17">
        <v>2.53757780622921E-2</v>
      </c>
      <c r="BF265" s="17"/>
      <c r="BG265" s="17">
        <v>2.57657494398374E-2</v>
      </c>
      <c r="BH265" s="17">
        <v>2.1756294338002899E-2</v>
      </c>
      <c r="BI265" s="17">
        <v>6.5099856213126694E-2</v>
      </c>
    </row>
    <row r="266" spans="2:61" x14ac:dyDescent="0.3">
      <c r="B266" t="s">
        <v>85</v>
      </c>
      <c r="C266" s="17">
        <v>1.4243269617276901E-2</v>
      </c>
      <c r="D266" s="17">
        <v>1.38200259673305E-2</v>
      </c>
      <c r="E266" s="17">
        <v>1.4769744540276099E-2</v>
      </c>
      <c r="F266" s="17"/>
      <c r="G266" s="17">
        <v>5.3056337242420896E-3</v>
      </c>
      <c r="H266" s="17">
        <v>2.8078210959486E-2</v>
      </c>
      <c r="I266" s="17"/>
      <c r="J266" s="17">
        <v>0</v>
      </c>
      <c r="K266" s="17">
        <v>0</v>
      </c>
      <c r="L266" s="17">
        <v>0</v>
      </c>
      <c r="M266" s="17">
        <v>5.1340735087138503E-2</v>
      </c>
      <c r="N266" s="17">
        <v>0</v>
      </c>
      <c r="O266" s="17">
        <v>4.4124719636738002E-2</v>
      </c>
      <c r="P266" s="17">
        <v>4.3774205070993E-2</v>
      </c>
      <c r="Q266" s="17">
        <v>0</v>
      </c>
      <c r="R266" s="17">
        <v>1.62948021759938E-2</v>
      </c>
      <c r="S266" s="17"/>
      <c r="T266" s="17">
        <v>8.7110259734609705E-3</v>
      </c>
      <c r="U266" s="17">
        <v>2.2565581531523E-2</v>
      </c>
      <c r="V266" s="17"/>
      <c r="W266" s="17">
        <v>1.4373206457084399E-2</v>
      </c>
      <c r="X266" s="17">
        <v>1.3900907292969901E-2</v>
      </c>
      <c r="Y266" s="17"/>
      <c r="Z266" s="17">
        <v>6.7828569188182301E-3</v>
      </c>
      <c r="AA266" s="17">
        <v>2.3278106601920399E-2</v>
      </c>
      <c r="AB266" s="17"/>
      <c r="AC266" s="17">
        <v>2.1844321477996601E-2</v>
      </c>
      <c r="AD266" s="17">
        <v>1.6758011519232799E-2</v>
      </c>
      <c r="AE266" s="17">
        <v>1.0079145310624199E-2</v>
      </c>
      <c r="AF266" s="17"/>
      <c r="AG266" s="17">
        <v>2.2701250385498199E-2</v>
      </c>
      <c r="AH266" s="17">
        <v>1.86409573882447E-2</v>
      </c>
      <c r="AI266" s="17"/>
      <c r="AJ266" s="17">
        <v>9.0680036449493993E-3</v>
      </c>
      <c r="AK266" s="17">
        <v>3.4483710186309399E-2</v>
      </c>
      <c r="AL266" s="17"/>
      <c r="AM266" s="17">
        <v>9.0289246396000993E-3</v>
      </c>
      <c r="AN266" s="17">
        <v>0</v>
      </c>
      <c r="AO266" s="17">
        <v>5.5108987421409097E-3</v>
      </c>
      <c r="AP266" s="17"/>
      <c r="AQ266" s="17">
        <v>2.21079632658574E-2</v>
      </c>
      <c r="AR266" s="17">
        <v>0</v>
      </c>
      <c r="AS266" s="17">
        <v>0</v>
      </c>
      <c r="AT266" s="17">
        <v>0</v>
      </c>
      <c r="AU266" s="17">
        <v>7.1965238335553905E-2</v>
      </c>
      <c r="AV266" s="17"/>
      <c r="AW266" s="17">
        <v>0</v>
      </c>
      <c r="AX266" s="17">
        <v>1.54768793649826E-2</v>
      </c>
      <c r="AY266" s="17">
        <v>2.92975301120455E-2</v>
      </c>
      <c r="AZ266" s="17">
        <v>2.52519401636381E-2</v>
      </c>
      <c r="BA266" s="17">
        <v>0</v>
      </c>
      <c r="BB266" s="17"/>
      <c r="BC266" s="17">
        <v>3.8441807916473301E-3</v>
      </c>
      <c r="BD266" s="17">
        <v>1.1610272923954E-2</v>
      </c>
      <c r="BE266" s="17">
        <v>0</v>
      </c>
      <c r="BF266" s="17"/>
      <c r="BG266" s="17">
        <v>8.8045091006363502E-3</v>
      </c>
      <c r="BH266" s="17">
        <v>5.0988782741660701E-2</v>
      </c>
      <c r="BI266" s="17">
        <v>2.8281650548772699E-2</v>
      </c>
    </row>
    <row r="267" spans="2:61" x14ac:dyDescent="0.3">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row>
    <row r="268" spans="2:61" x14ac:dyDescent="0.3">
      <c r="B268" s="6" t="s">
        <v>123</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row>
    <row r="269" spans="2:61" x14ac:dyDescent="0.3">
      <c r="B269" s="21" t="s">
        <v>415</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row>
    <row r="270" spans="2:61" x14ac:dyDescent="0.3">
      <c r="B270" t="s">
        <v>210</v>
      </c>
      <c r="C270" s="17">
        <v>0.45105040885146802</v>
      </c>
      <c r="D270" s="17">
        <v>0.41737512754718098</v>
      </c>
      <c r="E270" s="17">
        <v>0.49293926207796201</v>
      </c>
      <c r="F270" s="17"/>
      <c r="G270" s="17">
        <v>0.39631825551137001</v>
      </c>
      <c r="H270" s="17">
        <v>0.53441528873648902</v>
      </c>
      <c r="I270" s="17"/>
      <c r="J270" s="17">
        <v>0.374658182077866</v>
      </c>
      <c r="K270" s="17">
        <v>0.59159106488772495</v>
      </c>
      <c r="L270" s="17">
        <v>0.42751798743212699</v>
      </c>
      <c r="M270" s="17">
        <v>0.54445611551167605</v>
      </c>
      <c r="N270" s="17">
        <v>0.43497334745128902</v>
      </c>
      <c r="O270" s="17">
        <v>0.58963870787728001</v>
      </c>
      <c r="P270" s="17">
        <v>0.25361495795043698</v>
      </c>
      <c r="Q270" s="17">
        <v>0.35889681435673099</v>
      </c>
      <c r="R270" s="17">
        <v>0.47768253946991801</v>
      </c>
      <c r="S270" s="17"/>
      <c r="T270" s="17">
        <v>0.37696663515342499</v>
      </c>
      <c r="U270" s="17">
        <v>0.56249674277942596</v>
      </c>
      <c r="V270" s="17"/>
      <c r="W270" s="17">
        <v>0.48778174555396803</v>
      </c>
      <c r="X270" s="17">
        <v>0.35426934331995602</v>
      </c>
      <c r="Y270" s="17"/>
      <c r="Z270" s="17">
        <v>0.43114888788544198</v>
      </c>
      <c r="AA270" s="17">
        <v>0.47067886478048498</v>
      </c>
      <c r="AB270" s="17"/>
      <c r="AC270" s="17">
        <v>0.60038234579890404</v>
      </c>
      <c r="AD270" s="17">
        <v>0.47164741478462402</v>
      </c>
      <c r="AE270" s="17">
        <v>0.36218580862726002</v>
      </c>
      <c r="AF270" s="17"/>
      <c r="AG270" s="17">
        <v>0.57840245083035702</v>
      </c>
      <c r="AH270" s="17">
        <v>0.56554951641691298</v>
      </c>
      <c r="AI270" s="17"/>
      <c r="AJ270" s="17">
        <v>0.53860555821155898</v>
      </c>
      <c r="AK270" s="17">
        <v>0.62171366636223302</v>
      </c>
      <c r="AL270" s="17"/>
      <c r="AM270" s="17">
        <v>0.49708759409737302</v>
      </c>
      <c r="AN270" s="17">
        <v>0.69866867154204804</v>
      </c>
      <c r="AO270" s="17">
        <v>0.316607315829533</v>
      </c>
      <c r="AP270" s="17"/>
      <c r="AQ270" s="17">
        <v>0.53636375336753395</v>
      </c>
      <c r="AR270" s="17">
        <v>1</v>
      </c>
      <c r="AS270" s="17">
        <v>0.49167139711938601</v>
      </c>
      <c r="AT270" s="17">
        <v>0.559552827164574</v>
      </c>
      <c r="AU270" s="17">
        <v>0.73206370311434499</v>
      </c>
      <c r="AV270" s="17"/>
      <c r="AW270" s="17">
        <v>0.28336729442069197</v>
      </c>
      <c r="AX270" s="17">
        <v>0.37714855201599201</v>
      </c>
      <c r="AY270" s="17">
        <v>0.58319563339337699</v>
      </c>
      <c r="AZ270" s="17">
        <v>0.64323594594667699</v>
      </c>
      <c r="BA270" s="17">
        <v>0.56943691226017101</v>
      </c>
      <c r="BB270" s="17"/>
      <c r="BC270" s="17">
        <v>0.337017159473674</v>
      </c>
      <c r="BD270" s="17">
        <v>0.50064510174576204</v>
      </c>
      <c r="BE270" s="17">
        <v>0.58870195395423597</v>
      </c>
      <c r="BF270" s="17"/>
      <c r="BG270" s="17">
        <v>0.420855057088804</v>
      </c>
      <c r="BH270" s="17">
        <v>0.56286050253630504</v>
      </c>
      <c r="BI270" s="17">
        <v>0.57772340248283305</v>
      </c>
    </row>
    <row r="271" spans="2:61" x14ac:dyDescent="0.3">
      <c r="B271" t="s">
        <v>211</v>
      </c>
      <c r="C271" s="17">
        <v>0.475276092207084</v>
      </c>
      <c r="D271" s="17">
        <v>0.50333452387010502</v>
      </c>
      <c r="E271" s="17">
        <v>0.44037406673986801</v>
      </c>
      <c r="F271" s="17"/>
      <c r="G271" s="17">
        <v>0.543288790318604</v>
      </c>
      <c r="H271" s="17">
        <v>0.37095884073412799</v>
      </c>
      <c r="I271" s="17"/>
      <c r="J271" s="17">
        <v>0.55641759751073805</v>
      </c>
      <c r="K271" s="17">
        <v>0.32231618841195298</v>
      </c>
      <c r="L271" s="17">
        <v>0.47655531586581601</v>
      </c>
      <c r="M271" s="17">
        <v>0.41530394737758802</v>
      </c>
      <c r="N271" s="17">
        <v>0.481434465670733</v>
      </c>
      <c r="O271" s="17">
        <v>0.30546416521160902</v>
      </c>
      <c r="P271" s="17">
        <v>0.681489808152835</v>
      </c>
      <c r="Q271" s="17">
        <v>0.64110318564326896</v>
      </c>
      <c r="R271" s="17">
        <v>0.43282003312821399</v>
      </c>
      <c r="S271" s="17"/>
      <c r="T271" s="17">
        <v>0.57098233748129801</v>
      </c>
      <c r="U271" s="17">
        <v>0.331302457531089</v>
      </c>
      <c r="V271" s="17"/>
      <c r="W271" s="17">
        <v>0.450840017411754</v>
      </c>
      <c r="X271" s="17">
        <v>0.53966115325875097</v>
      </c>
      <c r="Y271" s="17"/>
      <c r="Z271" s="17">
        <v>0.49608546204745102</v>
      </c>
      <c r="AA271" s="17">
        <v>0.45399995115896202</v>
      </c>
      <c r="AB271" s="17"/>
      <c r="AC271" s="17">
        <v>0.36929403400550898</v>
      </c>
      <c r="AD271" s="17">
        <v>0.46811787096602098</v>
      </c>
      <c r="AE271" s="17">
        <v>0.54800787702116605</v>
      </c>
      <c r="AF271" s="17"/>
      <c r="AG271" s="17">
        <v>0.405313702607147</v>
      </c>
      <c r="AH271" s="17">
        <v>0.37049235810814501</v>
      </c>
      <c r="AI271" s="17"/>
      <c r="AJ271" s="17">
        <v>0.44245359154966302</v>
      </c>
      <c r="AK271" s="17">
        <v>0.31935032770213201</v>
      </c>
      <c r="AL271" s="17"/>
      <c r="AM271" s="17">
        <v>0.409525655475802</v>
      </c>
      <c r="AN271" s="17">
        <v>0.30133132845795202</v>
      </c>
      <c r="AO271" s="17">
        <v>0.63248034098297501</v>
      </c>
      <c r="AP271" s="17"/>
      <c r="AQ271" s="17">
        <v>0.37681753346420699</v>
      </c>
      <c r="AR271" s="17">
        <v>0</v>
      </c>
      <c r="AS271" s="17">
        <v>0.47354591342051899</v>
      </c>
      <c r="AT271" s="17">
        <v>0.440447172835427</v>
      </c>
      <c r="AU271" s="17">
        <v>0.26793629688565501</v>
      </c>
      <c r="AV271" s="17"/>
      <c r="AW271" s="17">
        <v>0.63637309245055096</v>
      </c>
      <c r="AX271" s="17">
        <v>0.54392774124242405</v>
      </c>
      <c r="AY271" s="17">
        <v>0.32837150606475202</v>
      </c>
      <c r="AZ271" s="17">
        <v>0.30411858253099699</v>
      </c>
      <c r="BA271" s="17">
        <v>0.38864502492355901</v>
      </c>
      <c r="BB271" s="17"/>
      <c r="BC271" s="17">
        <v>0.62729340833654101</v>
      </c>
      <c r="BD271" s="17">
        <v>0.40578076925328099</v>
      </c>
      <c r="BE271" s="17">
        <v>0.326913549459043</v>
      </c>
      <c r="BF271" s="17"/>
      <c r="BG271" s="17">
        <v>0.50526908473505106</v>
      </c>
      <c r="BH271" s="17">
        <v>0.34140983475687797</v>
      </c>
      <c r="BI271" s="17">
        <v>0.36150660750322</v>
      </c>
    </row>
    <row r="272" spans="2:61" x14ac:dyDescent="0.3">
      <c r="B272" t="s">
        <v>85</v>
      </c>
      <c r="C272" s="17">
        <v>7.3673498941447702E-2</v>
      </c>
      <c r="D272" s="17">
        <v>7.9290348582713596E-2</v>
      </c>
      <c r="E272" s="17">
        <v>6.6686671182170004E-2</v>
      </c>
      <c r="F272" s="17"/>
      <c r="G272" s="17">
        <v>6.0392954170026499E-2</v>
      </c>
      <c r="H272" s="17">
        <v>9.4625870529383302E-2</v>
      </c>
      <c r="I272" s="17"/>
      <c r="J272" s="17">
        <v>6.8924220411396703E-2</v>
      </c>
      <c r="K272" s="17">
        <v>8.6092746700322603E-2</v>
      </c>
      <c r="L272" s="17">
        <v>9.5926696702056599E-2</v>
      </c>
      <c r="M272" s="17">
        <v>4.0239937110735501E-2</v>
      </c>
      <c r="N272" s="17">
        <v>8.3592186877977703E-2</v>
      </c>
      <c r="O272" s="17">
        <v>0.104897126911111</v>
      </c>
      <c r="P272" s="17">
        <v>6.4895233896727897E-2</v>
      </c>
      <c r="Q272" s="17">
        <v>0</v>
      </c>
      <c r="R272" s="17">
        <v>8.9497427401868002E-2</v>
      </c>
      <c r="S272" s="17"/>
      <c r="T272" s="17">
        <v>5.2051027365276503E-2</v>
      </c>
      <c r="U272" s="17">
        <v>0.106200799689485</v>
      </c>
      <c r="V272" s="17"/>
      <c r="W272" s="17">
        <v>6.13782370342782E-2</v>
      </c>
      <c r="X272" s="17">
        <v>0.106069503421292</v>
      </c>
      <c r="Y272" s="17"/>
      <c r="Z272" s="17">
        <v>7.2765650067107002E-2</v>
      </c>
      <c r="AA272" s="17">
        <v>7.5321184060553104E-2</v>
      </c>
      <c r="AB272" s="17"/>
      <c r="AC272" s="17">
        <v>3.03236201955869E-2</v>
      </c>
      <c r="AD272" s="17">
        <v>6.02347142493549E-2</v>
      </c>
      <c r="AE272" s="17">
        <v>8.9806314351573394E-2</v>
      </c>
      <c r="AF272" s="17"/>
      <c r="AG272" s="17">
        <v>1.6283846562495902E-2</v>
      </c>
      <c r="AH272" s="17">
        <v>6.3958125474942604E-2</v>
      </c>
      <c r="AI272" s="17"/>
      <c r="AJ272" s="17">
        <v>1.8940850238777601E-2</v>
      </c>
      <c r="AK272" s="17">
        <v>5.8936005935634798E-2</v>
      </c>
      <c r="AL272" s="17"/>
      <c r="AM272" s="17">
        <v>9.3386750426825899E-2</v>
      </c>
      <c r="AN272" s="17">
        <v>0</v>
      </c>
      <c r="AO272" s="17">
        <v>5.0912343187491098E-2</v>
      </c>
      <c r="AP272" s="17"/>
      <c r="AQ272" s="17">
        <v>8.6818713168258399E-2</v>
      </c>
      <c r="AR272" s="17">
        <v>0</v>
      </c>
      <c r="AS272" s="17">
        <v>3.4782689460095099E-2</v>
      </c>
      <c r="AT272" s="17">
        <v>0</v>
      </c>
      <c r="AU272" s="17">
        <v>0</v>
      </c>
      <c r="AV272" s="17"/>
      <c r="AW272" s="17">
        <v>8.0259613128757096E-2</v>
      </c>
      <c r="AX272" s="17">
        <v>7.8923706741583596E-2</v>
      </c>
      <c r="AY272" s="17">
        <v>8.84328605418713E-2</v>
      </c>
      <c r="AZ272" s="17">
        <v>5.2645471522326598E-2</v>
      </c>
      <c r="BA272" s="17">
        <v>4.1918062816270002E-2</v>
      </c>
      <c r="BB272" s="17"/>
      <c r="BC272" s="17">
        <v>3.5689432189784903E-2</v>
      </c>
      <c r="BD272" s="17">
        <v>9.3574129000956394E-2</v>
      </c>
      <c r="BE272" s="17">
        <v>8.4384496586720106E-2</v>
      </c>
      <c r="BF272" s="17"/>
      <c r="BG272" s="17">
        <v>7.3875858176145406E-2</v>
      </c>
      <c r="BH272" s="17">
        <v>9.5729662706817098E-2</v>
      </c>
      <c r="BI272" s="17">
        <v>6.0769990013947499E-2</v>
      </c>
    </row>
    <row r="273" spans="2:61" x14ac:dyDescent="0.3">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row>
    <row r="274" spans="2:61" x14ac:dyDescent="0.3">
      <c r="B274" s="6" t="s">
        <v>217</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row>
    <row r="275" spans="2:61" x14ac:dyDescent="0.3">
      <c r="B275" s="21" t="s">
        <v>80</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row>
    <row r="276" spans="2:61" x14ac:dyDescent="0.3">
      <c r="B276" t="s">
        <v>212</v>
      </c>
      <c r="C276" s="17">
        <v>0.62447586356097695</v>
      </c>
      <c r="D276" s="17">
        <v>0.596906650653795</v>
      </c>
      <c r="E276" s="17">
        <v>0.65192507952043099</v>
      </c>
      <c r="F276" s="17"/>
      <c r="G276" s="17">
        <v>0.662882850055585</v>
      </c>
      <c r="H276" s="17">
        <v>0.58458179843185898</v>
      </c>
      <c r="I276" s="17"/>
      <c r="J276" s="17">
        <v>0.65515958981632605</v>
      </c>
      <c r="K276" s="17">
        <v>0.66306536685569595</v>
      </c>
      <c r="L276" s="17">
        <v>0.616417561956211</v>
      </c>
      <c r="M276" s="17">
        <v>0.63111456157715096</v>
      </c>
      <c r="N276" s="17">
        <v>0.63229840808924997</v>
      </c>
      <c r="O276" s="17">
        <v>0.56054407126967198</v>
      </c>
      <c r="P276" s="17">
        <v>0.61588695575139896</v>
      </c>
      <c r="Q276" s="17">
        <v>0.57585528897867999</v>
      </c>
      <c r="R276" s="17">
        <v>0.61152287915574099</v>
      </c>
      <c r="S276" s="17"/>
      <c r="T276" s="17">
        <v>0.66598244521810201</v>
      </c>
      <c r="U276" s="17">
        <v>0.58676416936964704</v>
      </c>
      <c r="V276" s="17"/>
      <c r="W276" s="17">
        <v>0.61626120021245601</v>
      </c>
      <c r="X276" s="17">
        <v>0.65393841047167001</v>
      </c>
      <c r="Y276" s="17"/>
      <c r="Z276" s="17">
        <v>0.62907081841308099</v>
      </c>
      <c r="AA276" s="17">
        <v>0.61993077463291602</v>
      </c>
      <c r="AB276" s="17"/>
      <c r="AC276" s="17">
        <v>0.66171585712329395</v>
      </c>
      <c r="AD276" s="17">
        <v>0.64561039236851903</v>
      </c>
      <c r="AE276" s="17">
        <v>0.61573728089290602</v>
      </c>
      <c r="AF276" s="17"/>
      <c r="AG276" s="17">
        <v>0.64143982533907995</v>
      </c>
      <c r="AH276" s="17">
        <v>0.66746590426402996</v>
      </c>
      <c r="AI276" s="17"/>
      <c r="AJ276" s="17">
        <v>0.60084029682663098</v>
      </c>
      <c r="AK276" s="17">
        <v>0.68351416023631095</v>
      </c>
      <c r="AL276" s="17"/>
      <c r="AM276" s="17">
        <v>0.62246193986028497</v>
      </c>
      <c r="AN276" s="17">
        <v>0.51454473099630205</v>
      </c>
      <c r="AO276" s="17">
        <v>0.66264128470106998</v>
      </c>
      <c r="AP276" s="17"/>
      <c r="AQ276" s="17">
        <v>0.69505861969168903</v>
      </c>
      <c r="AR276" s="17">
        <v>0.578321051829224</v>
      </c>
      <c r="AS276" s="17">
        <v>0.61518720663839499</v>
      </c>
      <c r="AT276" s="17">
        <v>0.57227790498057696</v>
      </c>
      <c r="AU276" s="17">
        <v>0.628120540667503</v>
      </c>
      <c r="AV276" s="17"/>
      <c r="AW276" s="17">
        <v>0.68903193072694002</v>
      </c>
      <c r="AX276" s="17">
        <v>0.62271531180337003</v>
      </c>
      <c r="AY276" s="17">
        <v>0.58889396644296699</v>
      </c>
      <c r="AZ276" s="17">
        <v>0.61631023439249599</v>
      </c>
      <c r="BA276" s="17">
        <v>0.58576706464921602</v>
      </c>
      <c r="BB276" s="17"/>
      <c r="BC276" s="17">
        <v>0.66066218506275598</v>
      </c>
      <c r="BD276" s="17">
        <v>0.63886726392777604</v>
      </c>
      <c r="BE276" s="17">
        <v>0.56539282056929396</v>
      </c>
      <c r="BF276" s="17"/>
      <c r="BG276" s="17">
        <v>0.63246945180135805</v>
      </c>
      <c r="BH276" s="17">
        <v>0.59436951152949002</v>
      </c>
      <c r="BI276" s="17">
        <v>0.60235799483814201</v>
      </c>
    </row>
    <row r="277" spans="2:61" x14ac:dyDescent="0.3">
      <c r="B277" t="s">
        <v>213</v>
      </c>
      <c r="C277" s="17">
        <v>0.57020785555182396</v>
      </c>
      <c r="D277" s="17">
        <v>0.56332124527147998</v>
      </c>
      <c r="E277" s="17">
        <v>0.57645064514017896</v>
      </c>
      <c r="F277" s="17"/>
      <c r="G277" s="17">
        <v>0.59359228769421102</v>
      </c>
      <c r="H277" s="17">
        <v>0.54540353055829005</v>
      </c>
      <c r="I277" s="17"/>
      <c r="J277" s="17">
        <v>0.57863663310692304</v>
      </c>
      <c r="K277" s="17">
        <v>0.59439482450488101</v>
      </c>
      <c r="L277" s="17">
        <v>0.56276850456073502</v>
      </c>
      <c r="M277" s="17">
        <v>0.55017635840520496</v>
      </c>
      <c r="N277" s="17">
        <v>0.592952505569734</v>
      </c>
      <c r="O277" s="17">
        <v>0.52189913992042103</v>
      </c>
      <c r="P277" s="17">
        <v>0.54831979326571001</v>
      </c>
      <c r="Q277" s="17">
        <v>0.61218017969878702</v>
      </c>
      <c r="R277" s="17">
        <v>0.57844863401776303</v>
      </c>
      <c r="S277" s="17"/>
      <c r="T277" s="17">
        <v>0.59544742532013495</v>
      </c>
      <c r="U277" s="17">
        <v>0.54727590359089995</v>
      </c>
      <c r="V277" s="17"/>
      <c r="W277" s="17">
        <v>0.56816842334281004</v>
      </c>
      <c r="X277" s="17">
        <v>0.57752244223419102</v>
      </c>
      <c r="Y277" s="17"/>
      <c r="Z277" s="17">
        <v>0.56439991371187104</v>
      </c>
      <c r="AA277" s="17">
        <v>0.57776794216738203</v>
      </c>
      <c r="AB277" s="17"/>
      <c r="AC277" s="17">
        <v>0.62209722314244198</v>
      </c>
      <c r="AD277" s="17">
        <v>0.63307178912237205</v>
      </c>
      <c r="AE277" s="17">
        <v>0.55146573666488297</v>
      </c>
      <c r="AF277" s="17"/>
      <c r="AG277" s="17">
        <v>0.60047895150424202</v>
      </c>
      <c r="AH277" s="17">
        <v>0.64390005652814397</v>
      </c>
      <c r="AI277" s="17"/>
      <c r="AJ277" s="17">
        <v>0.54129979191047695</v>
      </c>
      <c r="AK277" s="17">
        <v>0.66683745431543695</v>
      </c>
      <c r="AL277" s="17"/>
      <c r="AM277" s="17">
        <v>0.56202125498708699</v>
      </c>
      <c r="AN277" s="17">
        <v>0.57286359486688998</v>
      </c>
      <c r="AO277" s="17">
        <v>0.61099609288240497</v>
      </c>
      <c r="AP277" s="17"/>
      <c r="AQ277" s="17">
        <v>0.67654866045235496</v>
      </c>
      <c r="AR277" s="17">
        <v>0.60346707609122896</v>
      </c>
      <c r="AS277" s="17">
        <v>0.50811708560664504</v>
      </c>
      <c r="AT277" s="17">
        <v>0.609857396738542</v>
      </c>
      <c r="AU277" s="17">
        <v>0.593126435353445</v>
      </c>
      <c r="AV277" s="17"/>
      <c r="AW277" s="17">
        <v>0.60221857630724895</v>
      </c>
      <c r="AX277" s="17">
        <v>0.57548528222135698</v>
      </c>
      <c r="AY277" s="17">
        <v>0.55224260117856905</v>
      </c>
      <c r="AZ277" s="17">
        <v>0.55039719518142405</v>
      </c>
      <c r="BA277" s="17">
        <v>0.55724987694394201</v>
      </c>
      <c r="BB277" s="17"/>
      <c r="BC277" s="17">
        <v>0.60035819718030903</v>
      </c>
      <c r="BD277" s="17">
        <v>0.57741533499215703</v>
      </c>
      <c r="BE277" s="17">
        <v>0.51818284062704201</v>
      </c>
      <c r="BF277" s="17"/>
      <c r="BG277" s="17">
        <v>0.57348787591884398</v>
      </c>
      <c r="BH277" s="17">
        <v>0.53456605226532306</v>
      </c>
      <c r="BI277" s="17">
        <v>0.57253638999828105</v>
      </c>
    </row>
    <row r="278" spans="2:61" x14ac:dyDescent="0.3">
      <c r="B278" t="s">
        <v>214</v>
      </c>
      <c r="C278" s="17">
        <v>0.37888512379115402</v>
      </c>
      <c r="D278" s="17">
        <v>0.38841826742292901</v>
      </c>
      <c r="E278" s="17">
        <v>0.36939223059797999</v>
      </c>
      <c r="F278" s="17"/>
      <c r="G278" s="17">
        <v>0.41085260795548501</v>
      </c>
      <c r="H278" s="17">
        <v>0.34428591973453399</v>
      </c>
      <c r="I278" s="17"/>
      <c r="J278" s="17">
        <v>0.42741020084964598</v>
      </c>
      <c r="K278" s="17">
        <v>0.38580592982308598</v>
      </c>
      <c r="L278" s="17">
        <v>0.33530851651974403</v>
      </c>
      <c r="M278" s="17">
        <v>0.369348897219473</v>
      </c>
      <c r="N278" s="17">
        <v>0.388456427941482</v>
      </c>
      <c r="O278" s="17">
        <v>0.349370420751271</v>
      </c>
      <c r="P278" s="17">
        <v>0.34607924348751701</v>
      </c>
      <c r="Q278" s="17">
        <v>0.43532540550815801</v>
      </c>
      <c r="R278" s="17">
        <v>0.36985854277926999</v>
      </c>
      <c r="S278" s="17"/>
      <c r="T278" s="17">
        <v>0.40816025283552398</v>
      </c>
      <c r="U278" s="17">
        <v>0.352286577973698</v>
      </c>
      <c r="V278" s="17"/>
      <c r="W278" s="17">
        <v>0.38020143853561</v>
      </c>
      <c r="X278" s="17">
        <v>0.37416405571296502</v>
      </c>
      <c r="Y278" s="17"/>
      <c r="Z278" s="17">
        <v>0.37270609941773197</v>
      </c>
      <c r="AA278" s="17">
        <v>0.38746675230905803</v>
      </c>
      <c r="AB278" s="17"/>
      <c r="AC278" s="17">
        <v>0.46224928578170899</v>
      </c>
      <c r="AD278" s="17">
        <v>0.43864330880804098</v>
      </c>
      <c r="AE278" s="17">
        <v>0.34505669371416697</v>
      </c>
      <c r="AF278" s="17"/>
      <c r="AG278" s="17">
        <v>0.49128769402030997</v>
      </c>
      <c r="AH278" s="17">
        <v>0.423149514045433</v>
      </c>
      <c r="AI278" s="17"/>
      <c r="AJ278" s="17">
        <v>0.46930004012454002</v>
      </c>
      <c r="AK278" s="17">
        <v>0.448483517194319</v>
      </c>
      <c r="AL278" s="17"/>
      <c r="AM278" s="17">
        <v>0.36754835198452701</v>
      </c>
      <c r="AN278" s="17">
        <v>0.350687926641431</v>
      </c>
      <c r="AO278" s="17">
        <v>0.45007487140949398</v>
      </c>
      <c r="AP278" s="17"/>
      <c r="AQ278" s="17">
        <v>0.45567972532852802</v>
      </c>
      <c r="AR278" s="17">
        <v>0.48264438691309203</v>
      </c>
      <c r="AS278" s="17">
        <v>0.44811640211104298</v>
      </c>
      <c r="AT278" s="17">
        <v>0.53167306366314504</v>
      </c>
      <c r="AU278" s="17">
        <v>0.357108934163967</v>
      </c>
      <c r="AV278" s="17"/>
      <c r="AW278" s="17">
        <v>0.36326612118416501</v>
      </c>
      <c r="AX278" s="17">
        <v>0.37491148414598202</v>
      </c>
      <c r="AY278" s="17">
        <v>0.38606689799336302</v>
      </c>
      <c r="AZ278" s="17">
        <v>0.39792422968293001</v>
      </c>
      <c r="BA278" s="17">
        <v>0.378450791780295</v>
      </c>
      <c r="BB278" s="17"/>
      <c r="BC278" s="17">
        <v>0.42535798121733898</v>
      </c>
      <c r="BD278" s="17">
        <v>0.36926839488407298</v>
      </c>
      <c r="BE278" s="17">
        <v>0.34790140503408301</v>
      </c>
      <c r="BF278" s="17"/>
      <c r="BG278" s="17">
        <v>0.38550320648797798</v>
      </c>
      <c r="BH278" s="17">
        <v>0.32459865653118303</v>
      </c>
      <c r="BI278" s="17">
        <v>0.37399915012668999</v>
      </c>
    </row>
    <row r="279" spans="2:61" x14ac:dyDescent="0.3">
      <c r="B279" t="s">
        <v>215</v>
      </c>
      <c r="C279" s="17">
        <v>0.377521059243283</v>
      </c>
      <c r="D279" s="17">
        <v>0.38666368053628503</v>
      </c>
      <c r="E279" s="17">
        <v>0.36841663820804199</v>
      </c>
      <c r="F279" s="17"/>
      <c r="G279" s="17">
        <v>0.38390499284771001</v>
      </c>
      <c r="H279" s="17">
        <v>0.37133522471971198</v>
      </c>
      <c r="I279" s="17"/>
      <c r="J279" s="17">
        <v>0.40426944961873301</v>
      </c>
      <c r="K279" s="17">
        <v>0.35921874117610297</v>
      </c>
      <c r="L279" s="17">
        <v>0.37338767711160797</v>
      </c>
      <c r="M279" s="17">
        <v>0.36407208743293601</v>
      </c>
      <c r="N279" s="17">
        <v>0.35542874812844599</v>
      </c>
      <c r="O279" s="17">
        <v>0.35629590072004202</v>
      </c>
      <c r="P279" s="17">
        <v>0.41603604649661702</v>
      </c>
      <c r="Q279" s="17">
        <v>0.40756416297287001</v>
      </c>
      <c r="R279" s="17">
        <v>0.37168252653080402</v>
      </c>
      <c r="S279" s="17"/>
      <c r="T279" s="17">
        <v>0.38355721237544199</v>
      </c>
      <c r="U279" s="17">
        <v>0.37203678296892101</v>
      </c>
      <c r="V279" s="17"/>
      <c r="W279" s="17">
        <v>0.37611677865069598</v>
      </c>
      <c r="X279" s="17">
        <v>0.38255762386918601</v>
      </c>
      <c r="Y279" s="17"/>
      <c r="Z279" s="17">
        <v>0.36392405589632398</v>
      </c>
      <c r="AA279" s="17">
        <v>0.39476731225489697</v>
      </c>
      <c r="AB279" s="17"/>
      <c r="AC279" s="17">
        <v>0.39655187527095598</v>
      </c>
      <c r="AD279" s="17">
        <v>0.41104087142852302</v>
      </c>
      <c r="AE279" s="17">
        <v>0.37067333248127599</v>
      </c>
      <c r="AF279" s="17"/>
      <c r="AG279" s="17">
        <v>0.41979770641568498</v>
      </c>
      <c r="AH279" s="17">
        <v>0.38283981753233498</v>
      </c>
      <c r="AI279" s="17"/>
      <c r="AJ279" s="17">
        <v>0.43938498603340198</v>
      </c>
      <c r="AK279" s="17">
        <v>0.38497971441040402</v>
      </c>
      <c r="AL279" s="17"/>
      <c r="AM279" s="17">
        <v>0.37904760573034602</v>
      </c>
      <c r="AN279" s="17">
        <v>0.34570963068694399</v>
      </c>
      <c r="AO279" s="17">
        <v>0.39621800522251499</v>
      </c>
      <c r="AP279" s="17"/>
      <c r="AQ279" s="17">
        <v>0.37883901400185399</v>
      </c>
      <c r="AR279" s="17">
        <v>0.56948653601472898</v>
      </c>
      <c r="AS279" s="17">
        <v>0.44777208142641001</v>
      </c>
      <c r="AT279" s="17">
        <v>0.42570192472315999</v>
      </c>
      <c r="AU279" s="17">
        <v>0.32411304654616102</v>
      </c>
      <c r="AV279" s="17"/>
      <c r="AW279" s="17">
        <v>0.40516070437687401</v>
      </c>
      <c r="AX279" s="17">
        <v>0.40599449298064899</v>
      </c>
      <c r="AY279" s="17">
        <v>0.34446543477316599</v>
      </c>
      <c r="AZ279" s="17">
        <v>0.354332879773333</v>
      </c>
      <c r="BA279" s="17">
        <v>0.34061727484038301</v>
      </c>
      <c r="BB279" s="17"/>
      <c r="BC279" s="17">
        <v>0.41954383181886701</v>
      </c>
      <c r="BD279" s="17">
        <v>0.386385496534629</v>
      </c>
      <c r="BE279" s="17">
        <v>0.281663211334162</v>
      </c>
      <c r="BF279" s="17"/>
      <c r="BG279" s="17">
        <v>0.38138483111530302</v>
      </c>
      <c r="BH279" s="17">
        <v>0.34292426038290003</v>
      </c>
      <c r="BI279" s="17">
        <v>0.37725205297040898</v>
      </c>
    </row>
    <row r="280" spans="2:61" x14ac:dyDescent="0.3">
      <c r="B280" t="s">
        <v>216</v>
      </c>
      <c r="C280" s="17">
        <v>0.27968218947448198</v>
      </c>
      <c r="D280" s="17">
        <v>0.28807762723568098</v>
      </c>
      <c r="E280" s="17">
        <v>0.27065102968085503</v>
      </c>
      <c r="F280" s="17"/>
      <c r="G280" s="17">
        <v>0.29797824468659401</v>
      </c>
      <c r="H280" s="17">
        <v>0.26092560865165498</v>
      </c>
      <c r="I280" s="17"/>
      <c r="J280" s="17">
        <v>0.30004341805975399</v>
      </c>
      <c r="K280" s="17">
        <v>0.29136736508733702</v>
      </c>
      <c r="L280" s="17">
        <v>0.23164568789339501</v>
      </c>
      <c r="M280" s="17">
        <v>0.26877826876767802</v>
      </c>
      <c r="N280" s="17">
        <v>0.29209158601271501</v>
      </c>
      <c r="O280" s="17">
        <v>0.26938160767588298</v>
      </c>
      <c r="P280" s="17">
        <v>0.29289618358407099</v>
      </c>
      <c r="Q280" s="17">
        <v>0.26164357860592702</v>
      </c>
      <c r="R280" s="17">
        <v>0.28129411880259397</v>
      </c>
      <c r="S280" s="17"/>
      <c r="T280" s="17">
        <v>0.28979411641638803</v>
      </c>
      <c r="U280" s="17">
        <v>0.27049478156726497</v>
      </c>
      <c r="V280" s="17"/>
      <c r="W280" s="17">
        <v>0.28174845563860001</v>
      </c>
      <c r="X280" s="17">
        <v>0.27227136066659702</v>
      </c>
      <c r="Y280" s="17"/>
      <c r="Z280" s="17">
        <v>0.27671616833099</v>
      </c>
      <c r="AA280" s="17">
        <v>0.28289562476929297</v>
      </c>
      <c r="AB280" s="17"/>
      <c r="AC280" s="17">
        <v>0.28108702898291599</v>
      </c>
      <c r="AD280" s="17">
        <v>0.30133003161903099</v>
      </c>
      <c r="AE280" s="17">
        <v>0.27577237089024798</v>
      </c>
      <c r="AF280" s="17"/>
      <c r="AG280" s="17">
        <v>0.30406976616654902</v>
      </c>
      <c r="AH280" s="17">
        <v>0.26861100891478201</v>
      </c>
      <c r="AI280" s="17"/>
      <c r="AJ280" s="17">
        <v>0.32207860190798399</v>
      </c>
      <c r="AK280" s="17">
        <v>0.26792709325193298</v>
      </c>
      <c r="AL280" s="17"/>
      <c r="AM280" s="17">
        <v>0.27684244479200898</v>
      </c>
      <c r="AN280" s="17">
        <v>0.28445328951169202</v>
      </c>
      <c r="AO280" s="17">
        <v>0.30691398038234502</v>
      </c>
      <c r="AP280" s="17"/>
      <c r="AQ280" s="17">
        <v>0.27787290145272803</v>
      </c>
      <c r="AR280" s="17">
        <v>0.248441204417678</v>
      </c>
      <c r="AS280" s="17">
        <v>0.32415393989019797</v>
      </c>
      <c r="AT280" s="17">
        <v>0.31822163974162199</v>
      </c>
      <c r="AU280" s="17">
        <v>0.22560363192644001</v>
      </c>
      <c r="AV280" s="17"/>
      <c r="AW280" s="17">
        <v>0.29421544848237402</v>
      </c>
      <c r="AX280" s="17">
        <v>0.28264363527361103</v>
      </c>
      <c r="AY280" s="17">
        <v>0.291316681263522</v>
      </c>
      <c r="AZ280" s="17">
        <v>0.23487778718464999</v>
      </c>
      <c r="BA280" s="17">
        <v>0.28655559350906001</v>
      </c>
      <c r="BB280" s="17"/>
      <c r="BC280" s="17">
        <v>0.28825424027593499</v>
      </c>
      <c r="BD280" s="17">
        <v>0.286712635689856</v>
      </c>
      <c r="BE280" s="17">
        <v>0.24965539873589199</v>
      </c>
      <c r="BF280" s="17"/>
      <c r="BG280" s="17">
        <v>0.28564472264998703</v>
      </c>
      <c r="BH280" s="17">
        <v>0.243284869651961</v>
      </c>
      <c r="BI280" s="17">
        <v>0.26944970808639901</v>
      </c>
    </row>
    <row r="281" spans="2:61" x14ac:dyDescent="0.3">
      <c r="B281" t="s">
        <v>85</v>
      </c>
      <c r="C281" s="17">
        <v>4.8908725454232797E-2</v>
      </c>
      <c r="D281" s="17">
        <v>5.1166170095196299E-2</v>
      </c>
      <c r="E281" s="17">
        <v>4.67245725133194E-2</v>
      </c>
      <c r="F281" s="17"/>
      <c r="G281" s="17">
        <v>2.4852846562921999E-2</v>
      </c>
      <c r="H281" s="17">
        <v>7.3883871998693701E-2</v>
      </c>
      <c r="I281" s="17"/>
      <c r="J281" s="17">
        <v>2.9031664032136001E-2</v>
      </c>
      <c r="K281" s="17">
        <v>3.3419008749094502E-2</v>
      </c>
      <c r="L281" s="17">
        <v>6.4714435897033296E-2</v>
      </c>
      <c r="M281" s="17">
        <v>5.37492833629407E-2</v>
      </c>
      <c r="N281" s="17">
        <v>4.6606268741016102E-2</v>
      </c>
      <c r="O281" s="17">
        <v>5.5285808876608798E-2</v>
      </c>
      <c r="P281" s="17">
        <v>6.0073695863039997E-2</v>
      </c>
      <c r="Q281" s="17">
        <v>6.6226266594430594E-2</v>
      </c>
      <c r="R281" s="17">
        <v>5.8898101533005398E-2</v>
      </c>
      <c r="S281" s="17"/>
      <c r="T281" s="17">
        <v>2.5456308506089799E-2</v>
      </c>
      <c r="U281" s="17">
        <v>7.0216921424259796E-2</v>
      </c>
      <c r="V281" s="17"/>
      <c r="W281" s="17">
        <v>5.1755522407376603E-2</v>
      </c>
      <c r="X281" s="17">
        <v>3.8698460563423902E-2</v>
      </c>
      <c r="Y281" s="17"/>
      <c r="Z281" s="17">
        <v>3.5014196693012999E-2</v>
      </c>
      <c r="AA281" s="17">
        <v>6.4066156042841202E-2</v>
      </c>
      <c r="AB281" s="17"/>
      <c r="AC281" s="17">
        <v>1.79709169464164E-2</v>
      </c>
      <c r="AD281" s="17">
        <v>1.6092673986654E-2</v>
      </c>
      <c r="AE281" s="17">
        <v>5.9962467575204403E-2</v>
      </c>
      <c r="AF281" s="17"/>
      <c r="AG281" s="17">
        <v>1.6076917899129E-2</v>
      </c>
      <c r="AH281" s="17">
        <v>1.6242636017009999E-2</v>
      </c>
      <c r="AI281" s="17"/>
      <c r="AJ281" s="17">
        <v>2.1705196874705401E-2</v>
      </c>
      <c r="AK281" s="17">
        <v>1.47889304681008E-2</v>
      </c>
      <c r="AL281" s="17"/>
      <c r="AM281" s="17">
        <v>5.2031919010351702E-2</v>
      </c>
      <c r="AN281" s="17">
        <v>4.84852536426068E-2</v>
      </c>
      <c r="AO281" s="17">
        <v>1.8836921704177501E-2</v>
      </c>
      <c r="AP281" s="17"/>
      <c r="AQ281" s="17">
        <v>1.43944140416874E-2</v>
      </c>
      <c r="AR281" s="17">
        <v>0</v>
      </c>
      <c r="AS281" s="17">
        <v>2.6887447418578299E-2</v>
      </c>
      <c r="AT281" s="17">
        <v>0</v>
      </c>
      <c r="AU281" s="17">
        <v>4.5600345084146399E-2</v>
      </c>
      <c r="AV281" s="17"/>
      <c r="AW281" s="17">
        <v>3.25316047677821E-2</v>
      </c>
      <c r="AX281" s="17">
        <v>4.3032918859424799E-2</v>
      </c>
      <c r="AY281" s="17">
        <v>6.2934453460738699E-2</v>
      </c>
      <c r="AZ281" s="17">
        <v>5.8696532417075897E-2</v>
      </c>
      <c r="BA281" s="17">
        <v>5.5770065471291902E-2</v>
      </c>
      <c r="BB281" s="17"/>
      <c r="BC281" s="17">
        <v>2.4449759168128599E-2</v>
      </c>
      <c r="BD281" s="17">
        <v>4.4580599185025702E-2</v>
      </c>
      <c r="BE281" s="17">
        <v>9.3345541222857903E-2</v>
      </c>
      <c r="BF281" s="17"/>
      <c r="BG281" s="17">
        <v>4.6274718557109303E-2</v>
      </c>
      <c r="BH281" s="17">
        <v>5.1738191180870703E-2</v>
      </c>
      <c r="BI281" s="17">
        <v>5.9385493395978199E-2</v>
      </c>
    </row>
    <row r="282" spans="2:61" x14ac:dyDescent="0.3">
      <c r="B282" t="s">
        <v>100</v>
      </c>
      <c r="C282" s="17">
        <v>2.7371118039823401E-2</v>
      </c>
      <c r="D282" s="17">
        <v>2.23752011888846E-2</v>
      </c>
      <c r="E282" s="17">
        <v>3.2407935530840003E-2</v>
      </c>
      <c r="F282" s="17"/>
      <c r="G282" s="17">
        <v>2.1324297205720998E-2</v>
      </c>
      <c r="H282" s="17">
        <v>3.3891112229223502E-2</v>
      </c>
      <c r="I282" s="17"/>
      <c r="J282" s="17">
        <v>1.48330653565007E-2</v>
      </c>
      <c r="K282" s="17">
        <v>3.4197999088377701E-2</v>
      </c>
      <c r="L282" s="17">
        <v>4.0191971759099901E-2</v>
      </c>
      <c r="M282" s="17">
        <v>3.06322117365403E-2</v>
      </c>
      <c r="N282" s="17">
        <v>2.4335277358864298E-2</v>
      </c>
      <c r="O282" s="17">
        <v>3.2944999115487102E-2</v>
      </c>
      <c r="P282" s="17">
        <v>2.4015437667141301E-2</v>
      </c>
      <c r="Q282" s="17">
        <v>2.2941907591911E-2</v>
      </c>
      <c r="R282" s="17">
        <v>2.4676615473642902E-2</v>
      </c>
      <c r="S282" s="17"/>
      <c r="T282" s="17">
        <v>2.1777175042397099E-2</v>
      </c>
      <c r="U282" s="17">
        <v>3.24536148203423E-2</v>
      </c>
      <c r="V282" s="17"/>
      <c r="W282" s="17">
        <v>2.8392238535535901E-2</v>
      </c>
      <c r="X282" s="17">
        <v>2.3708787737290099E-2</v>
      </c>
      <c r="Y282" s="17"/>
      <c r="Z282" s="17">
        <v>2.80419760025763E-2</v>
      </c>
      <c r="AA282" s="17">
        <v>2.68881368347204E-2</v>
      </c>
      <c r="AB282" s="17"/>
      <c r="AC282" s="17">
        <v>1.75552382990307E-2</v>
      </c>
      <c r="AD282" s="17">
        <v>2.59769276435006E-2</v>
      </c>
      <c r="AE282" s="17">
        <v>2.9670243828272599E-2</v>
      </c>
      <c r="AF282" s="17"/>
      <c r="AG282" s="17">
        <v>1.7245421347870299E-2</v>
      </c>
      <c r="AH282" s="17">
        <v>2.3172651335602801E-2</v>
      </c>
      <c r="AI282" s="17"/>
      <c r="AJ282" s="17">
        <v>1.7580740713754098E-2</v>
      </c>
      <c r="AK282" s="17">
        <v>2.15367609967505E-2</v>
      </c>
      <c r="AL282" s="17"/>
      <c r="AM282" s="17">
        <v>2.7522376103045199E-2</v>
      </c>
      <c r="AN282" s="17">
        <v>3.3292036390293697E-2</v>
      </c>
      <c r="AO282" s="17">
        <v>1.12364179855057E-2</v>
      </c>
      <c r="AP282" s="17"/>
      <c r="AQ282" s="17">
        <v>1.42394403059188E-2</v>
      </c>
      <c r="AR282" s="17">
        <v>0</v>
      </c>
      <c r="AS282" s="17">
        <v>1.9449709161413701E-2</v>
      </c>
      <c r="AT282" s="17">
        <v>1.5369661898766899E-2</v>
      </c>
      <c r="AU282" s="17">
        <v>8.3937249871911895E-2</v>
      </c>
      <c r="AV282" s="17"/>
      <c r="AW282" s="17">
        <v>1.1032371397683699E-2</v>
      </c>
      <c r="AX282" s="17">
        <v>2.00617526024526E-2</v>
      </c>
      <c r="AY282" s="17">
        <v>3.7172609732438501E-2</v>
      </c>
      <c r="AZ282" s="17">
        <v>4.2570874350642801E-2</v>
      </c>
      <c r="BA282" s="17">
        <v>3.85294894326269E-2</v>
      </c>
      <c r="BB282" s="17"/>
      <c r="BC282" s="17">
        <v>2.0322391752327501E-2</v>
      </c>
      <c r="BD282" s="17">
        <v>2.2648977868975601E-2</v>
      </c>
      <c r="BE282" s="17">
        <v>3.9188168746102099E-2</v>
      </c>
      <c r="BF282" s="17"/>
      <c r="BG282" s="17">
        <v>2.3011091443433201E-2</v>
      </c>
      <c r="BH282" s="17">
        <v>4.5223961847826802E-2</v>
      </c>
      <c r="BI282" s="17">
        <v>3.8744795127019199E-2</v>
      </c>
    </row>
    <row r="283" spans="2:61" x14ac:dyDescent="0.3">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row>
    <row r="284" spans="2:61" x14ac:dyDescent="0.3">
      <c r="B284" s="6" t="s">
        <v>226</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row>
    <row r="285" spans="2:61" x14ac:dyDescent="0.3">
      <c r="B285" s="21" t="s">
        <v>80</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row>
    <row r="286" spans="2:61" x14ac:dyDescent="0.3">
      <c r="B286" t="s">
        <v>220</v>
      </c>
      <c r="C286" s="17">
        <v>8.0747797854834297E-2</v>
      </c>
      <c r="D286" s="17">
        <v>8.0154342731174597E-2</v>
      </c>
      <c r="E286" s="17">
        <v>8.1462176685881696E-2</v>
      </c>
      <c r="F286" s="17"/>
      <c r="G286" s="17">
        <v>6.7653411154601995E-2</v>
      </c>
      <c r="H286" s="17">
        <v>9.3720017202073597E-2</v>
      </c>
      <c r="I286" s="17"/>
      <c r="J286" s="17">
        <v>6.9219113792837503E-2</v>
      </c>
      <c r="K286" s="17">
        <v>8.6854307871276196E-2</v>
      </c>
      <c r="L286" s="17">
        <v>6.8947915348445396E-2</v>
      </c>
      <c r="M286" s="17">
        <v>5.6136843707517703E-2</v>
      </c>
      <c r="N286" s="17">
        <v>7.5083102106217797E-2</v>
      </c>
      <c r="O286" s="17">
        <v>8.4569584861038896E-2</v>
      </c>
      <c r="P286" s="17">
        <v>9.7376617261654697E-2</v>
      </c>
      <c r="Q286" s="17">
        <v>9.25352763820705E-2</v>
      </c>
      <c r="R286" s="17">
        <v>0.101038332032029</v>
      </c>
      <c r="S286" s="17"/>
      <c r="T286" s="17">
        <v>6.8585808967715198E-2</v>
      </c>
      <c r="U286" s="17">
        <v>9.1797833472273799E-2</v>
      </c>
      <c r="V286" s="17"/>
      <c r="W286" s="17">
        <v>8.1326353353531403E-2</v>
      </c>
      <c r="X286" s="17">
        <v>7.8672762299801594E-2</v>
      </c>
      <c r="Y286" s="17"/>
      <c r="Z286" s="17">
        <v>7.9176804682240698E-2</v>
      </c>
      <c r="AA286" s="17">
        <v>8.1054537250347294E-2</v>
      </c>
      <c r="AB286" s="17"/>
      <c r="AC286" s="17">
        <v>9.4618328376732799E-2</v>
      </c>
      <c r="AD286" s="17">
        <v>7.9006348090587902E-2</v>
      </c>
      <c r="AE286" s="17">
        <v>7.5085251696788605E-2</v>
      </c>
      <c r="AF286" s="17"/>
      <c r="AG286" s="17">
        <v>9.0459479126497294E-2</v>
      </c>
      <c r="AH286" s="17">
        <v>9.1722886744728505E-2</v>
      </c>
      <c r="AI286" s="17"/>
      <c r="AJ286" s="17">
        <v>7.6287145603417594E-2</v>
      </c>
      <c r="AK286" s="17">
        <v>9.5509721485207102E-2</v>
      </c>
      <c r="AL286" s="17"/>
      <c r="AM286" s="17">
        <v>7.2212368724461198E-2</v>
      </c>
      <c r="AN286" s="17">
        <v>0.12255611768887401</v>
      </c>
      <c r="AO286" s="17">
        <v>8.2528558334883595E-2</v>
      </c>
      <c r="AP286" s="17"/>
      <c r="AQ286" s="17">
        <v>7.8568108680792906E-2</v>
      </c>
      <c r="AR286" s="17">
        <v>4.4853206517991101E-2</v>
      </c>
      <c r="AS286" s="17">
        <v>5.9810576893777501E-2</v>
      </c>
      <c r="AT286" s="17">
        <v>9.2044425872501001E-2</v>
      </c>
      <c r="AU286" s="17">
        <v>0.29081569133773599</v>
      </c>
      <c r="AV286" s="17"/>
      <c r="AW286" s="17">
        <v>6.9048051584832904E-2</v>
      </c>
      <c r="AX286" s="17">
        <v>8.1058425623906694E-2</v>
      </c>
      <c r="AY286" s="17">
        <v>8.5610442572397596E-2</v>
      </c>
      <c r="AZ286" s="17">
        <v>9.0417743206849199E-2</v>
      </c>
      <c r="BA286" s="17">
        <v>7.8751534662304903E-2</v>
      </c>
      <c r="BB286" s="17"/>
      <c r="BC286" s="17">
        <v>7.4612051482161504E-2</v>
      </c>
      <c r="BD286" s="17">
        <v>7.6644552821424794E-2</v>
      </c>
      <c r="BE286" s="17">
        <v>9.0462376521965801E-2</v>
      </c>
      <c r="BF286" s="17"/>
      <c r="BG286" s="17">
        <v>7.6119339713316705E-2</v>
      </c>
      <c r="BH286" s="17">
        <v>7.4905974256912602E-2</v>
      </c>
      <c r="BI286" s="17">
        <v>0.10386162115997399</v>
      </c>
    </row>
    <row r="287" spans="2:61" x14ac:dyDescent="0.3">
      <c r="B287" t="s">
        <v>221</v>
      </c>
      <c r="C287" s="17">
        <v>8.5637004873245007E-2</v>
      </c>
      <c r="D287" s="17">
        <v>8.1072193612951399E-2</v>
      </c>
      <c r="E287" s="17">
        <v>9.0329988676251097E-2</v>
      </c>
      <c r="F287" s="17"/>
      <c r="G287" s="17">
        <v>7.7463450654650004E-2</v>
      </c>
      <c r="H287" s="17">
        <v>9.3096237135950097E-2</v>
      </c>
      <c r="I287" s="17"/>
      <c r="J287" s="17">
        <v>6.5702204295228397E-2</v>
      </c>
      <c r="K287" s="17">
        <v>0.108650528067039</v>
      </c>
      <c r="L287" s="17">
        <v>7.0237430254000394E-2</v>
      </c>
      <c r="M287" s="17">
        <v>8.6697595991001394E-2</v>
      </c>
      <c r="N287" s="17">
        <v>8.0864170793052303E-2</v>
      </c>
      <c r="O287" s="17">
        <v>0.10678301048635699</v>
      </c>
      <c r="P287" s="17">
        <v>0.100913785856576</v>
      </c>
      <c r="Q287" s="17">
        <v>6.6369123748922801E-2</v>
      </c>
      <c r="R287" s="17">
        <v>7.5726167843585296E-2</v>
      </c>
      <c r="S287" s="17"/>
      <c r="T287" s="17">
        <v>6.8884895384848197E-2</v>
      </c>
      <c r="U287" s="17">
        <v>0.100857492922703</v>
      </c>
      <c r="V287" s="17"/>
      <c r="W287" s="17">
        <v>9.3138287529964198E-2</v>
      </c>
      <c r="X287" s="17">
        <v>5.8733054852730997E-2</v>
      </c>
      <c r="Y287" s="17"/>
      <c r="Z287" s="17">
        <v>9.1083228361983806E-2</v>
      </c>
      <c r="AA287" s="17">
        <v>7.8284634289376098E-2</v>
      </c>
      <c r="AB287" s="17"/>
      <c r="AC287" s="17">
        <v>0.116532962677004</v>
      </c>
      <c r="AD287" s="17">
        <v>0.14678847402781001</v>
      </c>
      <c r="AE287" s="17">
        <v>6.5984556825086305E-2</v>
      </c>
      <c r="AF287" s="17"/>
      <c r="AG287" s="17">
        <v>9.5549105439942703E-2</v>
      </c>
      <c r="AH287" s="17">
        <v>0.15299734082581201</v>
      </c>
      <c r="AI287" s="17"/>
      <c r="AJ287" s="17">
        <v>7.6609210725631094E-2</v>
      </c>
      <c r="AK287" s="17">
        <v>0.14825637584481799</v>
      </c>
      <c r="AL287" s="17"/>
      <c r="AM287" s="17">
        <v>9.1837565442825397E-2</v>
      </c>
      <c r="AN287" s="17">
        <v>5.6564450184064002E-2</v>
      </c>
      <c r="AO287" s="17">
        <v>5.9917771566471899E-2</v>
      </c>
      <c r="AP287" s="17"/>
      <c r="AQ287" s="17">
        <v>0.15645411942915799</v>
      </c>
      <c r="AR287" s="17">
        <v>8.4365688345385895E-2</v>
      </c>
      <c r="AS287" s="17">
        <v>6.4414054727260903E-2</v>
      </c>
      <c r="AT287" s="17">
        <v>0.111273385930571</v>
      </c>
      <c r="AU287" s="17">
        <v>9.5427231460302395E-2</v>
      </c>
      <c r="AV287" s="17"/>
      <c r="AW287" s="17">
        <v>5.4979838094058202E-2</v>
      </c>
      <c r="AX287" s="17">
        <v>8.5801767208981597E-2</v>
      </c>
      <c r="AY287" s="17">
        <v>9.2042982054856295E-2</v>
      </c>
      <c r="AZ287" s="17">
        <v>0.113554050334573</v>
      </c>
      <c r="BA287" s="17">
        <v>9.0838427038783795E-2</v>
      </c>
      <c r="BB287" s="17"/>
      <c r="BC287" s="17">
        <v>8.0259942138027507E-2</v>
      </c>
      <c r="BD287" s="17">
        <v>8.2138040525365594E-2</v>
      </c>
      <c r="BE287" s="17">
        <v>0.100955523610542</v>
      </c>
      <c r="BF287" s="17"/>
      <c r="BG287" s="17">
        <v>7.8013914015995098E-2</v>
      </c>
      <c r="BH287" s="17">
        <v>8.8665185173210606E-2</v>
      </c>
      <c r="BI287" s="17">
        <v>0.117989174935762</v>
      </c>
    </row>
    <row r="288" spans="2:61" x14ac:dyDescent="0.3">
      <c r="B288" t="s">
        <v>222</v>
      </c>
      <c r="C288" s="17">
        <v>0.104254460077967</v>
      </c>
      <c r="D288" s="17">
        <v>8.3972993947769498E-2</v>
      </c>
      <c r="E288" s="17">
        <v>0.12469169033816099</v>
      </c>
      <c r="F288" s="17"/>
      <c r="G288" s="17">
        <v>7.0329446877291701E-2</v>
      </c>
      <c r="H288" s="17">
        <v>0.140039534915054</v>
      </c>
      <c r="I288" s="17"/>
      <c r="J288" s="17">
        <v>7.0100110094518706E-2</v>
      </c>
      <c r="K288" s="17">
        <v>7.1617587776714203E-2</v>
      </c>
      <c r="L288" s="17">
        <v>0.13385773131515799</v>
      </c>
      <c r="M288" s="17">
        <v>0.141805135343892</v>
      </c>
      <c r="N288" s="17">
        <v>0.112189020648471</v>
      </c>
      <c r="O288" s="17">
        <v>0.124163684756344</v>
      </c>
      <c r="P288" s="17">
        <v>9.9434795494416806E-2</v>
      </c>
      <c r="Q288" s="17">
        <v>0.102763259947418</v>
      </c>
      <c r="R288" s="17">
        <v>0.11672012052337</v>
      </c>
      <c r="S288" s="17"/>
      <c r="T288" s="17">
        <v>6.4564131797284999E-2</v>
      </c>
      <c r="U288" s="17">
        <v>0.14031595834441599</v>
      </c>
      <c r="V288" s="17"/>
      <c r="W288" s="17">
        <v>0.107049036143701</v>
      </c>
      <c r="X288" s="17">
        <v>9.4231489575226299E-2</v>
      </c>
      <c r="Y288" s="17"/>
      <c r="Z288" s="17">
        <v>0.106105044796514</v>
      </c>
      <c r="AA288" s="17">
        <v>0.10275811297503</v>
      </c>
      <c r="AB288" s="17"/>
      <c r="AC288" s="17">
        <v>0.14208827853884801</v>
      </c>
      <c r="AD288" s="17">
        <v>0.15112748028878401</v>
      </c>
      <c r="AE288" s="17">
        <v>8.1134795333829696E-2</v>
      </c>
      <c r="AF288" s="17"/>
      <c r="AG288" s="17">
        <v>0.112107955309801</v>
      </c>
      <c r="AH288" s="17">
        <v>0.169251713512582</v>
      </c>
      <c r="AI288" s="17"/>
      <c r="AJ288" s="17">
        <v>8.7428623236154204E-2</v>
      </c>
      <c r="AK288" s="17">
        <v>0.16917980667767199</v>
      </c>
      <c r="AL288" s="17"/>
      <c r="AM288" s="17">
        <v>0.11242516727627699</v>
      </c>
      <c r="AN288" s="17">
        <v>9.0349709105272999E-2</v>
      </c>
      <c r="AO288" s="17">
        <v>5.9336829327000497E-2</v>
      </c>
      <c r="AP288" s="17"/>
      <c r="AQ288" s="17">
        <v>0.17284716640627601</v>
      </c>
      <c r="AR288" s="17">
        <v>0.15764859240703699</v>
      </c>
      <c r="AS288" s="17">
        <v>9.5525038232766396E-2</v>
      </c>
      <c r="AT288" s="17">
        <v>6.1711484370862997E-2</v>
      </c>
      <c r="AU288" s="17">
        <v>0.17221410383303401</v>
      </c>
      <c r="AV288" s="17"/>
      <c r="AW288" s="17">
        <v>7.6411982404126694E-2</v>
      </c>
      <c r="AX288" s="17">
        <v>7.9576550470544294E-2</v>
      </c>
      <c r="AY288" s="17">
        <v>0.134876435150663</v>
      </c>
      <c r="AZ288" s="17">
        <v>0.13325801038934901</v>
      </c>
      <c r="BA288" s="17">
        <v>0.12673978192523699</v>
      </c>
      <c r="BB288" s="17"/>
      <c r="BC288" s="17">
        <v>7.42109100736974E-2</v>
      </c>
      <c r="BD288" s="17">
        <v>9.4476757320596697E-2</v>
      </c>
      <c r="BE288" s="17">
        <v>0.17073630945742299</v>
      </c>
      <c r="BF288" s="17"/>
      <c r="BG288" s="17">
        <v>8.8732972708067404E-2</v>
      </c>
      <c r="BH288" s="17">
        <v>0.13050403858637399</v>
      </c>
      <c r="BI288" s="17">
        <v>0.16107157030830099</v>
      </c>
    </row>
    <row r="289" spans="2:61" x14ac:dyDescent="0.3">
      <c r="B289" t="s">
        <v>223</v>
      </c>
      <c r="C289" s="17">
        <v>0.30601379288914499</v>
      </c>
      <c r="D289" s="17">
        <v>0.32100168504591198</v>
      </c>
      <c r="E289" s="17">
        <v>0.29104155979028201</v>
      </c>
      <c r="F289" s="17"/>
      <c r="G289" s="17">
        <v>0.31347768806401199</v>
      </c>
      <c r="H289" s="17">
        <v>0.29976836603094698</v>
      </c>
      <c r="I289" s="17"/>
      <c r="J289" s="17">
        <v>0.29997109932438698</v>
      </c>
      <c r="K289" s="17">
        <v>0.343216593546604</v>
      </c>
      <c r="L289" s="17">
        <v>0.31332272986771398</v>
      </c>
      <c r="M289" s="17">
        <v>0.34271928429182802</v>
      </c>
      <c r="N289" s="17">
        <v>0.26403627999081702</v>
      </c>
      <c r="O289" s="17">
        <v>0.31424833608013403</v>
      </c>
      <c r="P289" s="17">
        <v>0.30378670018538201</v>
      </c>
      <c r="Q289" s="17">
        <v>0.25196204842185899</v>
      </c>
      <c r="R289" s="17">
        <v>0.27556306435601602</v>
      </c>
      <c r="S289" s="17"/>
      <c r="T289" s="17">
        <v>0.30517197001642099</v>
      </c>
      <c r="U289" s="17">
        <v>0.30677864909921998</v>
      </c>
      <c r="V289" s="17"/>
      <c r="W289" s="17">
        <v>0.30957726012179099</v>
      </c>
      <c r="X289" s="17">
        <v>0.29323313273884699</v>
      </c>
      <c r="Y289" s="17"/>
      <c r="Z289" s="17">
        <v>0.30184180382700498</v>
      </c>
      <c r="AA289" s="17">
        <v>0.31117107593305099</v>
      </c>
      <c r="AB289" s="17"/>
      <c r="AC289" s="17">
        <v>0.30800972864155801</v>
      </c>
      <c r="AD289" s="17">
        <v>0.32031636907863098</v>
      </c>
      <c r="AE289" s="17">
        <v>0.30624413720138899</v>
      </c>
      <c r="AF289" s="17"/>
      <c r="AG289" s="17">
        <v>0.29864565166097201</v>
      </c>
      <c r="AH289" s="17">
        <v>0.32233228187664598</v>
      </c>
      <c r="AI289" s="17"/>
      <c r="AJ289" s="17">
        <v>0.26554443756705498</v>
      </c>
      <c r="AK289" s="17">
        <v>0.33769387282768298</v>
      </c>
      <c r="AL289" s="17"/>
      <c r="AM289" s="17">
        <v>0.32656546045346202</v>
      </c>
      <c r="AN289" s="17">
        <v>0.28058605236974699</v>
      </c>
      <c r="AO289" s="17">
        <v>0.24339222471855099</v>
      </c>
      <c r="AP289" s="17"/>
      <c r="AQ289" s="17">
        <v>0.35683687095310102</v>
      </c>
      <c r="AR289" s="17">
        <v>0.27746874736112997</v>
      </c>
      <c r="AS289" s="17">
        <v>0.29071689308004101</v>
      </c>
      <c r="AT289" s="17">
        <v>0.229181716035461</v>
      </c>
      <c r="AU289" s="17">
        <v>0.138744763282796</v>
      </c>
      <c r="AV289" s="17"/>
      <c r="AW289" s="17">
        <v>0.27161261708932799</v>
      </c>
      <c r="AX289" s="17">
        <v>0.32146337573469103</v>
      </c>
      <c r="AY289" s="17">
        <v>0.31934326383273298</v>
      </c>
      <c r="AZ289" s="17">
        <v>0.28115647844055103</v>
      </c>
      <c r="BA289" s="17">
        <v>0.33905298965043701</v>
      </c>
      <c r="BB289" s="17"/>
      <c r="BC289" s="17">
        <v>0.26895346229641398</v>
      </c>
      <c r="BD289" s="17">
        <v>0.32800252325222601</v>
      </c>
      <c r="BE289" s="17">
        <v>0.32157728772216798</v>
      </c>
      <c r="BF289" s="17"/>
      <c r="BG289" s="17">
        <v>0.30946843243023597</v>
      </c>
      <c r="BH289" s="17">
        <v>0.30611868567560402</v>
      </c>
      <c r="BI289" s="17">
        <v>0.292085547634717</v>
      </c>
    </row>
    <row r="290" spans="2:61" x14ac:dyDescent="0.3">
      <c r="B290" t="s">
        <v>224</v>
      </c>
      <c r="C290" s="17">
        <v>0.41018366346947599</v>
      </c>
      <c r="D290" s="17">
        <v>0.42280408528466201</v>
      </c>
      <c r="E290" s="17">
        <v>0.39712304799543002</v>
      </c>
      <c r="F290" s="17"/>
      <c r="G290" s="17">
        <v>0.46402747578716602</v>
      </c>
      <c r="H290" s="17">
        <v>0.35369632067289303</v>
      </c>
      <c r="I290" s="17"/>
      <c r="J290" s="17">
        <v>0.48296267422942901</v>
      </c>
      <c r="K290" s="17">
        <v>0.37213786216905598</v>
      </c>
      <c r="L290" s="17">
        <v>0.39678627810817102</v>
      </c>
      <c r="M290" s="17">
        <v>0.36514894787204499</v>
      </c>
      <c r="N290" s="17">
        <v>0.43911174725511498</v>
      </c>
      <c r="O290" s="17">
        <v>0.35801722869616098</v>
      </c>
      <c r="P290" s="17">
        <v>0.39003891489652498</v>
      </c>
      <c r="Q290" s="17">
        <v>0.47219061586261002</v>
      </c>
      <c r="R290" s="17">
        <v>0.42562304734685202</v>
      </c>
      <c r="S290" s="17"/>
      <c r="T290" s="17">
        <v>0.48513687455053101</v>
      </c>
      <c r="U290" s="17">
        <v>0.34208331740154801</v>
      </c>
      <c r="V290" s="17"/>
      <c r="W290" s="17">
        <v>0.39455034962163099</v>
      </c>
      <c r="X290" s="17">
        <v>0.46625379356125402</v>
      </c>
      <c r="Y290" s="17"/>
      <c r="Z290" s="17">
        <v>0.40664521712350599</v>
      </c>
      <c r="AA290" s="17">
        <v>0.41620952090704</v>
      </c>
      <c r="AB290" s="17"/>
      <c r="AC290" s="17">
        <v>0.324990331770656</v>
      </c>
      <c r="AD290" s="17">
        <v>0.28013809624887898</v>
      </c>
      <c r="AE290" s="17">
        <v>0.460789842987955</v>
      </c>
      <c r="AF290" s="17"/>
      <c r="AG290" s="17">
        <v>0.38500289249973102</v>
      </c>
      <c r="AH290" s="17">
        <v>0.24973384103597401</v>
      </c>
      <c r="AI290" s="17"/>
      <c r="AJ290" s="17">
        <v>0.48216167504881002</v>
      </c>
      <c r="AK290" s="17">
        <v>0.23174309680611499</v>
      </c>
      <c r="AL290" s="17"/>
      <c r="AM290" s="17">
        <v>0.38536186443849701</v>
      </c>
      <c r="AN290" s="17">
        <v>0.44091538779317602</v>
      </c>
      <c r="AO290" s="17">
        <v>0.55152150224432395</v>
      </c>
      <c r="AP290" s="17"/>
      <c r="AQ290" s="17">
        <v>0.22043394605352601</v>
      </c>
      <c r="AR290" s="17">
        <v>0.43566376536845602</v>
      </c>
      <c r="AS290" s="17">
        <v>0.47523889121783602</v>
      </c>
      <c r="AT290" s="17">
        <v>0.505788987790603</v>
      </c>
      <c r="AU290" s="17">
        <v>0.238307138075144</v>
      </c>
      <c r="AV290" s="17"/>
      <c r="AW290" s="17">
        <v>0.51055529972853497</v>
      </c>
      <c r="AX290" s="17">
        <v>0.42380518025335701</v>
      </c>
      <c r="AY290" s="17">
        <v>0.350813770839074</v>
      </c>
      <c r="AZ290" s="17">
        <v>0.37151993076067202</v>
      </c>
      <c r="BA290" s="17">
        <v>0.34918275942729998</v>
      </c>
      <c r="BB290" s="17"/>
      <c r="BC290" s="17">
        <v>0.493447766762943</v>
      </c>
      <c r="BD290" s="17">
        <v>0.41124347654057403</v>
      </c>
      <c r="BE290" s="17">
        <v>0.30347599970657002</v>
      </c>
      <c r="BF290" s="17"/>
      <c r="BG290" s="17">
        <v>0.435092898689525</v>
      </c>
      <c r="BH290" s="17">
        <v>0.39335921657305301</v>
      </c>
      <c r="BI290" s="17">
        <v>0.30625805146618501</v>
      </c>
    </row>
    <row r="291" spans="2:61" x14ac:dyDescent="0.3">
      <c r="B291" t="s">
        <v>85</v>
      </c>
      <c r="C291" s="17">
        <v>1.31632808353318E-2</v>
      </c>
      <c r="D291" s="17">
        <v>1.0994699377530601E-2</v>
      </c>
      <c r="E291" s="17">
        <v>1.5351536513994299E-2</v>
      </c>
      <c r="F291" s="17"/>
      <c r="G291" s="17">
        <v>7.0485274622782996E-3</v>
      </c>
      <c r="H291" s="17">
        <v>1.9679524043082201E-2</v>
      </c>
      <c r="I291" s="17"/>
      <c r="J291" s="17">
        <v>1.2044798263599299E-2</v>
      </c>
      <c r="K291" s="17">
        <v>1.75231205693097E-2</v>
      </c>
      <c r="L291" s="17">
        <v>1.6847915106511901E-2</v>
      </c>
      <c r="M291" s="17">
        <v>7.4921927937164597E-3</v>
      </c>
      <c r="N291" s="17">
        <v>2.87156792063262E-2</v>
      </c>
      <c r="O291" s="17">
        <v>1.2218155119965201E-2</v>
      </c>
      <c r="P291" s="17">
        <v>8.4491863054463202E-3</v>
      </c>
      <c r="Q291" s="17">
        <v>1.4179675637119801E-2</v>
      </c>
      <c r="R291" s="17">
        <v>5.3292678981469097E-3</v>
      </c>
      <c r="S291" s="17"/>
      <c r="T291" s="17">
        <v>7.6563192831997102E-3</v>
      </c>
      <c r="U291" s="17">
        <v>1.8166748759840399E-2</v>
      </c>
      <c r="V291" s="17"/>
      <c r="W291" s="17">
        <v>1.4358713229381001E-2</v>
      </c>
      <c r="X291" s="17">
        <v>8.8757669721402799E-3</v>
      </c>
      <c r="Y291" s="17"/>
      <c r="Z291" s="17">
        <v>1.51479012087511E-2</v>
      </c>
      <c r="AA291" s="17">
        <v>1.0522118645155201E-2</v>
      </c>
      <c r="AB291" s="17"/>
      <c r="AC291" s="17">
        <v>1.37603699952011E-2</v>
      </c>
      <c r="AD291" s="17">
        <v>2.2623232265308098E-2</v>
      </c>
      <c r="AE291" s="17">
        <v>1.0761415954951699E-2</v>
      </c>
      <c r="AF291" s="17"/>
      <c r="AG291" s="17">
        <v>1.8234915963055501E-2</v>
      </c>
      <c r="AH291" s="17">
        <v>1.3961936004257399E-2</v>
      </c>
      <c r="AI291" s="17"/>
      <c r="AJ291" s="17">
        <v>1.19689078189324E-2</v>
      </c>
      <c r="AK291" s="17">
        <v>1.7617126358505701E-2</v>
      </c>
      <c r="AL291" s="17"/>
      <c r="AM291" s="17">
        <v>1.1597573664476699E-2</v>
      </c>
      <c r="AN291" s="17">
        <v>9.0282828588657705E-3</v>
      </c>
      <c r="AO291" s="17">
        <v>3.3031138087690798E-3</v>
      </c>
      <c r="AP291" s="17"/>
      <c r="AQ291" s="17">
        <v>1.4859788477146399E-2</v>
      </c>
      <c r="AR291" s="17">
        <v>0</v>
      </c>
      <c r="AS291" s="17">
        <v>1.4294545848317301E-2</v>
      </c>
      <c r="AT291" s="17">
        <v>0</v>
      </c>
      <c r="AU291" s="17">
        <v>6.4491072010986902E-2</v>
      </c>
      <c r="AV291" s="17"/>
      <c r="AW291" s="17">
        <v>1.7392211099119301E-2</v>
      </c>
      <c r="AX291" s="17">
        <v>8.2947007085193303E-3</v>
      </c>
      <c r="AY291" s="17">
        <v>1.73131055502765E-2</v>
      </c>
      <c r="AZ291" s="17">
        <v>1.00937868680059E-2</v>
      </c>
      <c r="BA291" s="17">
        <v>1.5434507295937001E-2</v>
      </c>
      <c r="BB291" s="17"/>
      <c r="BC291" s="17">
        <v>8.5158672467566792E-3</v>
      </c>
      <c r="BD291" s="17">
        <v>7.4946495398136503E-3</v>
      </c>
      <c r="BE291" s="17">
        <v>1.2792502981331199E-2</v>
      </c>
      <c r="BF291" s="17"/>
      <c r="BG291" s="17">
        <v>1.25724424428603E-2</v>
      </c>
      <c r="BH291" s="17">
        <v>6.4468997348456096E-3</v>
      </c>
      <c r="BI291" s="17">
        <v>1.8734034495061801E-2</v>
      </c>
    </row>
    <row r="292" spans="2:61" x14ac:dyDescent="0.3">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row>
    <row r="293" spans="2:61" x14ac:dyDescent="0.3">
      <c r="B293" s="6" t="s">
        <v>227</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row>
    <row r="294" spans="2:61" x14ac:dyDescent="0.3">
      <c r="B294" s="21" t="s">
        <v>80</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row>
    <row r="295" spans="2:61" x14ac:dyDescent="0.3">
      <c r="B295" t="s">
        <v>220</v>
      </c>
      <c r="C295" s="17">
        <v>8.0710626159834403E-2</v>
      </c>
      <c r="D295" s="17">
        <v>7.7252412697224299E-2</v>
      </c>
      <c r="E295" s="17">
        <v>8.4289654527999205E-2</v>
      </c>
      <c r="F295" s="17"/>
      <c r="G295" s="17">
        <v>7.2141185482212905E-2</v>
      </c>
      <c r="H295" s="17">
        <v>8.8085164453896705E-2</v>
      </c>
      <c r="I295" s="17"/>
      <c r="J295" s="17">
        <v>8.0761621321111504E-2</v>
      </c>
      <c r="K295" s="17">
        <v>0.101027709142555</v>
      </c>
      <c r="L295" s="17">
        <v>5.6479747070208801E-2</v>
      </c>
      <c r="M295" s="17">
        <v>6.24997880860967E-2</v>
      </c>
      <c r="N295" s="17">
        <v>7.9904307322884199E-2</v>
      </c>
      <c r="O295" s="17">
        <v>8.0874111113353506E-2</v>
      </c>
      <c r="P295" s="17">
        <v>8.9499840657208202E-2</v>
      </c>
      <c r="Q295" s="17">
        <v>8.5966243068371098E-2</v>
      </c>
      <c r="R295" s="17">
        <v>8.1229842332599E-2</v>
      </c>
      <c r="S295" s="17"/>
      <c r="T295" s="17">
        <v>7.2691322731285396E-2</v>
      </c>
      <c r="U295" s="17">
        <v>8.7996736132058898E-2</v>
      </c>
      <c r="V295" s="17"/>
      <c r="W295" s="17">
        <v>8.01710707007319E-2</v>
      </c>
      <c r="X295" s="17">
        <v>8.2645784954575294E-2</v>
      </c>
      <c r="Y295" s="17"/>
      <c r="Z295" s="17">
        <v>8.3899915555437202E-2</v>
      </c>
      <c r="AA295" s="17">
        <v>7.5646008674228202E-2</v>
      </c>
      <c r="AB295" s="17"/>
      <c r="AC295" s="17">
        <v>0.106696793573984</v>
      </c>
      <c r="AD295" s="17">
        <v>9.00004273115666E-2</v>
      </c>
      <c r="AE295" s="17">
        <v>7.0513345644855299E-2</v>
      </c>
      <c r="AF295" s="17"/>
      <c r="AG295" s="17">
        <v>9.4439086839788799E-2</v>
      </c>
      <c r="AH295" s="17">
        <v>0.110578375626795</v>
      </c>
      <c r="AI295" s="17"/>
      <c r="AJ295" s="17">
        <v>7.2605262767976006E-2</v>
      </c>
      <c r="AK295" s="17">
        <v>0.114978806343805</v>
      </c>
      <c r="AL295" s="17"/>
      <c r="AM295" s="17">
        <v>7.4266100932009693E-2</v>
      </c>
      <c r="AN295" s="17">
        <v>0.107545270584682</v>
      </c>
      <c r="AO295" s="17">
        <v>8.1542998582529197E-2</v>
      </c>
      <c r="AP295" s="17"/>
      <c r="AQ295" s="17">
        <v>0.10716410754220899</v>
      </c>
      <c r="AR295" s="17">
        <v>4.9073959210145603E-2</v>
      </c>
      <c r="AS295" s="17">
        <v>6.3200196221743707E-2</v>
      </c>
      <c r="AT295" s="17">
        <v>7.5661313619447196E-2</v>
      </c>
      <c r="AU295" s="17">
        <v>0.234104118707468</v>
      </c>
      <c r="AV295" s="17"/>
      <c r="AW295" s="17">
        <v>8.4067700051908695E-2</v>
      </c>
      <c r="AX295" s="17">
        <v>7.9102907119896301E-2</v>
      </c>
      <c r="AY295" s="17">
        <v>8.0745190178301396E-2</v>
      </c>
      <c r="AZ295" s="17">
        <v>8.9255328364709494E-2</v>
      </c>
      <c r="BA295" s="17">
        <v>6.6099646820363497E-2</v>
      </c>
      <c r="BB295" s="17"/>
      <c r="BC295" s="17">
        <v>7.3149892121222193E-2</v>
      </c>
      <c r="BD295" s="17">
        <v>7.9380287130797006E-2</v>
      </c>
      <c r="BE295" s="17">
        <v>9.2390065911756802E-2</v>
      </c>
      <c r="BF295" s="17"/>
      <c r="BG295" s="17">
        <v>7.5799586995349E-2</v>
      </c>
      <c r="BH295" s="17">
        <v>7.1964819742643904E-2</v>
      </c>
      <c r="BI295" s="17">
        <v>0.106328769466732</v>
      </c>
    </row>
    <row r="296" spans="2:61" x14ac:dyDescent="0.3">
      <c r="B296" t="s">
        <v>221</v>
      </c>
      <c r="C296" s="17">
        <v>0.10260155294581701</v>
      </c>
      <c r="D296" s="17">
        <v>8.9180057435754495E-2</v>
      </c>
      <c r="E296" s="17">
        <v>0.11617646427907299</v>
      </c>
      <c r="F296" s="17"/>
      <c r="G296" s="17">
        <v>8.0334789634060502E-2</v>
      </c>
      <c r="H296" s="17">
        <v>0.125736351859806</v>
      </c>
      <c r="I296" s="17"/>
      <c r="J296" s="17">
        <v>5.8405273118191603E-2</v>
      </c>
      <c r="K296" s="17">
        <v>0.109570954663605</v>
      </c>
      <c r="L296" s="17">
        <v>0.117366688149703</v>
      </c>
      <c r="M296" s="17">
        <v>0.11504424882259801</v>
      </c>
      <c r="N296" s="17">
        <v>0.12489924781637</v>
      </c>
      <c r="O296" s="17">
        <v>9.6873121909674703E-2</v>
      </c>
      <c r="P296" s="17">
        <v>0.139668793549418</v>
      </c>
      <c r="Q296" s="17">
        <v>9.7562285095686097E-2</v>
      </c>
      <c r="R296" s="17">
        <v>9.5060846793480105E-2</v>
      </c>
      <c r="S296" s="17"/>
      <c r="T296" s="17">
        <v>7.2560253825782295E-2</v>
      </c>
      <c r="U296" s="17">
        <v>0.129896219003449</v>
      </c>
      <c r="V296" s="17"/>
      <c r="W296" s="17">
        <v>0.11529036188714201</v>
      </c>
      <c r="X296" s="17">
        <v>5.7092125131967097E-2</v>
      </c>
      <c r="Y296" s="17"/>
      <c r="Z296" s="17">
        <v>0.110026815585375</v>
      </c>
      <c r="AA296" s="17">
        <v>9.3821694147772597E-2</v>
      </c>
      <c r="AB296" s="17"/>
      <c r="AC296" s="17">
        <v>0.132000916701423</v>
      </c>
      <c r="AD296" s="17">
        <v>0.145324420477661</v>
      </c>
      <c r="AE296" s="17">
        <v>8.5247371961437002E-2</v>
      </c>
      <c r="AF296" s="17"/>
      <c r="AG296" s="17">
        <v>0.117541839963709</v>
      </c>
      <c r="AH296" s="17">
        <v>0.15690946590861901</v>
      </c>
      <c r="AI296" s="17"/>
      <c r="AJ296" s="17">
        <v>8.9642521911588599E-2</v>
      </c>
      <c r="AK296" s="17">
        <v>0.15960475566649099</v>
      </c>
      <c r="AL296" s="17"/>
      <c r="AM296" s="17">
        <v>0.10987562869195799</v>
      </c>
      <c r="AN296" s="17">
        <v>0.102335166904983</v>
      </c>
      <c r="AO296" s="17">
        <v>6.2791271010433594E-2</v>
      </c>
      <c r="AP296" s="17"/>
      <c r="AQ296" s="17">
        <v>0.16008014013178801</v>
      </c>
      <c r="AR296" s="17">
        <v>9.7347142059588901E-2</v>
      </c>
      <c r="AS296" s="17">
        <v>6.9702258645790105E-2</v>
      </c>
      <c r="AT296" s="17">
        <v>0.14255412632351799</v>
      </c>
      <c r="AU296" s="17">
        <v>0.14735441833889901</v>
      </c>
      <c r="AV296" s="17"/>
      <c r="AW296" s="17">
        <v>4.6252607661797798E-2</v>
      </c>
      <c r="AX296" s="17">
        <v>8.8626026372356698E-2</v>
      </c>
      <c r="AY296" s="17">
        <v>0.13161714182777101</v>
      </c>
      <c r="AZ296" s="17">
        <v>0.14791952907433101</v>
      </c>
      <c r="BA296" s="17">
        <v>0.12855285054778001</v>
      </c>
      <c r="BB296" s="17"/>
      <c r="BC296" s="17">
        <v>8.7434000226673803E-2</v>
      </c>
      <c r="BD296" s="17">
        <v>9.63764850662438E-2</v>
      </c>
      <c r="BE296" s="17">
        <v>0.16746741377423199</v>
      </c>
      <c r="BF296" s="17"/>
      <c r="BG296" s="17">
        <v>9.0346430082748494E-2</v>
      </c>
      <c r="BH296" s="17">
        <v>0.13134203634167901</v>
      </c>
      <c r="BI296" s="17">
        <v>0.14404110996518399</v>
      </c>
    </row>
    <row r="297" spans="2:61" x14ac:dyDescent="0.3">
      <c r="B297" t="s">
        <v>222</v>
      </c>
      <c r="C297" s="17">
        <v>9.3147208131987902E-2</v>
      </c>
      <c r="D297" s="17">
        <v>8.0092890351505602E-2</v>
      </c>
      <c r="E297" s="17">
        <v>0.106340788921078</v>
      </c>
      <c r="F297" s="17"/>
      <c r="G297" s="17">
        <v>6.0890659681977301E-2</v>
      </c>
      <c r="H297" s="17">
        <v>0.127228741852836</v>
      </c>
      <c r="I297" s="17"/>
      <c r="J297" s="17">
        <v>4.8164313979356201E-2</v>
      </c>
      <c r="K297" s="17">
        <v>7.7442192100608404E-2</v>
      </c>
      <c r="L297" s="17">
        <v>0.11941530647090499</v>
      </c>
      <c r="M297" s="17">
        <v>0.13069290785172899</v>
      </c>
      <c r="N297" s="17">
        <v>0.107450321840109</v>
      </c>
      <c r="O297" s="17">
        <v>0.107896257839231</v>
      </c>
      <c r="P297" s="17">
        <v>7.9576328449812897E-2</v>
      </c>
      <c r="Q297" s="17">
        <v>9.6241158188840395E-2</v>
      </c>
      <c r="R297" s="17">
        <v>0.106665497505344</v>
      </c>
      <c r="S297" s="17"/>
      <c r="T297" s="17">
        <v>5.0434469642023097E-2</v>
      </c>
      <c r="U297" s="17">
        <v>0.13195478196001301</v>
      </c>
      <c r="V297" s="17"/>
      <c r="W297" s="17">
        <v>0.102331681495379</v>
      </c>
      <c r="X297" s="17">
        <v>6.0206360060879503E-2</v>
      </c>
      <c r="Y297" s="17"/>
      <c r="Z297" s="17">
        <v>8.9127222439435896E-2</v>
      </c>
      <c r="AA297" s="17">
        <v>9.8113484534256099E-2</v>
      </c>
      <c r="AB297" s="17"/>
      <c r="AC297" s="17">
        <v>0.118979195468389</v>
      </c>
      <c r="AD297" s="17">
        <v>0.14233342737337601</v>
      </c>
      <c r="AE297" s="17">
        <v>7.6566433449871393E-2</v>
      </c>
      <c r="AF297" s="17"/>
      <c r="AG297" s="17">
        <v>8.5585756726658302E-2</v>
      </c>
      <c r="AH297" s="17">
        <v>0.15777792546132099</v>
      </c>
      <c r="AI297" s="17"/>
      <c r="AJ297" s="17">
        <v>6.6572087691187595E-2</v>
      </c>
      <c r="AK297" s="17">
        <v>0.14983936342075399</v>
      </c>
      <c r="AL297" s="17"/>
      <c r="AM297" s="17">
        <v>0.103336182349788</v>
      </c>
      <c r="AN297" s="17">
        <v>4.8842192573124402E-2</v>
      </c>
      <c r="AO297" s="17">
        <v>4.32511873980993E-2</v>
      </c>
      <c r="AP297" s="17"/>
      <c r="AQ297" s="17">
        <v>0.152584152476062</v>
      </c>
      <c r="AR297" s="17">
        <v>0.17171768985223401</v>
      </c>
      <c r="AS297" s="17">
        <v>7.0579273553202898E-2</v>
      </c>
      <c r="AT297" s="17">
        <v>5.5775748678862501E-2</v>
      </c>
      <c r="AU297" s="17">
        <v>0.14871162977847799</v>
      </c>
      <c r="AV297" s="17"/>
      <c r="AW297" s="17">
        <v>5.5890157056954499E-2</v>
      </c>
      <c r="AX297" s="17">
        <v>7.1028007292995396E-2</v>
      </c>
      <c r="AY297" s="17">
        <v>0.12647208829220799</v>
      </c>
      <c r="AZ297" s="17">
        <v>0.118040712436547</v>
      </c>
      <c r="BA297" s="17">
        <v>0.127347887598006</v>
      </c>
      <c r="BB297" s="17"/>
      <c r="BC297" s="17">
        <v>6.2713299942831702E-2</v>
      </c>
      <c r="BD297" s="17">
        <v>8.5670830072535703E-2</v>
      </c>
      <c r="BE297" s="17">
        <v>0.12024720598776099</v>
      </c>
      <c r="BF297" s="17"/>
      <c r="BG297" s="17">
        <v>8.1444748752971197E-2</v>
      </c>
      <c r="BH297" s="17">
        <v>0.12770409393328799</v>
      </c>
      <c r="BI297" s="17">
        <v>0.12840906085584999</v>
      </c>
    </row>
    <row r="298" spans="2:61" x14ac:dyDescent="0.3">
      <c r="B298" t="s">
        <v>223</v>
      </c>
      <c r="C298" s="17">
        <v>0.31191761187244699</v>
      </c>
      <c r="D298" s="17">
        <v>0.32129606755569801</v>
      </c>
      <c r="E298" s="17">
        <v>0.30256355327073597</v>
      </c>
      <c r="F298" s="17"/>
      <c r="G298" s="17">
        <v>0.30575751807531398</v>
      </c>
      <c r="H298" s="17">
        <v>0.31901791011103497</v>
      </c>
      <c r="I298" s="17"/>
      <c r="J298" s="17">
        <v>0.26912362286791303</v>
      </c>
      <c r="K298" s="17">
        <v>0.33836298636237699</v>
      </c>
      <c r="L298" s="17">
        <v>0.31701042899340498</v>
      </c>
      <c r="M298" s="17">
        <v>0.34893725238517098</v>
      </c>
      <c r="N298" s="17">
        <v>0.27250371134229101</v>
      </c>
      <c r="O298" s="17">
        <v>0.31873506569347099</v>
      </c>
      <c r="P298" s="17">
        <v>0.33865470244336299</v>
      </c>
      <c r="Q298" s="17">
        <v>0.27811940599464902</v>
      </c>
      <c r="R298" s="17">
        <v>0.31342421878506999</v>
      </c>
      <c r="S298" s="17"/>
      <c r="T298" s="17">
        <v>0.29364228563607597</v>
      </c>
      <c r="U298" s="17">
        <v>0.32852205113863597</v>
      </c>
      <c r="V298" s="17"/>
      <c r="W298" s="17">
        <v>0.32616227989105501</v>
      </c>
      <c r="X298" s="17">
        <v>0.26082797107772898</v>
      </c>
      <c r="Y298" s="17"/>
      <c r="Z298" s="17">
        <v>0.31788225906005901</v>
      </c>
      <c r="AA298" s="17">
        <v>0.30618152556876799</v>
      </c>
      <c r="AB298" s="17"/>
      <c r="AC298" s="17">
        <v>0.30782423903198902</v>
      </c>
      <c r="AD298" s="17">
        <v>0.35492822668586699</v>
      </c>
      <c r="AE298" s="17">
        <v>0.30780018479579802</v>
      </c>
      <c r="AF298" s="17"/>
      <c r="AG298" s="17">
        <v>0.304603018758133</v>
      </c>
      <c r="AH298" s="17">
        <v>0.32882927431935399</v>
      </c>
      <c r="AI298" s="17"/>
      <c r="AJ298" s="17">
        <v>0.271429012671485</v>
      </c>
      <c r="AK298" s="17">
        <v>0.34777668484803997</v>
      </c>
      <c r="AL298" s="17"/>
      <c r="AM298" s="17">
        <v>0.33925851894196202</v>
      </c>
      <c r="AN298" s="17">
        <v>0.34724413583247998</v>
      </c>
      <c r="AO298" s="17">
        <v>0.199982587119935</v>
      </c>
      <c r="AP298" s="17"/>
      <c r="AQ298" s="17">
        <v>0.36185282958453702</v>
      </c>
      <c r="AR298" s="17">
        <v>0.29686802677972801</v>
      </c>
      <c r="AS298" s="17">
        <v>0.30654070946113499</v>
      </c>
      <c r="AT298" s="17">
        <v>0.20749033030806099</v>
      </c>
      <c r="AU298" s="17">
        <v>0.21021645118152499</v>
      </c>
      <c r="AV298" s="17"/>
      <c r="AW298" s="17">
        <v>0.26371660377389999</v>
      </c>
      <c r="AX298" s="17">
        <v>0.30179780468772099</v>
      </c>
      <c r="AY298" s="17">
        <v>0.35402821577950599</v>
      </c>
      <c r="AZ298" s="17">
        <v>0.31651841497517702</v>
      </c>
      <c r="BA298" s="17">
        <v>0.345657082389284</v>
      </c>
      <c r="BB298" s="17"/>
      <c r="BC298" s="17">
        <v>0.25136601626330002</v>
      </c>
      <c r="BD298" s="17">
        <v>0.33001950742639502</v>
      </c>
      <c r="BE298" s="17">
        <v>0.353576733683234</v>
      </c>
      <c r="BF298" s="17"/>
      <c r="BG298" s="17">
        <v>0.31014181963276399</v>
      </c>
      <c r="BH298" s="17">
        <v>0.30440413948263101</v>
      </c>
      <c r="BI298" s="17">
        <v>0.32303046885772402</v>
      </c>
    </row>
    <row r="299" spans="2:61" x14ac:dyDescent="0.3">
      <c r="B299" t="s">
        <v>224</v>
      </c>
      <c r="C299" s="17">
        <v>0.40384657003406299</v>
      </c>
      <c r="D299" s="17">
        <v>0.42299651219711498</v>
      </c>
      <c r="E299" s="17">
        <v>0.38424706434420097</v>
      </c>
      <c r="F299" s="17"/>
      <c r="G299" s="17">
        <v>0.47863402662409599</v>
      </c>
      <c r="H299" s="17">
        <v>0.326279343059384</v>
      </c>
      <c r="I299" s="17"/>
      <c r="J299" s="17">
        <v>0.53518448847053202</v>
      </c>
      <c r="K299" s="17">
        <v>0.36291979858211199</v>
      </c>
      <c r="L299" s="17">
        <v>0.38184053893697401</v>
      </c>
      <c r="M299" s="17">
        <v>0.33046146509826901</v>
      </c>
      <c r="N299" s="17">
        <v>0.40341522992860201</v>
      </c>
      <c r="O299" s="17">
        <v>0.38934998420799199</v>
      </c>
      <c r="P299" s="17">
        <v>0.34578378623947498</v>
      </c>
      <c r="Q299" s="17">
        <v>0.44211090765245398</v>
      </c>
      <c r="R299" s="17">
        <v>0.401676559995571</v>
      </c>
      <c r="S299" s="17"/>
      <c r="T299" s="17">
        <v>0.50497808178770098</v>
      </c>
      <c r="U299" s="17">
        <v>0.311961367926472</v>
      </c>
      <c r="V299" s="17"/>
      <c r="W299" s="17">
        <v>0.36872325592252903</v>
      </c>
      <c r="X299" s="17">
        <v>0.52981914441307199</v>
      </c>
      <c r="Y299" s="17"/>
      <c r="Z299" s="17">
        <v>0.38950560069965301</v>
      </c>
      <c r="AA299" s="17">
        <v>0.42039975452627198</v>
      </c>
      <c r="AB299" s="17"/>
      <c r="AC299" s="17">
        <v>0.32528146097483801</v>
      </c>
      <c r="AD299" s="17">
        <v>0.26059404367084898</v>
      </c>
      <c r="AE299" s="17">
        <v>0.45348749609782002</v>
      </c>
      <c r="AF299" s="17"/>
      <c r="AG299" s="17">
        <v>0.38872198438535399</v>
      </c>
      <c r="AH299" s="17">
        <v>0.23755680440910301</v>
      </c>
      <c r="AI299" s="17"/>
      <c r="AJ299" s="17">
        <v>0.48246398637558102</v>
      </c>
      <c r="AK299" s="17">
        <v>0.223409956865596</v>
      </c>
      <c r="AL299" s="17"/>
      <c r="AM299" s="17">
        <v>0.36732731350752501</v>
      </c>
      <c r="AN299" s="17">
        <v>0.39403323410473101</v>
      </c>
      <c r="AO299" s="17">
        <v>0.60800691510222404</v>
      </c>
      <c r="AP299" s="17"/>
      <c r="AQ299" s="17">
        <v>0.21476615971485999</v>
      </c>
      <c r="AR299" s="17">
        <v>0.38499318209830402</v>
      </c>
      <c r="AS299" s="17">
        <v>0.48045570521555497</v>
      </c>
      <c r="AT299" s="17">
        <v>0.50337372681321901</v>
      </c>
      <c r="AU299" s="17">
        <v>0.219225884751823</v>
      </c>
      <c r="AV299" s="17"/>
      <c r="AW299" s="17">
        <v>0.54462673463984101</v>
      </c>
      <c r="AX299" s="17">
        <v>0.45291975566950299</v>
      </c>
      <c r="AY299" s="17">
        <v>0.29825231762061999</v>
      </c>
      <c r="AZ299" s="17">
        <v>0.31971783634518802</v>
      </c>
      <c r="BA299" s="17">
        <v>0.31973948206893299</v>
      </c>
      <c r="BB299" s="17"/>
      <c r="BC299" s="17">
        <v>0.52338476185642302</v>
      </c>
      <c r="BD299" s="17">
        <v>0.40458340834589301</v>
      </c>
      <c r="BE299" s="17">
        <v>0.25307405784635001</v>
      </c>
      <c r="BF299" s="17"/>
      <c r="BG299" s="17">
        <v>0.435327238567777</v>
      </c>
      <c r="BH299" s="17">
        <v>0.358317881985734</v>
      </c>
      <c r="BI299" s="17">
        <v>0.28606693308347902</v>
      </c>
    </row>
    <row r="300" spans="2:61" x14ac:dyDescent="0.3">
      <c r="B300" t="s">
        <v>85</v>
      </c>
      <c r="C300" s="17">
        <v>7.7764308558503298E-3</v>
      </c>
      <c r="D300" s="17">
        <v>9.1820597627029592E-3</v>
      </c>
      <c r="E300" s="17">
        <v>6.3824746569129598E-3</v>
      </c>
      <c r="F300" s="17"/>
      <c r="G300" s="17">
        <v>2.2418205023396602E-3</v>
      </c>
      <c r="H300" s="17">
        <v>1.36524886630417E-2</v>
      </c>
      <c r="I300" s="17"/>
      <c r="J300" s="17">
        <v>8.3606802428962106E-3</v>
      </c>
      <c r="K300" s="17">
        <v>1.06763591487429E-2</v>
      </c>
      <c r="L300" s="17">
        <v>7.8872903788036307E-3</v>
      </c>
      <c r="M300" s="17">
        <v>1.23643377561367E-2</v>
      </c>
      <c r="N300" s="17">
        <v>1.18271817497437E-2</v>
      </c>
      <c r="O300" s="17">
        <v>6.2714592362780397E-3</v>
      </c>
      <c r="P300" s="17">
        <v>6.8165486607229498E-3</v>
      </c>
      <c r="Q300" s="17">
        <v>0</v>
      </c>
      <c r="R300" s="17">
        <v>1.94303458793566E-3</v>
      </c>
      <c r="S300" s="17"/>
      <c r="T300" s="17">
        <v>5.6935863771322001E-3</v>
      </c>
      <c r="U300" s="17">
        <v>9.6688438393713692E-3</v>
      </c>
      <c r="V300" s="17"/>
      <c r="W300" s="17">
        <v>7.3213501031632001E-3</v>
      </c>
      <c r="X300" s="17">
        <v>9.4086143617771994E-3</v>
      </c>
      <c r="Y300" s="17"/>
      <c r="Z300" s="17">
        <v>9.55818666003996E-3</v>
      </c>
      <c r="AA300" s="17">
        <v>5.8375325487034103E-3</v>
      </c>
      <c r="AB300" s="17"/>
      <c r="AC300" s="17">
        <v>9.2173942493780497E-3</v>
      </c>
      <c r="AD300" s="17">
        <v>6.8194544806805197E-3</v>
      </c>
      <c r="AE300" s="17">
        <v>6.3851680502184901E-3</v>
      </c>
      <c r="AF300" s="17"/>
      <c r="AG300" s="17">
        <v>9.1083133263564105E-3</v>
      </c>
      <c r="AH300" s="17">
        <v>8.3481542748083202E-3</v>
      </c>
      <c r="AI300" s="17"/>
      <c r="AJ300" s="17">
        <v>1.7287128582181701E-2</v>
      </c>
      <c r="AK300" s="17">
        <v>4.3904328553141404E-3</v>
      </c>
      <c r="AL300" s="17"/>
      <c r="AM300" s="17">
        <v>5.9362555767567904E-3</v>
      </c>
      <c r="AN300" s="17">
        <v>0</v>
      </c>
      <c r="AO300" s="17">
        <v>4.4250407867786603E-3</v>
      </c>
      <c r="AP300" s="17"/>
      <c r="AQ300" s="17">
        <v>3.5526105505435E-3</v>
      </c>
      <c r="AR300" s="17">
        <v>0</v>
      </c>
      <c r="AS300" s="17">
        <v>9.5218569025733498E-3</v>
      </c>
      <c r="AT300" s="17">
        <v>1.51447542568931E-2</v>
      </c>
      <c r="AU300" s="17">
        <v>4.0387497241805598E-2</v>
      </c>
      <c r="AV300" s="17"/>
      <c r="AW300" s="17">
        <v>5.4461968155985301E-3</v>
      </c>
      <c r="AX300" s="17">
        <v>6.5254988575277201E-3</v>
      </c>
      <c r="AY300" s="17">
        <v>8.8850463015934696E-3</v>
      </c>
      <c r="AZ300" s="17">
        <v>8.5481788040477399E-3</v>
      </c>
      <c r="BA300" s="17">
        <v>1.2603050575634E-2</v>
      </c>
      <c r="BB300" s="17"/>
      <c r="BC300" s="17">
        <v>1.95202958954942E-3</v>
      </c>
      <c r="BD300" s="17">
        <v>3.9694819581359304E-3</v>
      </c>
      <c r="BE300" s="17">
        <v>1.32445227966665E-2</v>
      </c>
      <c r="BF300" s="17"/>
      <c r="BG300" s="17">
        <v>6.9401759683899496E-3</v>
      </c>
      <c r="BH300" s="17">
        <v>6.2670285140229501E-3</v>
      </c>
      <c r="BI300" s="17">
        <v>1.21236577710311E-2</v>
      </c>
    </row>
    <row r="301" spans="2:61" x14ac:dyDescent="0.3">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row>
    <row r="302" spans="2:61" x14ac:dyDescent="0.3">
      <c r="B302" s="6" t="s">
        <v>359</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row>
    <row r="303" spans="2:61" x14ac:dyDescent="0.3">
      <c r="B303" s="21" t="s">
        <v>416</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row>
    <row r="304" spans="2:61" x14ac:dyDescent="0.3">
      <c r="B304" t="s">
        <v>228</v>
      </c>
      <c r="C304" s="17">
        <v>0.48500024452415302</v>
      </c>
      <c r="D304" s="17">
        <v>0.43439554246255602</v>
      </c>
      <c r="E304" s="17">
        <v>0.52420089871338404</v>
      </c>
      <c r="F304" s="17"/>
      <c r="G304" s="17">
        <v>0.39534296559329701</v>
      </c>
      <c r="H304" s="17">
        <v>0.55693550361876698</v>
      </c>
      <c r="I304" s="17"/>
      <c r="J304" s="17">
        <v>0.33993807899886602</v>
      </c>
      <c r="K304" s="17">
        <v>0.54117799169233205</v>
      </c>
      <c r="L304" s="17">
        <v>0.46134091690992501</v>
      </c>
      <c r="M304" s="17">
        <v>0.45481930990720998</v>
      </c>
      <c r="N304" s="17">
        <v>0.46554180874416701</v>
      </c>
      <c r="O304" s="17">
        <v>0.57495025022382196</v>
      </c>
      <c r="P304" s="17">
        <v>0.48794646839687</v>
      </c>
      <c r="Q304" s="17">
        <v>0.47478127968474798</v>
      </c>
      <c r="R304" s="17">
        <v>0.53889660043408405</v>
      </c>
      <c r="S304" s="17"/>
      <c r="T304" s="17">
        <v>0.370899705223041</v>
      </c>
      <c r="U304" s="17">
        <v>0.55974757452465496</v>
      </c>
      <c r="V304" s="17"/>
      <c r="W304" s="17">
        <v>0.51931682387262101</v>
      </c>
      <c r="X304" s="17">
        <v>0.29689882854687799</v>
      </c>
      <c r="Y304" s="17"/>
      <c r="Z304" s="17">
        <v>0.48171712271956402</v>
      </c>
      <c r="AA304" s="17">
        <v>0.48513528634891301</v>
      </c>
      <c r="AB304" s="17"/>
      <c r="AC304" s="17">
        <v>0.50060621009630901</v>
      </c>
      <c r="AD304" s="17">
        <v>0.447252852065055</v>
      </c>
      <c r="AE304" s="17">
        <v>0</v>
      </c>
      <c r="AF304" s="17"/>
      <c r="AG304" s="17">
        <v>0.51404192966579298</v>
      </c>
      <c r="AH304" s="17">
        <v>0.46870268023637701</v>
      </c>
      <c r="AI304" s="17"/>
      <c r="AJ304" s="17">
        <v>0.42390152327895397</v>
      </c>
      <c r="AK304" s="17">
        <v>0.51636368912172104</v>
      </c>
      <c r="AL304" s="17"/>
      <c r="AM304" s="17">
        <v>0.49186541159480601</v>
      </c>
      <c r="AN304" s="17">
        <v>0.51996681442322801</v>
      </c>
      <c r="AO304" s="17">
        <v>0.34485041140466399</v>
      </c>
      <c r="AP304" s="17"/>
      <c r="AQ304" s="17">
        <v>0.51163670688602603</v>
      </c>
      <c r="AR304" s="17">
        <v>0.30453188416843102</v>
      </c>
      <c r="AS304" s="17">
        <v>0.44877572592308601</v>
      </c>
      <c r="AT304" s="17">
        <v>0.358769584179783</v>
      </c>
      <c r="AU304" s="17">
        <v>0.63585300573820602</v>
      </c>
      <c r="AV304" s="17"/>
      <c r="AW304" s="17">
        <v>0.44408578123285702</v>
      </c>
      <c r="AX304" s="17">
        <v>0.47329338494513601</v>
      </c>
      <c r="AY304" s="17">
        <v>0.44959746556098201</v>
      </c>
      <c r="AZ304" s="17">
        <v>0.56251102525766405</v>
      </c>
      <c r="BA304" s="17">
        <v>0.57105383246663499</v>
      </c>
      <c r="BB304" s="17"/>
      <c r="BC304" s="17">
        <v>0.50958629991417703</v>
      </c>
      <c r="BD304" s="17">
        <v>0.45763214969975802</v>
      </c>
      <c r="BE304" s="17">
        <v>0.51301245375451199</v>
      </c>
      <c r="BF304" s="17"/>
      <c r="BG304" s="17">
        <v>0.481855806569635</v>
      </c>
      <c r="BH304" s="17">
        <v>0.41636474833778297</v>
      </c>
      <c r="BI304" s="17">
        <v>0.521281082312539</v>
      </c>
    </row>
    <row r="305" spans="2:61" x14ac:dyDescent="0.3">
      <c r="B305" t="s">
        <v>229</v>
      </c>
      <c r="C305" s="17">
        <v>0.43600981266023597</v>
      </c>
      <c r="D305" s="17">
        <v>0.40889716092474498</v>
      </c>
      <c r="E305" s="17">
        <v>0.45765447644955898</v>
      </c>
      <c r="F305" s="17"/>
      <c r="G305" s="17">
        <v>0.37839737628743703</v>
      </c>
      <c r="H305" s="17">
        <v>0.481095473141325</v>
      </c>
      <c r="I305" s="17"/>
      <c r="J305" s="17">
        <v>0.37741455335076401</v>
      </c>
      <c r="K305" s="17">
        <v>0.43951562423909901</v>
      </c>
      <c r="L305" s="17">
        <v>0.44534127449422101</v>
      </c>
      <c r="M305" s="17">
        <v>0.52725953455108399</v>
      </c>
      <c r="N305" s="17">
        <v>0.48692215036825298</v>
      </c>
      <c r="O305" s="17">
        <v>0.35840995951027199</v>
      </c>
      <c r="P305" s="17">
        <v>0.49628699620683903</v>
      </c>
      <c r="Q305" s="17">
        <v>0.39579027470702</v>
      </c>
      <c r="R305" s="17">
        <v>0.413731904167286</v>
      </c>
      <c r="S305" s="17"/>
      <c r="T305" s="17">
        <v>0.37605689950665599</v>
      </c>
      <c r="U305" s="17">
        <v>0.47528500111623401</v>
      </c>
      <c r="V305" s="17"/>
      <c r="W305" s="17">
        <v>0.45625574753096598</v>
      </c>
      <c r="X305" s="17">
        <v>0.32503461964065899</v>
      </c>
      <c r="Y305" s="17"/>
      <c r="Z305" s="17">
        <v>0.45079951411931102</v>
      </c>
      <c r="AA305" s="17">
        <v>0.41426846300130299</v>
      </c>
      <c r="AB305" s="17"/>
      <c r="AC305" s="17">
        <v>0.44018852931292002</v>
      </c>
      <c r="AD305" s="17">
        <v>0.42590241771982601</v>
      </c>
      <c r="AE305" s="17">
        <v>0</v>
      </c>
      <c r="AF305" s="17"/>
      <c r="AG305" s="17">
        <v>0.37297351698882503</v>
      </c>
      <c r="AH305" s="17">
        <v>0.49386549404936497</v>
      </c>
      <c r="AI305" s="17"/>
      <c r="AJ305" s="17">
        <v>0.33298292605409202</v>
      </c>
      <c r="AK305" s="17">
        <v>0.48392000020910197</v>
      </c>
      <c r="AL305" s="17"/>
      <c r="AM305" s="17">
        <v>0.45965374651177898</v>
      </c>
      <c r="AN305" s="17">
        <v>0.45957282819095402</v>
      </c>
      <c r="AO305" s="17">
        <v>0.275357297385521</v>
      </c>
      <c r="AP305" s="17"/>
      <c r="AQ305" s="17">
        <v>0.49564871610182099</v>
      </c>
      <c r="AR305" s="17">
        <v>0.29984504824488301</v>
      </c>
      <c r="AS305" s="17">
        <v>0.36409473841008599</v>
      </c>
      <c r="AT305" s="17">
        <v>0.26690338652988799</v>
      </c>
      <c r="AU305" s="17">
        <v>0.46531217877525399</v>
      </c>
      <c r="AV305" s="17"/>
      <c r="AW305" s="17">
        <v>0.399057167142013</v>
      </c>
      <c r="AX305" s="17">
        <v>0.43844039090234499</v>
      </c>
      <c r="AY305" s="17">
        <v>0.46573469124762901</v>
      </c>
      <c r="AZ305" s="17">
        <v>0.461537808398295</v>
      </c>
      <c r="BA305" s="17">
        <v>0.38203547700048002</v>
      </c>
      <c r="BB305" s="17"/>
      <c r="BC305" s="17">
        <v>0.44821878508271801</v>
      </c>
      <c r="BD305" s="17">
        <v>0.427345446084338</v>
      </c>
      <c r="BE305" s="17">
        <v>0.37378224687005601</v>
      </c>
      <c r="BF305" s="17"/>
      <c r="BG305" s="17">
        <v>0.41048583559662399</v>
      </c>
      <c r="BH305" s="17">
        <v>0.37869568240203999</v>
      </c>
      <c r="BI305" s="17">
        <v>0.54137305568046101</v>
      </c>
    </row>
    <row r="306" spans="2:61" x14ac:dyDescent="0.3">
      <c r="B306" t="s">
        <v>230</v>
      </c>
      <c r="C306" s="17">
        <v>0.30942770728253199</v>
      </c>
      <c r="D306" s="17">
        <v>0.25292492748616902</v>
      </c>
      <c r="E306" s="17">
        <v>0.355876497211774</v>
      </c>
      <c r="F306" s="17"/>
      <c r="G306" s="17">
        <v>0.31194431519215698</v>
      </c>
      <c r="H306" s="17">
        <v>0.309640264430255</v>
      </c>
      <c r="I306" s="17"/>
      <c r="J306" s="17">
        <v>0.26956551652973598</v>
      </c>
      <c r="K306" s="17">
        <v>0.33166816431417101</v>
      </c>
      <c r="L306" s="17">
        <v>0.31469944922213799</v>
      </c>
      <c r="M306" s="17">
        <v>0.282765977386915</v>
      </c>
      <c r="N306" s="17">
        <v>0.23421775536856401</v>
      </c>
      <c r="O306" s="17">
        <v>0.32921205112108398</v>
      </c>
      <c r="P306" s="17">
        <v>0.22715022604971899</v>
      </c>
      <c r="Q306" s="17">
        <v>0.39638281821228799</v>
      </c>
      <c r="R306" s="17">
        <v>0.391780002370614</v>
      </c>
      <c r="S306" s="17"/>
      <c r="T306" s="17">
        <v>0.30535580592240602</v>
      </c>
      <c r="U306" s="17">
        <v>0.31209521224402598</v>
      </c>
      <c r="V306" s="17"/>
      <c r="W306" s="17">
        <v>0.32021157112204202</v>
      </c>
      <c r="X306" s="17">
        <v>0.250317501765836</v>
      </c>
      <c r="Y306" s="17"/>
      <c r="Z306" s="17">
        <v>0.27413704251238902</v>
      </c>
      <c r="AA306" s="17">
        <v>0.35704042032354799</v>
      </c>
      <c r="AB306" s="17"/>
      <c r="AC306" s="17">
        <v>0.30765302086531099</v>
      </c>
      <c r="AD306" s="17">
        <v>0.31372028273215202</v>
      </c>
      <c r="AE306" s="17">
        <v>0</v>
      </c>
      <c r="AF306" s="17"/>
      <c r="AG306" s="17">
        <v>0.33236392020976102</v>
      </c>
      <c r="AH306" s="17">
        <v>0.28909586622032402</v>
      </c>
      <c r="AI306" s="17"/>
      <c r="AJ306" s="17">
        <v>0.332424886506481</v>
      </c>
      <c r="AK306" s="17">
        <v>0.29750983978974099</v>
      </c>
      <c r="AL306" s="17"/>
      <c r="AM306" s="17">
        <v>0.30440277667340399</v>
      </c>
      <c r="AN306" s="17">
        <v>0.25348909002117698</v>
      </c>
      <c r="AO306" s="17">
        <v>0.30737566078180101</v>
      </c>
      <c r="AP306" s="17"/>
      <c r="AQ306" s="17">
        <v>0.29464496150748098</v>
      </c>
      <c r="AR306" s="17">
        <v>0.22208322231711899</v>
      </c>
      <c r="AS306" s="17">
        <v>0.33042588553145402</v>
      </c>
      <c r="AT306" s="17">
        <v>0.33682118542721001</v>
      </c>
      <c r="AU306" s="17">
        <v>0.36960521429097498</v>
      </c>
      <c r="AV306" s="17"/>
      <c r="AW306" s="17">
        <v>0.26540566069465799</v>
      </c>
      <c r="AX306" s="17">
        <v>0.29889302315431698</v>
      </c>
      <c r="AY306" s="17">
        <v>0.296213958279471</v>
      </c>
      <c r="AZ306" s="17">
        <v>0.34796595901545901</v>
      </c>
      <c r="BA306" s="17">
        <v>0.41454917099331301</v>
      </c>
      <c r="BB306" s="17"/>
      <c r="BC306" s="17">
        <v>0.29078290344415397</v>
      </c>
      <c r="BD306" s="17">
        <v>0.30298950392840701</v>
      </c>
      <c r="BE306" s="17">
        <v>0.33618158998141101</v>
      </c>
      <c r="BF306" s="17"/>
      <c r="BG306" s="17">
        <v>0.28723952411110598</v>
      </c>
      <c r="BH306" s="17">
        <v>0.37289414229022799</v>
      </c>
      <c r="BI306" s="17">
        <v>0.35808977869278802</v>
      </c>
    </row>
    <row r="307" spans="2:61" x14ac:dyDescent="0.3">
      <c r="B307" t="s">
        <v>231</v>
      </c>
      <c r="C307" s="17">
        <v>0.237990881531882</v>
      </c>
      <c r="D307" s="17">
        <v>0.23260276105789501</v>
      </c>
      <c r="E307" s="17">
        <v>0.24305179953675901</v>
      </c>
      <c r="F307" s="17"/>
      <c r="G307" s="17">
        <v>0.248308405754705</v>
      </c>
      <c r="H307" s="17">
        <v>0.23135833905999201</v>
      </c>
      <c r="I307" s="17"/>
      <c r="J307" s="17">
        <v>0.30663398933544</v>
      </c>
      <c r="K307" s="17">
        <v>0.23393553398146899</v>
      </c>
      <c r="L307" s="17">
        <v>0.19453893337854999</v>
      </c>
      <c r="M307" s="17">
        <v>0.23772029480048201</v>
      </c>
      <c r="N307" s="17">
        <v>0.210271356088787</v>
      </c>
      <c r="O307" s="17">
        <v>0.21784560397109001</v>
      </c>
      <c r="P307" s="17">
        <v>0.215845675699888</v>
      </c>
      <c r="Q307" s="17">
        <v>0.32574138923734203</v>
      </c>
      <c r="R307" s="17">
        <v>0.22417940930965</v>
      </c>
      <c r="S307" s="17"/>
      <c r="T307" s="17">
        <v>0.263135790022125</v>
      </c>
      <c r="U307" s="17">
        <v>0.22151843727995399</v>
      </c>
      <c r="V307" s="17"/>
      <c r="W307" s="17">
        <v>0.221474251070607</v>
      </c>
      <c r="X307" s="17">
        <v>0.32852442642256802</v>
      </c>
      <c r="Y307" s="17"/>
      <c r="Z307" s="17">
        <v>0.249979628728419</v>
      </c>
      <c r="AA307" s="17">
        <v>0.220507905340244</v>
      </c>
      <c r="AB307" s="17"/>
      <c r="AC307" s="17">
        <v>0.259609166117451</v>
      </c>
      <c r="AD307" s="17">
        <v>0.18570101399559599</v>
      </c>
      <c r="AE307" s="17">
        <v>0</v>
      </c>
      <c r="AF307" s="17"/>
      <c r="AG307" s="17">
        <v>0.32159095902923202</v>
      </c>
      <c r="AH307" s="17">
        <v>0.16961194711743499</v>
      </c>
      <c r="AI307" s="17"/>
      <c r="AJ307" s="17">
        <v>0.35382370358410298</v>
      </c>
      <c r="AK307" s="17">
        <v>0.182858779016909</v>
      </c>
      <c r="AL307" s="17"/>
      <c r="AM307" s="17">
        <v>0.223667771830837</v>
      </c>
      <c r="AN307" s="17">
        <v>5.76491613412198E-2</v>
      </c>
      <c r="AO307" s="17">
        <v>0.33644580688102499</v>
      </c>
      <c r="AP307" s="17"/>
      <c r="AQ307" s="17">
        <v>0.178439375471903</v>
      </c>
      <c r="AR307" s="17">
        <v>0.29188663842873003</v>
      </c>
      <c r="AS307" s="17">
        <v>0.35069890981552498</v>
      </c>
      <c r="AT307" s="17">
        <v>0.35182897702434701</v>
      </c>
      <c r="AU307" s="17">
        <v>0.20092094844910899</v>
      </c>
      <c r="AV307" s="17"/>
      <c r="AW307" s="17">
        <v>0.33513615997374202</v>
      </c>
      <c r="AX307" s="17">
        <v>0.27215086445886399</v>
      </c>
      <c r="AY307" s="17">
        <v>0.20561928145813299</v>
      </c>
      <c r="AZ307" s="17">
        <v>0.14648774213249099</v>
      </c>
      <c r="BA307" s="17">
        <v>0.130079254975627</v>
      </c>
      <c r="BB307" s="17"/>
      <c r="BC307" s="17">
        <v>0.27618005570568899</v>
      </c>
      <c r="BD307" s="17">
        <v>0.236540585227144</v>
      </c>
      <c r="BE307" s="17">
        <v>0.12990139384014099</v>
      </c>
      <c r="BF307" s="17"/>
      <c r="BG307" s="17">
        <v>0.23811033456300201</v>
      </c>
      <c r="BH307" s="17">
        <v>0.322351878875419</v>
      </c>
      <c r="BI307" s="17">
        <v>0.204543082642865</v>
      </c>
    </row>
    <row r="308" spans="2:61" x14ac:dyDescent="0.3">
      <c r="B308" t="s">
        <v>232</v>
      </c>
      <c r="C308" s="17">
        <v>0.21970878884266501</v>
      </c>
      <c r="D308" s="17">
        <v>0.20782395353847699</v>
      </c>
      <c r="E308" s="17">
        <v>0.229947253525878</v>
      </c>
      <c r="F308" s="17"/>
      <c r="G308" s="17">
        <v>0.22060421838276301</v>
      </c>
      <c r="H308" s="17">
        <v>0.21727722845147501</v>
      </c>
      <c r="I308" s="17"/>
      <c r="J308" s="17">
        <v>0.21378731937766399</v>
      </c>
      <c r="K308" s="17">
        <v>0.16456435937074201</v>
      </c>
      <c r="L308" s="17">
        <v>0.25277919542120503</v>
      </c>
      <c r="M308" s="17">
        <v>0.28381680521806002</v>
      </c>
      <c r="N308" s="17">
        <v>0.21651672407714301</v>
      </c>
      <c r="O308" s="17">
        <v>0.25002303122396102</v>
      </c>
      <c r="P308" s="17">
        <v>0.16549479586997701</v>
      </c>
      <c r="Q308" s="17">
        <v>0.19680838036734999</v>
      </c>
      <c r="R308" s="17">
        <v>0.24162789357689601</v>
      </c>
      <c r="S308" s="17"/>
      <c r="T308" s="17">
        <v>0.22664114053297901</v>
      </c>
      <c r="U308" s="17">
        <v>0.21516740119761599</v>
      </c>
      <c r="V308" s="17"/>
      <c r="W308" s="17">
        <v>0.228080740800439</v>
      </c>
      <c r="X308" s="17">
        <v>0.173819132948936</v>
      </c>
      <c r="Y308" s="17"/>
      <c r="Z308" s="17">
        <v>0.205626223447474</v>
      </c>
      <c r="AA308" s="17">
        <v>0.238671985873423</v>
      </c>
      <c r="AB308" s="17"/>
      <c r="AC308" s="17">
        <v>0.222553352911118</v>
      </c>
      <c r="AD308" s="17">
        <v>0.212828415066978</v>
      </c>
      <c r="AE308" s="17">
        <v>0</v>
      </c>
      <c r="AF308" s="17"/>
      <c r="AG308" s="17">
        <v>0.20457484665961301</v>
      </c>
      <c r="AH308" s="17">
        <v>0.22886402162098601</v>
      </c>
      <c r="AI308" s="17"/>
      <c r="AJ308" s="17">
        <v>0.20599882499896299</v>
      </c>
      <c r="AK308" s="17">
        <v>0.226422429928927</v>
      </c>
      <c r="AL308" s="17"/>
      <c r="AM308" s="17">
        <v>0.224143897667269</v>
      </c>
      <c r="AN308" s="17">
        <v>5.6425901433867297E-2</v>
      </c>
      <c r="AO308" s="17">
        <v>0.23379331401272499</v>
      </c>
      <c r="AP308" s="17"/>
      <c r="AQ308" s="17">
        <v>0.23041239078408601</v>
      </c>
      <c r="AR308" s="17">
        <v>0.27017819202394</v>
      </c>
      <c r="AS308" s="17">
        <v>0.20458993341235901</v>
      </c>
      <c r="AT308" s="17">
        <v>0.22123215570274099</v>
      </c>
      <c r="AU308" s="17">
        <v>0.15275510980653001</v>
      </c>
      <c r="AV308" s="17"/>
      <c r="AW308" s="17">
        <v>0.13056128567067399</v>
      </c>
      <c r="AX308" s="17">
        <v>0.24366567162323699</v>
      </c>
      <c r="AY308" s="17">
        <v>0.23835261132190699</v>
      </c>
      <c r="AZ308" s="17">
        <v>0.21402005932174201</v>
      </c>
      <c r="BA308" s="17">
        <v>0.276811697547658</v>
      </c>
      <c r="BB308" s="17"/>
      <c r="BC308" s="17">
        <v>0.23588358455029301</v>
      </c>
      <c r="BD308" s="17">
        <v>0.231380074213098</v>
      </c>
      <c r="BE308" s="17">
        <v>0.184517595821204</v>
      </c>
      <c r="BF308" s="17"/>
      <c r="BG308" s="17">
        <v>0.22641934512057801</v>
      </c>
      <c r="BH308" s="17">
        <v>0.17115698012373001</v>
      </c>
      <c r="BI308" s="17">
        <v>0.21466024783607399</v>
      </c>
    </row>
    <row r="309" spans="2:61" x14ac:dyDescent="0.3">
      <c r="B309" t="s">
        <v>233</v>
      </c>
      <c r="C309" s="17">
        <v>0.16878295463047699</v>
      </c>
      <c r="D309" s="17">
        <v>0.16031115431602999</v>
      </c>
      <c r="E309" s="17">
        <v>0.176118045262705</v>
      </c>
      <c r="F309" s="17"/>
      <c r="G309" s="17">
        <v>0.18175562967780601</v>
      </c>
      <c r="H309" s="17">
        <v>0.15949370789534101</v>
      </c>
      <c r="I309" s="17"/>
      <c r="J309" s="17">
        <v>0.24476580442469401</v>
      </c>
      <c r="K309" s="17">
        <v>0.161737454487411</v>
      </c>
      <c r="L309" s="17">
        <v>0.15748139435107</v>
      </c>
      <c r="M309" s="17">
        <v>0.12388347778606799</v>
      </c>
      <c r="N309" s="17">
        <v>0.134179780827093</v>
      </c>
      <c r="O309" s="17">
        <v>0.18753858750305399</v>
      </c>
      <c r="P309" s="17">
        <v>0.16409778238307299</v>
      </c>
      <c r="Q309" s="17">
        <v>0.22905068209750201</v>
      </c>
      <c r="R309" s="17">
        <v>0.13646197447785799</v>
      </c>
      <c r="S309" s="17"/>
      <c r="T309" s="17">
        <v>0.20081512254044001</v>
      </c>
      <c r="U309" s="17">
        <v>0.14779866270632699</v>
      </c>
      <c r="V309" s="17"/>
      <c r="W309" s="17">
        <v>0.16087942932669899</v>
      </c>
      <c r="X309" s="17">
        <v>0.212104996893384</v>
      </c>
      <c r="Y309" s="17"/>
      <c r="Z309" s="17">
        <v>0.15973608097203101</v>
      </c>
      <c r="AA309" s="17">
        <v>0.18364729579821901</v>
      </c>
      <c r="AB309" s="17"/>
      <c r="AC309" s="17">
        <v>0.182739979701799</v>
      </c>
      <c r="AD309" s="17">
        <v>0.13502398595322601</v>
      </c>
      <c r="AE309" s="17">
        <v>0</v>
      </c>
      <c r="AF309" s="17"/>
      <c r="AG309" s="17">
        <v>0.215572317322932</v>
      </c>
      <c r="AH309" s="17">
        <v>0.132204865041256</v>
      </c>
      <c r="AI309" s="17"/>
      <c r="AJ309" s="17">
        <v>0.24851838807028001</v>
      </c>
      <c r="AK309" s="17">
        <v>0.13015943900433299</v>
      </c>
      <c r="AL309" s="17"/>
      <c r="AM309" s="17">
        <v>0.15439803950661901</v>
      </c>
      <c r="AN309" s="17">
        <v>0</v>
      </c>
      <c r="AO309" s="17">
        <v>0.279323296359762</v>
      </c>
      <c r="AP309" s="17"/>
      <c r="AQ309" s="17">
        <v>0.13099428413664799</v>
      </c>
      <c r="AR309" s="17">
        <v>0.16609372308623499</v>
      </c>
      <c r="AS309" s="17">
        <v>0.21741482899185299</v>
      </c>
      <c r="AT309" s="17">
        <v>0.31841356333337401</v>
      </c>
      <c r="AU309" s="17">
        <v>0.12504954519984901</v>
      </c>
      <c r="AV309" s="17"/>
      <c r="AW309" s="17">
        <v>0.192581385125004</v>
      </c>
      <c r="AX309" s="17">
        <v>0.15017885937873901</v>
      </c>
      <c r="AY309" s="17">
        <v>0.192695278973472</v>
      </c>
      <c r="AZ309" s="17">
        <v>0.14374707372499501</v>
      </c>
      <c r="BA309" s="17">
        <v>0.183155468059646</v>
      </c>
      <c r="BB309" s="17"/>
      <c r="BC309" s="17">
        <v>0.201317731982012</v>
      </c>
      <c r="BD309" s="17">
        <v>0.15684551107147099</v>
      </c>
      <c r="BE309" s="17">
        <v>0.15575406575285</v>
      </c>
      <c r="BF309" s="17"/>
      <c r="BG309" s="17">
        <v>0.17972691006896199</v>
      </c>
      <c r="BH309" s="17">
        <v>0.114569240624585</v>
      </c>
      <c r="BI309" s="17">
        <v>0.15493000476322799</v>
      </c>
    </row>
    <row r="310" spans="2:61" x14ac:dyDescent="0.3">
      <c r="B310" t="s">
        <v>234</v>
      </c>
      <c r="C310" s="17">
        <v>0.110698414876297</v>
      </c>
      <c r="D310" s="17">
        <v>0.13289780281140301</v>
      </c>
      <c r="E310" s="17">
        <v>9.3152742597428798E-2</v>
      </c>
      <c r="F310" s="17"/>
      <c r="G310" s="17">
        <v>0.113185776059857</v>
      </c>
      <c r="H310" s="17">
        <v>0.109487692398514</v>
      </c>
      <c r="I310" s="17"/>
      <c r="J310" s="17">
        <v>0.13512373086708801</v>
      </c>
      <c r="K310" s="17">
        <v>0.102701384141686</v>
      </c>
      <c r="L310" s="17">
        <v>5.67675135849523E-2</v>
      </c>
      <c r="M310" s="17">
        <v>0.107152844933865</v>
      </c>
      <c r="N310" s="17">
        <v>4.36905901966241E-2</v>
      </c>
      <c r="O310" s="17">
        <v>0.10514843827018</v>
      </c>
      <c r="P310" s="17">
        <v>0.11303832764930399</v>
      </c>
      <c r="Q310" s="17">
        <v>0.178931254672306</v>
      </c>
      <c r="R310" s="17">
        <v>0.163585726851769</v>
      </c>
      <c r="S310" s="17"/>
      <c r="T310" s="17">
        <v>0.116109376729977</v>
      </c>
      <c r="U310" s="17">
        <v>0.107153690602647</v>
      </c>
      <c r="V310" s="17"/>
      <c r="W310" s="17">
        <v>0.114533962039039</v>
      </c>
      <c r="X310" s="17">
        <v>8.9674412307940293E-2</v>
      </c>
      <c r="Y310" s="17"/>
      <c r="Z310" s="17">
        <v>0.10298741714032</v>
      </c>
      <c r="AA310" s="17">
        <v>0.12306520744279</v>
      </c>
      <c r="AB310" s="17"/>
      <c r="AC310" s="17">
        <v>0.116031728415264</v>
      </c>
      <c r="AD310" s="17">
        <v>9.7798304445321102E-2</v>
      </c>
      <c r="AE310" s="17">
        <v>0</v>
      </c>
      <c r="AF310" s="17"/>
      <c r="AG310" s="17">
        <v>0.13236551805508501</v>
      </c>
      <c r="AH310" s="17">
        <v>8.6314783645553894E-2</v>
      </c>
      <c r="AI310" s="17"/>
      <c r="AJ310" s="17">
        <v>0.16738139406494301</v>
      </c>
      <c r="AK310" s="17">
        <v>8.4960996597931798E-2</v>
      </c>
      <c r="AL310" s="17"/>
      <c r="AM310" s="17">
        <v>0.10217153834528001</v>
      </c>
      <c r="AN310" s="17">
        <v>0.11618353283331199</v>
      </c>
      <c r="AO310" s="17">
        <v>0.17293165485180401</v>
      </c>
      <c r="AP310" s="17"/>
      <c r="AQ310" s="17">
        <v>8.3716876718887806E-2</v>
      </c>
      <c r="AR310" s="17">
        <v>0.119489761122802</v>
      </c>
      <c r="AS310" s="17">
        <v>0.15423453729207201</v>
      </c>
      <c r="AT310" s="17">
        <v>0.19138140992061101</v>
      </c>
      <c r="AU310" s="17">
        <v>8.3925919474204205E-2</v>
      </c>
      <c r="AV310" s="17"/>
      <c r="AW310" s="17">
        <v>0.15016710917810899</v>
      </c>
      <c r="AX310" s="17">
        <v>0.123555080244169</v>
      </c>
      <c r="AY310" s="17">
        <v>7.3727644744950499E-2</v>
      </c>
      <c r="AZ310" s="17">
        <v>9.6860017820416894E-2</v>
      </c>
      <c r="BA310" s="17">
        <v>8.8316863796060796E-2</v>
      </c>
      <c r="BB310" s="17"/>
      <c r="BC310" s="17">
        <v>0.15311163030111999</v>
      </c>
      <c r="BD310" s="17">
        <v>9.0808107794901005E-2</v>
      </c>
      <c r="BE310" s="17">
        <v>7.48750532432743E-2</v>
      </c>
      <c r="BF310" s="17"/>
      <c r="BG310" s="17">
        <v>0.12018566442664699</v>
      </c>
      <c r="BH310" s="17">
        <v>0.12289441537391201</v>
      </c>
      <c r="BI310" s="17">
        <v>7.4881051729005096E-2</v>
      </c>
    </row>
    <row r="311" spans="2:61" x14ac:dyDescent="0.3">
      <c r="B311" t="s">
        <v>235</v>
      </c>
      <c r="C311" s="17">
        <v>6.47718164298694E-2</v>
      </c>
      <c r="D311" s="17">
        <v>8.23560290181546E-2</v>
      </c>
      <c r="E311" s="17">
        <v>5.0804419767742803E-2</v>
      </c>
      <c r="F311" s="17"/>
      <c r="G311" s="17">
        <v>7.4169391015681194E-2</v>
      </c>
      <c r="H311" s="17">
        <v>5.7623918431543603E-2</v>
      </c>
      <c r="I311" s="17"/>
      <c r="J311" s="17">
        <v>9.67239662064978E-2</v>
      </c>
      <c r="K311" s="17">
        <v>5.5201986056092202E-2</v>
      </c>
      <c r="L311" s="17">
        <v>5.2691588671956398E-2</v>
      </c>
      <c r="M311" s="17">
        <v>6.9405281857305795E-2</v>
      </c>
      <c r="N311" s="17">
        <v>3.9450368740077499E-2</v>
      </c>
      <c r="O311" s="17">
        <v>7.8880707973313105E-2</v>
      </c>
      <c r="P311" s="17">
        <v>3.9807402533985001E-2</v>
      </c>
      <c r="Q311" s="17">
        <v>9.9335582994546007E-2</v>
      </c>
      <c r="R311" s="17">
        <v>6.0208429346973902E-2</v>
      </c>
      <c r="S311" s="17"/>
      <c r="T311" s="17">
        <v>8.3021110305654705E-2</v>
      </c>
      <c r="U311" s="17">
        <v>5.28166933431184E-2</v>
      </c>
      <c r="V311" s="17"/>
      <c r="W311" s="17">
        <v>6.5986714609310104E-2</v>
      </c>
      <c r="X311" s="17">
        <v>5.8112526018070397E-2</v>
      </c>
      <c r="Y311" s="17"/>
      <c r="Z311" s="17">
        <v>6.03172617080752E-2</v>
      </c>
      <c r="AA311" s="17">
        <v>7.1923478010725198E-2</v>
      </c>
      <c r="AB311" s="17"/>
      <c r="AC311" s="17">
        <v>7.3759977183697201E-2</v>
      </c>
      <c r="AD311" s="17">
        <v>4.30314358112215E-2</v>
      </c>
      <c r="AE311" s="17">
        <v>0</v>
      </c>
      <c r="AF311" s="17"/>
      <c r="AG311" s="17">
        <v>7.8422387399020604E-2</v>
      </c>
      <c r="AH311" s="17">
        <v>5.3969192959972503E-2</v>
      </c>
      <c r="AI311" s="17"/>
      <c r="AJ311" s="17">
        <v>0.117255289144446</v>
      </c>
      <c r="AK311" s="17">
        <v>3.7195144199853501E-2</v>
      </c>
      <c r="AL311" s="17"/>
      <c r="AM311" s="17">
        <v>5.8044957316095797E-2</v>
      </c>
      <c r="AN311" s="17">
        <v>5.6425901433867297E-2</v>
      </c>
      <c r="AO311" s="17">
        <v>0.105299767087759</v>
      </c>
      <c r="AP311" s="17"/>
      <c r="AQ311" s="17">
        <v>3.6378169913876698E-2</v>
      </c>
      <c r="AR311" s="17">
        <v>8.6204993866161594E-2</v>
      </c>
      <c r="AS311" s="17">
        <v>0.117863507087971</v>
      </c>
      <c r="AT311" s="17">
        <v>0.11189185925461501</v>
      </c>
      <c r="AU311" s="17">
        <v>6.0794530539605603E-2</v>
      </c>
      <c r="AV311" s="17"/>
      <c r="AW311" s="17">
        <v>5.6450624023479203E-2</v>
      </c>
      <c r="AX311" s="17">
        <v>7.14457177687991E-2</v>
      </c>
      <c r="AY311" s="17">
        <v>7.0541263249618305E-2</v>
      </c>
      <c r="AZ311" s="17">
        <v>4.6580929810718701E-2</v>
      </c>
      <c r="BA311" s="17">
        <v>7.4071616432122206E-2</v>
      </c>
      <c r="BB311" s="17"/>
      <c r="BC311" s="17">
        <v>6.8478498414630495E-2</v>
      </c>
      <c r="BD311" s="17">
        <v>6.6034328150946398E-2</v>
      </c>
      <c r="BE311" s="17">
        <v>6.3713211228838607E-2</v>
      </c>
      <c r="BF311" s="17"/>
      <c r="BG311" s="17">
        <v>7.9328189745313193E-2</v>
      </c>
      <c r="BH311" s="17">
        <v>5.4146480194678201E-2</v>
      </c>
      <c r="BI311" s="17">
        <v>2.1244200711015002E-2</v>
      </c>
    </row>
    <row r="312" spans="2:61" x14ac:dyDescent="0.3">
      <c r="B312" t="s">
        <v>78</v>
      </c>
      <c r="C312" s="17">
        <v>2.05244615797853E-2</v>
      </c>
      <c r="D312" s="17">
        <v>2.09568555804658E-2</v>
      </c>
      <c r="E312" s="17">
        <v>2.0238353590485099E-2</v>
      </c>
      <c r="F312" s="17"/>
      <c r="G312" s="17">
        <v>1.7518031139559999E-2</v>
      </c>
      <c r="H312" s="17">
        <v>2.31115066815171E-2</v>
      </c>
      <c r="I312" s="17"/>
      <c r="J312" s="17">
        <v>0</v>
      </c>
      <c r="K312" s="17">
        <v>3.2871440244190399E-2</v>
      </c>
      <c r="L312" s="17">
        <v>2.8573046915220099E-2</v>
      </c>
      <c r="M312" s="17">
        <v>4.9264318149831697E-2</v>
      </c>
      <c r="N312" s="17">
        <v>1.2100519403653901E-2</v>
      </c>
      <c r="O312" s="17">
        <v>1.1408159612111E-2</v>
      </c>
      <c r="P312" s="17">
        <v>2.2084219280375701E-2</v>
      </c>
      <c r="Q312" s="17">
        <v>1.3559010946290801E-2</v>
      </c>
      <c r="R312" s="17">
        <v>1.18268422632572E-2</v>
      </c>
      <c r="S312" s="17"/>
      <c r="T312" s="17">
        <v>1.3866055836427801E-2</v>
      </c>
      <c r="U312" s="17">
        <v>2.4886387074831099E-2</v>
      </c>
      <c r="V312" s="17"/>
      <c r="W312" s="17">
        <v>2.2587624731336499E-2</v>
      </c>
      <c r="X312" s="17">
        <v>9.2155281847026808E-3</v>
      </c>
      <c r="Y312" s="17"/>
      <c r="Z312" s="17">
        <v>2.1801468702427499E-2</v>
      </c>
      <c r="AA312" s="17">
        <v>1.8831050033393599E-2</v>
      </c>
      <c r="AB312" s="17"/>
      <c r="AC312" s="17">
        <v>2.06038165174698E-2</v>
      </c>
      <c r="AD312" s="17">
        <v>2.0332519468770599E-2</v>
      </c>
      <c r="AE312" s="17">
        <v>0</v>
      </c>
      <c r="AF312" s="17"/>
      <c r="AG312" s="17">
        <v>1.6634357638484799E-2</v>
      </c>
      <c r="AH312" s="17">
        <v>2.4650014164384702E-2</v>
      </c>
      <c r="AI312" s="17"/>
      <c r="AJ312" s="17">
        <v>8.4786818586168704E-3</v>
      </c>
      <c r="AK312" s="17">
        <v>2.5228886736845799E-2</v>
      </c>
      <c r="AL312" s="17"/>
      <c r="AM312" s="17">
        <v>2.0018415719946399E-2</v>
      </c>
      <c r="AN312" s="17">
        <v>0</v>
      </c>
      <c r="AO312" s="17">
        <v>1.2995977826188001E-2</v>
      </c>
      <c r="AP312" s="17"/>
      <c r="AQ312" s="17">
        <v>2.5862413987303299E-2</v>
      </c>
      <c r="AR312" s="17">
        <v>2.7877214568600199E-2</v>
      </c>
      <c r="AS312" s="17">
        <v>4.6367802715296296E-3</v>
      </c>
      <c r="AT312" s="17">
        <v>7.8585256541022601E-3</v>
      </c>
      <c r="AU312" s="17">
        <v>3.8661396345993498E-2</v>
      </c>
      <c r="AV312" s="17"/>
      <c r="AW312" s="17">
        <v>2.1097051734539799E-2</v>
      </c>
      <c r="AX312" s="17">
        <v>1.1508074923129601E-2</v>
      </c>
      <c r="AY312" s="17">
        <v>2.8359860519934499E-2</v>
      </c>
      <c r="AZ312" s="17">
        <v>1.4271282018043299E-2</v>
      </c>
      <c r="BA312" s="17">
        <v>5.0486773891009501E-2</v>
      </c>
      <c r="BB312" s="17"/>
      <c r="BC312" s="17">
        <v>8.5539455493919003E-3</v>
      </c>
      <c r="BD312" s="17">
        <v>2.14606454144954E-2</v>
      </c>
      <c r="BE312" s="17">
        <v>5.35727182018031E-2</v>
      </c>
      <c r="BF312" s="17"/>
      <c r="BG312" s="17">
        <v>2.3904380963153199E-2</v>
      </c>
      <c r="BH312" s="17">
        <v>7.5847155624297396E-3</v>
      </c>
      <c r="BI312" s="17">
        <v>1.46272769804059E-2</v>
      </c>
    </row>
    <row r="313" spans="2:61" x14ac:dyDescent="0.3">
      <c r="B313" t="s">
        <v>108</v>
      </c>
      <c r="C313" s="17">
        <v>1.2989603876157E-2</v>
      </c>
      <c r="D313" s="17">
        <v>1.9644342848745701E-2</v>
      </c>
      <c r="E313" s="17">
        <v>7.6687407823159198E-3</v>
      </c>
      <c r="F313" s="17"/>
      <c r="G313" s="17">
        <v>1.434433151587E-2</v>
      </c>
      <c r="H313" s="17">
        <v>1.19857763135534E-2</v>
      </c>
      <c r="I313" s="17"/>
      <c r="J313" s="17">
        <v>1.6455042455444598E-2</v>
      </c>
      <c r="K313" s="17">
        <v>1.6645746543059101E-2</v>
      </c>
      <c r="L313" s="17">
        <v>2.1578128102614901E-2</v>
      </c>
      <c r="M313" s="17">
        <v>7.5706793139166803E-3</v>
      </c>
      <c r="N313" s="17">
        <v>1.2384424258318901E-2</v>
      </c>
      <c r="O313" s="17">
        <v>7.41055243895324E-3</v>
      </c>
      <c r="P313" s="17">
        <v>1.5766535396291699E-2</v>
      </c>
      <c r="Q313" s="17">
        <v>0</v>
      </c>
      <c r="R313" s="17">
        <v>1.1412889209732401E-2</v>
      </c>
      <c r="S313" s="17"/>
      <c r="T313" s="17">
        <v>1.80404015632172E-2</v>
      </c>
      <c r="U313" s="17">
        <v>9.6808233586157706E-3</v>
      </c>
      <c r="V313" s="17"/>
      <c r="W313" s="17">
        <v>9.5709138768968905E-3</v>
      </c>
      <c r="X313" s="17">
        <v>3.1728663591818002E-2</v>
      </c>
      <c r="Y313" s="17"/>
      <c r="Z313" s="17">
        <v>9.4777723161186198E-3</v>
      </c>
      <c r="AA313" s="17">
        <v>1.8280257582761299E-2</v>
      </c>
      <c r="AB313" s="17"/>
      <c r="AC313" s="17">
        <v>1.4953465116358601E-2</v>
      </c>
      <c r="AD313" s="17">
        <v>8.2394562081804703E-3</v>
      </c>
      <c r="AE313" s="17">
        <v>0</v>
      </c>
      <c r="AF313" s="17"/>
      <c r="AG313" s="17">
        <v>1.0166727785897301E-2</v>
      </c>
      <c r="AH313" s="17">
        <v>1.3578053073831401E-2</v>
      </c>
      <c r="AI313" s="17"/>
      <c r="AJ313" s="17">
        <v>1.85482372747999E-2</v>
      </c>
      <c r="AK313" s="17">
        <v>9.6632270025787809E-3</v>
      </c>
      <c r="AL313" s="17"/>
      <c r="AM313" s="17">
        <v>9.0864913585296005E-3</v>
      </c>
      <c r="AN313" s="17">
        <v>5.6777052750943302E-2</v>
      </c>
      <c r="AO313" s="17">
        <v>3.7892561382836899E-2</v>
      </c>
      <c r="AP313" s="17"/>
      <c r="AQ313" s="17">
        <v>6.9942217903521901E-3</v>
      </c>
      <c r="AR313" s="17">
        <v>4.9073959210145603E-2</v>
      </c>
      <c r="AS313" s="17">
        <v>1.23396667871194E-2</v>
      </c>
      <c r="AT313" s="17">
        <v>3.4032405298420602E-2</v>
      </c>
      <c r="AU313" s="17">
        <v>1.7395041879925001E-2</v>
      </c>
      <c r="AV313" s="17"/>
      <c r="AW313" s="17">
        <v>1.8367607007147999E-2</v>
      </c>
      <c r="AX313" s="17">
        <v>1.32411837748206E-2</v>
      </c>
      <c r="AY313" s="17">
        <v>7.34044277836842E-3</v>
      </c>
      <c r="AZ313" s="17">
        <v>1.61191924773696E-2</v>
      </c>
      <c r="BA313" s="17">
        <v>8.4842804378379797E-3</v>
      </c>
      <c r="BB313" s="17"/>
      <c r="BC313" s="17">
        <v>6.6174078778129999E-3</v>
      </c>
      <c r="BD313" s="17">
        <v>1.2260796354544801E-2</v>
      </c>
      <c r="BE313" s="17">
        <v>0</v>
      </c>
      <c r="BF313" s="17"/>
      <c r="BG313" s="17">
        <v>9.5925914328443707E-3</v>
      </c>
      <c r="BH313" s="17">
        <v>2.6152834349342902E-2</v>
      </c>
      <c r="BI313" s="17">
        <v>1.8955423928547099E-2</v>
      </c>
    </row>
    <row r="314" spans="2:61" x14ac:dyDescent="0.3">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row>
    <row r="315" spans="2:61" x14ac:dyDescent="0.3">
      <c r="B315" s="6" t="s">
        <v>360</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row>
    <row r="316" spans="2:61" x14ac:dyDescent="0.3">
      <c r="B316" s="21" t="s">
        <v>416</v>
      </c>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row>
    <row r="317" spans="2:61" x14ac:dyDescent="0.3">
      <c r="B317" t="s">
        <v>236</v>
      </c>
      <c r="C317" s="17">
        <v>0.57715235830985401</v>
      </c>
      <c r="D317" s="17">
        <v>0.483687732474119</v>
      </c>
      <c r="E317" s="17">
        <v>0.65068774051981604</v>
      </c>
      <c r="F317" s="17"/>
      <c r="G317" s="17">
        <v>0.51360980394062705</v>
      </c>
      <c r="H317" s="17">
        <v>0.62844588795017298</v>
      </c>
      <c r="I317" s="17"/>
      <c r="J317" s="17">
        <v>0.48015971112726102</v>
      </c>
      <c r="K317" s="17">
        <v>0.613671629904884</v>
      </c>
      <c r="L317" s="17">
        <v>0.64255375662979797</v>
      </c>
      <c r="M317" s="17">
        <v>0.57161633516945198</v>
      </c>
      <c r="N317" s="17">
        <v>0.51614822255597703</v>
      </c>
      <c r="O317" s="17">
        <v>0.59991934096094301</v>
      </c>
      <c r="P317" s="17">
        <v>0.57971444376149395</v>
      </c>
      <c r="Q317" s="17">
        <v>0.53957078906511802</v>
      </c>
      <c r="R317" s="17">
        <v>0.62193422362018802</v>
      </c>
      <c r="S317" s="17"/>
      <c r="T317" s="17">
        <v>0.49662127714516202</v>
      </c>
      <c r="U317" s="17">
        <v>0.63080060095748502</v>
      </c>
      <c r="V317" s="17"/>
      <c r="W317" s="17">
        <v>0.60077415113213495</v>
      </c>
      <c r="X317" s="17">
        <v>0.44766780270489798</v>
      </c>
      <c r="Y317" s="17"/>
      <c r="Z317" s="17">
        <v>0.56420547015703004</v>
      </c>
      <c r="AA317" s="17">
        <v>0.59236561577886504</v>
      </c>
      <c r="AB317" s="17"/>
      <c r="AC317" s="17">
        <v>0.57849706121501698</v>
      </c>
      <c r="AD317" s="17">
        <v>0.573895345614577</v>
      </c>
      <c r="AE317" s="17">
        <v>0</v>
      </c>
      <c r="AF317" s="17"/>
      <c r="AG317" s="17">
        <v>0.54817117139559501</v>
      </c>
      <c r="AH317" s="17">
        <v>0.60262819469635898</v>
      </c>
      <c r="AI317" s="17"/>
      <c r="AJ317" s="17">
        <v>0.490033237891569</v>
      </c>
      <c r="AK317" s="17">
        <v>0.61857327382080696</v>
      </c>
      <c r="AL317" s="17"/>
      <c r="AM317" s="17">
        <v>0.58554881969425099</v>
      </c>
      <c r="AN317" s="17">
        <v>0.46958921269632398</v>
      </c>
      <c r="AO317" s="17">
        <v>0.46566145055167402</v>
      </c>
      <c r="AP317" s="17"/>
      <c r="AQ317" s="17">
        <v>0.61966759192996801</v>
      </c>
      <c r="AR317" s="17">
        <v>0.43103710039913101</v>
      </c>
      <c r="AS317" s="17">
        <v>0.48955923585896499</v>
      </c>
      <c r="AT317" s="17">
        <v>0.477614821496393</v>
      </c>
      <c r="AU317" s="17">
        <v>0.70714702056263201</v>
      </c>
      <c r="AV317" s="17"/>
      <c r="AW317" s="17">
        <v>0.49970557578769398</v>
      </c>
      <c r="AX317" s="17">
        <v>0.54403260852245305</v>
      </c>
      <c r="AY317" s="17">
        <v>0.56862294452982898</v>
      </c>
      <c r="AZ317" s="17">
        <v>0.70903183877190601</v>
      </c>
      <c r="BA317" s="17">
        <v>0.66823410057467802</v>
      </c>
      <c r="BB317" s="17"/>
      <c r="BC317" s="17">
        <v>0.56683324693308201</v>
      </c>
      <c r="BD317" s="17">
        <v>0.57344100716825896</v>
      </c>
      <c r="BE317" s="17">
        <v>0.608511907529243</v>
      </c>
      <c r="BF317" s="17"/>
      <c r="BG317" s="17">
        <v>0.54564806643603903</v>
      </c>
      <c r="BH317" s="17">
        <v>0.63508818860071303</v>
      </c>
      <c r="BI317" s="17">
        <v>0.65931967996218299</v>
      </c>
    </row>
    <row r="318" spans="2:61" x14ac:dyDescent="0.3">
      <c r="B318" t="s">
        <v>237</v>
      </c>
      <c r="C318" s="17">
        <v>0.53349178875594305</v>
      </c>
      <c r="D318" s="17">
        <v>0.52547931074842003</v>
      </c>
      <c r="E318" s="17">
        <v>0.54000930256053503</v>
      </c>
      <c r="F318" s="17"/>
      <c r="G318" s="17">
        <v>0.53188529246846405</v>
      </c>
      <c r="H318" s="17">
        <v>0.53416854794332402</v>
      </c>
      <c r="I318" s="17"/>
      <c r="J318" s="17">
        <v>0.55319969661865398</v>
      </c>
      <c r="K318" s="17">
        <v>0.51826400311231402</v>
      </c>
      <c r="L318" s="17">
        <v>0.43146813908868997</v>
      </c>
      <c r="M318" s="17">
        <v>0.53379679996520302</v>
      </c>
      <c r="N318" s="17">
        <v>0.53070181319182197</v>
      </c>
      <c r="O318" s="17">
        <v>0.55846859333577403</v>
      </c>
      <c r="P318" s="17">
        <v>0.63574634161789301</v>
      </c>
      <c r="Q318" s="17">
        <v>0.55116159562380196</v>
      </c>
      <c r="R318" s="17">
        <v>0.51568648395620198</v>
      </c>
      <c r="S318" s="17"/>
      <c r="T318" s="17">
        <v>0.54475329689095098</v>
      </c>
      <c r="U318" s="17">
        <v>0.52598959069443096</v>
      </c>
      <c r="V318" s="17"/>
      <c r="W318" s="17">
        <v>0.53479912345855996</v>
      </c>
      <c r="X318" s="17">
        <v>0.52632553959488604</v>
      </c>
      <c r="Y318" s="17"/>
      <c r="Z318" s="17">
        <v>0.55484886194579097</v>
      </c>
      <c r="AA318" s="17">
        <v>0.50297629198423799</v>
      </c>
      <c r="AB318" s="17"/>
      <c r="AC318" s="17">
        <v>0.56950524786367196</v>
      </c>
      <c r="AD318" s="17">
        <v>0.44626338085684503</v>
      </c>
      <c r="AE318" s="17">
        <v>0</v>
      </c>
      <c r="AF318" s="17"/>
      <c r="AG318" s="17">
        <v>0.61633042740015198</v>
      </c>
      <c r="AH318" s="17">
        <v>0.46226089968679002</v>
      </c>
      <c r="AI318" s="17"/>
      <c r="AJ318" s="17">
        <v>0.57236443863460296</v>
      </c>
      <c r="AK318" s="17">
        <v>0.51665680068093001</v>
      </c>
      <c r="AL318" s="17"/>
      <c r="AM318" s="17">
        <v>0.52488071995700603</v>
      </c>
      <c r="AN318" s="17">
        <v>0.59494760767993904</v>
      </c>
      <c r="AO318" s="17">
        <v>0.54627733187743499</v>
      </c>
      <c r="AP318" s="17"/>
      <c r="AQ318" s="17">
        <v>0.50955344491377597</v>
      </c>
      <c r="AR318" s="17">
        <v>0.47917583116831303</v>
      </c>
      <c r="AS318" s="17">
        <v>0.57190840452247504</v>
      </c>
      <c r="AT318" s="17">
        <v>0.56944279564469003</v>
      </c>
      <c r="AU318" s="17">
        <v>0.59017871862177396</v>
      </c>
      <c r="AV318" s="17"/>
      <c r="AW318" s="17">
        <v>0.59450192852789396</v>
      </c>
      <c r="AX318" s="17">
        <v>0.54207140334942805</v>
      </c>
      <c r="AY318" s="17">
        <v>0.46595205039987603</v>
      </c>
      <c r="AZ318" s="17">
        <v>0.53594003845786398</v>
      </c>
      <c r="BA318" s="17">
        <v>0.52904296910647997</v>
      </c>
      <c r="BB318" s="17"/>
      <c r="BC318" s="17">
        <v>0.60118737383316001</v>
      </c>
      <c r="BD318" s="17">
        <v>0.51187139123652503</v>
      </c>
      <c r="BE318" s="17">
        <v>0.425938300791533</v>
      </c>
      <c r="BF318" s="17"/>
      <c r="BG318" s="17">
        <v>0.53557743307750705</v>
      </c>
      <c r="BH318" s="17">
        <v>0.533269367933493</v>
      </c>
      <c r="BI318" s="17">
        <v>0.528358764191457</v>
      </c>
    </row>
    <row r="319" spans="2:61" x14ac:dyDescent="0.3">
      <c r="B319" t="s">
        <v>238</v>
      </c>
      <c r="C319" s="17">
        <v>0.43782217054775002</v>
      </c>
      <c r="D319" s="17">
        <v>0.41675987409770698</v>
      </c>
      <c r="E319" s="17">
        <v>0.45602555610749201</v>
      </c>
      <c r="F319" s="17"/>
      <c r="G319" s="17">
        <v>0.411242592743363</v>
      </c>
      <c r="H319" s="17">
        <v>0.45845568295132499</v>
      </c>
      <c r="I319" s="17"/>
      <c r="J319" s="17">
        <v>0.38935569773343298</v>
      </c>
      <c r="K319" s="17">
        <v>0.47862651746364099</v>
      </c>
      <c r="L319" s="17">
        <v>0.44438089479120901</v>
      </c>
      <c r="M319" s="17">
        <v>0.40450161913490301</v>
      </c>
      <c r="N319" s="17">
        <v>0.45505290123143199</v>
      </c>
      <c r="O319" s="17">
        <v>0.49425333422587597</v>
      </c>
      <c r="P319" s="17">
        <v>0.431275257157199</v>
      </c>
      <c r="Q319" s="17">
        <v>0.37725038755338203</v>
      </c>
      <c r="R319" s="17">
        <v>0.42571353673136603</v>
      </c>
      <c r="S319" s="17"/>
      <c r="T319" s="17">
        <v>0.42280136715772598</v>
      </c>
      <c r="U319" s="17">
        <v>0.44782873811614399</v>
      </c>
      <c r="V319" s="17"/>
      <c r="W319" s="17">
        <v>0.44047967508468</v>
      </c>
      <c r="X319" s="17">
        <v>0.42325486837168802</v>
      </c>
      <c r="Y319" s="17"/>
      <c r="Z319" s="17">
        <v>0.43556986297220002</v>
      </c>
      <c r="AA319" s="17">
        <v>0.44153881873936801</v>
      </c>
      <c r="AB319" s="17"/>
      <c r="AC319" s="17">
        <v>0.47114680817149401</v>
      </c>
      <c r="AD319" s="17">
        <v>0.35710637273898799</v>
      </c>
      <c r="AE319" s="17">
        <v>0</v>
      </c>
      <c r="AF319" s="17"/>
      <c r="AG319" s="17">
        <v>0.48169130951170802</v>
      </c>
      <c r="AH319" s="17">
        <v>0.39433653551676601</v>
      </c>
      <c r="AI319" s="17"/>
      <c r="AJ319" s="17">
        <v>0.45269454577721102</v>
      </c>
      <c r="AK319" s="17">
        <v>0.43104095396195902</v>
      </c>
      <c r="AL319" s="17"/>
      <c r="AM319" s="17">
        <v>0.447887470117043</v>
      </c>
      <c r="AN319" s="17">
        <v>0.38409908878559201</v>
      </c>
      <c r="AO319" s="17">
        <v>0.376543292259442</v>
      </c>
      <c r="AP319" s="17"/>
      <c r="AQ319" s="17">
        <v>0.431182241109824</v>
      </c>
      <c r="AR319" s="17">
        <v>0.43600569861199001</v>
      </c>
      <c r="AS319" s="17">
        <v>0.49371715055659798</v>
      </c>
      <c r="AT319" s="17">
        <v>0.35601507448015601</v>
      </c>
      <c r="AU319" s="17">
        <v>0.43921850468310503</v>
      </c>
      <c r="AV319" s="17"/>
      <c r="AW319" s="17">
        <v>0.42968007639832301</v>
      </c>
      <c r="AX319" s="17">
        <v>0.43183431671449901</v>
      </c>
      <c r="AY319" s="17">
        <v>0.46386865577334802</v>
      </c>
      <c r="AZ319" s="17">
        <v>0.46030728340579902</v>
      </c>
      <c r="BA319" s="17">
        <v>0.37058912545859302</v>
      </c>
      <c r="BB319" s="17"/>
      <c r="BC319" s="17">
        <v>0.44783343767386502</v>
      </c>
      <c r="BD319" s="17">
        <v>0.453011859886988</v>
      </c>
      <c r="BE319" s="17">
        <v>0.34711764225518499</v>
      </c>
      <c r="BF319" s="17"/>
      <c r="BG319" s="17">
        <v>0.44084095228593601</v>
      </c>
      <c r="BH319" s="17">
        <v>0.37182919212599602</v>
      </c>
      <c r="BI319" s="17">
        <v>0.45266542784542402</v>
      </c>
    </row>
    <row r="320" spans="2:61" x14ac:dyDescent="0.3">
      <c r="B320" t="s">
        <v>239</v>
      </c>
      <c r="C320" s="17">
        <v>0.38195883413955301</v>
      </c>
      <c r="D320" s="17">
        <v>0.31587550263319297</v>
      </c>
      <c r="E320" s="17">
        <v>0.43450529849004499</v>
      </c>
      <c r="F320" s="17"/>
      <c r="G320" s="17">
        <v>0.301522112704041</v>
      </c>
      <c r="H320" s="17">
        <v>0.44698998347576901</v>
      </c>
      <c r="I320" s="17"/>
      <c r="J320" s="17">
        <v>0.28241840676418301</v>
      </c>
      <c r="K320" s="17">
        <v>0.37245959808256901</v>
      </c>
      <c r="L320" s="17">
        <v>0.43867140497879997</v>
      </c>
      <c r="M320" s="17">
        <v>0.41743248337905903</v>
      </c>
      <c r="N320" s="17">
        <v>0.30947426015296903</v>
      </c>
      <c r="O320" s="17">
        <v>0.406917722539195</v>
      </c>
      <c r="P320" s="17">
        <v>0.34497130550126098</v>
      </c>
      <c r="Q320" s="17">
        <v>0.45532082149491498</v>
      </c>
      <c r="R320" s="17">
        <v>0.44717234418094698</v>
      </c>
      <c r="S320" s="17"/>
      <c r="T320" s="17">
        <v>0.32311054000705802</v>
      </c>
      <c r="U320" s="17">
        <v>0.42116242506816398</v>
      </c>
      <c r="V320" s="17"/>
      <c r="W320" s="17">
        <v>0.40109118598426802</v>
      </c>
      <c r="X320" s="17">
        <v>0.27708347201404399</v>
      </c>
      <c r="Y320" s="17"/>
      <c r="Z320" s="17">
        <v>0.36887188774676999</v>
      </c>
      <c r="AA320" s="17">
        <v>0.39923933990585297</v>
      </c>
      <c r="AB320" s="17"/>
      <c r="AC320" s="17">
        <v>0.41969272091224402</v>
      </c>
      <c r="AD320" s="17">
        <v>0.29056336842823</v>
      </c>
      <c r="AE320" s="17">
        <v>0</v>
      </c>
      <c r="AF320" s="17"/>
      <c r="AG320" s="17">
        <v>0.41818276896371298</v>
      </c>
      <c r="AH320" s="17">
        <v>0.35285555125005602</v>
      </c>
      <c r="AI320" s="17"/>
      <c r="AJ320" s="17">
        <v>0.39512621467240699</v>
      </c>
      <c r="AK320" s="17">
        <v>0.374384168298246</v>
      </c>
      <c r="AL320" s="17"/>
      <c r="AM320" s="17">
        <v>0.37703856862405899</v>
      </c>
      <c r="AN320" s="17">
        <v>0.46113523001002199</v>
      </c>
      <c r="AO320" s="17">
        <v>0.35837743094214197</v>
      </c>
      <c r="AP320" s="17"/>
      <c r="AQ320" s="17">
        <v>0.370209187187238</v>
      </c>
      <c r="AR320" s="17">
        <v>0.23605976191004999</v>
      </c>
      <c r="AS320" s="17">
        <v>0.39845644308901201</v>
      </c>
      <c r="AT320" s="17">
        <v>0.400605182931493</v>
      </c>
      <c r="AU320" s="17">
        <v>0.47457146407240802</v>
      </c>
      <c r="AV320" s="17"/>
      <c r="AW320" s="17">
        <v>0.42253870582851399</v>
      </c>
      <c r="AX320" s="17">
        <v>0.41419449542639403</v>
      </c>
      <c r="AY320" s="17">
        <v>0.321149579426524</v>
      </c>
      <c r="AZ320" s="17">
        <v>0.34598579078789599</v>
      </c>
      <c r="BA320" s="17">
        <v>0.37474545429048101</v>
      </c>
      <c r="BB320" s="17"/>
      <c r="BC320" s="17">
        <v>0.43815685918505698</v>
      </c>
      <c r="BD320" s="17">
        <v>0.339685478289939</v>
      </c>
      <c r="BE320" s="17">
        <v>0.33472915041664097</v>
      </c>
      <c r="BF320" s="17"/>
      <c r="BG320" s="17">
        <v>0.361996921276732</v>
      </c>
      <c r="BH320" s="17">
        <v>0.38494641723085399</v>
      </c>
      <c r="BI320" s="17">
        <v>0.44761584175074498</v>
      </c>
    </row>
    <row r="321" spans="2:61" x14ac:dyDescent="0.3">
      <c r="B321" t="s">
        <v>100</v>
      </c>
      <c r="C321" s="17">
        <v>2.7680269439163501E-2</v>
      </c>
      <c r="D321" s="17">
        <v>3.9481582892132501E-2</v>
      </c>
      <c r="E321" s="17">
        <v>1.8316607832072E-2</v>
      </c>
      <c r="F321" s="17"/>
      <c r="G321" s="17">
        <v>3.0225070526565902E-2</v>
      </c>
      <c r="H321" s="17">
        <v>2.5780188182672699E-2</v>
      </c>
      <c r="I321" s="17"/>
      <c r="J321" s="17">
        <v>4.9603946403545401E-2</v>
      </c>
      <c r="K321" s="17">
        <v>2.1682004976075701E-2</v>
      </c>
      <c r="L321" s="17">
        <v>2.27145240851176E-2</v>
      </c>
      <c r="M321" s="17">
        <v>3.3461265704404101E-2</v>
      </c>
      <c r="N321" s="17">
        <v>6.1806765730842199E-2</v>
      </c>
      <c r="O321" s="17">
        <v>1.39060682161679E-2</v>
      </c>
      <c r="P321" s="17">
        <v>7.7773190845284697E-3</v>
      </c>
      <c r="Q321" s="17">
        <v>2.62030674545497E-2</v>
      </c>
      <c r="R321" s="17">
        <v>1.2756401515295401E-2</v>
      </c>
      <c r="S321" s="17"/>
      <c r="T321" s="17">
        <v>2.7714454794264501E-2</v>
      </c>
      <c r="U321" s="17">
        <v>2.7657495819352E-2</v>
      </c>
      <c r="V321" s="17"/>
      <c r="W321" s="17">
        <v>2.3929433857969699E-2</v>
      </c>
      <c r="X321" s="17">
        <v>4.8240744337581201E-2</v>
      </c>
      <c r="Y321" s="17"/>
      <c r="Z321" s="17">
        <v>3.0751112161722698E-2</v>
      </c>
      <c r="AA321" s="17">
        <v>2.3398906632431299E-2</v>
      </c>
      <c r="AB321" s="17"/>
      <c r="AC321" s="17">
        <v>2.3409099262163301E-2</v>
      </c>
      <c r="AD321" s="17">
        <v>3.8025495464004799E-2</v>
      </c>
      <c r="AE321" s="17">
        <v>0</v>
      </c>
      <c r="AF321" s="17"/>
      <c r="AG321" s="17">
        <v>2.87009258232836E-2</v>
      </c>
      <c r="AH321" s="17">
        <v>2.65254309438262E-2</v>
      </c>
      <c r="AI321" s="17"/>
      <c r="AJ321" s="17">
        <v>2.74667517970421E-2</v>
      </c>
      <c r="AK321" s="17">
        <v>2.8214867905793702E-2</v>
      </c>
      <c r="AL321" s="17"/>
      <c r="AM321" s="17">
        <v>2.3410668955581901E-2</v>
      </c>
      <c r="AN321" s="17">
        <v>0</v>
      </c>
      <c r="AO321" s="17">
        <v>5.9334108943185297E-2</v>
      </c>
      <c r="AP321" s="17"/>
      <c r="AQ321" s="17">
        <v>2.4715625547815898E-2</v>
      </c>
      <c r="AR321" s="17">
        <v>0.128180042047324</v>
      </c>
      <c r="AS321" s="17">
        <v>2.0286608683111901E-2</v>
      </c>
      <c r="AT321" s="17">
        <v>3.5566414450624202E-2</v>
      </c>
      <c r="AU321" s="17">
        <v>1.4158453478063399E-2</v>
      </c>
      <c r="AV321" s="17"/>
      <c r="AW321" s="17">
        <v>3.43749928454943E-2</v>
      </c>
      <c r="AX321" s="17">
        <v>2.6543227730031E-2</v>
      </c>
      <c r="AY321" s="17">
        <v>2.5662130237668501E-2</v>
      </c>
      <c r="AZ321" s="17">
        <v>9.2209758967678208E-3</v>
      </c>
      <c r="BA321" s="17">
        <v>5.8994278965669202E-2</v>
      </c>
      <c r="BB321" s="17"/>
      <c r="BC321" s="17">
        <v>2.1223566183746899E-2</v>
      </c>
      <c r="BD321" s="17">
        <v>2.2684251668407401E-2</v>
      </c>
      <c r="BE321" s="17">
        <v>4.5560361102097102E-2</v>
      </c>
      <c r="BF321" s="17"/>
      <c r="BG321" s="17">
        <v>3.2961258814506102E-2</v>
      </c>
      <c r="BH321" s="17">
        <v>3.3765921108037902E-2</v>
      </c>
      <c r="BI321" s="17">
        <v>7.9446642229130306E-3</v>
      </c>
    </row>
    <row r="322" spans="2:61" x14ac:dyDescent="0.3">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row>
    <row r="323" spans="2:61" x14ac:dyDescent="0.3">
      <c r="B323" s="6" t="s">
        <v>246</v>
      </c>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row>
    <row r="324" spans="2:61" x14ac:dyDescent="0.3">
      <c r="B324" s="21" t="s">
        <v>416</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row>
    <row r="325" spans="2:61" x14ac:dyDescent="0.3">
      <c r="B325" t="s">
        <v>240</v>
      </c>
      <c r="C325" s="17">
        <v>5.0328143620511898E-2</v>
      </c>
      <c r="D325" s="17">
        <v>6.00799051327605E-2</v>
      </c>
      <c r="E325" s="17">
        <v>4.2625820485896602E-2</v>
      </c>
      <c r="F325" s="17"/>
      <c r="G325" s="17">
        <v>4.3249070622549797E-2</v>
      </c>
      <c r="H325" s="17">
        <v>5.6434278473433901E-2</v>
      </c>
      <c r="I325" s="17"/>
      <c r="J325" s="17">
        <v>5.6669358285364298E-2</v>
      </c>
      <c r="K325" s="17">
        <v>5.8817510617475997E-2</v>
      </c>
      <c r="L325" s="17">
        <v>6.1011064691817801E-2</v>
      </c>
      <c r="M325" s="17">
        <v>3.7805850181313598E-2</v>
      </c>
      <c r="N325" s="17">
        <v>4.5110114469948899E-2</v>
      </c>
      <c r="O325" s="17">
        <v>8.0563602995009601E-2</v>
      </c>
      <c r="P325" s="17">
        <v>2.2084219280375701E-2</v>
      </c>
      <c r="Q325" s="17">
        <v>2.7118021892581699E-2</v>
      </c>
      <c r="R325" s="17">
        <v>4.2340962050771501E-2</v>
      </c>
      <c r="S325" s="17"/>
      <c r="T325" s="17">
        <v>5.1616673555527001E-2</v>
      </c>
      <c r="U325" s="17">
        <v>4.9484026906795701E-2</v>
      </c>
      <c r="V325" s="17"/>
      <c r="W325" s="17">
        <v>4.3008315348873602E-2</v>
      </c>
      <c r="X325" s="17">
        <v>9.0450734180141504E-2</v>
      </c>
      <c r="Y325" s="17"/>
      <c r="Z325" s="17">
        <v>5.0699636916135597E-2</v>
      </c>
      <c r="AA325" s="17">
        <v>5.0240348904833698E-2</v>
      </c>
      <c r="AB325" s="17"/>
      <c r="AC325" s="17">
        <v>4.8593685882284403E-2</v>
      </c>
      <c r="AD325" s="17">
        <v>5.4523414758710698E-2</v>
      </c>
      <c r="AE325" s="17">
        <v>0</v>
      </c>
      <c r="AF325" s="17"/>
      <c r="AG325" s="17">
        <v>3.5091007465236697E-2</v>
      </c>
      <c r="AH325" s="17">
        <v>6.1905613705366E-2</v>
      </c>
      <c r="AI325" s="17"/>
      <c r="AJ325" s="17">
        <v>3.7238002324850202E-2</v>
      </c>
      <c r="AK325" s="17">
        <v>5.6391665568851002E-2</v>
      </c>
      <c r="AL325" s="17"/>
      <c r="AM325" s="17">
        <v>4.8624809280745099E-2</v>
      </c>
      <c r="AN325" s="17">
        <v>0.117936126574693</v>
      </c>
      <c r="AO325" s="17">
        <v>6.9275309534770194E-2</v>
      </c>
      <c r="AP325" s="17"/>
      <c r="AQ325" s="17">
        <v>5.8030053735547302E-2</v>
      </c>
      <c r="AR325" s="17">
        <v>4.6229194839458601E-2</v>
      </c>
      <c r="AS325" s="17">
        <v>2.0683947225748799E-2</v>
      </c>
      <c r="AT325" s="17">
        <v>7.7231524065120793E-2</v>
      </c>
      <c r="AU325" s="17">
        <v>4.1747879801413597E-2</v>
      </c>
      <c r="AV325" s="17"/>
      <c r="AW325" s="17">
        <v>9.2379682777696204E-2</v>
      </c>
      <c r="AX325" s="17">
        <v>5.3824755222738802E-2</v>
      </c>
      <c r="AY325" s="17">
        <v>3.2138008659992702E-2</v>
      </c>
      <c r="AZ325" s="17">
        <v>2.15515446723334E-2</v>
      </c>
      <c r="BA325" s="17">
        <v>4.3200074332771898E-2</v>
      </c>
      <c r="BB325" s="17"/>
      <c r="BC325" s="17">
        <v>5.6177385244042602E-2</v>
      </c>
      <c r="BD325" s="17">
        <v>5.0102039270340903E-2</v>
      </c>
      <c r="BE325" s="17">
        <v>5.12296949704052E-2</v>
      </c>
      <c r="BF325" s="17"/>
      <c r="BG325" s="17">
        <v>5.5095674462253601E-2</v>
      </c>
      <c r="BH325" s="17">
        <v>1.8857769715049301E-2</v>
      </c>
      <c r="BI325" s="17">
        <v>4.7367200148839599E-2</v>
      </c>
    </row>
    <row r="326" spans="2:61" x14ac:dyDescent="0.3">
      <c r="B326" t="s">
        <v>241</v>
      </c>
      <c r="C326" s="17">
        <v>0.22542522017867</v>
      </c>
      <c r="D326" s="17">
        <v>0.228028289454554</v>
      </c>
      <c r="E326" s="17">
        <v>0.22401138702604501</v>
      </c>
      <c r="F326" s="17"/>
      <c r="G326" s="17">
        <v>0.224175345577142</v>
      </c>
      <c r="H326" s="17">
        <v>0.223279025336481</v>
      </c>
      <c r="I326" s="17"/>
      <c r="J326" s="17">
        <v>0.28304842066340902</v>
      </c>
      <c r="K326" s="17">
        <v>0.26214813592221498</v>
      </c>
      <c r="L326" s="17">
        <v>0.19362329680027099</v>
      </c>
      <c r="M326" s="17">
        <v>0.24348065819997899</v>
      </c>
      <c r="N326" s="17">
        <v>0.21952470018036399</v>
      </c>
      <c r="O326" s="17">
        <v>0.19031971563908501</v>
      </c>
      <c r="P326" s="17">
        <v>0.235633353588698</v>
      </c>
      <c r="Q326" s="17">
        <v>0.20979892266422701</v>
      </c>
      <c r="R326" s="17">
        <v>0.16637696192190199</v>
      </c>
      <c r="S326" s="17"/>
      <c r="T326" s="17">
        <v>0.24571125964297899</v>
      </c>
      <c r="U326" s="17">
        <v>0.21213582386617499</v>
      </c>
      <c r="V326" s="17"/>
      <c r="W326" s="17">
        <v>0.21603762476591201</v>
      </c>
      <c r="X326" s="17">
        <v>0.27688198024296901</v>
      </c>
      <c r="Y326" s="17"/>
      <c r="Z326" s="17">
        <v>0.226009928014204</v>
      </c>
      <c r="AA326" s="17">
        <v>0.22662146101501701</v>
      </c>
      <c r="AB326" s="17"/>
      <c r="AC326" s="17">
        <v>0.190332084353767</v>
      </c>
      <c r="AD326" s="17">
        <v>0.310307784123735</v>
      </c>
      <c r="AE326" s="17">
        <v>0</v>
      </c>
      <c r="AF326" s="17"/>
      <c r="AG326" s="17">
        <v>0.148088234396173</v>
      </c>
      <c r="AH326" s="17">
        <v>0.29285079780788698</v>
      </c>
      <c r="AI326" s="17"/>
      <c r="AJ326" s="17">
        <v>0.17122833400800799</v>
      </c>
      <c r="AK326" s="17">
        <v>0.25223119681172901</v>
      </c>
      <c r="AL326" s="17"/>
      <c r="AM326" s="17">
        <v>0.22373663292915899</v>
      </c>
      <c r="AN326" s="17">
        <v>0.18186404838557199</v>
      </c>
      <c r="AO326" s="17">
        <v>0.26810113946134201</v>
      </c>
      <c r="AP326" s="17"/>
      <c r="AQ326" s="17">
        <v>0.25041250585698199</v>
      </c>
      <c r="AR326" s="17">
        <v>0.43889674657842098</v>
      </c>
      <c r="AS326" s="17">
        <v>0.15306161297472301</v>
      </c>
      <c r="AT326" s="17">
        <v>0.209137339748005</v>
      </c>
      <c r="AU326" s="17">
        <v>0.161318583896601</v>
      </c>
      <c r="AV326" s="17"/>
      <c r="AW326" s="17">
        <v>0.44980749928376002</v>
      </c>
      <c r="AX326" s="17">
        <v>0.217445409801162</v>
      </c>
      <c r="AY326" s="17">
        <v>0.14409619009135</v>
      </c>
      <c r="AZ326" s="17">
        <v>0.164810011147727</v>
      </c>
      <c r="BA326" s="17">
        <v>8.5138054148461095E-2</v>
      </c>
      <c r="BB326" s="17"/>
      <c r="BC326" s="17">
        <v>0.235345805829071</v>
      </c>
      <c r="BD326" s="17">
        <v>0.24666303523797001</v>
      </c>
      <c r="BE326" s="17">
        <v>0.14039395037470101</v>
      </c>
      <c r="BF326" s="17"/>
      <c r="BG326" s="17">
        <v>0.23653201960360501</v>
      </c>
      <c r="BH326" s="17">
        <v>0.18270034909875801</v>
      </c>
      <c r="BI326" s="17">
        <v>0.20357078909937301</v>
      </c>
    </row>
    <row r="327" spans="2:61" x14ac:dyDescent="0.3">
      <c r="B327" t="s">
        <v>242</v>
      </c>
      <c r="C327" s="17">
        <v>0.42209257726505001</v>
      </c>
      <c r="D327" s="17">
        <v>0.43245178448080901</v>
      </c>
      <c r="E327" s="17">
        <v>0.41351251593993799</v>
      </c>
      <c r="F327" s="17"/>
      <c r="G327" s="17">
        <v>0.42940403628485901</v>
      </c>
      <c r="H327" s="17">
        <v>0.41802036661242797</v>
      </c>
      <c r="I327" s="17"/>
      <c r="J327" s="17">
        <v>0.408510087092324</v>
      </c>
      <c r="K327" s="17">
        <v>0.441470525356493</v>
      </c>
      <c r="L327" s="17">
        <v>0.39181624698858097</v>
      </c>
      <c r="M327" s="17">
        <v>0.43399359265520299</v>
      </c>
      <c r="N327" s="17">
        <v>0.40741861146264402</v>
      </c>
      <c r="O327" s="17">
        <v>0.38862595620893298</v>
      </c>
      <c r="P327" s="17">
        <v>0.45335522620506202</v>
      </c>
      <c r="Q327" s="17">
        <v>0.38253715377127301</v>
      </c>
      <c r="R327" s="17">
        <v>0.457864481524209</v>
      </c>
      <c r="S327" s="17"/>
      <c r="T327" s="17">
        <v>0.42849394899881399</v>
      </c>
      <c r="U327" s="17">
        <v>0.417899034899954</v>
      </c>
      <c r="V327" s="17"/>
      <c r="W327" s="17">
        <v>0.42865786806769801</v>
      </c>
      <c r="X327" s="17">
        <v>0.38610587580100603</v>
      </c>
      <c r="Y327" s="17"/>
      <c r="Z327" s="17">
        <v>0.402063586764626</v>
      </c>
      <c r="AA327" s="17">
        <v>0.44815804905575501</v>
      </c>
      <c r="AB327" s="17"/>
      <c r="AC327" s="17">
        <v>0.41184039701506198</v>
      </c>
      <c r="AD327" s="17">
        <v>0.44689034255989202</v>
      </c>
      <c r="AE327" s="17">
        <v>0</v>
      </c>
      <c r="AF327" s="17"/>
      <c r="AG327" s="17">
        <v>0.44848198514787502</v>
      </c>
      <c r="AH327" s="17">
        <v>0.39954221864849099</v>
      </c>
      <c r="AI327" s="17"/>
      <c r="AJ327" s="17">
        <v>0.396402948605933</v>
      </c>
      <c r="AK327" s="17">
        <v>0.43536357938097098</v>
      </c>
      <c r="AL327" s="17"/>
      <c r="AM327" s="17">
        <v>0.44004684122839699</v>
      </c>
      <c r="AN327" s="17">
        <v>0.46659926026970999</v>
      </c>
      <c r="AO327" s="17">
        <v>0.34266046500636999</v>
      </c>
      <c r="AP327" s="17"/>
      <c r="AQ327" s="17">
        <v>0.44844319408356997</v>
      </c>
      <c r="AR327" s="17">
        <v>0.24230685642115601</v>
      </c>
      <c r="AS327" s="17">
        <v>0.41658710642728403</v>
      </c>
      <c r="AT327" s="17">
        <v>0.377305560257988</v>
      </c>
      <c r="AU327" s="17">
        <v>0.37247334074824201</v>
      </c>
      <c r="AV327" s="17"/>
      <c r="AW327" s="17">
        <v>0.37918308027335701</v>
      </c>
      <c r="AX327" s="17">
        <v>0.50634082724309104</v>
      </c>
      <c r="AY327" s="17">
        <v>0.46689172812627799</v>
      </c>
      <c r="AZ327" s="17">
        <v>0.31662940312386201</v>
      </c>
      <c r="BA327" s="17">
        <v>0.234743058465818</v>
      </c>
      <c r="BB327" s="17"/>
      <c r="BC327" s="17">
        <v>0.42854916325041897</v>
      </c>
      <c r="BD327" s="17">
        <v>0.43924554017122303</v>
      </c>
      <c r="BE327" s="17">
        <v>0.411294663036887</v>
      </c>
      <c r="BF327" s="17"/>
      <c r="BG327" s="17">
        <v>0.41241967755292303</v>
      </c>
      <c r="BH327" s="17">
        <v>0.48182582226003601</v>
      </c>
      <c r="BI327" s="17">
        <v>0.43134050221575498</v>
      </c>
    </row>
    <row r="328" spans="2:61" x14ac:dyDescent="0.3">
      <c r="B328" t="s">
        <v>243</v>
      </c>
      <c r="C328" s="17">
        <v>0.214262149365299</v>
      </c>
      <c r="D328" s="17">
        <v>0.19557497973066201</v>
      </c>
      <c r="E328" s="17">
        <v>0.228448587426759</v>
      </c>
      <c r="F328" s="17"/>
      <c r="G328" s="17">
        <v>0.23180520762852599</v>
      </c>
      <c r="H328" s="17">
        <v>0.200335592878369</v>
      </c>
      <c r="I328" s="17"/>
      <c r="J328" s="17">
        <v>0.177337386690021</v>
      </c>
      <c r="K328" s="17">
        <v>0.15523385240296</v>
      </c>
      <c r="L328" s="17">
        <v>0.247115373820951</v>
      </c>
      <c r="M328" s="17">
        <v>0.222016003118094</v>
      </c>
      <c r="N328" s="17">
        <v>0.243913100094452</v>
      </c>
      <c r="O328" s="17">
        <v>0.27364451770114201</v>
      </c>
      <c r="P328" s="17">
        <v>0.22541607190849999</v>
      </c>
      <c r="Q328" s="17">
        <v>0.227365320008691</v>
      </c>
      <c r="R328" s="17">
        <v>0.21143782207494299</v>
      </c>
      <c r="S328" s="17"/>
      <c r="T328" s="17">
        <v>0.21924196167571</v>
      </c>
      <c r="U328" s="17">
        <v>0.210999871409499</v>
      </c>
      <c r="V328" s="17"/>
      <c r="W328" s="17">
        <v>0.21811233819262499</v>
      </c>
      <c r="X328" s="17">
        <v>0.19315789060903399</v>
      </c>
      <c r="Y328" s="17"/>
      <c r="Z328" s="17">
        <v>0.224206916020363</v>
      </c>
      <c r="AA328" s="17">
        <v>0.19972950342544299</v>
      </c>
      <c r="AB328" s="17"/>
      <c r="AC328" s="17">
        <v>0.24586942968598999</v>
      </c>
      <c r="AD328" s="17">
        <v>0.13781110189160001</v>
      </c>
      <c r="AE328" s="17">
        <v>0</v>
      </c>
      <c r="AF328" s="17"/>
      <c r="AG328" s="17">
        <v>0.251852688392247</v>
      </c>
      <c r="AH328" s="17">
        <v>0.18533541729509101</v>
      </c>
      <c r="AI328" s="17"/>
      <c r="AJ328" s="17">
        <v>0.276811404126239</v>
      </c>
      <c r="AK328" s="17">
        <v>0.181465026888291</v>
      </c>
      <c r="AL328" s="17"/>
      <c r="AM328" s="17">
        <v>0.205416843346549</v>
      </c>
      <c r="AN328" s="17">
        <v>0.117417031936713</v>
      </c>
      <c r="AO328" s="17">
        <v>0.22970785069980301</v>
      </c>
      <c r="AP328" s="17"/>
      <c r="AQ328" s="17">
        <v>0.18043753108260699</v>
      </c>
      <c r="AR328" s="17">
        <v>0.11560586545585</v>
      </c>
      <c r="AS328" s="17">
        <v>0.27302943834058302</v>
      </c>
      <c r="AT328" s="17">
        <v>0.26909930062279003</v>
      </c>
      <c r="AU328" s="17">
        <v>0.283114900067021</v>
      </c>
      <c r="AV328" s="17"/>
      <c r="AW328" s="17">
        <v>6.6710151538471193E-2</v>
      </c>
      <c r="AX328" s="17">
        <v>0.211651158441922</v>
      </c>
      <c r="AY328" s="17">
        <v>0.26449877946413702</v>
      </c>
      <c r="AZ328" s="17">
        <v>0.271437061329522</v>
      </c>
      <c r="BA328" s="17">
        <v>0.31618159004670598</v>
      </c>
      <c r="BB328" s="17"/>
      <c r="BC328" s="17">
        <v>0.200269291228719</v>
      </c>
      <c r="BD328" s="17">
        <v>0.199179882788458</v>
      </c>
      <c r="BE328" s="17">
        <v>0.26231632113890302</v>
      </c>
      <c r="BF328" s="17"/>
      <c r="BG328" s="17">
        <v>0.21744476393159001</v>
      </c>
      <c r="BH328" s="17">
        <v>0.167511912536081</v>
      </c>
      <c r="BI328" s="17">
        <v>0.22314081857325299</v>
      </c>
    </row>
    <row r="329" spans="2:61" x14ac:dyDescent="0.3">
      <c r="B329" t="s">
        <v>244</v>
      </c>
      <c r="C329" s="17">
        <v>6.3037595955355505E-2</v>
      </c>
      <c r="D329" s="17">
        <v>6.4586107782226995E-2</v>
      </c>
      <c r="E329" s="17">
        <v>6.1981268084854303E-2</v>
      </c>
      <c r="F329" s="17"/>
      <c r="G329" s="17">
        <v>6.07208651551914E-2</v>
      </c>
      <c r="H329" s="17">
        <v>6.5374983035702494E-2</v>
      </c>
      <c r="I329" s="17"/>
      <c r="J329" s="17">
        <v>6.4896879513086606E-2</v>
      </c>
      <c r="K329" s="17">
        <v>4.6111688646829602E-2</v>
      </c>
      <c r="L329" s="17">
        <v>8.4170642012526303E-2</v>
      </c>
      <c r="M329" s="17">
        <v>3.8402583679290898E-2</v>
      </c>
      <c r="N329" s="17">
        <v>5.8939920129393697E-2</v>
      </c>
      <c r="O329" s="17">
        <v>6.0721403894349803E-2</v>
      </c>
      <c r="P329" s="17">
        <v>5.5796431646375398E-2</v>
      </c>
      <c r="Q329" s="17">
        <v>9.8351994372796001E-2</v>
      </c>
      <c r="R329" s="17">
        <v>8.0836735285756994E-2</v>
      </c>
      <c r="S329" s="17"/>
      <c r="T329" s="17">
        <v>4.5609469647794901E-2</v>
      </c>
      <c r="U329" s="17">
        <v>7.4454771688099705E-2</v>
      </c>
      <c r="V329" s="17"/>
      <c r="W329" s="17">
        <v>6.9651104817569101E-2</v>
      </c>
      <c r="X329" s="17">
        <v>2.6786594102044599E-2</v>
      </c>
      <c r="Y329" s="17"/>
      <c r="Z329" s="17">
        <v>7.2965851864859294E-2</v>
      </c>
      <c r="AA329" s="17">
        <v>4.8990931940162498E-2</v>
      </c>
      <c r="AB329" s="17"/>
      <c r="AC329" s="17">
        <v>7.8712378748730799E-2</v>
      </c>
      <c r="AD329" s="17">
        <v>2.5123749799735001E-2</v>
      </c>
      <c r="AE329" s="17">
        <v>0</v>
      </c>
      <c r="AF329" s="17"/>
      <c r="AG329" s="17">
        <v>9.0564170569494701E-2</v>
      </c>
      <c r="AH329" s="17">
        <v>3.6921124579530798E-2</v>
      </c>
      <c r="AI329" s="17"/>
      <c r="AJ329" s="17">
        <v>9.1004528895257203E-2</v>
      </c>
      <c r="AK329" s="17">
        <v>5.0478689673172497E-2</v>
      </c>
      <c r="AL329" s="17"/>
      <c r="AM329" s="17">
        <v>6.1339921672378998E-2</v>
      </c>
      <c r="AN329" s="17">
        <v>0.11618353283331199</v>
      </c>
      <c r="AO329" s="17">
        <v>5.2650657535533003E-2</v>
      </c>
      <c r="AP329" s="17"/>
      <c r="AQ329" s="17">
        <v>4.5268400537829399E-2</v>
      </c>
      <c r="AR329" s="17">
        <v>5.5754429137200398E-2</v>
      </c>
      <c r="AS329" s="17">
        <v>0.10609662866420801</v>
      </c>
      <c r="AT329" s="17">
        <v>5.1579141879095798E-2</v>
      </c>
      <c r="AU329" s="17">
        <v>9.6950654691872196E-2</v>
      </c>
      <c r="AV329" s="17"/>
      <c r="AW329" s="17">
        <v>0</v>
      </c>
      <c r="AX329" s="17">
        <v>4.4120712049469102E-3</v>
      </c>
      <c r="AY329" s="17">
        <v>6.9833000125784098E-2</v>
      </c>
      <c r="AZ329" s="17">
        <v>0.202207859816387</v>
      </c>
      <c r="BA329" s="17">
        <v>0.17676063535060599</v>
      </c>
      <c r="BB329" s="17"/>
      <c r="BC329" s="17">
        <v>6.1168874239739102E-2</v>
      </c>
      <c r="BD329" s="17">
        <v>4.4591324365343299E-2</v>
      </c>
      <c r="BE329" s="17">
        <v>9.7349788746008997E-2</v>
      </c>
      <c r="BF329" s="17"/>
      <c r="BG329" s="17">
        <v>5.9560791423479101E-2</v>
      </c>
      <c r="BH329" s="17">
        <v>8.1985067585083393E-2</v>
      </c>
      <c r="BI329" s="17">
        <v>6.7102481947057896E-2</v>
      </c>
    </row>
    <row r="330" spans="2:61" x14ac:dyDescent="0.3">
      <c r="B330" t="s">
        <v>245</v>
      </c>
      <c r="C330" s="17">
        <v>1.9458726772496299E-2</v>
      </c>
      <c r="D330" s="17">
        <v>1.70440884471156E-2</v>
      </c>
      <c r="E330" s="17">
        <v>2.1462597754217501E-2</v>
      </c>
      <c r="F330" s="17"/>
      <c r="G330" s="17">
        <v>1.0645474731732199E-2</v>
      </c>
      <c r="H330" s="17">
        <v>2.6746159933255E-2</v>
      </c>
      <c r="I330" s="17"/>
      <c r="J330" s="17">
        <v>9.5378677557953206E-3</v>
      </c>
      <c r="K330" s="17">
        <v>3.04034155630514E-2</v>
      </c>
      <c r="L330" s="17">
        <v>2.2263375685852599E-2</v>
      </c>
      <c r="M330" s="17">
        <v>2.4301312166118701E-2</v>
      </c>
      <c r="N330" s="17">
        <v>1.8597036533425999E-2</v>
      </c>
      <c r="O330" s="17">
        <v>6.12480356147961E-3</v>
      </c>
      <c r="P330" s="17">
        <v>0</v>
      </c>
      <c r="Q330" s="17">
        <v>2.7710565397849499E-2</v>
      </c>
      <c r="R330" s="17">
        <v>2.9730147932685101E-2</v>
      </c>
      <c r="S330" s="17"/>
      <c r="T330" s="17">
        <v>9.3266864791758802E-3</v>
      </c>
      <c r="U330" s="17">
        <v>2.6096232291945E-2</v>
      </c>
      <c r="V330" s="17"/>
      <c r="W330" s="17">
        <v>1.89169005491488E-2</v>
      </c>
      <c r="X330" s="17">
        <v>2.2428669632777998E-2</v>
      </c>
      <c r="Y330" s="17"/>
      <c r="Z330" s="17">
        <v>2.16873697775881E-2</v>
      </c>
      <c r="AA330" s="17">
        <v>1.6354052754025301E-2</v>
      </c>
      <c r="AB330" s="17"/>
      <c r="AC330" s="17">
        <v>2.0612386783036299E-2</v>
      </c>
      <c r="AD330" s="17">
        <v>1.66682773779444E-2</v>
      </c>
      <c r="AE330" s="17">
        <v>0</v>
      </c>
      <c r="AF330" s="17"/>
      <c r="AG330" s="17">
        <v>2.10630659681133E-2</v>
      </c>
      <c r="AH330" s="17">
        <v>1.7378637227096701E-2</v>
      </c>
      <c r="AI330" s="17"/>
      <c r="AJ330" s="17">
        <v>2.0127509040702801E-2</v>
      </c>
      <c r="AK330" s="17">
        <v>1.9456312198382598E-2</v>
      </c>
      <c r="AL330" s="17"/>
      <c r="AM330" s="17">
        <v>1.50362011189316E-2</v>
      </c>
      <c r="AN330" s="17">
        <v>0</v>
      </c>
      <c r="AO330" s="17">
        <v>3.1885947168212997E-2</v>
      </c>
      <c r="AP330" s="17"/>
      <c r="AQ330" s="17">
        <v>1.2120995394251301E-2</v>
      </c>
      <c r="AR330" s="17">
        <v>0.10120690756791299</v>
      </c>
      <c r="AS330" s="17">
        <v>2.3237093916007E-2</v>
      </c>
      <c r="AT330" s="17">
        <v>7.9542589126585794E-3</v>
      </c>
      <c r="AU330" s="17">
        <v>4.4394640794850303E-2</v>
      </c>
      <c r="AV330" s="17"/>
      <c r="AW330" s="17">
        <v>3.0215135850184499E-3</v>
      </c>
      <c r="AX330" s="17">
        <v>2.3754484887272801E-3</v>
      </c>
      <c r="AY330" s="17">
        <v>1.16522362775085E-2</v>
      </c>
      <c r="AZ330" s="17">
        <v>2.3364119910168998E-2</v>
      </c>
      <c r="BA330" s="17">
        <v>0.14397658765563701</v>
      </c>
      <c r="BB330" s="17"/>
      <c r="BC330" s="17">
        <v>1.4053424379707E-2</v>
      </c>
      <c r="BD330" s="17">
        <v>1.21539368597414E-2</v>
      </c>
      <c r="BE330" s="17">
        <v>3.7415581733094401E-2</v>
      </c>
      <c r="BF330" s="17"/>
      <c r="BG330" s="17">
        <v>1.64101159535519E-2</v>
      </c>
      <c r="BH330" s="17">
        <v>3.3573162019066301E-2</v>
      </c>
      <c r="BI330" s="17">
        <v>2.39149958434383E-2</v>
      </c>
    </row>
    <row r="331" spans="2:61" x14ac:dyDescent="0.3">
      <c r="B331" t="s">
        <v>85</v>
      </c>
      <c r="C331" s="17">
        <v>5.3955868426171002E-3</v>
      </c>
      <c r="D331" s="17">
        <v>2.2348449718714602E-3</v>
      </c>
      <c r="E331" s="17">
        <v>7.9578232822890005E-3</v>
      </c>
      <c r="F331" s="17"/>
      <c r="G331" s="17">
        <v>0</v>
      </c>
      <c r="H331" s="17">
        <v>9.8095937303304594E-3</v>
      </c>
      <c r="I331" s="17"/>
      <c r="J331" s="17">
        <v>0</v>
      </c>
      <c r="K331" s="17">
        <v>5.8148714909743602E-3</v>
      </c>
      <c r="L331" s="17">
        <v>0</v>
      </c>
      <c r="M331" s="17">
        <v>0</v>
      </c>
      <c r="N331" s="17">
        <v>6.4965171297720796E-3</v>
      </c>
      <c r="O331" s="17">
        <v>0</v>
      </c>
      <c r="P331" s="17">
        <v>7.7146973709887497E-3</v>
      </c>
      <c r="Q331" s="17">
        <v>2.7118021892581699E-2</v>
      </c>
      <c r="R331" s="17">
        <v>1.1412889209732401E-2</v>
      </c>
      <c r="S331" s="17"/>
      <c r="T331" s="17">
        <v>0</v>
      </c>
      <c r="U331" s="17">
        <v>8.9302389375309002E-3</v>
      </c>
      <c r="V331" s="17"/>
      <c r="W331" s="17">
        <v>5.6158482581739498E-3</v>
      </c>
      <c r="X331" s="17">
        <v>4.1882554320273099E-3</v>
      </c>
      <c r="Y331" s="17"/>
      <c r="Z331" s="17">
        <v>2.3667106422232899E-3</v>
      </c>
      <c r="AA331" s="17">
        <v>9.9056529047634994E-3</v>
      </c>
      <c r="AB331" s="17"/>
      <c r="AC331" s="17">
        <v>4.03963753112958E-3</v>
      </c>
      <c r="AD331" s="17">
        <v>8.6753294883834507E-3</v>
      </c>
      <c r="AE331" s="17">
        <v>0</v>
      </c>
      <c r="AF331" s="17"/>
      <c r="AG331" s="17">
        <v>4.8588480608607997E-3</v>
      </c>
      <c r="AH331" s="17">
        <v>6.0661907365375497E-3</v>
      </c>
      <c r="AI331" s="17"/>
      <c r="AJ331" s="17">
        <v>7.1872729990098798E-3</v>
      </c>
      <c r="AK331" s="17">
        <v>4.6135294786032299E-3</v>
      </c>
      <c r="AL331" s="17"/>
      <c r="AM331" s="17">
        <v>5.7987504238400196E-3</v>
      </c>
      <c r="AN331" s="17">
        <v>0</v>
      </c>
      <c r="AO331" s="17">
        <v>5.7186305939693196E-3</v>
      </c>
      <c r="AP331" s="17"/>
      <c r="AQ331" s="17">
        <v>5.2873193092130904E-3</v>
      </c>
      <c r="AR331" s="17">
        <v>0</v>
      </c>
      <c r="AS331" s="17">
        <v>7.3041724514463901E-3</v>
      </c>
      <c r="AT331" s="17">
        <v>7.6928745143426602E-3</v>
      </c>
      <c r="AU331" s="17">
        <v>0</v>
      </c>
      <c r="AV331" s="17"/>
      <c r="AW331" s="17">
        <v>8.89807254169722E-3</v>
      </c>
      <c r="AX331" s="17">
        <v>3.9503295974118004E-3</v>
      </c>
      <c r="AY331" s="17">
        <v>1.08900572549499E-2</v>
      </c>
      <c r="AZ331" s="17">
        <v>0</v>
      </c>
      <c r="BA331" s="17">
        <v>0</v>
      </c>
      <c r="BB331" s="17"/>
      <c r="BC331" s="17">
        <v>4.4360558283024201E-3</v>
      </c>
      <c r="BD331" s="17">
        <v>8.06424130692328E-3</v>
      </c>
      <c r="BE331" s="17">
        <v>0</v>
      </c>
      <c r="BF331" s="17"/>
      <c r="BG331" s="17">
        <v>2.53695707259796E-3</v>
      </c>
      <c r="BH331" s="17">
        <v>3.3545916785925903E-2</v>
      </c>
      <c r="BI331" s="17">
        <v>3.5632121722834302E-3</v>
      </c>
    </row>
    <row r="332" spans="2:61" x14ac:dyDescent="0.3">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row>
    <row r="333" spans="2:61" x14ac:dyDescent="0.3">
      <c r="B333" s="6" t="s">
        <v>375</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row>
    <row r="334" spans="2:61" x14ac:dyDescent="0.3">
      <c r="B334" s="21" t="s">
        <v>416</v>
      </c>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row>
    <row r="335" spans="2:61" x14ac:dyDescent="0.3">
      <c r="B335" t="s">
        <v>247</v>
      </c>
      <c r="C335" s="17">
        <v>0.61844937445204595</v>
      </c>
      <c r="D335" s="17">
        <v>0.65626458969597001</v>
      </c>
      <c r="E335" s="17">
        <v>0.58834905624935896</v>
      </c>
      <c r="F335" s="17"/>
      <c r="G335" s="17">
        <v>0.65770338094482805</v>
      </c>
      <c r="H335" s="17">
        <v>0.58533988682141203</v>
      </c>
      <c r="I335" s="17"/>
      <c r="J335" s="17">
        <v>0.71266909448674598</v>
      </c>
      <c r="K335" s="17">
        <v>0.60759642545127301</v>
      </c>
      <c r="L335" s="17">
        <v>0.63070785807580299</v>
      </c>
      <c r="M335" s="17">
        <v>0.63079444914525096</v>
      </c>
      <c r="N335" s="17">
        <v>0.58899406776004504</v>
      </c>
      <c r="O335" s="17">
        <v>0.61101536345369301</v>
      </c>
      <c r="P335" s="17">
        <v>0.58815157751901503</v>
      </c>
      <c r="Q335" s="17">
        <v>0.59535987421192305</v>
      </c>
      <c r="R335" s="17">
        <v>0.57908054638258899</v>
      </c>
      <c r="S335" s="17"/>
      <c r="T335" s="17">
        <v>0.65456736998536802</v>
      </c>
      <c r="U335" s="17">
        <v>0.59478845446321704</v>
      </c>
      <c r="V335" s="17"/>
      <c r="W335" s="17">
        <v>0.61825244540484503</v>
      </c>
      <c r="X335" s="17">
        <v>0.61952881282641203</v>
      </c>
      <c r="Y335" s="17"/>
      <c r="Z335" s="17">
        <v>0.64528014787981203</v>
      </c>
      <c r="AA335" s="17">
        <v>0.57929194465213496</v>
      </c>
      <c r="AB335" s="17"/>
      <c r="AC335" s="17">
        <v>0.727874296397932</v>
      </c>
      <c r="AD335" s="17">
        <v>0.35377459643850501</v>
      </c>
      <c r="AE335" s="17">
        <v>0</v>
      </c>
      <c r="AF335" s="17"/>
      <c r="AG335" s="17">
        <v>0.79475451721840495</v>
      </c>
      <c r="AH335" s="17">
        <v>0.46299552141577099</v>
      </c>
      <c r="AI335" s="17"/>
      <c r="AJ335" s="17">
        <v>0.78157312108718002</v>
      </c>
      <c r="AK335" s="17">
        <v>0.54096219051351901</v>
      </c>
      <c r="AL335" s="17"/>
      <c r="AM335" s="17">
        <v>0.61656394503555501</v>
      </c>
      <c r="AN335" s="17">
        <v>0.69340298830573899</v>
      </c>
      <c r="AO335" s="17">
        <v>0.62569210192819902</v>
      </c>
      <c r="AP335" s="17"/>
      <c r="AQ335" s="17">
        <v>0.53464602458447397</v>
      </c>
      <c r="AR335" s="17">
        <v>0.53398139617604001</v>
      </c>
      <c r="AS335" s="17">
        <v>0.83939008082926603</v>
      </c>
      <c r="AT335" s="17">
        <v>0.657353406201863</v>
      </c>
      <c r="AU335" s="17">
        <v>0.62206530285204897</v>
      </c>
      <c r="AV335" s="17"/>
      <c r="AW335" s="17">
        <v>0.53553528022509</v>
      </c>
      <c r="AX335" s="17">
        <v>0.58330131524482298</v>
      </c>
      <c r="AY335" s="17">
        <v>0.64426299506268703</v>
      </c>
      <c r="AZ335" s="17">
        <v>0.70784527081197501</v>
      </c>
      <c r="BA335" s="17">
        <v>0.71987419664103103</v>
      </c>
      <c r="BB335" s="17"/>
      <c r="BC335" s="17">
        <v>0.67590325245055305</v>
      </c>
      <c r="BD335" s="17">
        <v>0.58927268893700901</v>
      </c>
      <c r="BE335" s="17">
        <v>0.55221528210715098</v>
      </c>
      <c r="BF335" s="17"/>
      <c r="BG335" s="17">
        <v>0.63058991031208</v>
      </c>
      <c r="BH335" s="17">
        <v>0.53812235891704097</v>
      </c>
      <c r="BI335" s="17">
        <v>0.61247333500545798</v>
      </c>
    </row>
    <row r="336" spans="2:61" x14ac:dyDescent="0.3">
      <c r="B336" t="s">
        <v>248</v>
      </c>
      <c r="C336" s="17">
        <v>0.37143012924700403</v>
      </c>
      <c r="D336" s="17">
        <v>0.33273495730574998</v>
      </c>
      <c r="E336" s="17">
        <v>0.40220857123186698</v>
      </c>
      <c r="F336" s="17"/>
      <c r="G336" s="17">
        <v>0.330008237638589</v>
      </c>
      <c r="H336" s="17">
        <v>0.40622363991410598</v>
      </c>
      <c r="I336" s="17"/>
      <c r="J336" s="17">
        <v>0.279103384285532</v>
      </c>
      <c r="K336" s="17">
        <v>0.38345188266888097</v>
      </c>
      <c r="L336" s="17">
        <v>0.36929214192419701</v>
      </c>
      <c r="M336" s="17">
        <v>0.35373334531811801</v>
      </c>
      <c r="N336" s="17">
        <v>0.39076121003452802</v>
      </c>
      <c r="O336" s="17">
        <v>0.38259217241682703</v>
      </c>
      <c r="P336" s="17">
        <v>0.41184842248098502</v>
      </c>
      <c r="Q336" s="17">
        <v>0.39108111484178598</v>
      </c>
      <c r="R336" s="17">
        <v>0.40355074197561103</v>
      </c>
      <c r="S336" s="17"/>
      <c r="T336" s="17">
        <v>0.33182851597065</v>
      </c>
      <c r="U336" s="17">
        <v>0.39737316925585198</v>
      </c>
      <c r="V336" s="17"/>
      <c r="W336" s="17">
        <v>0.37330930539254198</v>
      </c>
      <c r="X336" s="17">
        <v>0.361129694280658</v>
      </c>
      <c r="Y336" s="17"/>
      <c r="Z336" s="17">
        <v>0.34258947164486497</v>
      </c>
      <c r="AA336" s="17">
        <v>0.41345527954689898</v>
      </c>
      <c r="AB336" s="17"/>
      <c r="AC336" s="17">
        <v>0.26259815049366803</v>
      </c>
      <c r="AD336" s="17">
        <v>0.63467070831325201</v>
      </c>
      <c r="AE336" s="17">
        <v>0</v>
      </c>
      <c r="AF336" s="17"/>
      <c r="AG336" s="17">
        <v>0.19773410068685299</v>
      </c>
      <c r="AH336" s="17">
        <v>0.52531543164087102</v>
      </c>
      <c r="AI336" s="17"/>
      <c r="AJ336" s="17">
        <v>0.20636344989939201</v>
      </c>
      <c r="AK336" s="17">
        <v>0.45053237793668599</v>
      </c>
      <c r="AL336" s="17"/>
      <c r="AM336" s="17">
        <v>0.37178785004965498</v>
      </c>
      <c r="AN336" s="17">
        <v>0.24118450518326301</v>
      </c>
      <c r="AO336" s="17">
        <v>0.37430789807180098</v>
      </c>
      <c r="AP336" s="17"/>
      <c r="AQ336" s="17">
        <v>0.456993386651317</v>
      </c>
      <c r="AR336" s="17">
        <v>0.46601860382395899</v>
      </c>
      <c r="AS336" s="17">
        <v>0.14242189362121499</v>
      </c>
      <c r="AT336" s="17">
        <v>0.342646593798137</v>
      </c>
      <c r="AU336" s="17">
        <v>0.35906784098919198</v>
      </c>
      <c r="AV336" s="17"/>
      <c r="AW336" s="17">
        <v>0.46080891520223599</v>
      </c>
      <c r="AX336" s="17">
        <v>0.404880035998469</v>
      </c>
      <c r="AY336" s="17">
        <v>0.341343348834454</v>
      </c>
      <c r="AZ336" s="17">
        <v>0.28383217171090502</v>
      </c>
      <c r="BA336" s="17">
        <v>0.270608796632342</v>
      </c>
      <c r="BB336" s="17"/>
      <c r="BC336" s="17">
        <v>0.31873977374917001</v>
      </c>
      <c r="BD336" s="17">
        <v>0.39843268050380698</v>
      </c>
      <c r="BE336" s="17">
        <v>0.42392001465308599</v>
      </c>
      <c r="BF336" s="17"/>
      <c r="BG336" s="17">
        <v>0.35598347231192001</v>
      </c>
      <c r="BH336" s="17">
        <v>0.45362012912287802</v>
      </c>
      <c r="BI336" s="17">
        <v>0.38752666499454202</v>
      </c>
    </row>
    <row r="337" spans="2:61" x14ac:dyDescent="0.3">
      <c r="B337" t="s">
        <v>108</v>
      </c>
      <c r="C337" s="17">
        <v>1.01204963009496E-2</v>
      </c>
      <c r="D337" s="17">
        <v>1.10004529982796E-2</v>
      </c>
      <c r="E337" s="17">
        <v>9.4423725187738894E-3</v>
      </c>
      <c r="F337" s="17"/>
      <c r="G337" s="17">
        <v>1.2288381416583E-2</v>
      </c>
      <c r="H337" s="17">
        <v>8.4364732644814592E-3</v>
      </c>
      <c r="I337" s="17"/>
      <c r="J337" s="17">
        <v>8.2275212277223096E-3</v>
      </c>
      <c r="K337" s="17">
        <v>8.9516918798457894E-3</v>
      </c>
      <c r="L337" s="17">
        <v>0</v>
      </c>
      <c r="M337" s="17">
        <v>1.54722055366305E-2</v>
      </c>
      <c r="N337" s="17">
        <v>2.02447222054262E-2</v>
      </c>
      <c r="O337" s="17">
        <v>6.3924641294791197E-3</v>
      </c>
      <c r="P337" s="17">
        <v>0</v>
      </c>
      <c r="Q337" s="17">
        <v>1.3559010946290801E-2</v>
      </c>
      <c r="R337" s="17">
        <v>1.7368711641799799E-2</v>
      </c>
      <c r="S337" s="17"/>
      <c r="T337" s="17">
        <v>1.3604114043981401E-2</v>
      </c>
      <c r="U337" s="17">
        <v>7.8383762809308005E-3</v>
      </c>
      <c r="V337" s="17"/>
      <c r="W337" s="17">
        <v>8.43824920261361E-3</v>
      </c>
      <c r="X337" s="17">
        <v>1.93414928929301E-2</v>
      </c>
      <c r="Y337" s="17"/>
      <c r="Z337" s="17">
        <v>1.2130380475322101E-2</v>
      </c>
      <c r="AA337" s="17">
        <v>7.2527758009667499E-3</v>
      </c>
      <c r="AB337" s="17"/>
      <c r="AC337" s="17">
        <v>9.5275531084009196E-3</v>
      </c>
      <c r="AD337" s="17">
        <v>1.15546952482431E-2</v>
      </c>
      <c r="AE337" s="17">
        <v>0</v>
      </c>
      <c r="AF337" s="17"/>
      <c r="AG337" s="17">
        <v>7.5113820947423204E-3</v>
      </c>
      <c r="AH337" s="17">
        <v>1.1689046943357999E-2</v>
      </c>
      <c r="AI337" s="17"/>
      <c r="AJ337" s="17">
        <v>1.20634290134282E-2</v>
      </c>
      <c r="AK337" s="17">
        <v>8.5054315497948701E-3</v>
      </c>
      <c r="AL337" s="17"/>
      <c r="AM337" s="17">
        <v>1.16482049147898E-2</v>
      </c>
      <c r="AN337" s="17">
        <v>6.5412506510998905E-2</v>
      </c>
      <c r="AO337" s="17">
        <v>0</v>
      </c>
      <c r="AP337" s="17"/>
      <c r="AQ337" s="17">
        <v>8.3605887642087401E-3</v>
      </c>
      <c r="AR337" s="17">
        <v>0</v>
      </c>
      <c r="AS337" s="17">
        <v>1.8188025549519499E-2</v>
      </c>
      <c r="AT337" s="17">
        <v>0</v>
      </c>
      <c r="AU337" s="17">
        <v>1.8866856158759399E-2</v>
      </c>
      <c r="AV337" s="17"/>
      <c r="AW337" s="17">
        <v>3.6558045726742699E-3</v>
      </c>
      <c r="AX337" s="17">
        <v>1.1818648756708299E-2</v>
      </c>
      <c r="AY337" s="17">
        <v>1.4393656102859601E-2</v>
      </c>
      <c r="AZ337" s="17">
        <v>8.3225574771204694E-3</v>
      </c>
      <c r="BA337" s="17">
        <v>9.5170067266268695E-3</v>
      </c>
      <c r="BB337" s="17"/>
      <c r="BC337" s="17">
        <v>5.3569738002772899E-3</v>
      </c>
      <c r="BD337" s="17">
        <v>1.2294630559184099E-2</v>
      </c>
      <c r="BE337" s="17">
        <v>2.3864703239762999E-2</v>
      </c>
      <c r="BF337" s="17"/>
      <c r="BG337" s="17">
        <v>1.3426617376000399E-2</v>
      </c>
      <c r="BH337" s="17">
        <v>8.2575119600819293E-3</v>
      </c>
      <c r="BI337" s="17">
        <v>0</v>
      </c>
    </row>
    <row r="338" spans="2:61" x14ac:dyDescent="0.3">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row>
    <row r="339" spans="2:61" x14ac:dyDescent="0.3">
      <c r="B339" s="6" t="s">
        <v>251</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row>
    <row r="340" spans="2:61" x14ac:dyDescent="0.3">
      <c r="B340" s="21" t="s">
        <v>417</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row>
    <row r="341" spans="2:61" x14ac:dyDescent="0.3">
      <c r="B341" t="s">
        <v>249</v>
      </c>
      <c r="C341" s="17">
        <v>0.21594640863794401</v>
      </c>
      <c r="D341" s="17">
        <v>0.239917713016119</v>
      </c>
      <c r="E341" s="17">
        <v>0.19496526860570501</v>
      </c>
      <c r="F341" s="17"/>
      <c r="G341" s="17">
        <v>0.31700146968626403</v>
      </c>
      <c r="H341" s="17">
        <v>0.122924864006606</v>
      </c>
      <c r="I341" s="17"/>
      <c r="J341" s="17">
        <v>0.32133665643558401</v>
      </c>
      <c r="K341" s="17">
        <v>0.246310658287408</v>
      </c>
      <c r="L341" s="17">
        <v>0.18667783953390299</v>
      </c>
      <c r="M341" s="17">
        <v>0.180747126415604</v>
      </c>
      <c r="N341" s="17">
        <v>0.22755900128548601</v>
      </c>
      <c r="O341" s="17">
        <v>0.216496322531681</v>
      </c>
      <c r="P341" s="17">
        <v>0.13574272659582801</v>
      </c>
      <c r="Q341" s="17">
        <v>0.19197347266006601</v>
      </c>
      <c r="R341" s="17">
        <v>0.15792289885015301</v>
      </c>
      <c r="S341" s="17"/>
      <c r="T341" s="17">
        <v>0.34558305748039903</v>
      </c>
      <c r="U341" s="17">
        <v>0.12248601516492499</v>
      </c>
      <c r="V341" s="17"/>
      <c r="W341" s="17">
        <v>0.20653825324939001</v>
      </c>
      <c r="X341" s="17">
        <v>0.26740962069229002</v>
      </c>
      <c r="Y341" s="17"/>
      <c r="Z341" s="17">
        <v>0.19811207950969001</v>
      </c>
      <c r="AA341" s="17">
        <v>0.24717480319795801</v>
      </c>
      <c r="AB341" s="17"/>
      <c r="AC341" s="17">
        <v>0.208368598869451</v>
      </c>
      <c r="AD341" s="17">
        <v>0.25365755632265202</v>
      </c>
      <c r="AE341" s="17">
        <v>0</v>
      </c>
      <c r="AF341" s="17"/>
      <c r="AG341" s="17">
        <v>0.21254005478614099</v>
      </c>
      <c r="AH341" s="17">
        <v>0.22447155182471601</v>
      </c>
      <c r="AI341" s="17"/>
      <c r="AJ341" s="17">
        <v>0.26349893388099999</v>
      </c>
      <c r="AK341" s="17">
        <v>0.18587608058737001</v>
      </c>
      <c r="AL341" s="17"/>
      <c r="AM341" s="17">
        <v>0.192093422319184</v>
      </c>
      <c r="AN341" s="17">
        <v>0.22641295062168601</v>
      </c>
      <c r="AO341" s="17">
        <v>0.41996132453846802</v>
      </c>
      <c r="AP341" s="17"/>
      <c r="AQ341" s="17">
        <v>0.169793995684004</v>
      </c>
      <c r="AR341" s="17">
        <v>0.56153263208689497</v>
      </c>
      <c r="AS341" s="17">
        <v>0.233185198853117</v>
      </c>
      <c r="AT341" s="17">
        <v>0.38025943122174299</v>
      </c>
      <c r="AU341" s="17">
        <v>8.8931725939344605E-2</v>
      </c>
      <c r="AV341" s="17"/>
      <c r="AW341" s="17">
        <v>0.23104774248034701</v>
      </c>
      <c r="AX341" s="17">
        <v>0.28462417071659202</v>
      </c>
      <c r="AY341" s="17">
        <v>0.16531049773845599</v>
      </c>
      <c r="AZ341" s="17">
        <v>0.17223906935057701</v>
      </c>
      <c r="BA341" s="17">
        <v>0.14659495488843199</v>
      </c>
      <c r="BB341" s="17"/>
      <c r="BC341" s="17">
        <v>0.25242400521470498</v>
      </c>
      <c r="BD341" s="17">
        <v>0.19365473809190001</v>
      </c>
      <c r="BE341" s="17">
        <v>0.22174737947937201</v>
      </c>
      <c r="BF341" s="17"/>
      <c r="BG341" s="17">
        <v>0.26246046991417199</v>
      </c>
      <c r="BH341" s="17">
        <v>0.122681019555951</v>
      </c>
      <c r="BI341" s="17">
        <v>9.0907722802417698E-2</v>
      </c>
    </row>
    <row r="342" spans="2:61" x14ac:dyDescent="0.3">
      <c r="B342" t="s">
        <v>250</v>
      </c>
      <c r="C342" s="17">
        <v>0.76968850870720396</v>
      </c>
      <c r="D342" s="17">
        <v>0.75106438418666799</v>
      </c>
      <c r="E342" s="17">
        <v>0.78582848386673798</v>
      </c>
      <c r="F342" s="17"/>
      <c r="G342" s="17">
        <v>0.66595455886149202</v>
      </c>
      <c r="H342" s="17">
        <v>0.86500862034430004</v>
      </c>
      <c r="I342" s="17"/>
      <c r="J342" s="17">
        <v>0.67866334356441604</v>
      </c>
      <c r="K342" s="17">
        <v>0.72795375220411696</v>
      </c>
      <c r="L342" s="17">
        <v>0.81332216046609696</v>
      </c>
      <c r="M342" s="17">
        <v>0.81925287358439602</v>
      </c>
      <c r="N342" s="17">
        <v>0.738551324024457</v>
      </c>
      <c r="O342" s="17">
        <v>0.78350367746831895</v>
      </c>
      <c r="P342" s="17">
        <v>0.85114042110645005</v>
      </c>
      <c r="Q342" s="17">
        <v>0.76873524880010702</v>
      </c>
      <c r="R342" s="17">
        <v>0.81386796502566905</v>
      </c>
      <c r="S342" s="17"/>
      <c r="T342" s="17">
        <v>0.64129213898115001</v>
      </c>
      <c r="U342" s="17">
        <v>0.86225473393944896</v>
      </c>
      <c r="V342" s="17"/>
      <c r="W342" s="17">
        <v>0.77647053711317504</v>
      </c>
      <c r="X342" s="17">
        <v>0.73259037930770998</v>
      </c>
      <c r="Y342" s="17"/>
      <c r="Z342" s="17">
        <v>0.79018552616264204</v>
      </c>
      <c r="AA342" s="17">
        <v>0.73396080365776695</v>
      </c>
      <c r="AB342" s="17"/>
      <c r="AC342" s="17">
        <v>0.77859082165050497</v>
      </c>
      <c r="AD342" s="17">
        <v>0.72538593997077105</v>
      </c>
      <c r="AE342" s="17">
        <v>0</v>
      </c>
      <c r="AF342" s="17"/>
      <c r="AG342" s="17">
        <v>0.77388878290487895</v>
      </c>
      <c r="AH342" s="17">
        <v>0.75908039002398597</v>
      </c>
      <c r="AI342" s="17"/>
      <c r="AJ342" s="17">
        <v>0.72348702193598002</v>
      </c>
      <c r="AK342" s="17">
        <v>0.79858631633052701</v>
      </c>
      <c r="AL342" s="17"/>
      <c r="AM342" s="17">
        <v>0.796215167935023</v>
      </c>
      <c r="AN342" s="17">
        <v>0.68173845866819005</v>
      </c>
      <c r="AO342" s="17">
        <v>0.56968878738026996</v>
      </c>
      <c r="AP342" s="17"/>
      <c r="AQ342" s="17">
        <v>0.81947255919500706</v>
      </c>
      <c r="AR342" s="17">
        <v>0.43846736791310498</v>
      </c>
      <c r="AS342" s="17">
        <v>0.75331012337665504</v>
      </c>
      <c r="AT342" s="17">
        <v>0.60648818470710697</v>
      </c>
      <c r="AU342" s="17">
        <v>0.86074986390710995</v>
      </c>
      <c r="AV342" s="17"/>
      <c r="AW342" s="17">
        <v>0.76895225751965302</v>
      </c>
      <c r="AX342" s="17">
        <v>0.70546312721584303</v>
      </c>
      <c r="AY342" s="17">
        <v>0.80677472395690297</v>
      </c>
      <c r="AZ342" s="17">
        <v>0.81573277582076098</v>
      </c>
      <c r="BA342" s="17">
        <v>0.82631197512935295</v>
      </c>
      <c r="BB342" s="17"/>
      <c r="BC342" s="17">
        <v>0.74098290457302896</v>
      </c>
      <c r="BD342" s="17">
        <v>0.78342841989613499</v>
      </c>
      <c r="BE342" s="17">
        <v>0.76315760609454797</v>
      </c>
      <c r="BF342" s="17"/>
      <c r="BG342" s="17">
        <v>0.72520796651575803</v>
      </c>
      <c r="BH342" s="17">
        <v>0.84612425171485095</v>
      </c>
      <c r="BI342" s="17">
        <v>0.89374668358260101</v>
      </c>
    </row>
    <row r="343" spans="2:61" x14ac:dyDescent="0.3">
      <c r="B343" t="s">
        <v>89</v>
      </c>
      <c r="C343" s="17">
        <v>9.1627765014303895E-3</v>
      </c>
      <c r="D343" s="17">
        <v>5.6125004534613504E-3</v>
      </c>
      <c r="E343" s="17">
        <v>1.23761170972482E-2</v>
      </c>
      <c r="F343" s="17"/>
      <c r="G343" s="17">
        <v>1.21412443107546E-2</v>
      </c>
      <c r="H343" s="17">
        <v>6.5398632990206597E-3</v>
      </c>
      <c r="I343" s="17"/>
      <c r="J343" s="17">
        <v>0</v>
      </c>
      <c r="K343" s="17">
        <v>1.61653036289044E-2</v>
      </c>
      <c r="L343" s="17">
        <v>0</v>
      </c>
      <c r="M343" s="17">
        <v>0</v>
      </c>
      <c r="N343" s="17">
        <v>3.3889674690056902E-2</v>
      </c>
      <c r="O343" s="17">
        <v>0</v>
      </c>
      <c r="P343" s="17">
        <v>1.31168522977214E-2</v>
      </c>
      <c r="Q343" s="17">
        <v>1.96456392699133E-2</v>
      </c>
      <c r="R343" s="17">
        <v>8.5004975228173303E-3</v>
      </c>
      <c r="S343" s="17"/>
      <c r="T343" s="17">
        <v>1.0600320237040699E-2</v>
      </c>
      <c r="U343" s="17">
        <v>8.1263920810950106E-3</v>
      </c>
      <c r="V343" s="17"/>
      <c r="W343" s="17">
        <v>1.0837853156673301E-2</v>
      </c>
      <c r="X343" s="17">
        <v>0</v>
      </c>
      <c r="Y343" s="17"/>
      <c r="Z343" s="17">
        <v>9.1029508405933799E-3</v>
      </c>
      <c r="AA343" s="17">
        <v>9.3445380838710502E-3</v>
      </c>
      <c r="AB343" s="17"/>
      <c r="AC343" s="17">
        <v>6.7929037526794503E-3</v>
      </c>
      <c r="AD343" s="17">
        <v>2.0956503706577301E-2</v>
      </c>
      <c r="AE343" s="17">
        <v>0</v>
      </c>
      <c r="AF343" s="17"/>
      <c r="AG343" s="17">
        <v>4.5829178717045E-3</v>
      </c>
      <c r="AH343" s="17">
        <v>1.64480581512986E-2</v>
      </c>
      <c r="AI343" s="17"/>
      <c r="AJ343" s="17">
        <v>3.3942969431466699E-3</v>
      </c>
      <c r="AK343" s="17">
        <v>1.33593189768462E-2</v>
      </c>
      <c r="AL343" s="17"/>
      <c r="AM343" s="17">
        <v>6.7563174801572E-3</v>
      </c>
      <c r="AN343" s="17">
        <v>0</v>
      </c>
      <c r="AO343" s="17">
        <v>1.0349888081262901E-2</v>
      </c>
      <c r="AP343" s="17"/>
      <c r="AQ343" s="17">
        <v>1.07334451209894E-2</v>
      </c>
      <c r="AR343" s="17">
        <v>0</v>
      </c>
      <c r="AS343" s="17">
        <v>0</v>
      </c>
      <c r="AT343" s="17">
        <v>1.32523840711497E-2</v>
      </c>
      <c r="AU343" s="17">
        <v>3.2868625300582099E-2</v>
      </c>
      <c r="AV343" s="17"/>
      <c r="AW343" s="17">
        <v>0</v>
      </c>
      <c r="AX343" s="17">
        <v>6.81052849820843E-3</v>
      </c>
      <c r="AY343" s="17">
        <v>1.4985234650983901E-2</v>
      </c>
      <c r="AZ343" s="17">
        <v>1.20281548286621E-2</v>
      </c>
      <c r="BA343" s="17">
        <v>1.38726951291725E-2</v>
      </c>
      <c r="BB343" s="17"/>
      <c r="BC343" s="17">
        <v>3.0533972393194898E-3</v>
      </c>
      <c r="BD343" s="17">
        <v>1.44690151649108E-2</v>
      </c>
      <c r="BE343" s="17">
        <v>1.5095014426080199E-2</v>
      </c>
      <c r="BF343" s="17"/>
      <c r="BG343" s="17">
        <v>6.8295834713043299E-3</v>
      </c>
      <c r="BH343" s="17">
        <v>1.40947786999481E-2</v>
      </c>
      <c r="BI343" s="17">
        <v>1.53455936149813E-2</v>
      </c>
    </row>
    <row r="344" spans="2:61" x14ac:dyDescent="0.3">
      <c r="B344" t="s">
        <v>108</v>
      </c>
      <c r="C344" s="17">
        <v>5.2023061534217201E-3</v>
      </c>
      <c r="D344" s="17">
        <v>3.4054023437510299E-3</v>
      </c>
      <c r="E344" s="17">
        <v>6.8301304303088504E-3</v>
      </c>
      <c r="F344" s="17"/>
      <c r="G344" s="17">
        <v>4.9027271414903402E-3</v>
      </c>
      <c r="H344" s="17">
        <v>5.5266523500732802E-3</v>
      </c>
      <c r="I344" s="17"/>
      <c r="J344" s="17">
        <v>0</v>
      </c>
      <c r="K344" s="17">
        <v>9.5702858795713702E-3</v>
      </c>
      <c r="L344" s="17">
        <v>0</v>
      </c>
      <c r="M344" s="17">
        <v>0</v>
      </c>
      <c r="N344" s="17">
        <v>0</v>
      </c>
      <c r="O344" s="17">
        <v>0</v>
      </c>
      <c r="P344" s="17">
        <v>0</v>
      </c>
      <c r="Q344" s="17">
        <v>1.96456392699133E-2</v>
      </c>
      <c r="R344" s="17">
        <v>1.9708638601359799E-2</v>
      </c>
      <c r="S344" s="17"/>
      <c r="T344" s="17">
        <v>2.5244833014106001E-3</v>
      </c>
      <c r="U344" s="17">
        <v>7.1328588145303101E-3</v>
      </c>
      <c r="V344" s="17"/>
      <c r="W344" s="17">
        <v>6.1533564807611102E-3</v>
      </c>
      <c r="X344" s="17">
        <v>0</v>
      </c>
      <c r="Y344" s="17"/>
      <c r="Z344" s="17">
        <v>2.5994434870754502E-3</v>
      </c>
      <c r="AA344" s="17">
        <v>9.5198550604037695E-3</v>
      </c>
      <c r="AB344" s="17"/>
      <c r="AC344" s="17">
        <v>6.2476757273654997E-3</v>
      </c>
      <c r="AD344" s="17">
        <v>0</v>
      </c>
      <c r="AE344" s="17">
        <v>0</v>
      </c>
      <c r="AF344" s="17"/>
      <c r="AG344" s="17">
        <v>8.9882444372748095E-3</v>
      </c>
      <c r="AH344" s="17">
        <v>0</v>
      </c>
      <c r="AI344" s="17"/>
      <c r="AJ344" s="17">
        <v>9.6197472398732494E-3</v>
      </c>
      <c r="AK344" s="17">
        <v>2.17828410525686E-3</v>
      </c>
      <c r="AL344" s="17"/>
      <c r="AM344" s="17">
        <v>4.9350922656358504E-3</v>
      </c>
      <c r="AN344" s="17">
        <v>9.1848590710123496E-2</v>
      </c>
      <c r="AO344" s="17">
        <v>0</v>
      </c>
      <c r="AP344" s="17"/>
      <c r="AQ344" s="17">
        <v>0</v>
      </c>
      <c r="AR344" s="17">
        <v>0</v>
      </c>
      <c r="AS344" s="17">
        <v>1.3504677770228001E-2</v>
      </c>
      <c r="AT344" s="17">
        <v>0</v>
      </c>
      <c r="AU344" s="17">
        <v>1.74497848529632E-2</v>
      </c>
      <c r="AV344" s="17"/>
      <c r="AW344" s="17">
        <v>0</v>
      </c>
      <c r="AX344" s="17">
        <v>3.1021735693563001E-3</v>
      </c>
      <c r="AY344" s="17">
        <v>1.2929543653657E-2</v>
      </c>
      <c r="AZ344" s="17">
        <v>0</v>
      </c>
      <c r="BA344" s="17">
        <v>1.3220374853042E-2</v>
      </c>
      <c r="BB344" s="17"/>
      <c r="BC344" s="17">
        <v>3.5396929729468599E-3</v>
      </c>
      <c r="BD344" s="17">
        <v>8.4478268470535803E-3</v>
      </c>
      <c r="BE344" s="17">
        <v>0</v>
      </c>
      <c r="BF344" s="17"/>
      <c r="BG344" s="17">
        <v>5.5019800987657196E-3</v>
      </c>
      <c r="BH344" s="17">
        <v>1.7099950029249699E-2</v>
      </c>
      <c r="BI344" s="17">
        <v>0</v>
      </c>
    </row>
    <row r="345" spans="2:61" x14ac:dyDescent="0.3">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row>
    <row r="346" spans="2:61" x14ac:dyDescent="0.3">
      <c r="B346" s="6" t="s">
        <v>262</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row>
    <row r="347" spans="2:61" x14ac:dyDescent="0.3">
      <c r="B347" s="21" t="s">
        <v>417</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row>
    <row r="348" spans="2:61" x14ac:dyDescent="0.3">
      <c r="B348" t="s">
        <v>252</v>
      </c>
      <c r="C348" s="17">
        <v>6.4087298795402495E-2</v>
      </c>
      <c r="D348" s="17">
        <v>8.4683833871560504E-2</v>
      </c>
      <c r="E348" s="17">
        <v>4.5747286411771601E-2</v>
      </c>
      <c r="F348" s="17"/>
      <c r="G348" s="17">
        <v>7.7317857595100195E-2</v>
      </c>
      <c r="H348" s="17">
        <v>5.2667284016239699E-2</v>
      </c>
      <c r="I348" s="17"/>
      <c r="J348" s="17">
        <v>8.2651255088520906E-2</v>
      </c>
      <c r="K348" s="17">
        <v>6.79821502833967E-2</v>
      </c>
      <c r="L348" s="17">
        <v>6.17697124885054E-2</v>
      </c>
      <c r="M348" s="17">
        <v>7.54010078592562E-2</v>
      </c>
      <c r="N348" s="17">
        <v>6.4112501030428107E-2</v>
      </c>
      <c r="O348" s="17">
        <v>4.8530833255510601E-2</v>
      </c>
      <c r="P348" s="17">
        <v>4.9436549325837797E-2</v>
      </c>
      <c r="Q348" s="17">
        <v>6.6846688133896104E-2</v>
      </c>
      <c r="R348" s="17">
        <v>5.0847730797028798E-2</v>
      </c>
      <c r="S348" s="17"/>
      <c r="T348" s="17">
        <v>8.6521053917656396E-2</v>
      </c>
      <c r="U348" s="17">
        <v>4.7913881790838997E-2</v>
      </c>
      <c r="V348" s="17"/>
      <c r="W348" s="17">
        <v>5.1887371701910601E-2</v>
      </c>
      <c r="X348" s="17">
        <v>0.130821680736392</v>
      </c>
      <c r="Y348" s="17"/>
      <c r="Z348" s="17">
        <v>7.21872989573379E-2</v>
      </c>
      <c r="AA348" s="17">
        <v>5.13838387106655E-2</v>
      </c>
      <c r="AB348" s="17"/>
      <c r="AC348" s="17">
        <v>6.5762229658603399E-2</v>
      </c>
      <c r="AD348" s="17">
        <v>5.5751966150017603E-2</v>
      </c>
      <c r="AE348" s="17">
        <v>0</v>
      </c>
      <c r="AF348" s="17"/>
      <c r="AG348" s="17">
        <v>5.8833624210466201E-2</v>
      </c>
      <c r="AH348" s="17">
        <v>6.8260473688005294E-2</v>
      </c>
      <c r="AI348" s="17"/>
      <c r="AJ348" s="17">
        <v>8.0981978859673204E-2</v>
      </c>
      <c r="AK348" s="17">
        <v>4.9725917960659102E-2</v>
      </c>
      <c r="AL348" s="17"/>
      <c r="AM348" s="17">
        <v>6.4513933943028595E-2</v>
      </c>
      <c r="AN348" s="17">
        <v>0</v>
      </c>
      <c r="AO348" s="17">
        <v>6.11427356513672E-2</v>
      </c>
      <c r="AP348" s="17"/>
      <c r="AQ348" s="17">
        <v>5.1036061391486399E-2</v>
      </c>
      <c r="AR348" s="17">
        <v>3.06793367097693E-2</v>
      </c>
      <c r="AS348" s="17">
        <v>8.8629993968267706E-2</v>
      </c>
      <c r="AT348" s="17">
        <v>6.9685812887765597E-2</v>
      </c>
      <c r="AU348" s="17">
        <v>6.1254865041211901E-2</v>
      </c>
      <c r="AV348" s="17"/>
      <c r="AW348" s="17">
        <v>6.1692386198007203E-2</v>
      </c>
      <c r="AX348" s="17">
        <v>6.2696061618782203E-2</v>
      </c>
      <c r="AY348" s="17">
        <v>5.72280212040873E-2</v>
      </c>
      <c r="AZ348" s="17">
        <v>3.6022803771609997E-2</v>
      </c>
      <c r="BA348" s="17">
        <v>0.14189789529181099</v>
      </c>
      <c r="BB348" s="17"/>
      <c r="BC348" s="17">
        <v>8.5885720312554495E-2</v>
      </c>
      <c r="BD348" s="17">
        <v>4.8695295391993902E-2</v>
      </c>
      <c r="BE348" s="17">
        <v>3.9879247812210701E-2</v>
      </c>
      <c r="BF348" s="17"/>
      <c r="BG348" s="17">
        <v>7.5631069540410906E-2</v>
      </c>
      <c r="BH348" s="17">
        <v>2.35774010224876E-2</v>
      </c>
      <c r="BI348" s="17">
        <v>3.9163553288378297E-2</v>
      </c>
    </row>
    <row r="349" spans="2:61" x14ac:dyDescent="0.3">
      <c r="B349" t="s">
        <v>253</v>
      </c>
      <c r="C349" s="17">
        <v>0.129266998887444</v>
      </c>
      <c r="D349" s="17">
        <v>0.15535719311510399</v>
      </c>
      <c r="E349" s="17">
        <v>0.106158994071507</v>
      </c>
      <c r="F349" s="17"/>
      <c r="G349" s="17">
        <v>0.158222532052713</v>
      </c>
      <c r="H349" s="17">
        <v>0.104165274666527</v>
      </c>
      <c r="I349" s="17"/>
      <c r="J349" s="17">
        <v>0.22928850915493201</v>
      </c>
      <c r="K349" s="17">
        <v>0.137044007621164</v>
      </c>
      <c r="L349" s="17">
        <v>7.1773823185044494E-2</v>
      </c>
      <c r="M349" s="17">
        <v>8.6456821405791501E-2</v>
      </c>
      <c r="N349" s="17">
        <v>8.8805748347792896E-2</v>
      </c>
      <c r="O349" s="17">
        <v>0.15379232510303401</v>
      </c>
      <c r="P349" s="17">
        <v>9.0506768295246107E-2</v>
      </c>
      <c r="Q349" s="17">
        <v>0.120643864487103</v>
      </c>
      <c r="R349" s="17">
        <v>0.121275153611342</v>
      </c>
      <c r="S349" s="17"/>
      <c r="T349" s="17">
        <v>0.186618624140622</v>
      </c>
      <c r="U349" s="17">
        <v>8.7919852765261097E-2</v>
      </c>
      <c r="V349" s="17"/>
      <c r="W349" s="17">
        <v>0.11272329962694499</v>
      </c>
      <c r="X349" s="17">
        <v>0.21976209256353099</v>
      </c>
      <c r="Y349" s="17"/>
      <c r="Z349" s="17">
        <v>0.135586210644983</v>
      </c>
      <c r="AA349" s="17">
        <v>0.120079779425973</v>
      </c>
      <c r="AB349" s="17"/>
      <c r="AC349" s="17">
        <v>0.123378189802309</v>
      </c>
      <c r="AD349" s="17">
        <v>0.158572795137426</v>
      </c>
      <c r="AE349" s="17">
        <v>0</v>
      </c>
      <c r="AF349" s="17"/>
      <c r="AG349" s="17">
        <v>0.128871695762658</v>
      </c>
      <c r="AH349" s="17">
        <v>0.134810254445622</v>
      </c>
      <c r="AI349" s="17"/>
      <c r="AJ349" s="17">
        <v>0.15857180616876901</v>
      </c>
      <c r="AK349" s="17">
        <v>0.110676630337704</v>
      </c>
      <c r="AL349" s="17"/>
      <c r="AM349" s="17">
        <v>0.11119507178188601</v>
      </c>
      <c r="AN349" s="17">
        <v>0.158846455469695</v>
      </c>
      <c r="AO349" s="17">
        <v>0.251071462096285</v>
      </c>
      <c r="AP349" s="17"/>
      <c r="AQ349" s="17">
        <v>0.106155128815835</v>
      </c>
      <c r="AR349" s="17">
        <v>0.17847654381237099</v>
      </c>
      <c r="AS349" s="17">
        <v>0.1214282840361</v>
      </c>
      <c r="AT349" s="17">
        <v>0.27142979423967101</v>
      </c>
      <c r="AU349" s="17">
        <v>9.5458437915821301E-2</v>
      </c>
      <c r="AV349" s="17"/>
      <c r="AW349" s="17">
        <v>0.20433274905090801</v>
      </c>
      <c r="AX349" s="17">
        <v>0.16468736952192101</v>
      </c>
      <c r="AY349" s="17">
        <v>7.1604291378279894E-2</v>
      </c>
      <c r="AZ349" s="17">
        <v>8.6464235017011101E-2</v>
      </c>
      <c r="BA349" s="17">
        <v>9.2853979749690604E-2</v>
      </c>
      <c r="BB349" s="17"/>
      <c r="BC349" s="17">
        <v>0.16034939484462199</v>
      </c>
      <c r="BD349" s="17">
        <v>0.12234157383911801</v>
      </c>
      <c r="BE349" s="17">
        <v>0.12659010209160201</v>
      </c>
      <c r="BF349" s="17"/>
      <c r="BG349" s="17">
        <v>0.14509005727872301</v>
      </c>
      <c r="BH349" s="17">
        <v>0.109306735510033</v>
      </c>
      <c r="BI349" s="17">
        <v>8.2592355312075594E-2</v>
      </c>
    </row>
    <row r="350" spans="2:61" x14ac:dyDescent="0.3">
      <c r="B350" t="s">
        <v>254</v>
      </c>
      <c r="C350" s="17">
        <v>0.142122989774007</v>
      </c>
      <c r="D350" s="17">
        <v>0.16513517440501899</v>
      </c>
      <c r="E350" s="17">
        <v>0.119239162834131</v>
      </c>
      <c r="F350" s="17"/>
      <c r="G350" s="17">
        <v>0.16436518488898499</v>
      </c>
      <c r="H350" s="17">
        <v>0.118015410622808</v>
      </c>
      <c r="I350" s="17"/>
      <c r="J350" s="17">
        <v>0.227923502118308</v>
      </c>
      <c r="K350" s="17">
        <v>9.5488782121324098E-2</v>
      </c>
      <c r="L350" s="17">
        <v>0.11404213341696499</v>
      </c>
      <c r="M350" s="17">
        <v>0.212790591741994</v>
      </c>
      <c r="N350" s="17">
        <v>0.13189185041054199</v>
      </c>
      <c r="O350" s="17">
        <v>8.2084174626303297E-2</v>
      </c>
      <c r="P350" s="17">
        <v>0.14610602476752799</v>
      </c>
      <c r="Q350" s="17">
        <v>0.107614715507621</v>
      </c>
      <c r="R350" s="17">
        <v>0.13526680722876699</v>
      </c>
      <c r="S350" s="17"/>
      <c r="T350" s="17">
        <v>0.18489521689025501</v>
      </c>
      <c r="U350" s="17">
        <v>0.111286731573133</v>
      </c>
      <c r="V350" s="17"/>
      <c r="W350" s="17">
        <v>0.13883858569067301</v>
      </c>
      <c r="X350" s="17">
        <v>0.16008889029669601</v>
      </c>
      <c r="Y350" s="17"/>
      <c r="Z350" s="17">
        <v>0.138982704447737</v>
      </c>
      <c r="AA350" s="17">
        <v>0.14857167937146201</v>
      </c>
      <c r="AB350" s="17"/>
      <c r="AC350" s="17">
        <v>0.132862116258916</v>
      </c>
      <c r="AD350" s="17">
        <v>0.18820994358868401</v>
      </c>
      <c r="AE350" s="17">
        <v>0</v>
      </c>
      <c r="AF350" s="17"/>
      <c r="AG350" s="17">
        <v>0.14691697832862299</v>
      </c>
      <c r="AH350" s="17">
        <v>0.13862586175365199</v>
      </c>
      <c r="AI350" s="17"/>
      <c r="AJ350" s="17">
        <v>0.143763340965083</v>
      </c>
      <c r="AK350" s="17">
        <v>0.14317590300840899</v>
      </c>
      <c r="AL350" s="17"/>
      <c r="AM350" s="17">
        <v>0.14429270239199801</v>
      </c>
      <c r="AN350" s="17">
        <v>7.5706979128412302E-2</v>
      </c>
      <c r="AO350" s="17">
        <v>0.13432509874165299</v>
      </c>
      <c r="AP350" s="17"/>
      <c r="AQ350" s="17">
        <v>0.14069581284117799</v>
      </c>
      <c r="AR350" s="17">
        <v>0.246783369143594</v>
      </c>
      <c r="AS350" s="17">
        <v>0.152502179796103</v>
      </c>
      <c r="AT350" s="17">
        <v>0.102787590673121</v>
      </c>
      <c r="AU350" s="17">
        <v>0.12475402302226</v>
      </c>
      <c r="AV350" s="17"/>
      <c r="AW350" s="17">
        <v>0.193995840209813</v>
      </c>
      <c r="AX350" s="17">
        <v>0.16898646792057201</v>
      </c>
      <c r="AY350" s="17">
        <v>0.140170824571861</v>
      </c>
      <c r="AZ350" s="17">
        <v>5.9478659304722202E-2</v>
      </c>
      <c r="BA350" s="17">
        <v>0.12066590241314901</v>
      </c>
      <c r="BB350" s="17"/>
      <c r="BC350" s="17">
        <v>0.168885977198934</v>
      </c>
      <c r="BD350" s="17">
        <v>0.15148205859082201</v>
      </c>
      <c r="BE350" s="17">
        <v>3.6889305345543397E-2</v>
      </c>
      <c r="BF350" s="17"/>
      <c r="BG350" s="17">
        <v>0.17872928233465499</v>
      </c>
      <c r="BH350" s="17">
        <v>3.1240558450280599E-2</v>
      </c>
      <c r="BI350" s="17">
        <v>5.6904078676941403E-2</v>
      </c>
    </row>
    <row r="351" spans="2:61" x14ac:dyDescent="0.3">
      <c r="B351" t="s">
        <v>255</v>
      </c>
      <c r="C351" s="17">
        <v>0.164673865764321</v>
      </c>
      <c r="D351" s="17">
        <v>0.19261656317358</v>
      </c>
      <c r="E351" s="17">
        <v>0.13999262600910301</v>
      </c>
      <c r="F351" s="17"/>
      <c r="G351" s="17">
        <v>0.193352419216824</v>
      </c>
      <c r="H351" s="17">
        <v>0.14017444427577799</v>
      </c>
      <c r="I351" s="17"/>
      <c r="J351" s="17">
        <v>0.154968368964364</v>
      </c>
      <c r="K351" s="17">
        <v>0.236034992765593</v>
      </c>
      <c r="L351" s="17">
        <v>0.12513271794518899</v>
      </c>
      <c r="M351" s="17">
        <v>0.14604439392063501</v>
      </c>
      <c r="N351" s="17">
        <v>0.138589340000077</v>
      </c>
      <c r="O351" s="17">
        <v>0.142517126686275</v>
      </c>
      <c r="P351" s="17">
        <v>0.14029832100041401</v>
      </c>
      <c r="Q351" s="17">
        <v>0.25154684908606501</v>
      </c>
      <c r="R351" s="17">
        <v>0.14754456916122199</v>
      </c>
      <c r="S351" s="17"/>
      <c r="T351" s="17">
        <v>0.17764087350438501</v>
      </c>
      <c r="U351" s="17">
        <v>0.15532541641473199</v>
      </c>
      <c r="V351" s="17"/>
      <c r="W351" s="17">
        <v>0.16907884221144501</v>
      </c>
      <c r="X351" s="17">
        <v>0.140578362700189</v>
      </c>
      <c r="Y351" s="17"/>
      <c r="Z351" s="17">
        <v>0.16603692395974401</v>
      </c>
      <c r="AA351" s="17">
        <v>0.16105254686559101</v>
      </c>
      <c r="AB351" s="17"/>
      <c r="AC351" s="17">
        <v>0.16792358815667799</v>
      </c>
      <c r="AD351" s="17">
        <v>0.14850154621335801</v>
      </c>
      <c r="AE351" s="17">
        <v>0</v>
      </c>
      <c r="AF351" s="17"/>
      <c r="AG351" s="17">
        <v>0.165504857895105</v>
      </c>
      <c r="AH351" s="17">
        <v>0.162024104076055</v>
      </c>
      <c r="AI351" s="17"/>
      <c r="AJ351" s="17">
        <v>0.18597825861668499</v>
      </c>
      <c r="AK351" s="17">
        <v>0.144769119440047</v>
      </c>
      <c r="AL351" s="17"/>
      <c r="AM351" s="17">
        <v>0.166365320200689</v>
      </c>
      <c r="AN351" s="17">
        <v>0.26333371969098901</v>
      </c>
      <c r="AO351" s="17">
        <v>0.16346837450209201</v>
      </c>
      <c r="AP351" s="17"/>
      <c r="AQ351" s="17">
        <v>0.139528468773051</v>
      </c>
      <c r="AR351" s="17">
        <v>0.239274815351119</v>
      </c>
      <c r="AS351" s="17">
        <v>0.20548340203374299</v>
      </c>
      <c r="AT351" s="17">
        <v>0.142209411231734</v>
      </c>
      <c r="AU351" s="17">
        <v>0.17694030597911201</v>
      </c>
      <c r="AV351" s="17"/>
      <c r="AW351" s="17">
        <v>0.169585125620828</v>
      </c>
      <c r="AX351" s="17">
        <v>0.15398873049214301</v>
      </c>
      <c r="AY351" s="17">
        <v>0.173200869823981</v>
      </c>
      <c r="AZ351" s="17">
        <v>0.198129671159615</v>
      </c>
      <c r="BA351" s="17">
        <v>0.111563494432712</v>
      </c>
      <c r="BB351" s="17"/>
      <c r="BC351" s="17">
        <v>0.12407789513424</v>
      </c>
      <c r="BD351" s="17">
        <v>0.18270732244108101</v>
      </c>
      <c r="BE351" s="17">
        <v>0.17019560870860201</v>
      </c>
      <c r="BF351" s="17"/>
      <c r="BG351" s="17">
        <v>0.150851553984996</v>
      </c>
      <c r="BH351" s="17">
        <v>0.22529268059036001</v>
      </c>
      <c r="BI351" s="17">
        <v>0.19025603435996</v>
      </c>
    </row>
    <row r="352" spans="2:61" x14ac:dyDescent="0.3">
      <c r="B352" t="s">
        <v>256</v>
      </c>
      <c r="C352" s="17">
        <v>0.119667306813779</v>
      </c>
      <c r="D352" s="17">
        <v>0.103243796117873</v>
      </c>
      <c r="E352" s="17">
        <v>0.13473110829192</v>
      </c>
      <c r="F352" s="17"/>
      <c r="G352" s="17">
        <v>0.12589894058333101</v>
      </c>
      <c r="H352" s="17">
        <v>0.11517289473749399</v>
      </c>
      <c r="I352" s="17"/>
      <c r="J352" s="17">
        <v>0.121689650873403</v>
      </c>
      <c r="K352" s="17">
        <v>5.8639985445376699E-2</v>
      </c>
      <c r="L352" s="17">
        <v>0.120263549948586</v>
      </c>
      <c r="M352" s="17">
        <v>0.159684484167741</v>
      </c>
      <c r="N352" s="17">
        <v>0.21141625191066399</v>
      </c>
      <c r="O352" s="17">
        <v>0.15278504119878</v>
      </c>
      <c r="P352" s="17">
        <v>0.113597063691256</v>
      </c>
      <c r="Q352" s="17">
        <v>0</v>
      </c>
      <c r="R352" s="17">
        <v>0.12125765666280799</v>
      </c>
      <c r="S352" s="17"/>
      <c r="T352" s="17">
        <v>0.124950105009786</v>
      </c>
      <c r="U352" s="17">
        <v>0.115858720257076</v>
      </c>
      <c r="V352" s="17"/>
      <c r="W352" s="17">
        <v>0.116283930322886</v>
      </c>
      <c r="X352" s="17">
        <v>0.13817459273959601</v>
      </c>
      <c r="Y352" s="17"/>
      <c r="Z352" s="17">
        <v>0.105772487188357</v>
      </c>
      <c r="AA352" s="17">
        <v>0.14355421310732899</v>
      </c>
      <c r="AB352" s="17"/>
      <c r="AC352" s="17">
        <v>0.11316234681031</v>
      </c>
      <c r="AD352" s="17">
        <v>0.15203939253092799</v>
      </c>
      <c r="AE352" s="17">
        <v>0</v>
      </c>
      <c r="AF352" s="17"/>
      <c r="AG352" s="17">
        <v>0.12740587683467</v>
      </c>
      <c r="AH352" s="17">
        <v>0.113278235726902</v>
      </c>
      <c r="AI352" s="17"/>
      <c r="AJ352" s="17">
        <v>0.113303025993714</v>
      </c>
      <c r="AK352" s="17">
        <v>0.12599769042552</v>
      </c>
      <c r="AL352" s="17"/>
      <c r="AM352" s="17">
        <v>0.124018986878678</v>
      </c>
      <c r="AN352" s="17">
        <v>0</v>
      </c>
      <c r="AO352" s="17">
        <v>0.12574348543603001</v>
      </c>
      <c r="AP352" s="17"/>
      <c r="AQ352" s="17">
        <v>0.13448470924463099</v>
      </c>
      <c r="AR352" s="17">
        <v>0.118621484618897</v>
      </c>
      <c r="AS352" s="17">
        <v>0.10772262941606101</v>
      </c>
      <c r="AT352" s="17">
        <v>0.12774076102484699</v>
      </c>
      <c r="AU352" s="17">
        <v>5.3989971765897003E-2</v>
      </c>
      <c r="AV352" s="17"/>
      <c r="AW352" s="17">
        <v>0.13717974942514599</v>
      </c>
      <c r="AX352" s="17">
        <v>0.12548904445937301</v>
      </c>
      <c r="AY352" s="17">
        <v>0.12243818155278099</v>
      </c>
      <c r="AZ352" s="17">
        <v>0.10020373707991</v>
      </c>
      <c r="BA352" s="17">
        <v>0.100088552948603</v>
      </c>
      <c r="BB352" s="17"/>
      <c r="BC352" s="17">
        <v>0.11333139824152701</v>
      </c>
      <c r="BD352" s="17">
        <v>0.1242935945666</v>
      </c>
      <c r="BE352" s="17">
        <v>0.13786599756086501</v>
      </c>
      <c r="BF352" s="17"/>
      <c r="BG352" s="17">
        <v>0.13013143106480499</v>
      </c>
      <c r="BH352" s="17">
        <v>0.172931206029594</v>
      </c>
      <c r="BI352" s="17">
        <v>6.5419675201428301E-2</v>
      </c>
    </row>
    <row r="353" spans="2:61" x14ac:dyDescent="0.3">
      <c r="B353" t="s">
        <v>257</v>
      </c>
      <c r="C353" s="17">
        <v>0.102166349976524</v>
      </c>
      <c r="D353" s="17">
        <v>9.0181762660704795E-2</v>
      </c>
      <c r="E353" s="17">
        <v>0.11319693847427099</v>
      </c>
      <c r="F353" s="17"/>
      <c r="G353" s="17">
        <v>7.9604866098358804E-2</v>
      </c>
      <c r="H353" s="17">
        <v>0.123730404324564</v>
      </c>
      <c r="I353" s="17"/>
      <c r="J353" s="17">
        <v>4.4011227344794797E-2</v>
      </c>
      <c r="K353" s="17">
        <v>0.11109434143829799</v>
      </c>
      <c r="L353" s="17">
        <v>0.12320495308338</v>
      </c>
      <c r="M353" s="17">
        <v>0.14628754742571301</v>
      </c>
      <c r="N353" s="17">
        <v>8.9038932427732004E-2</v>
      </c>
      <c r="O353" s="17">
        <v>0.11368219837407099</v>
      </c>
      <c r="P353" s="17">
        <v>0.14572773161215299</v>
      </c>
      <c r="Q353" s="17">
        <v>7.0313975903768894E-2</v>
      </c>
      <c r="R353" s="17">
        <v>9.0118564467138798E-2</v>
      </c>
      <c r="S353" s="17"/>
      <c r="T353" s="17">
        <v>9.2203271290678096E-2</v>
      </c>
      <c r="U353" s="17">
        <v>0.109349143287646</v>
      </c>
      <c r="V353" s="17"/>
      <c r="W353" s="17">
        <v>0.115342547450951</v>
      </c>
      <c r="X353" s="17">
        <v>3.0091706574978502E-2</v>
      </c>
      <c r="Y353" s="17"/>
      <c r="Z353" s="17">
        <v>9.3791370534418994E-2</v>
      </c>
      <c r="AA353" s="17">
        <v>0.116838085201626</v>
      </c>
      <c r="AB353" s="17"/>
      <c r="AC353" s="17">
        <v>9.9268102790490795E-2</v>
      </c>
      <c r="AD353" s="17">
        <v>0.116589544936328</v>
      </c>
      <c r="AE353" s="17">
        <v>0</v>
      </c>
      <c r="AF353" s="17"/>
      <c r="AG353" s="17">
        <v>0.102763540770567</v>
      </c>
      <c r="AH353" s="17">
        <v>0.101765134967371</v>
      </c>
      <c r="AI353" s="17"/>
      <c r="AJ353" s="17">
        <v>6.6724408262391594E-2</v>
      </c>
      <c r="AK353" s="17">
        <v>0.12639606675180601</v>
      </c>
      <c r="AL353" s="17"/>
      <c r="AM353" s="17">
        <v>0.100094731995339</v>
      </c>
      <c r="AN353" s="17">
        <v>0.157082315528012</v>
      </c>
      <c r="AO353" s="17">
        <v>9.4964039860751095E-2</v>
      </c>
      <c r="AP353" s="17"/>
      <c r="AQ353" s="17">
        <v>0.121536738957153</v>
      </c>
      <c r="AR353" s="17">
        <v>0.14313293189354601</v>
      </c>
      <c r="AS353" s="17">
        <v>6.0031606997594099E-2</v>
      </c>
      <c r="AT353" s="17">
        <v>8.1455679686733104E-2</v>
      </c>
      <c r="AU353" s="17">
        <v>0.15063540304102099</v>
      </c>
      <c r="AV353" s="17"/>
      <c r="AW353" s="17">
        <v>0.103093702432257</v>
      </c>
      <c r="AX353" s="17">
        <v>8.9441081156438104E-2</v>
      </c>
      <c r="AY353" s="17">
        <v>0.10201903224327</v>
      </c>
      <c r="AZ353" s="17">
        <v>0.154001828850543</v>
      </c>
      <c r="BA353" s="17">
        <v>4.83957496238459E-2</v>
      </c>
      <c r="BB353" s="17"/>
      <c r="BC353" s="17">
        <v>9.2658156160797298E-2</v>
      </c>
      <c r="BD353" s="17">
        <v>9.9783222494238502E-2</v>
      </c>
      <c r="BE353" s="17">
        <v>0.105990556002973</v>
      </c>
      <c r="BF353" s="17"/>
      <c r="BG353" s="17">
        <v>0.101616663931311</v>
      </c>
      <c r="BH353" s="17">
        <v>5.1374080744983897E-2</v>
      </c>
      <c r="BI353" s="17">
        <v>0.121899421689006</v>
      </c>
    </row>
    <row r="354" spans="2:61" x14ac:dyDescent="0.3">
      <c r="B354" t="s">
        <v>258</v>
      </c>
      <c r="C354" s="17">
        <v>0.126621114381126</v>
      </c>
      <c r="D354" s="17">
        <v>0.10192578861708899</v>
      </c>
      <c r="E354" s="17">
        <v>0.149134645519092</v>
      </c>
      <c r="F354" s="17"/>
      <c r="G354" s="17">
        <v>7.8107774682653397E-2</v>
      </c>
      <c r="H354" s="17">
        <v>0.16998993055895401</v>
      </c>
      <c r="I354" s="17"/>
      <c r="J354" s="17">
        <v>7.9517070017153899E-2</v>
      </c>
      <c r="K354" s="17">
        <v>0.11819527756291</v>
      </c>
      <c r="L354" s="17">
        <v>0.17043585877237399</v>
      </c>
      <c r="M354" s="17">
        <v>8.5407836560584302E-2</v>
      </c>
      <c r="N354" s="17">
        <v>0.10518168180255399</v>
      </c>
      <c r="O354" s="17">
        <v>0.105324445758588</v>
      </c>
      <c r="P354" s="17">
        <v>0.21700246697147199</v>
      </c>
      <c r="Q354" s="17">
        <v>0.12030541643658201</v>
      </c>
      <c r="R354" s="17">
        <v>0.17102178603095</v>
      </c>
      <c r="S354" s="17"/>
      <c r="T354" s="17">
        <v>7.4145716162849401E-2</v>
      </c>
      <c r="U354" s="17">
        <v>0.16445278782320799</v>
      </c>
      <c r="V354" s="17"/>
      <c r="W354" s="17">
        <v>0.13344217543270201</v>
      </c>
      <c r="X354" s="17">
        <v>8.9309473912268303E-2</v>
      </c>
      <c r="Y354" s="17"/>
      <c r="Z354" s="17">
        <v>0.14492041256936</v>
      </c>
      <c r="AA354" s="17">
        <v>9.4868128582806105E-2</v>
      </c>
      <c r="AB354" s="17"/>
      <c r="AC354" s="17">
        <v>0.13710449839425501</v>
      </c>
      <c r="AD354" s="17">
        <v>7.4450308457983894E-2</v>
      </c>
      <c r="AE354" s="17">
        <v>0</v>
      </c>
      <c r="AF354" s="17"/>
      <c r="AG354" s="17">
        <v>0.131562772593493</v>
      </c>
      <c r="AH354" s="17">
        <v>0.120253056116116</v>
      </c>
      <c r="AI354" s="17"/>
      <c r="AJ354" s="17">
        <v>0.105698364199677</v>
      </c>
      <c r="AK354" s="17">
        <v>0.14100596779393301</v>
      </c>
      <c r="AL354" s="17"/>
      <c r="AM354" s="17">
        <v>0.132050854256236</v>
      </c>
      <c r="AN354" s="17">
        <v>0.25318193947276801</v>
      </c>
      <c r="AO354" s="17">
        <v>7.5626653351767797E-2</v>
      </c>
      <c r="AP354" s="17"/>
      <c r="AQ354" s="17">
        <v>0.14690826730256401</v>
      </c>
      <c r="AR354" s="17">
        <v>0</v>
      </c>
      <c r="AS354" s="17">
        <v>0.10830189570285299</v>
      </c>
      <c r="AT354" s="17">
        <v>9.6835197478872898E-2</v>
      </c>
      <c r="AU354" s="17">
        <v>0.154103438426651</v>
      </c>
      <c r="AV354" s="17"/>
      <c r="AW354" s="17">
        <v>9.3871799077196602E-2</v>
      </c>
      <c r="AX354" s="17">
        <v>0.111715255508504</v>
      </c>
      <c r="AY354" s="17">
        <v>0.163595088324511</v>
      </c>
      <c r="AZ354" s="17">
        <v>0.127041746576321</v>
      </c>
      <c r="BA354" s="17">
        <v>0.147580588436662</v>
      </c>
      <c r="BB354" s="17"/>
      <c r="BC354" s="17">
        <v>9.8632629209057396E-2</v>
      </c>
      <c r="BD354" s="17">
        <v>0.13602004223650799</v>
      </c>
      <c r="BE354" s="17">
        <v>0.17876191714543099</v>
      </c>
      <c r="BF354" s="17"/>
      <c r="BG354" s="17">
        <v>0.10053848669711</v>
      </c>
      <c r="BH354" s="17">
        <v>0.20952199278019101</v>
      </c>
      <c r="BI354" s="17">
        <v>0.18597083803316999</v>
      </c>
    </row>
    <row r="355" spans="2:61" x14ac:dyDescent="0.3">
      <c r="B355" t="s">
        <v>259</v>
      </c>
      <c r="C355" s="17">
        <v>0.12657489248311099</v>
      </c>
      <c r="D355" s="17">
        <v>8.53365966229441E-2</v>
      </c>
      <c r="E355" s="17">
        <v>0.16395136770285901</v>
      </c>
      <c r="F355" s="17"/>
      <c r="G355" s="17">
        <v>0.11458294868655899</v>
      </c>
      <c r="H355" s="17">
        <v>0.13619581453038601</v>
      </c>
      <c r="I355" s="17"/>
      <c r="J355" s="17">
        <v>4.8889147532329702E-2</v>
      </c>
      <c r="K355" s="17">
        <v>0.15121722009579999</v>
      </c>
      <c r="L355" s="17">
        <v>0.17564363703100899</v>
      </c>
      <c r="M355" s="17">
        <v>7.3406019924158197E-2</v>
      </c>
      <c r="N355" s="17">
        <v>0.14810387092768801</v>
      </c>
      <c r="O355" s="17">
        <v>0.20128385499743801</v>
      </c>
      <c r="P355" s="17">
        <v>8.4208222038371097E-2</v>
      </c>
      <c r="Q355" s="17">
        <v>0.16997848360244999</v>
      </c>
      <c r="R355" s="17">
        <v>0.121181787679651</v>
      </c>
      <c r="S355" s="17"/>
      <c r="T355" s="17">
        <v>6.2620513866449803E-2</v>
      </c>
      <c r="U355" s="17">
        <v>0.172682235145906</v>
      </c>
      <c r="V355" s="17"/>
      <c r="W355" s="17">
        <v>0.13609368797871299</v>
      </c>
      <c r="X355" s="17">
        <v>7.4506471962747803E-2</v>
      </c>
      <c r="Y355" s="17"/>
      <c r="Z355" s="17">
        <v>0.12384236558853801</v>
      </c>
      <c r="AA355" s="17">
        <v>0.132212756438811</v>
      </c>
      <c r="AB355" s="17"/>
      <c r="AC355" s="17">
        <v>0.13211051638016899</v>
      </c>
      <c r="AD355" s="17">
        <v>9.9026730588508693E-2</v>
      </c>
      <c r="AE355" s="17">
        <v>0</v>
      </c>
      <c r="AF355" s="17"/>
      <c r="AG355" s="17">
        <v>0.115380059259637</v>
      </c>
      <c r="AH355" s="17">
        <v>0.13945949388747</v>
      </c>
      <c r="AI355" s="17"/>
      <c r="AJ355" s="17">
        <v>0.11735344249722</v>
      </c>
      <c r="AK355" s="17">
        <v>0.13502062473325599</v>
      </c>
      <c r="AL355" s="17"/>
      <c r="AM355" s="17">
        <v>0.13082587843964899</v>
      </c>
      <c r="AN355" s="17">
        <v>0</v>
      </c>
      <c r="AO355" s="17">
        <v>8.4321656899385297E-2</v>
      </c>
      <c r="AP355" s="17"/>
      <c r="AQ355" s="17">
        <v>0.137348423280999</v>
      </c>
      <c r="AR355" s="17">
        <v>4.3031518470704098E-2</v>
      </c>
      <c r="AS355" s="17">
        <v>0.121416654703474</v>
      </c>
      <c r="AT355" s="17">
        <v>9.5900957107286106E-2</v>
      </c>
      <c r="AU355" s="17">
        <v>0.15085593750458801</v>
      </c>
      <c r="AV355" s="17"/>
      <c r="AW355" s="17">
        <v>2.83134945396082E-2</v>
      </c>
      <c r="AX355" s="17">
        <v>0.10120753552343199</v>
      </c>
      <c r="AY355" s="17">
        <v>0.12652154404377999</v>
      </c>
      <c r="AZ355" s="17">
        <v>0.21662824543992301</v>
      </c>
      <c r="BA355" s="17">
        <v>0.210672200845713</v>
      </c>
      <c r="BB355" s="17"/>
      <c r="BC355" s="17">
        <v>0.14161634186470401</v>
      </c>
      <c r="BD355" s="17">
        <v>0.110598535981216</v>
      </c>
      <c r="BE355" s="17">
        <v>0.16694713020020799</v>
      </c>
      <c r="BF355" s="17"/>
      <c r="BG355" s="17">
        <v>0.105381467053365</v>
      </c>
      <c r="BH355" s="17">
        <v>0.126579335533964</v>
      </c>
      <c r="BI355" s="17">
        <v>0.19849416926673699</v>
      </c>
    </row>
    <row r="356" spans="2:61" x14ac:dyDescent="0.3">
      <c r="B356" t="s">
        <v>260</v>
      </c>
      <c r="C356" s="17">
        <v>2.5301540943342602E-3</v>
      </c>
      <c r="D356" s="17">
        <v>0</v>
      </c>
      <c r="E356" s="17">
        <v>4.80988940380491E-3</v>
      </c>
      <c r="F356" s="17"/>
      <c r="G356" s="17">
        <v>0</v>
      </c>
      <c r="H356" s="17">
        <v>4.8602134333251704E-3</v>
      </c>
      <c r="I356" s="17"/>
      <c r="J356" s="17">
        <v>0</v>
      </c>
      <c r="K356" s="17">
        <v>7.9098179956819097E-3</v>
      </c>
      <c r="L356" s="17">
        <v>1.1597403664717501E-2</v>
      </c>
      <c r="M356" s="17">
        <v>0</v>
      </c>
      <c r="N356" s="17">
        <v>0</v>
      </c>
      <c r="O356" s="17">
        <v>0</v>
      </c>
      <c r="P356" s="17">
        <v>0</v>
      </c>
      <c r="Q356" s="17">
        <v>0</v>
      </c>
      <c r="R356" s="17">
        <v>0</v>
      </c>
      <c r="S356" s="17"/>
      <c r="T356" s="17">
        <v>0</v>
      </c>
      <c r="U356" s="17">
        <v>4.3542462728603099E-3</v>
      </c>
      <c r="V356" s="17"/>
      <c r="W356" s="17">
        <v>2.9926997055826502E-3</v>
      </c>
      <c r="X356" s="17">
        <v>0</v>
      </c>
      <c r="Y356" s="17"/>
      <c r="Z356" s="17">
        <v>2.1484337178178802E-3</v>
      </c>
      <c r="AA356" s="17">
        <v>3.17946705382946E-3</v>
      </c>
      <c r="AB356" s="17"/>
      <c r="AC356" s="17">
        <v>3.0385720977358201E-3</v>
      </c>
      <c r="AD356" s="17">
        <v>0</v>
      </c>
      <c r="AE356" s="17">
        <v>0</v>
      </c>
      <c r="AF356" s="17"/>
      <c r="AG356" s="17">
        <v>2.0732125985964802E-3</v>
      </c>
      <c r="AH356" s="17">
        <v>3.36074119228689E-3</v>
      </c>
      <c r="AI356" s="17"/>
      <c r="AJ356" s="17">
        <v>2.9337414802222401E-3</v>
      </c>
      <c r="AK356" s="17">
        <v>2.2857650885744498E-3</v>
      </c>
      <c r="AL356" s="17"/>
      <c r="AM356" s="17">
        <v>3.1734784789390499E-3</v>
      </c>
      <c r="AN356" s="17">
        <v>0</v>
      </c>
      <c r="AO356" s="17">
        <v>0</v>
      </c>
      <c r="AP356" s="17"/>
      <c r="AQ356" s="17">
        <v>2.6505402542679698E-3</v>
      </c>
      <c r="AR356" s="17">
        <v>0</v>
      </c>
      <c r="AS356" s="17">
        <v>4.11853163743573E-3</v>
      </c>
      <c r="AT356" s="17">
        <v>0</v>
      </c>
      <c r="AU356" s="17">
        <v>0</v>
      </c>
      <c r="AV356" s="17"/>
      <c r="AW356" s="17">
        <v>0</v>
      </c>
      <c r="AX356" s="17">
        <v>7.4217576788031597E-3</v>
      </c>
      <c r="AY356" s="17">
        <v>0</v>
      </c>
      <c r="AZ356" s="17">
        <v>0</v>
      </c>
      <c r="BA356" s="17">
        <v>0</v>
      </c>
      <c r="BB356" s="17"/>
      <c r="BC356" s="17">
        <v>3.35066346540291E-3</v>
      </c>
      <c r="BD356" s="17">
        <v>2.8559792002838102E-3</v>
      </c>
      <c r="BE356" s="17">
        <v>0</v>
      </c>
      <c r="BF356" s="17"/>
      <c r="BG356" s="17">
        <v>1.8600689866093601E-3</v>
      </c>
      <c r="BH356" s="17">
        <v>0</v>
      </c>
      <c r="BI356" s="17">
        <v>5.6941747220459601E-3</v>
      </c>
    </row>
    <row r="357" spans="2:61" x14ac:dyDescent="0.3">
      <c r="B357" t="s">
        <v>261</v>
      </c>
      <c r="C357" s="17">
        <v>1.97571615519644E-2</v>
      </c>
      <c r="D357" s="17">
        <v>1.88443469017388E-2</v>
      </c>
      <c r="E357" s="17">
        <v>2.0628143697478101E-2</v>
      </c>
      <c r="F357" s="17"/>
      <c r="G357" s="17">
        <v>8.5474761954767598E-3</v>
      </c>
      <c r="H357" s="17">
        <v>3.0164824134558801E-2</v>
      </c>
      <c r="I357" s="17"/>
      <c r="J357" s="17">
        <v>1.10612689061942E-2</v>
      </c>
      <c r="K357" s="17">
        <v>1.6393424670455799E-2</v>
      </c>
      <c r="L357" s="17">
        <v>2.6136210464229599E-2</v>
      </c>
      <c r="M357" s="17">
        <v>1.45212969941277E-2</v>
      </c>
      <c r="N357" s="17">
        <v>9.5145309276101504E-3</v>
      </c>
      <c r="O357" s="17">
        <v>0</v>
      </c>
      <c r="P357" s="17">
        <v>1.31168522977214E-2</v>
      </c>
      <c r="Q357" s="17">
        <v>9.2750006842512597E-2</v>
      </c>
      <c r="R357" s="17">
        <v>3.1631625060412102E-2</v>
      </c>
      <c r="S357" s="17"/>
      <c r="T357" s="17">
        <v>1.04046252173187E-2</v>
      </c>
      <c r="U357" s="17">
        <v>2.64997897640602E-2</v>
      </c>
      <c r="V357" s="17"/>
      <c r="W357" s="17">
        <v>2.03221335597773E-2</v>
      </c>
      <c r="X357" s="17">
        <v>1.66667285136009E-2</v>
      </c>
      <c r="Y357" s="17"/>
      <c r="Z357" s="17">
        <v>1.67317923917072E-2</v>
      </c>
      <c r="AA357" s="17">
        <v>2.4900666819497701E-2</v>
      </c>
      <c r="AB357" s="17"/>
      <c r="AC357" s="17">
        <v>2.2349209875847799E-2</v>
      </c>
      <c r="AD357" s="17">
        <v>6.8577723967658596E-3</v>
      </c>
      <c r="AE357" s="17">
        <v>0</v>
      </c>
      <c r="AF357" s="17"/>
      <c r="AG357" s="17">
        <v>1.84972077276798E-2</v>
      </c>
      <c r="AH357" s="17">
        <v>1.4968607923901501E-2</v>
      </c>
      <c r="AI357" s="17"/>
      <c r="AJ357" s="17">
        <v>2.1592382850068901E-2</v>
      </c>
      <c r="AK357" s="17">
        <v>1.8773931622026001E-2</v>
      </c>
      <c r="AL357" s="17"/>
      <c r="AM357" s="17">
        <v>2.0293414121023399E-2</v>
      </c>
      <c r="AN357" s="17">
        <v>9.1848590710123496E-2</v>
      </c>
      <c r="AO357" s="17">
        <v>9.3364934606687006E-3</v>
      </c>
      <c r="AP357" s="17"/>
      <c r="AQ357" s="17">
        <v>1.7136785308189999E-2</v>
      </c>
      <c r="AR357" s="17">
        <v>0</v>
      </c>
      <c r="AS357" s="17">
        <v>2.6013940861509301E-2</v>
      </c>
      <c r="AT357" s="17">
        <v>1.19547956699703E-2</v>
      </c>
      <c r="AU357" s="17">
        <v>3.2007617303438603E-2</v>
      </c>
      <c r="AV357" s="17"/>
      <c r="AW357" s="17">
        <v>7.9351534462366296E-3</v>
      </c>
      <c r="AX357" s="17">
        <v>1.0658341191178901E-2</v>
      </c>
      <c r="AY357" s="17">
        <v>3.7525371755803297E-2</v>
      </c>
      <c r="AZ357" s="17">
        <v>2.20290728003446E-2</v>
      </c>
      <c r="BA357" s="17">
        <v>2.6281636257814898E-2</v>
      </c>
      <c r="BB357" s="17"/>
      <c r="BC357" s="17">
        <v>4.14202713079527E-3</v>
      </c>
      <c r="BD357" s="17">
        <v>2.1222375258139602E-2</v>
      </c>
      <c r="BE357" s="17">
        <v>3.6880135132566397E-2</v>
      </c>
      <c r="BF357" s="17"/>
      <c r="BG357" s="17">
        <v>8.4021163190877105E-3</v>
      </c>
      <c r="BH357" s="17">
        <v>3.3076059308856598E-2</v>
      </c>
      <c r="BI357" s="17">
        <v>5.3605699450256998E-2</v>
      </c>
    </row>
    <row r="358" spans="2:61" x14ac:dyDescent="0.3">
      <c r="B358" t="s">
        <v>108</v>
      </c>
      <c r="C358" s="17">
        <v>2.5318674779872701E-3</v>
      </c>
      <c r="D358" s="17">
        <v>2.6749445143865098E-3</v>
      </c>
      <c r="E358" s="17">
        <v>2.4098375840620099E-3</v>
      </c>
      <c r="F358" s="17"/>
      <c r="G358" s="17">
        <v>0</v>
      </c>
      <c r="H358" s="17">
        <v>4.8635046993652196E-3</v>
      </c>
      <c r="I358" s="17"/>
      <c r="J358" s="17">
        <v>0</v>
      </c>
      <c r="K358" s="17">
        <v>0</v>
      </c>
      <c r="L358" s="17">
        <v>0</v>
      </c>
      <c r="M358" s="17">
        <v>0</v>
      </c>
      <c r="N358" s="17">
        <v>1.33452922149118E-2</v>
      </c>
      <c r="O358" s="17">
        <v>0</v>
      </c>
      <c r="P358" s="17">
        <v>0</v>
      </c>
      <c r="Q358" s="17">
        <v>0</v>
      </c>
      <c r="R358" s="17">
        <v>9.8543193006798806E-3</v>
      </c>
      <c r="S358" s="17"/>
      <c r="T358" s="17">
        <v>0</v>
      </c>
      <c r="U358" s="17">
        <v>4.3571949052783002E-3</v>
      </c>
      <c r="V358" s="17"/>
      <c r="W358" s="17">
        <v>2.9947263184144E-3</v>
      </c>
      <c r="X358" s="17">
        <v>0</v>
      </c>
      <c r="Y358" s="17"/>
      <c r="Z358" s="17">
        <v>0</v>
      </c>
      <c r="AA358" s="17">
        <v>3.35883842240865E-3</v>
      </c>
      <c r="AB358" s="17"/>
      <c r="AC358" s="17">
        <v>3.0406297746861698E-3</v>
      </c>
      <c r="AD358" s="17">
        <v>0</v>
      </c>
      <c r="AE358" s="17">
        <v>0</v>
      </c>
      <c r="AF358" s="17"/>
      <c r="AG358" s="17">
        <v>2.1901740185042498E-3</v>
      </c>
      <c r="AH358" s="17">
        <v>3.1940362226196501E-3</v>
      </c>
      <c r="AI358" s="17"/>
      <c r="AJ358" s="17">
        <v>3.0992501064969402E-3</v>
      </c>
      <c r="AK358" s="17">
        <v>2.1723828380662098E-3</v>
      </c>
      <c r="AL358" s="17"/>
      <c r="AM358" s="17">
        <v>3.1756275125339401E-3</v>
      </c>
      <c r="AN358" s="17">
        <v>0</v>
      </c>
      <c r="AO358" s="17">
        <v>0</v>
      </c>
      <c r="AP358" s="17"/>
      <c r="AQ358" s="17">
        <v>2.5190638306434301E-3</v>
      </c>
      <c r="AR358" s="17">
        <v>0</v>
      </c>
      <c r="AS358" s="17">
        <v>4.3508808468586601E-3</v>
      </c>
      <c r="AT358" s="17">
        <v>0</v>
      </c>
      <c r="AU358" s="17">
        <v>0</v>
      </c>
      <c r="AV358" s="17"/>
      <c r="AW358" s="17">
        <v>0</v>
      </c>
      <c r="AX358" s="17">
        <v>3.7083549288521298E-3</v>
      </c>
      <c r="AY358" s="17">
        <v>5.6967751016447901E-3</v>
      </c>
      <c r="AZ358" s="17">
        <v>0</v>
      </c>
      <c r="BA358" s="17">
        <v>0</v>
      </c>
      <c r="BB358" s="17"/>
      <c r="BC358" s="17">
        <v>7.0697964373645896E-3</v>
      </c>
      <c r="BD358" s="17">
        <v>0</v>
      </c>
      <c r="BE358" s="17">
        <v>0</v>
      </c>
      <c r="BF358" s="17"/>
      <c r="BG358" s="17">
        <v>1.76780280892709E-3</v>
      </c>
      <c r="BH358" s="17">
        <v>1.7099950029249699E-2</v>
      </c>
      <c r="BI358" s="17">
        <v>0</v>
      </c>
    </row>
    <row r="359" spans="2:61" x14ac:dyDescent="0.3">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row>
    <row r="360" spans="2:61" x14ac:dyDescent="0.3">
      <c r="B360" s="6" t="s">
        <v>376</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row>
    <row r="361" spans="2:61" x14ac:dyDescent="0.3">
      <c r="B361" s="21" t="s">
        <v>416</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row>
    <row r="362" spans="2:61" x14ac:dyDescent="0.3">
      <c r="B362" t="s">
        <v>269</v>
      </c>
      <c r="C362" s="17">
        <v>0.17654764546923801</v>
      </c>
      <c r="D362" s="17">
        <v>0.195636608375516</v>
      </c>
      <c r="E362" s="17">
        <v>0.16170680976972601</v>
      </c>
      <c r="F362" s="17"/>
      <c r="G362" s="17">
        <v>0.19914955732228101</v>
      </c>
      <c r="H362" s="17">
        <v>0.15950758820097</v>
      </c>
      <c r="I362" s="17"/>
      <c r="J362" s="17">
        <v>0.26202698876695502</v>
      </c>
      <c r="K362" s="17">
        <v>0.156729984233586</v>
      </c>
      <c r="L362" s="17">
        <v>0.133040587680853</v>
      </c>
      <c r="M362" s="17">
        <v>0.163827789301457</v>
      </c>
      <c r="N362" s="17">
        <v>0.1758456449485</v>
      </c>
      <c r="O362" s="17">
        <v>0.15176069922124799</v>
      </c>
      <c r="P362" s="17">
        <v>0.16649251991439901</v>
      </c>
      <c r="Q362" s="17">
        <v>0.190627479996855</v>
      </c>
      <c r="R362" s="17">
        <v>0.18245784388738401</v>
      </c>
      <c r="S362" s="17"/>
      <c r="T362" s="17">
        <v>0.23934476833373899</v>
      </c>
      <c r="U362" s="17">
        <v>0.13540921356886201</v>
      </c>
      <c r="V362" s="17"/>
      <c r="W362" s="17">
        <v>0.16863496542647699</v>
      </c>
      <c r="X362" s="17">
        <v>0.21991986812303499</v>
      </c>
      <c r="Y362" s="17"/>
      <c r="Z362" s="17">
        <v>0.19244329854212799</v>
      </c>
      <c r="AA362" s="17">
        <v>0.15307542237358401</v>
      </c>
      <c r="AB362" s="17"/>
      <c r="AC362" s="17">
        <v>0.206319839300039</v>
      </c>
      <c r="AD362" s="17">
        <v>0.104535267913782</v>
      </c>
      <c r="AE362" s="17">
        <v>0</v>
      </c>
      <c r="AF362" s="17"/>
      <c r="AG362" s="17">
        <v>0.25916809717623401</v>
      </c>
      <c r="AH362" s="17">
        <v>0.107102376032018</v>
      </c>
      <c r="AI362" s="17"/>
      <c r="AJ362" s="17">
        <v>0.31687240564914598</v>
      </c>
      <c r="AK362" s="17">
        <v>0.11121389222516</v>
      </c>
      <c r="AL362" s="17"/>
      <c r="AM362" s="17">
        <v>0.14715784432407999</v>
      </c>
      <c r="AN362" s="17">
        <v>0.29085543609789999</v>
      </c>
      <c r="AO362" s="17">
        <v>0.373486389115046</v>
      </c>
      <c r="AP362" s="17"/>
      <c r="AQ362" s="17">
        <v>0.10235560183039</v>
      </c>
      <c r="AR362" s="17">
        <v>0.28480957188415401</v>
      </c>
      <c r="AS362" s="17">
        <v>0.27142220359659402</v>
      </c>
      <c r="AT362" s="17">
        <v>0.40410030348132198</v>
      </c>
      <c r="AU362" s="17">
        <v>0.129366742645912</v>
      </c>
      <c r="AV362" s="17"/>
      <c r="AW362" s="17">
        <v>0.24167232814925399</v>
      </c>
      <c r="AX362" s="17">
        <v>0.175240752383794</v>
      </c>
      <c r="AY362" s="17">
        <v>0.15713233340147001</v>
      </c>
      <c r="AZ362" s="17">
        <v>0.14435173355087599</v>
      </c>
      <c r="BA362" s="17">
        <v>0.148562051839667</v>
      </c>
      <c r="BB362" s="17"/>
      <c r="BC362" s="17">
        <v>0.26943831683038</v>
      </c>
      <c r="BD362" s="17">
        <v>0.15428550051391901</v>
      </c>
      <c r="BE362" s="17">
        <v>0.101104180027696</v>
      </c>
      <c r="BF362" s="17"/>
      <c r="BG362" s="17">
        <v>0.187212200025554</v>
      </c>
      <c r="BH362" s="17">
        <v>0.19097077858478001</v>
      </c>
      <c r="BI362" s="17">
        <v>0.13615808875197499</v>
      </c>
    </row>
    <row r="363" spans="2:61" x14ac:dyDescent="0.3">
      <c r="B363" t="s">
        <v>270</v>
      </c>
      <c r="C363" s="17">
        <v>0.29181605600918897</v>
      </c>
      <c r="D363" s="17">
        <v>0.33874181551544902</v>
      </c>
      <c r="E363" s="17">
        <v>0.25490261184694102</v>
      </c>
      <c r="F363" s="17"/>
      <c r="G363" s="17">
        <v>0.33040588434541901</v>
      </c>
      <c r="H363" s="17">
        <v>0.26143489491171801</v>
      </c>
      <c r="I363" s="17"/>
      <c r="J363" s="17">
        <v>0.376523392217472</v>
      </c>
      <c r="K363" s="17">
        <v>0.29382482653403502</v>
      </c>
      <c r="L363" s="17">
        <v>0.26868696191847102</v>
      </c>
      <c r="M363" s="17">
        <v>0.22099363367400299</v>
      </c>
      <c r="N363" s="17">
        <v>0.26476643230110303</v>
      </c>
      <c r="O363" s="17">
        <v>0.30977021135580801</v>
      </c>
      <c r="P363" s="17">
        <v>0.28020512887233101</v>
      </c>
      <c r="Q363" s="17">
        <v>0.24055736069435399</v>
      </c>
      <c r="R363" s="17">
        <v>0.31361719467138399</v>
      </c>
      <c r="S363" s="17"/>
      <c r="T363" s="17">
        <v>0.32978578956647198</v>
      </c>
      <c r="U363" s="17">
        <v>0.266942061358317</v>
      </c>
      <c r="V363" s="17"/>
      <c r="W363" s="17">
        <v>0.28180107296774998</v>
      </c>
      <c r="X363" s="17">
        <v>0.34671175152573702</v>
      </c>
      <c r="Y363" s="17"/>
      <c r="Z363" s="17">
        <v>0.30109253002751102</v>
      </c>
      <c r="AA363" s="17">
        <v>0.27914434207081901</v>
      </c>
      <c r="AB363" s="17"/>
      <c r="AC363" s="17">
        <v>0.290968540916342</v>
      </c>
      <c r="AD363" s="17">
        <v>0.293866008296779</v>
      </c>
      <c r="AE363" s="17">
        <v>0</v>
      </c>
      <c r="AF363" s="17"/>
      <c r="AG363" s="17">
        <v>0.31080498577891802</v>
      </c>
      <c r="AH363" s="17">
        <v>0.27137320880017202</v>
      </c>
      <c r="AI363" s="17"/>
      <c r="AJ363" s="17">
        <v>0.29514203724809701</v>
      </c>
      <c r="AK363" s="17">
        <v>0.28994280629214397</v>
      </c>
      <c r="AL363" s="17"/>
      <c r="AM363" s="17">
        <v>0.30067394709578299</v>
      </c>
      <c r="AN363" s="17">
        <v>0.41911809769820801</v>
      </c>
      <c r="AO363" s="17">
        <v>0.289410139795299</v>
      </c>
      <c r="AP363" s="17"/>
      <c r="AQ363" s="17">
        <v>0.295280540736088</v>
      </c>
      <c r="AR363" s="17">
        <v>0.30307063722938499</v>
      </c>
      <c r="AS363" s="17">
        <v>0.314272186556739</v>
      </c>
      <c r="AT363" s="17">
        <v>0.28469412368525998</v>
      </c>
      <c r="AU363" s="17">
        <v>0.20164045706286299</v>
      </c>
      <c r="AV363" s="17"/>
      <c r="AW363" s="17">
        <v>0.35670986515436898</v>
      </c>
      <c r="AX363" s="17">
        <v>0.33169729547561799</v>
      </c>
      <c r="AY363" s="17">
        <v>0.242187996271362</v>
      </c>
      <c r="AZ363" s="17">
        <v>0.25069078784294802</v>
      </c>
      <c r="BA363" s="17">
        <v>0.17909990245874299</v>
      </c>
      <c r="BB363" s="17"/>
      <c r="BC363" s="17">
        <v>0.28312075292722799</v>
      </c>
      <c r="BD363" s="17">
        <v>0.31857011253269502</v>
      </c>
      <c r="BE363" s="17">
        <v>0.270019464198753</v>
      </c>
      <c r="BF363" s="17"/>
      <c r="BG363" s="17">
        <v>0.30003571517977501</v>
      </c>
      <c r="BH363" s="17">
        <v>0.31409525380125197</v>
      </c>
      <c r="BI363" s="17">
        <v>0.25668959948152198</v>
      </c>
    </row>
    <row r="364" spans="2:61" x14ac:dyDescent="0.3">
      <c r="B364" t="s">
        <v>271</v>
      </c>
      <c r="C364" s="17">
        <v>0.17445922994743501</v>
      </c>
      <c r="D364" s="17">
        <v>0.19804343629837301</v>
      </c>
      <c r="E364" s="17">
        <v>0.15447664793798099</v>
      </c>
      <c r="F364" s="17"/>
      <c r="G364" s="17">
        <v>0.17919541223711299</v>
      </c>
      <c r="H364" s="17">
        <v>0.171889429100229</v>
      </c>
      <c r="I364" s="17"/>
      <c r="J364" s="17">
        <v>0.18293021806793999</v>
      </c>
      <c r="K364" s="17">
        <v>0.17204838761299199</v>
      </c>
      <c r="L364" s="17">
        <v>0.25013652847585699</v>
      </c>
      <c r="M364" s="17">
        <v>0.15831009606639099</v>
      </c>
      <c r="N364" s="17">
        <v>0.22447356577213501</v>
      </c>
      <c r="O364" s="17">
        <v>0.13802695249316299</v>
      </c>
      <c r="P364" s="17">
        <v>0.17425566815503599</v>
      </c>
      <c r="Q364" s="17">
        <v>0.15926437526669401</v>
      </c>
      <c r="R364" s="17">
        <v>0.125264660985624</v>
      </c>
      <c r="S364" s="17"/>
      <c r="T364" s="17">
        <v>0.16882132261188601</v>
      </c>
      <c r="U364" s="17">
        <v>0.178152626338932</v>
      </c>
      <c r="V364" s="17"/>
      <c r="W364" s="17">
        <v>0.17331834788723199</v>
      </c>
      <c r="X364" s="17">
        <v>0.18071281159985</v>
      </c>
      <c r="Y364" s="17"/>
      <c r="Z364" s="17">
        <v>0.158655153505038</v>
      </c>
      <c r="AA364" s="17">
        <v>0.197386670525629</v>
      </c>
      <c r="AB364" s="17"/>
      <c r="AC364" s="17">
        <v>0.15719250229229501</v>
      </c>
      <c r="AD364" s="17">
        <v>0.216223639991104</v>
      </c>
      <c r="AE364" s="17">
        <v>0</v>
      </c>
      <c r="AF364" s="17"/>
      <c r="AG364" s="17">
        <v>0.16681005776148</v>
      </c>
      <c r="AH364" s="17">
        <v>0.182449591582311</v>
      </c>
      <c r="AI364" s="17"/>
      <c r="AJ364" s="17">
        <v>0.149915098819834</v>
      </c>
      <c r="AK364" s="17">
        <v>0.185559926847329</v>
      </c>
      <c r="AL364" s="17"/>
      <c r="AM364" s="17">
        <v>0.17735503116033299</v>
      </c>
      <c r="AN364" s="17">
        <v>0.11618353283331199</v>
      </c>
      <c r="AO364" s="17">
        <v>0.14164963861334401</v>
      </c>
      <c r="AP364" s="17"/>
      <c r="AQ364" s="17">
        <v>0.18464536256889399</v>
      </c>
      <c r="AR364" s="17">
        <v>0.151547725867065</v>
      </c>
      <c r="AS364" s="17">
        <v>0.15878508250026899</v>
      </c>
      <c r="AT364" s="17">
        <v>0.138232520080702</v>
      </c>
      <c r="AU364" s="17">
        <v>0.199403118631826</v>
      </c>
      <c r="AV364" s="17"/>
      <c r="AW364" s="17">
        <v>0.12609982111022799</v>
      </c>
      <c r="AX364" s="17">
        <v>0.17671205196769199</v>
      </c>
      <c r="AY364" s="17">
        <v>0.20746757517595099</v>
      </c>
      <c r="AZ364" s="17">
        <v>0.165356877014185</v>
      </c>
      <c r="BA364" s="17">
        <v>0.20475236772581801</v>
      </c>
      <c r="BB364" s="17"/>
      <c r="BC364" s="17">
        <v>0.139135488439498</v>
      </c>
      <c r="BD364" s="17">
        <v>0.18094247502796401</v>
      </c>
      <c r="BE364" s="17">
        <v>0.20170129177009699</v>
      </c>
      <c r="BF364" s="17"/>
      <c r="BG364" s="17">
        <v>0.179380832399162</v>
      </c>
      <c r="BH364" s="17">
        <v>0.17327007882956599</v>
      </c>
      <c r="BI364" s="17">
        <v>0.156206498410499</v>
      </c>
    </row>
    <row r="365" spans="2:61" x14ac:dyDescent="0.3">
      <c r="B365" t="s">
        <v>272</v>
      </c>
      <c r="C365" s="17">
        <v>0.19809141125643201</v>
      </c>
      <c r="D365" s="17">
        <v>0.15407238797526501</v>
      </c>
      <c r="E365" s="17">
        <v>0.23263298543237501</v>
      </c>
      <c r="F365" s="17"/>
      <c r="G365" s="17">
        <v>0.16943841507562801</v>
      </c>
      <c r="H365" s="17">
        <v>0.219693051928704</v>
      </c>
      <c r="I365" s="17"/>
      <c r="J365" s="17">
        <v>0.130876757243651</v>
      </c>
      <c r="K365" s="17">
        <v>0.23509156716899901</v>
      </c>
      <c r="L365" s="17">
        <v>0.15837759598592599</v>
      </c>
      <c r="M365" s="17">
        <v>0.27790330475458103</v>
      </c>
      <c r="N365" s="17">
        <v>0.186474304822174</v>
      </c>
      <c r="O365" s="17">
        <v>0.19596393757605099</v>
      </c>
      <c r="P365" s="17">
        <v>0.21618971411239099</v>
      </c>
      <c r="Q365" s="17">
        <v>0.25538661375712002</v>
      </c>
      <c r="R365" s="17">
        <v>0.15916914818674299</v>
      </c>
      <c r="S365" s="17"/>
      <c r="T365" s="17">
        <v>0.158251432200161</v>
      </c>
      <c r="U365" s="17">
        <v>0.224190604827055</v>
      </c>
      <c r="V365" s="17"/>
      <c r="W365" s="17">
        <v>0.20367941444881299</v>
      </c>
      <c r="X365" s="17">
        <v>0.16746157189223301</v>
      </c>
      <c r="Y365" s="17"/>
      <c r="Z365" s="17">
        <v>0.201335522530082</v>
      </c>
      <c r="AA365" s="17">
        <v>0.19327967031393101</v>
      </c>
      <c r="AB365" s="17"/>
      <c r="AC365" s="17">
        <v>0.19341368739607701</v>
      </c>
      <c r="AD365" s="17">
        <v>0.20940579469241299</v>
      </c>
      <c r="AE365" s="17">
        <v>0</v>
      </c>
      <c r="AF365" s="17"/>
      <c r="AG365" s="17">
        <v>0.142617181072031</v>
      </c>
      <c r="AH365" s="17">
        <v>0.245845432992956</v>
      </c>
      <c r="AI365" s="17"/>
      <c r="AJ365" s="17">
        <v>0.138818387466701</v>
      </c>
      <c r="AK365" s="17">
        <v>0.22492666326920299</v>
      </c>
      <c r="AL365" s="17"/>
      <c r="AM365" s="17">
        <v>0.21258006101720001</v>
      </c>
      <c r="AN365" s="17">
        <v>0.121838407944866</v>
      </c>
      <c r="AO365" s="17">
        <v>0.12171573079270601</v>
      </c>
      <c r="AP365" s="17"/>
      <c r="AQ365" s="17">
        <v>0.233788529024508</v>
      </c>
      <c r="AR365" s="17">
        <v>0.18499640990084601</v>
      </c>
      <c r="AS365" s="17">
        <v>0.15179527662197301</v>
      </c>
      <c r="AT365" s="17">
        <v>9.9869329988623801E-2</v>
      </c>
      <c r="AU365" s="17">
        <v>0.18897497199659</v>
      </c>
      <c r="AV365" s="17"/>
      <c r="AW365" s="17">
        <v>0.16414061053961501</v>
      </c>
      <c r="AX365" s="17">
        <v>0.186349314211117</v>
      </c>
      <c r="AY365" s="17">
        <v>0.209115500385611</v>
      </c>
      <c r="AZ365" s="17">
        <v>0.21560287094949199</v>
      </c>
      <c r="BA365" s="17">
        <v>0.26345693677134402</v>
      </c>
      <c r="BB365" s="17"/>
      <c r="BC365" s="17">
        <v>0.165777456889284</v>
      </c>
      <c r="BD365" s="17">
        <v>0.21600644895524901</v>
      </c>
      <c r="BE365" s="17">
        <v>0.21554694122603299</v>
      </c>
      <c r="BF365" s="17"/>
      <c r="BG365" s="17">
        <v>0.18924419209082999</v>
      </c>
      <c r="BH365" s="17">
        <v>0.16133733739112699</v>
      </c>
      <c r="BI365" s="17">
        <v>0.242569598711494</v>
      </c>
    </row>
    <row r="366" spans="2:61" x14ac:dyDescent="0.3">
      <c r="B366" t="s">
        <v>273</v>
      </c>
      <c r="C366" s="17">
        <v>0.13068220818217999</v>
      </c>
      <c r="D366" s="17">
        <v>8.9508616386403297E-2</v>
      </c>
      <c r="E366" s="17">
        <v>0.16424228862507001</v>
      </c>
      <c r="F366" s="17"/>
      <c r="G366" s="17">
        <v>0.109819218065191</v>
      </c>
      <c r="H366" s="17">
        <v>0.14555804207105899</v>
      </c>
      <c r="I366" s="17"/>
      <c r="J366" s="17">
        <v>3.1532097981007402E-2</v>
      </c>
      <c r="K366" s="17">
        <v>0.126458355837193</v>
      </c>
      <c r="L366" s="17">
        <v>0.13087875427222001</v>
      </c>
      <c r="M366" s="17">
        <v>0.178965176203568</v>
      </c>
      <c r="N366" s="17">
        <v>0.108705778561345</v>
      </c>
      <c r="O366" s="17">
        <v>0.18166188012950801</v>
      </c>
      <c r="P366" s="17">
        <v>0.124283482090899</v>
      </c>
      <c r="Q366" s="17">
        <v>0.154164170284977</v>
      </c>
      <c r="R366" s="17">
        <v>0.16279672502150799</v>
      </c>
      <c r="S366" s="17"/>
      <c r="T366" s="17">
        <v>8.7259599449678302E-2</v>
      </c>
      <c r="U366" s="17">
        <v>0.15912838454814399</v>
      </c>
      <c r="V366" s="17"/>
      <c r="W366" s="17">
        <v>0.14360397048152901</v>
      </c>
      <c r="X366" s="17">
        <v>5.9853418379221202E-2</v>
      </c>
      <c r="Y366" s="17"/>
      <c r="Z366" s="17">
        <v>0.12442441129300701</v>
      </c>
      <c r="AA366" s="17">
        <v>0.13909273165250999</v>
      </c>
      <c r="AB366" s="17"/>
      <c r="AC366" s="17">
        <v>0.12638621194030999</v>
      </c>
      <c r="AD366" s="17">
        <v>0.14107327661014099</v>
      </c>
      <c r="AE366" s="17">
        <v>0</v>
      </c>
      <c r="AF366" s="17"/>
      <c r="AG366" s="17">
        <v>0.103638529800983</v>
      </c>
      <c r="AH366" s="17">
        <v>0.15888809605502099</v>
      </c>
      <c r="AI366" s="17"/>
      <c r="AJ366" s="17">
        <v>7.7371238499343603E-2</v>
      </c>
      <c r="AK366" s="17">
        <v>0.15630884175456</v>
      </c>
      <c r="AL366" s="17"/>
      <c r="AM366" s="17">
        <v>0.13455465670614</v>
      </c>
      <c r="AN366" s="17">
        <v>5.20045254257143E-2</v>
      </c>
      <c r="AO366" s="17">
        <v>6.8651324976788095E-2</v>
      </c>
      <c r="AP366" s="17"/>
      <c r="AQ366" s="17">
        <v>0.15645284373966101</v>
      </c>
      <c r="AR366" s="17">
        <v>5.5754429137200398E-2</v>
      </c>
      <c r="AS366" s="17">
        <v>7.4918307905414705E-2</v>
      </c>
      <c r="AT366" s="17">
        <v>7.3103722764091494E-2</v>
      </c>
      <c r="AU366" s="17">
        <v>0.20316031559127101</v>
      </c>
      <c r="AV366" s="17"/>
      <c r="AW366" s="17">
        <v>6.4277500775733104E-2</v>
      </c>
      <c r="AX366" s="17">
        <v>0.10627367528135501</v>
      </c>
      <c r="AY366" s="17">
        <v>0.15350131597621799</v>
      </c>
      <c r="AZ366" s="17">
        <v>0.21256583301724299</v>
      </c>
      <c r="BA366" s="17">
        <v>0.17019170768070699</v>
      </c>
      <c r="BB366" s="17"/>
      <c r="BC366" s="17">
        <v>0.12709069147945301</v>
      </c>
      <c r="BD366" s="17">
        <v>0.112372984266312</v>
      </c>
      <c r="BE366" s="17">
        <v>0.15806190654848201</v>
      </c>
      <c r="BF366" s="17"/>
      <c r="BG366" s="17">
        <v>0.118942621456682</v>
      </c>
      <c r="BH366" s="17">
        <v>0.11643065535081799</v>
      </c>
      <c r="BI366" s="17">
        <v>0.17547942200664299</v>
      </c>
    </row>
    <row r="367" spans="2:61" x14ac:dyDescent="0.3">
      <c r="B367" t="s">
        <v>85</v>
      </c>
      <c r="C367" s="17">
        <v>1.61960508407273E-2</v>
      </c>
      <c r="D367" s="17">
        <v>1.37864066510805E-2</v>
      </c>
      <c r="E367" s="17">
        <v>1.8186015731726402E-2</v>
      </c>
      <c r="F367" s="17"/>
      <c r="G367" s="17">
        <v>7.5746260719103901E-3</v>
      </c>
      <c r="H367" s="17">
        <v>2.33041949319014E-2</v>
      </c>
      <c r="I367" s="17"/>
      <c r="J367" s="17">
        <v>1.6110545722974198E-2</v>
      </c>
      <c r="K367" s="17">
        <v>5.0160035611103498E-3</v>
      </c>
      <c r="L367" s="17">
        <v>2.5014743391592199E-2</v>
      </c>
      <c r="M367" s="17">
        <v>0</v>
      </c>
      <c r="N367" s="17">
        <v>2.67412393351983E-2</v>
      </c>
      <c r="O367" s="17">
        <v>1.7532963173590599E-2</v>
      </c>
      <c r="P367" s="17">
        <v>2.3144092112966301E-2</v>
      </c>
      <c r="Q367" s="17">
        <v>0</v>
      </c>
      <c r="R367" s="17">
        <v>2.9730147932685101E-2</v>
      </c>
      <c r="S367" s="17"/>
      <c r="T367" s="17">
        <v>9.4815931388150497E-3</v>
      </c>
      <c r="U367" s="17">
        <v>2.05946960065908E-2</v>
      </c>
      <c r="V367" s="17"/>
      <c r="W367" s="17">
        <v>1.54547586015594E-2</v>
      </c>
      <c r="X367" s="17">
        <v>2.0259338105594899E-2</v>
      </c>
      <c r="Y367" s="17"/>
      <c r="Z367" s="17">
        <v>1.1422167593606401E-2</v>
      </c>
      <c r="AA367" s="17">
        <v>2.33746740450235E-2</v>
      </c>
      <c r="AB367" s="17"/>
      <c r="AC367" s="17">
        <v>1.56751250736707E-2</v>
      </c>
      <c r="AD367" s="17">
        <v>1.74560555024206E-2</v>
      </c>
      <c r="AE367" s="17">
        <v>0</v>
      </c>
      <c r="AF367" s="17"/>
      <c r="AG367" s="17">
        <v>1.17401186746399E-2</v>
      </c>
      <c r="AH367" s="17">
        <v>1.5699557071024699E-2</v>
      </c>
      <c r="AI367" s="17"/>
      <c r="AJ367" s="17">
        <v>1.42619738033082E-2</v>
      </c>
      <c r="AK367" s="17">
        <v>1.7405700964707602E-2</v>
      </c>
      <c r="AL367" s="17"/>
      <c r="AM367" s="17">
        <v>1.8428512858101199E-2</v>
      </c>
      <c r="AN367" s="17">
        <v>0</v>
      </c>
      <c r="AO367" s="17">
        <v>5.0867767068171798E-3</v>
      </c>
      <c r="AP367" s="17"/>
      <c r="AQ367" s="17">
        <v>1.7435498386768E-2</v>
      </c>
      <c r="AR367" s="17">
        <v>1.9821225981349701E-2</v>
      </c>
      <c r="AS367" s="17">
        <v>2.15027703675633E-2</v>
      </c>
      <c r="AT367" s="17">
        <v>0</v>
      </c>
      <c r="AU367" s="17">
        <v>1.08549056992617E-2</v>
      </c>
      <c r="AV367" s="17"/>
      <c r="AW367" s="17">
        <v>2.7103341265626201E-2</v>
      </c>
      <c r="AX367" s="17">
        <v>1.27010534073003E-2</v>
      </c>
      <c r="AY367" s="17">
        <v>2.0088842818086601E-2</v>
      </c>
      <c r="AZ367" s="17">
        <v>6.0004302219854797E-3</v>
      </c>
      <c r="BA367" s="17">
        <v>1.6575553364816802E-2</v>
      </c>
      <c r="BB367" s="17"/>
      <c r="BC367" s="17">
        <v>1.33937275989446E-2</v>
      </c>
      <c r="BD367" s="17">
        <v>8.3070484843135502E-3</v>
      </c>
      <c r="BE367" s="17">
        <v>4.0470830456041197E-2</v>
      </c>
      <c r="BF367" s="17"/>
      <c r="BG367" s="17">
        <v>1.49875874943044E-2</v>
      </c>
      <c r="BH367" s="17">
        <v>9.2018654471033804E-3</v>
      </c>
      <c r="BI367" s="17">
        <v>2.30287513417828E-2</v>
      </c>
    </row>
    <row r="368" spans="2:61" x14ac:dyDescent="0.3">
      <c r="B368" t="s">
        <v>274</v>
      </c>
      <c r="C368" s="17">
        <v>1.22073982947986E-2</v>
      </c>
      <c r="D368" s="17">
        <v>1.0210728797913401E-2</v>
      </c>
      <c r="E368" s="17">
        <v>1.38526406561802E-2</v>
      </c>
      <c r="F368" s="17"/>
      <c r="G368" s="17">
        <v>4.4168868824577797E-3</v>
      </c>
      <c r="H368" s="17">
        <v>1.86127988554191E-2</v>
      </c>
      <c r="I368" s="17"/>
      <c r="J368" s="17">
        <v>0</v>
      </c>
      <c r="K368" s="17">
        <v>1.08308750520847E-2</v>
      </c>
      <c r="L368" s="17">
        <v>3.3864828275081103E-2</v>
      </c>
      <c r="M368" s="17">
        <v>0</v>
      </c>
      <c r="N368" s="17">
        <v>1.2993034259544199E-2</v>
      </c>
      <c r="O368" s="17">
        <v>5.2833560506313397E-3</v>
      </c>
      <c r="P368" s="17">
        <v>1.5429394741977499E-2</v>
      </c>
      <c r="Q368" s="17">
        <v>0</v>
      </c>
      <c r="R368" s="17">
        <v>2.69642793146724E-2</v>
      </c>
      <c r="S368" s="17"/>
      <c r="T368" s="17">
        <v>7.0554946992475998E-3</v>
      </c>
      <c r="U368" s="17">
        <v>1.55824133520997E-2</v>
      </c>
      <c r="V368" s="17"/>
      <c r="W368" s="17">
        <v>1.35074701866395E-2</v>
      </c>
      <c r="X368" s="17">
        <v>5.0812403743284197E-3</v>
      </c>
      <c r="Y368" s="17"/>
      <c r="Z368" s="17">
        <v>1.0626916508627701E-2</v>
      </c>
      <c r="AA368" s="17">
        <v>1.46464890185027E-2</v>
      </c>
      <c r="AB368" s="17"/>
      <c r="AC368" s="17">
        <v>1.0044093081265601E-2</v>
      </c>
      <c r="AD368" s="17">
        <v>1.7439956993360501E-2</v>
      </c>
      <c r="AE368" s="17">
        <v>0</v>
      </c>
      <c r="AF368" s="17"/>
      <c r="AG368" s="17">
        <v>5.2210297357148201E-3</v>
      </c>
      <c r="AH368" s="17">
        <v>1.8641737466497301E-2</v>
      </c>
      <c r="AI368" s="17"/>
      <c r="AJ368" s="17">
        <v>7.6188585135700797E-3</v>
      </c>
      <c r="AK368" s="17">
        <v>1.4642168646896299E-2</v>
      </c>
      <c r="AL368" s="17"/>
      <c r="AM368" s="17">
        <v>9.2499468383627596E-3</v>
      </c>
      <c r="AN368" s="17">
        <v>0</v>
      </c>
      <c r="AO368" s="17">
        <v>0</v>
      </c>
      <c r="AP368" s="17"/>
      <c r="AQ368" s="17">
        <v>1.00416237136915E-2</v>
      </c>
      <c r="AR368" s="17">
        <v>0</v>
      </c>
      <c r="AS368" s="17">
        <v>7.3041724514463901E-3</v>
      </c>
      <c r="AT368" s="17">
        <v>0</v>
      </c>
      <c r="AU368" s="17">
        <v>6.6599488372276403E-2</v>
      </c>
      <c r="AV368" s="17"/>
      <c r="AW368" s="17">
        <v>1.9996533005174899E-2</v>
      </c>
      <c r="AX368" s="17">
        <v>1.10258572731235E-2</v>
      </c>
      <c r="AY368" s="17">
        <v>1.05064359713025E-2</v>
      </c>
      <c r="AZ368" s="17">
        <v>5.4314674032695399E-3</v>
      </c>
      <c r="BA368" s="17">
        <v>1.7361480158904399E-2</v>
      </c>
      <c r="BB368" s="17"/>
      <c r="BC368" s="17">
        <v>2.0435658352112702E-3</v>
      </c>
      <c r="BD368" s="17">
        <v>9.5154302195474896E-3</v>
      </c>
      <c r="BE368" s="17">
        <v>1.3095385772897599E-2</v>
      </c>
      <c r="BF368" s="17"/>
      <c r="BG368" s="17">
        <v>1.01968513536921E-2</v>
      </c>
      <c r="BH368" s="17">
        <v>3.4694030595353503E-2</v>
      </c>
      <c r="BI368" s="17">
        <v>9.8680412960838407E-3</v>
      </c>
    </row>
    <row r="369" spans="2:61" x14ac:dyDescent="0.3">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row>
    <row r="370" spans="2:61" x14ac:dyDescent="0.3">
      <c r="B370" s="6" t="s">
        <v>377</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row>
    <row r="371" spans="2:61" x14ac:dyDescent="0.3">
      <c r="B371" s="21" t="s">
        <v>416</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row>
    <row r="372" spans="2:61" x14ac:dyDescent="0.3">
      <c r="B372" t="s">
        <v>269</v>
      </c>
      <c r="C372" s="17">
        <v>0.100773101597814</v>
      </c>
      <c r="D372" s="17">
        <v>0.11932072912222</v>
      </c>
      <c r="E372" s="17">
        <v>8.6138757095343396E-2</v>
      </c>
      <c r="F372" s="17"/>
      <c r="G372" s="17">
        <v>0.124398171483368</v>
      </c>
      <c r="H372" s="17">
        <v>8.1088934891061906E-2</v>
      </c>
      <c r="I372" s="17"/>
      <c r="J372" s="17">
        <v>0.152668819800512</v>
      </c>
      <c r="K372" s="17">
        <v>6.7912044280415806E-2</v>
      </c>
      <c r="L372" s="17">
        <v>0.11301095831137201</v>
      </c>
      <c r="M372" s="17">
        <v>0.122464997374339</v>
      </c>
      <c r="N372" s="17">
        <v>8.6436330280702106E-2</v>
      </c>
      <c r="O372" s="17">
        <v>8.2122488664874704E-2</v>
      </c>
      <c r="P372" s="17">
        <v>7.93923113518714E-2</v>
      </c>
      <c r="Q372" s="17">
        <v>0.102004533705107</v>
      </c>
      <c r="R372" s="17">
        <v>0.104585354555666</v>
      </c>
      <c r="S372" s="17"/>
      <c r="T372" s="17">
        <v>0.14971785786078601</v>
      </c>
      <c r="U372" s="17">
        <v>6.8709363156334802E-2</v>
      </c>
      <c r="V372" s="17"/>
      <c r="W372" s="17">
        <v>8.8267399873633703E-2</v>
      </c>
      <c r="X372" s="17">
        <v>0.16932131493285599</v>
      </c>
      <c r="Y372" s="17"/>
      <c r="Z372" s="17">
        <v>0.104426230829301</v>
      </c>
      <c r="AA372" s="17">
        <v>9.4639669268264906E-2</v>
      </c>
      <c r="AB372" s="17"/>
      <c r="AC372" s="17">
        <v>0.116721579517824</v>
      </c>
      <c r="AD372" s="17">
        <v>6.2197247230559999E-2</v>
      </c>
      <c r="AE372" s="17">
        <v>0</v>
      </c>
      <c r="AF372" s="17"/>
      <c r="AG372" s="17">
        <v>0.14497458648973399</v>
      </c>
      <c r="AH372" s="17">
        <v>6.2942780006967902E-2</v>
      </c>
      <c r="AI372" s="17"/>
      <c r="AJ372" s="17">
        <v>0.200301270598848</v>
      </c>
      <c r="AK372" s="17">
        <v>5.4028109987745598E-2</v>
      </c>
      <c r="AL372" s="17"/>
      <c r="AM372" s="17">
        <v>8.4355760162149004E-2</v>
      </c>
      <c r="AN372" s="17">
        <v>0</v>
      </c>
      <c r="AO372" s="17">
        <v>0.22885456672090701</v>
      </c>
      <c r="AP372" s="17"/>
      <c r="AQ372" s="17">
        <v>4.6276207505902202E-2</v>
      </c>
      <c r="AR372" s="17">
        <v>0.22724357009290999</v>
      </c>
      <c r="AS372" s="17">
        <v>0.18911475039697301</v>
      </c>
      <c r="AT372" s="17">
        <v>0.229410731391156</v>
      </c>
      <c r="AU372" s="17">
        <v>4.11095465870574E-2</v>
      </c>
      <c r="AV372" s="17"/>
      <c r="AW372" s="17">
        <v>0.10469562457562601</v>
      </c>
      <c r="AX372" s="17">
        <v>0.10979599608894999</v>
      </c>
      <c r="AY372" s="17">
        <v>9.0172278468644895E-2</v>
      </c>
      <c r="AZ372" s="17">
        <v>7.91203538759397E-2</v>
      </c>
      <c r="BA372" s="17">
        <v>0.121437780079879</v>
      </c>
      <c r="BB372" s="17"/>
      <c r="BC372" s="17">
        <v>0.15886885864915201</v>
      </c>
      <c r="BD372" s="17">
        <v>8.3423465442123701E-2</v>
      </c>
      <c r="BE372" s="17">
        <v>4.2453881978910001E-2</v>
      </c>
      <c r="BF372" s="17"/>
      <c r="BG372" s="17">
        <v>0.108709071800351</v>
      </c>
      <c r="BH372" s="17">
        <v>0.107035205620329</v>
      </c>
      <c r="BI372" s="17">
        <v>7.2414529319741697E-2</v>
      </c>
    </row>
    <row r="373" spans="2:61" x14ac:dyDescent="0.3">
      <c r="B373" t="s">
        <v>270</v>
      </c>
      <c r="C373" s="17">
        <v>0.17613087899870999</v>
      </c>
      <c r="D373" s="17">
        <v>0.21859249993813001</v>
      </c>
      <c r="E373" s="17">
        <v>0.14094811521559</v>
      </c>
      <c r="F373" s="17"/>
      <c r="G373" s="17">
        <v>0.23668482844274</v>
      </c>
      <c r="H373" s="17">
        <v>0.12831642566146201</v>
      </c>
      <c r="I373" s="17"/>
      <c r="J373" s="17">
        <v>0.34897174211340498</v>
      </c>
      <c r="K373" s="17">
        <v>0.156762688680292</v>
      </c>
      <c r="L373" s="17">
        <v>0.12810141161796099</v>
      </c>
      <c r="M373" s="17">
        <v>0.144440606959754</v>
      </c>
      <c r="N373" s="17">
        <v>0.181546190970267</v>
      </c>
      <c r="O373" s="17">
        <v>0.169464826969073</v>
      </c>
      <c r="P373" s="17">
        <v>0.143970210960015</v>
      </c>
      <c r="Q373" s="17">
        <v>0.16008249201660199</v>
      </c>
      <c r="R373" s="17">
        <v>0.123246925849215</v>
      </c>
      <c r="S373" s="17"/>
      <c r="T373" s="17">
        <v>0.25645580413854602</v>
      </c>
      <c r="U373" s="17">
        <v>0.12350997358083</v>
      </c>
      <c r="V373" s="17"/>
      <c r="W373" s="17">
        <v>0.16001219013738599</v>
      </c>
      <c r="X373" s="17">
        <v>0.26448316398971</v>
      </c>
      <c r="Y373" s="17"/>
      <c r="Z373" s="17">
        <v>0.1735785360679</v>
      </c>
      <c r="AA373" s="17">
        <v>0.17982441231747201</v>
      </c>
      <c r="AB373" s="17"/>
      <c r="AC373" s="17">
        <v>0.20198505774784201</v>
      </c>
      <c r="AD373" s="17">
        <v>0.113595316720375</v>
      </c>
      <c r="AE373" s="17">
        <v>0</v>
      </c>
      <c r="AF373" s="17"/>
      <c r="AG373" s="17">
        <v>0.25585329083109698</v>
      </c>
      <c r="AH373" s="17">
        <v>0.112723107807271</v>
      </c>
      <c r="AI373" s="17"/>
      <c r="AJ373" s="17">
        <v>0.26990552140512603</v>
      </c>
      <c r="AK373" s="17">
        <v>0.133435399810411</v>
      </c>
      <c r="AL373" s="17"/>
      <c r="AM373" s="17">
        <v>0.167700530238547</v>
      </c>
      <c r="AN373" s="17">
        <v>0.21941710521864599</v>
      </c>
      <c r="AO373" s="17">
        <v>0.26054869180900497</v>
      </c>
      <c r="AP373" s="17"/>
      <c r="AQ373" s="17">
        <v>0.13236667441662001</v>
      </c>
      <c r="AR373" s="17">
        <v>0.16794209879748001</v>
      </c>
      <c r="AS373" s="17">
        <v>0.26679282636614898</v>
      </c>
      <c r="AT373" s="17">
        <v>0.29251928341048</v>
      </c>
      <c r="AU373" s="17">
        <v>0.10345986416676201</v>
      </c>
      <c r="AV373" s="17"/>
      <c r="AW373" s="17">
        <v>0.242869441725929</v>
      </c>
      <c r="AX373" s="17">
        <v>0.177196700449581</v>
      </c>
      <c r="AY373" s="17">
        <v>0.14586918613814601</v>
      </c>
      <c r="AZ373" s="17">
        <v>0.145337408677436</v>
      </c>
      <c r="BA373" s="17">
        <v>0.15955366130214099</v>
      </c>
      <c r="BB373" s="17"/>
      <c r="BC373" s="17">
        <v>0.20382765292561</v>
      </c>
      <c r="BD373" s="17">
        <v>0.16081352446158301</v>
      </c>
      <c r="BE373" s="17">
        <v>0.17516781929702299</v>
      </c>
      <c r="BF373" s="17"/>
      <c r="BG373" s="17">
        <v>0.205204889203709</v>
      </c>
      <c r="BH373" s="17">
        <v>0.13678018287975199</v>
      </c>
      <c r="BI373" s="17">
        <v>9.6591763526056404E-2</v>
      </c>
    </row>
    <row r="374" spans="2:61" x14ac:dyDescent="0.3">
      <c r="B374" t="s">
        <v>271</v>
      </c>
      <c r="C374" s="17">
        <v>0.15183932683052301</v>
      </c>
      <c r="D374" s="17">
        <v>0.176029598672647</v>
      </c>
      <c r="E374" s="17">
        <v>0.132814677510632</v>
      </c>
      <c r="F374" s="17"/>
      <c r="G374" s="17">
        <v>0.16336195333845699</v>
      </c>
      <c r="H374" s="17">
        <v>0.14179276561957299</v>
      </c>
      <c r="I374" s="17"/>
      <c r="J374" s="17">
        <v>0.146096141833333</v>
      </c>
      <c r="K374" s="17">
        <v>0.196518261041396</v>
      </c>
      <c r="L374" s="17">
        <v>0.16729044367058701</v>
      </c>
      <c r="M374" s="17">
        <v>0.15685384348551801</v>
      </c>
      <c r="N374" s="17">
        <v>0.131206796439996</v>
      </c>
      <c r="O374" s="17">
        <v>0.13404022028451901</v>
      </c>
      <c r="P374" s="17">
        <v>0.12774499021300501</v>
      </c>
      <c r="Q374" s="17">
        <v>0.127638691897663</v>
      </c>
      <c r="R374" s="17">
        <v>0.14064134372172299</v>
      </c>
      <c r="S374" s="17"/>
      <c r="T374" s="17">
        <v>0.15106120839516299</v>
      </c>
      <c r="U374" s="17">
        <v>0.15234907267242301</v>
      </c>
      <c r="V374" s="17"/>
      <c r="W374" s="17">
        <v>0.146326582393213</v>
      </c>
      <c r="X374" s="17">
        <v>0.18205664610494501</v>
      </c>
      <c r="Y374" s="17"/>
      <c r="Z374" s="17">
        <v>0.149321861174293</v>
      </c>
      <c r="AA374" s="17">
        <v>0.15693274676221</v>
      </c>
      <c r="AB374" s="17"/>
      <c r="AC374" s="17">
        <v>0.14236866610365001</v>
      </c>
      <c r="AD374" s="17">
        <v>0.17474676858100699</v>
      </c>
      <c r="AE374" s="17">
        <v>0</v>
      </c>
      <c r="AF374" s="17"/>
      <c r="AG374" s="17">
        <v>0.12976693934731501</v>
      </c>
      <c r="AH374" s="17">
        <v>0.167701714608567</v>
      </c>
      <c r="AI374" s="17"/>
      <c r="AJ374" s="17">
        <v>0.16358321282177701</v>
      </c>
      <c r="AK374" s="17">
        <v>0.14640712886598301</v>
      </c>
      <c r="AL374" s="17"/>
      <c r="AM374" s="17">
        <v>0.15476319774338901</v>
      </c>
      <c r="AN374" s="17">
        <v>0.180710829193439</v>
      </c>
      <c r="AO374" s="17">
        <v>0.15625556388629899</v>
      </c>
      <c r="AP374" s="17"/>
      <c r="AQ374" s="17">
        <v>0.14903094224511099</v>
      </c>
      <c r="AR374" s="17">
        <v>0.146738841938584</v>
      </c>
      <c r="AS374" s="17">
        <v>0.16973121781015099</v>
      </c>
      <c r="AT374" s="17">
        <v>0.15954102360229599</v>
      </c>
      <c r="AU374" s="17">
        <v>0.113126411543529</v>
      </c>
      <c r="AV374" s="17"/>
      <c r="AW374" s="17">
        <v>0.136844156330935</v>
      </c>
      <c r="AX374" s="17">
        <v>0.16665515907444001</v>
      </c>
      <c r="AY374" s="17">
        <v>0.19208977152121001</v>
      </c>
      <c r="AZ374" s="17">
        <v>0.11100475243185901</v>
      </c>
      <c r="BA374" s="17">
        <v>9.4403445379135503E-2</v>
      </c>
      <c r="BB374" s="17"/>
      <c r="BC374" s="17">
        <v>0.10809268293739401</v>
      </c>
      <c r="BD374" s="17">
        <v>0.176992925549046</v>
      </c>
      <c r="BE374" s="17">
        <v>0.16439609947612099</v>
      </c>
      <c r="BF374" s="17"/>
      <c r="BG374" s="17">
        <v>0.15689218750668399</v>
      </c>
      <c r="BH374" s="17">
        <v>0.12377442996126301</v>
      </c>
      <c r="BI374" s="17">
        <v>0.14688269213671801</v>
      </c>
    </row>
    <row r="375" spans="2:61" x14ac:dyDescent="0.3">
      <c r="B375" t="s">
        <v>272</v>
      </c>
      <c r="C375" s="17">
        <v>0.22686256578754699</v>
      </c>
      <c r="D375" s="17">
        <v>0.22303937481396599</v>
      </c>
      <c r="E375" s="17">
        <v>0.23062926509914</v>
      </c>
      <c r="F375" s="17"/>
      <c r="G375" s="17">
        <v>0.20972263395610999</v>
      </c>
      <c r="H375" s="17">
        <v>0.242411391968573</v>
      </c>
      <c r="I375" s="17"/>
      <c r="J375" s="17">
        <v>0.199903461958299</v>
      </c>
      <c r="K375" s="17">
        <v>0.19806587887782401</v>
      </c>
      <c r="L375" s="17">
        <v>0.213454959592393</v>
      </c>
      <c r="M375" s="17">
        <v>0.227837658850708</v>
      </c>
      <c r="N375" s="17">
        <v>0.25163605400177902</v>
      </c>
      <c r="O375" s="17">
        <v>0.276077840464313</v>
      </c>
      <c r="P375" s="17">
        <v>0.272761376087089</v>
      </c>
      <c r="Q375" s="17">
        <v>0.20684331845894099</v>
      </c>
      <c r="R375" s="17">
        <v>0.21945735015916201</v>
      </c>
      <c r="S375" s="17"/>
      <c r="T375" s="17">
        <v>0.21099838527793299</v>
      </c>
      <c r="U375" s="17">
        <v>0.237255199713757</v>
      </c>
      <c r="V375" s="17"/>
      <c r="W375" s="17">
        <v>0.228912944322406</v>
      </c>
      <c r="X375" s="17">
        <v>0.21562370943825401</v>
      </c>
      <c r="Y375" s="17"/>
      <c r="Z375" s="17">
        <v>0.23966105246185701</v>
      </c>
      <c r="AA375" s="17">
        <v>0.21008390060024701</v>
      </c>
      <c r="AB375" s="17"/>
      <c r="AC375" s="17">
        <v>0.233451503013165</v>
      </c>
      <c r="AD375" s="17">
        <v>0.210925378293841</v>
      </c>
      <c r="AE375" s="17">
        <v>0</v>
      </c>
      <c r="AF375" s="17"/>
      <c r="AG375" s="17">
        <v>0.226200547489984</v>
      </c>
      <c r="AH375" s="17">
        <v>0.22503755774675799</v>
      </c>
      <c r="AI375" s="17"/>
      <c r="AJ375" s="17">
        <v>0.17946667904767599</v>
      </c>
      <c r="AK375" s="17">
        <v>0.24663861064496501</v>
      </c>
      <c r="AL375" s="17"/>
      <c r="AM375" s="17">
        <v>0.235103196443536</v>
      </c>
      <c r="AN375" s="17">
        <v>0.49021837882098201</v>
      </c>
      <c r="AO375" s="17">
        <v>0.137855914338467</v>
      </c>
      <c r="AP375" s="17"/>
      <c r="AQ375" s="17">
        <v>0.24900632388022001</v>
      </c>
      <c r="AR375" s="17">
        <v>0.15288415432621999</v>
      </c>
      <c r="AS375" s="17">
        <v>0.194935992850407</v>
      </c>
      <c r="AT375" s="17">
        <v>0.13266771220821899</v>
      </c>
      <c r="AU375" s="17">
        <v>0.30716452868338301</v>
      </c>
      <c r="AV375" s="17"/>
      <c r="AW375" s="17">
        <v>0.209309727341285</v>
      </c>
      <c r="AX375" s="17">
        <v>0.21774545225814901</v>
      </c>
      <c r="AY375" s="17">
        <v>0.21168147198770401</v>
      </c>
      <c r="AZ375" s="17">
        <v>0.26087867866036801</v>
      </c>
      <c r="BA375" s="17">
        <v>0.28026480471029402</v>
      </c>
      <c r="BB375" s="17"/>
      <c r="BC375" s="17">
        <v>0.21075424062199699</v>
      </c>
      <c r="BD375" s="17">
        <v>0.24268293637023799</v>
      </c>
      <c r="BE375" s="17">
        <v>0.190518888301311</v>
      </c>
      <c r="BF375" s="17"/>
      <c r="BG375" s="17">
        <v>0.21471647755994799</v>
      </c>
      <c r="BH375" s="17">
        <v>0.221724621907605</v>
      </c>
      <c r="BI375" s="17">
        <v>0.26964276470086801</v>
      </c>
    </row>
    <row r="376" spans="2:61" x14ac:dyDescent="0.3">
      <c r="B376" t="s">
        <v>273</v>
      </c>
      <c r="C376" s="17">
        <v>0.30489733650340001</v>
      </c>
      <c r="D376" s="17">
        <v>0.234265922263724</v>
      </c>
      <c r="E376" s="17">
        <v>0.36119801151105801</v>
      </c>
      <c r="F376" s="17"/>
      <c r="G376" s="17">
        <v>0.243206041676676</v>
      </c>
      <c r="H376" s="17">
        <v>0.35292763761328899</v>
      </c>
      <c r="I376" s="17"/>
      <c r="J376" s="17">
        <v>0.120994392755385</v>
      </c>
      <c r="K376" s="17">
        <v>0.34820978551897702</v>
      </c>
      <c r="L376" s="17">
        <v>0.347028766238345</v>
      </c>
      <c r="M376" s="17">
        <v>0.29556819122841999</v>
      </c>
      <c r="N376" s="17">
        <v>0.266369909481875</v>
      </c>
      <c r="O376" s="17">
        <v>0.29683623314056001</v>
      </c>
      <c r="P376" s="17">
        <v>0.34203330749805799</v>
      </c>
      <c r="Q376" s="17">
        <v>0.40343096392168698</v>
      </c>
      <c r="R376" s="17">
        <v>0.373691857189828</v>
      </c>
      <c r="S376" s="17"/>
      <c r="T376" s="17">
        <v>0.199931562929477</v>
      </c>
      <c r="U376" s="17">
        <v>0.37366047613574299</v>
      </c>
      <c r="V376" s="17"/>
      <c r="W376" s="17">
        <v>0.33747340459136599</v>
      </c>
      <c r="X376" s="17">
        <v>0.12633628378029599</v>
      </c>
      <c r="Y376" s="17"/>
      <c r="Z376" s="17">
        <v>0.30135863166447602</v>
      </c>
      <c r="AA376" s="17">
        <v>0.31104986945048702</v>
      </c>
      <c r="AB376" s="17"/>
      <c r="AC376" s="17">
        <v>0.27980250363617698</v>
      </c>
      <c r="AD376" s="17">
        <v>0.365596208390225</v>
      </c>
      <c r="AE376" s="17">
        <v>0</v>
      </c>
      <c r="AF376" s="17"/>
      <c r="AG376" s="17">
        <v>0.218707371418629</v>
      </c>
      <c r="AH376" s="17">
        <v>0.37903392015295301</v>
      </c>
      <c r="AI376" s="17"/>
      <c r="AJ376" s="17">
        <v>0.15503063122430399</v>
      </c>
      <c r="AK376" s="17">
        <v>0.37678827777466101</v>
      </c>
      <c r="AL376" s="17"/>
      <c r="AM376" s="17">
        <v>0.32566486539427397</v>
      </c>
      <c r="AN376" s="17">
        <v>5.20045254257143E-2</v>
      </c>
      <c r="AO376" s="17">
        <v>0.163321762042513</v>
      </c>
      <c r="AP376" s="17"/>
      <c r="AQ376" s="17">
        <v>0.38752763665990297</v>
      </c>
      <c r="AR376" s="17">
        <v>0.24854243135272899</v>
      </c>
      <c r="AS376" s="17">
        <v>0.15546882623740199</v>
      </c>
      <c r="AT376" s="17">
        <v>0.13390101427585999</v>
      </c>
      <c r="AU376" s="17">
        <v>0.34476514457662299</v>
      </c>
      <c r="AV376" s="17"/>
      <c r="AW376" s="17">
        <v>0.217763599725352</v>
      </c>
      <c r="AX376" s="17">
        <v>0.29742181395865702</v>
      </c>
      <c r="AY376" s="17">
        <v>0.317988634283354</v>
      </c>
      <c r="AZ376" s="17">
        <v>0.39856518621220599</v>
      </c>
      <c r="BA376" s="17">
        <v>0.31914180315584101</v>
      </c>
      <c r="BB376" s="17"/>
      <c r="BC376" s="17">
        <v>0.28606071556953899</v>
      </c>
      <c r="BD376" s="17">
        <v>0.30914216023514401</v>
      </c>
      <c r="BE376" s="17">
        <v>0.31579984577201597</v>
      </c>
      <c r="BF376" s="17"/>
      <c r="BG376" s="17">
        <v>0.28241245293519202</v>
      </c>
      <c r="BH376" s="17">
        <v>0.324256128203051</v>
      </c>
      <c r="BI376" s="17">
        <v>0.36914679083951801</v>
      </c>
    </row>
    <row r="377" spans="2:61" x14ac:dyDescent="0.3">
      <c r="B377" t="s">
        <v>85</v>
      </c>
      <c r="C377" s="17">
        <v>1.36097020924124E-2</v>
      </c>
      <c r="D377" s="17">
        <v>1.6165185632299E-2</v>
      </c>
      <c r="E377" s="17">
        <v>1.1592556533210801E-2</v>
      </c>
      <c r="F377" s="17"/>
      <c r="G377" s="17">
        <v>8.3094219318552692E-3</v>
      </c>
      <c r="H377" s="17">
        <v>1.8006243524362801E-2</v>
      </c>
      <c r="I377" s="17"/>
      <c r="J377" s="17">
        <v>0</v>
      </c>
      <c r="K377" s="17">
        <v>1.81134101806554E-2</v>
      </c>
      <c r="L377" s="17">
        <v>7.6342284366237301E-3</v>
      </c>
      <c r="M377" s="17">
        <v>2.3592071960254701E-2</v>
      </c>
      <c r="N377" s="17">
        <v>2.8105020152533602E-2</v>
      </c>
      <c r="O377" s="17">
        <v>1.86420712524384E-2</v>
      </c>
      <c r="P377" s="17">
        <v>9.3342045739922205E-3</v>
      </c>
      <c r="Q377" s="17">
        <v>0</v>
      </c>
      <c r="R377" s="17">
        <v>1.1412889209732401E-2</v>
      </c>
      <c r="S377" s="17"/>
      <c r="T377" s="17">
        <v>1.6479735497172701E-2</v>
      </c>
      <c r="U377" s="17">
        <v>1.1729541531103E-2</v>
      </c>
      <c r="V377" s="17"/>
      <c r="W377" s="17">
        <v>1.3502390602616701E-2</v>
      </c>
      <c r="X377" s="17">
        <v>1.4197914658012701E-2</v>
      </c>
      <c r="Y377" s="17"/>
      <c r="Z377" s="17">
        <v>1.2538778160117401E-2</v>
      </c>
      <c r="AA377" s="17">
        <v>1.53111322605899E-2</v>
      </c>
      <c r="AB377" s="17"/>
      <c r="AC377" s="17">
        <v>1.4179654795146299E-2</v>
      </c>
      <c r="AD377" s="17">
        <v>1.22311120747844E-2</v>
      </c>
      <c r="AE377" s="17">
        <v>0</v>
      </c>
      <c r="AF377" s="17"/>
      <c r="AG377" s="17">
        <v>1.5632565073195701E-2</v>
      </c>
      <c r="AH377" s="17">
        <v>1.11489675344973E-2</v>
      </c>
      <c r="AI377" s="17"/>
      <c r="AJ377" s="17">
        <v>1.6283400615594201E-2</v>
      </c>
      <c r="AK377" s="17">
        <v>1.25348903737863E-2</v>
      </c>
      <c r="AL377" s="17"/>
      <c r="AM377" s="17">
        <v>8.5005191255237995E-3</v>
      </c>
      <c r="AN377" s="17">
        <v>5.76491613412198E-2</v>
      </c>
      <c r="AO377" s="17">
        <v>2.8821330374259199E-2</v>
      </c>
      <c r="AP377" s="17"/>
      <c r="AQ377" s="17">
        <v>8.0526776719641903E-3</v>
      </c>
      <c r="AR377" s="17">
        <v>1.9821225981349701E-2</v>
      </c>
      <c r="AS377" s="17">
        <v>9.8909807254892994E-3</v>
      </c>
      <c r="AT377" s="17">
        <v>3.1928438114207501E-2</v>
      </c>
      <c r="AU377" s="17">
        <v>4.1404097166480802E-2</v>
      </c>
      <c r="AV377" s="17"/>
      <c r="AW377" s="17">
        <v>2.90414628509068E-2</v>
      </c>
      <c r="AX377" s="17">
        <v>1.1763195659683E-2</v>
      </c>
      <c r="AY377" s="17">
        <v>1.4875569440684499E-2</v>
      </c>
      <c r="AZ377" s="17">
        <v>0</v>
      </c>
      <c r="BA377" s="17">
        <v>9.9865952613590204E-3</v>
      </c>
      <c r="BB377" s="17"/>
      <c r="BC377" s="17">
        <v>7.3987520775531598E-3</v>
      </c>
      <c r="BD377" s="17">
        <v>8.9945962597054608E-3</v>
      </c>
      <c r="BE377" s="17">
        <v>4.9473319981823902E-2</v>
      </c>
      <c r="BF377" s="17"/>
      <c r="BG377" s="17">
        <v>1.0783072088545601E-2</v>
      </c>
      <c r="BH377" s="17">
        <v>3.5381677925199202E-2</v>
      </c>
      <c r="BI377" s="17">
        <v>1.4250591130556199E-2</v>
      </c>
    </row>
    <row r="378" spans="2:61" x14ac:dyDescent="0.3">
      <c r="B378" t="s">
        <v>274</v>
      </c>
      <c r="C378" s="17">
        <v>2.58870881895946E-2</v>
      </c>
      <c r="D378" s="17">
        <v>1.2586689557013701E-2</v>
      </c>
      <c r="E378" s="17">
        <v>3.6678617035024903E-2</v>
      </c>
      <c r="F378" s="17"/>
      <c r="G378" s="17">
        <v>1.43169491707929E-2</v>
      </c>
      <c r="H378" s="17">
        <v>3.5456600721678597E-2</v>
      </c>
      <c r="I378" s="17"/>
      <c r="J378" s="17">
        <v>3.1365441539065203E-2</v>
      </c>
      <c r="K378" s="17">
        <v>1.4417931420439499E-2</v>
      </c>
      <c r="L378" s="17">
        <v>2.3479232132717801E-2</v>
      </c>
      <c r="M378" s="17">
        <v>2.9242630141005602E-2</v>
      </c>
      <c r="N378" s="17">
        <v>5.46996986728472E-2</v>
      </c>
      <c r="O378" s="17">
        <v>2.28163192242219E-2</v>
      </c>
      <c r="P378" s="17">
        <v>2.4763599315969699E-2</v>
      </c>
      <c r="Q378" s="17">
        <v>0</v>
      </c>
      <c r="R378" s="17">
        <v>2.69642793146724E-2</v>
      </c>
      <c r="S378" s="17"/>
      <c r="T378" s="17">
        <v>1.5355445900922301E-2</v>
      </c>
      <c r="U378" s="17">
        <v>3.2786373209809802E-2</v>
      </c>
      <c r="V378" s="17"/>
      <c r="W378" s="17">
        <v>2.5505088079377999E-2</v>
      </c>
      <c r="X378" s="17">
        <v>2.7980967095926401E-2</v>
      </c>
      <c r="Y378" s="17"/>
      <c r="Z378" s="17">
        <v>1.9114909642055301E-2</v>
      </c>
      <c r="AA378" s="17">
        <v>3.2158269340728997E-2</v>
      </c>
      <c r="AB378" s="17"/>
      <c r="AC378" s="17">
        <v>1.14910351861963E-2</v>
      </c>
      <c r="AD378" s="17">
        <v>6.0707968709207499E-2</v>
      </c>
      <c r="AE378" s="17">
        <v>0</v>
      </c>
      <c r="AF378" s="17"/>
      <c r="AG378" s="17">
        <v>8.8646993500448804E-3</v>
      </c>
      <c r="AH378" s="17">
        <v>4.1411952142985299E-2</v>
      </c>
      <c r="AI378" s="17"/>
      <c r="AJ378" s="17">
        <v>1.5429284286674999E-2</v>
      </c>
      <c r="AK378" s="17">
        <v>3.01675825424477E-2</v>
      </c>
      <c r="AL378" s="17"/>
      <c r="AM378" s="17">
        <v>2.3911930892581399E-2</v>
      </c>
      <c r="AN378" s="17">
        <v>0</v>
      </c>
      <c r="AO378" s="17">
        <v>2.4342170828549101E-2</v>
      </c>
      <c r="AP378" s="17"/>
      <c r="AQ378" s="17">
        <v>2.77395376202802E-2</v>
      </c>
      <c r="AR378" s="17">
        <v>3.6827677510727498E-2</v>
      </c>
      <c r="AS378" s="17">
        <v>1.4065405613427799E-2</v>
      </c>
      <c r="AT378" s="17">
        <v>2.0031796997781601E-2</v>
      </c>
      <c r="AU378" s="17">
        <v>4.89704072761648E-2</v>
      </c>
      <c r="AV378" s="17"/>
      <c r="AW378" s="17">
        <v>5.9475987449965899E-2</v>
      </c>
      <c r="AX378" s="17">
        <v>1.9421682510539901E-2</v>
      </c>
      <c r="AY378" s="17">
        <v>2.73230881602552E-2</v>
      </c>
      <c r="AZ378" s="17">
        <v>5.0936201421910698E-3</v>
      </c>
      <c r="BA378" s="17">
        <v>1.52119101113502E-2</v>
      </c>
      <c r="BB378" s="17"/>
      <c r="BC378" s="17">
        <v>2.4997097218754601E-2</v>
      </c>
      <c r="BD378" s="17">
        <v>1.79503916821608E-2</v>
      </c>
      <c r="BE378" s="17">
        <v>6.2190145192794297E-2</v>
      </c>
      <c r="BF378" s="17"/>
      <c r="BG378" s="17">
        <v>2.1281848905569702E-2</v>
      </c>
      <c r="BH378" s="17">
        <v>5.1047753502800698E-2</v>
      </c>
      <c r="BI378" s="17">
        <v>3.1070868346541099E-2</v>
      </c>
    </row>
    <row r="379" spans="2:61" x14ac:dyDescent="0.3">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row>
    <row r="380" spans="2:61" x14ac:dyDescent="0.3">
      <c r="B380" s="6" t="s">
        <v>378</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row>
    <row r="381" spans="2:61" x14ac:dyDescent="0.3">
      <c r="B381" s="21" t="s">
        <v>416</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row>
    <row r="382" spans="2:61" x14ac:dyDescent="0.3">
      <c r="B382" t="s">
        <v>269</v>
      </c>
      <c r="C382" s="17">
        <v>0.107402136292199</v>
      </c>
      <c r="D382" s="17">
        <v>0.13285111849117001</v>
      </c>
      <c r="E382" s="17">
        <v>8.7229018702428704E-2</v>
      </c>
      <c r="F382" s="17"/>
      <c r="G382" s="17">
        <v>0.150577866733797</v>
      </c>
      <c r="H382" s="17">
        <v>7.3177444510095002E-2</v>
      </c>
      <c r="I382" s="17"/>
      <c r="J382" s="17">
        <v>0.21706149467234201</v>
      </c>
      <c r="K382" s="17">
        <v>4.8865457694087497E-2</v>
      </c>
      <c r="L382" s="17">
        <v>4.0494154316457802E-2</v>
      </c>
      <c r="M382" s="17">
        <v>9.8872925414084697E-2</v>
      </c>
      <c r="N382" s="17">
        <v>0.10992640676312899</v>
      </c>
      <c r="O382" s="17">
        <v>0.101873667996161</v>
      </c>
      <c r="P382" s="17">
        <v>0.13133484319184699</v>
      </c>
      <c r="Q382" s="17">
        <v>0.1208652480219</v>
      </c>
      <c r="R382" s="17">
        <v>0.113481752974587</v>
      </c>
      <c r="S382" s="17"/>
      <c r="T382" s="17">
        <v>0.175167974929097</v>
      </c>
      <c r="U382" s="17">
        <v>6.3008695784563404E-2</v>
      </c>
      <c r="V382" s="17"/>
      <c r="W382" s="17">
        <v>8.9440933277937201E-2</v>
      </c>
      <c r="X382" s="17">
        <v>0.20585389878666399</v>
      </c>
      <c r="Y382" s="17"/>
      <c r="Z382" s="17">
        <v>0.111495439685002</v>
      </c>
      <c r="AA382" s="17">
        <v>0.100680931835195</v>
      </c>
      <c r="AB382" s="17"/>
      <c r="AC382" s="17">
        <v>0.116801968091769</v>
      </c>
      <c r="AD382" s="17">
        <v>8.4666014112040694E-2</v>
      </c>
      <c r="AE382" s="17">
        <v>0</v>
      </c>
      <c r="AF382" s="17"/>
      <c r="AG382" s="17">
        <v>0.169639943922896</v>
      </c>
      <c r="AH382" s="17">
        <v>5.6263128678480198E-2</v>
      </c>
      <c r="AI382" s="17"/>
      <c r="AJ382" s="17">
        <v>0.21423578959415601</v>
      </c>
      <c r="AK382" s="17">
        <v>5.72132649821461E-2</v>
      </c>
      <c r="AL382" s="17"/>
      <c r="AM382" s="17">
        <v>8.4521450416796096E-2</v>
      </c>
      <c r="AN382" s="17">
        <v>0.10927249831418499</v>
      </c>
      <c r="AO382" s="17">
        <v>0.27915430786600598</v>
      </c>
      <c r="AP382" s="17"/>
      <c r="AQ382" s="17">
        <v>5.2385871047101198E-2</v>
      </c>
      <c r="AR382" s="17">
        <v>0.185388342329528</v>
      </c>
      <c r="AS382" s="17">
        <v>0.17320955785091699</v>
      </c>
      <c r="AT382" s="17">
        <v>0.31152514986330998</v>
      </c>
      <c r="AU382" s="17">
        <v>3.8720308167286201E-2</v>
      </c>
      <c r="AV382" s="17"/>
      <c r="AW382" s="17">
        <v>0.15549019643918299</v>
      </c>
      <c r="AX382" s="17">
        <v>0.107313747175465</v>
      </c>
      <c r="AY382" s="17">
        <v>7.7570507794382404E-2</v>
      </c>
      <c r="AZ382" s="17">
        <v>8.0545419577043406E-2</v>
      </c>
      <c r="BA382" s="17">
        <v>0.12898791802978399</v>
      </c>
      <c r="BB382" s="17"/>
      <c r="BC382" s="17">
        <v>0.17219046448417</v>
      </c>
      <c r="BD382" s="17">
        <v>9.2085887758972598E-2</v>
      </c>
      <c r="BE382" s="17">
        <v>4.0190612131043101E-2</v>
      </c>
      <c r="BF382" s="17"/>
      <c r="BG382" s="17">
        <v>0.112536877585504</v>
      </c>
      <c r="BH382" s="17">
        <v>0.13998314632125999</v>
      </c>
      <c r="BI382" s="17">
        <v>7.7759012104889003E-2</v>
      </c>
    </row>
    <row r="383" spans="2:61" x14ac:dyDescent="0.3">
      <c r="B383" t="s">
        <v>270</v>
      </c>
      <c r="C383" s="17">
        <v>0.20613737033635801</v>
      </c>
      <c r="D383" s="17">
        <v>0.25865671824277298</v>
      </c>
      <c r="E383" s="17">
        <v>0.16445890051906201</v>
      </c>
      <c r="F383" s="17"/>
      <c r="G383" s="17">
        <v>0.27387896232006298</v>
      </c>
      <c r="H383" s="17">
        <v>0.152713688970366</v>
      </c>
      <c r="I383" s="17"/>
      <c r="J383" s="17">
        <v>0.34527509910028198</v>
      </c>
      <c r="K383" s="17">
        <v>0.19168633701737101</v>
      </c>
      <c r="L383" s="17">
        <v>0.219079383238523</v>
      </c>
      <c r="M383" s="17">
        <v>0.24715010665366999</v>
      </c>
      <c r="N383" s="17">
        <v>0.20946965859179201</v>
      </c>
      <c r="O383" s="17">
        <v>0.13346643334166999</v>
      </c>
      <c r="P383" s="17">
        <v>0.16939439366609199</v>
      </c>
      <c r="Q383" s="17">
        <v>0.13423471224049499</v>
      </c>
      <c r="R383" s="17">
        <v>0.15805901959117499</v>
      </c>
      <c r="S383" s="17"/>
      <c r="T383" s="17">
        <v>0.27824168103074498</v>
      </c>
      <c r="U383" s="17">
        <v>0.158901794247547</v>
      </c>
      <c r="V383" s="17"/>
      <c r="W383" s="17">
        <v>0.19856758380464701</v>
      </c>
      <c r="X383" s="17">
        <v>0.24763007130756401</v>
      </c>
      <c r="Y383" s="17"/>
      <c r="Z383" s="17">
        <v>0.22099687773062199</v>
      </c>
      <c r="AA383" s="17">
        <v>0.18613415458643001</v>
      </c>
      <c r="AB383" s="17"/>
      <c r="AC383" s="17">
        <v>0.21927801987541201</v>
      </c>
      <c r="AD383" s="17">
        <v>0.17435303421023499</v>
      </c>
      <c r="AE383" s="17">
        <v>0</v>
      </c>
      <c r="AF383" s="17"/>
      <c r="AG383" s="17">
        <v>0.24503594391691899</v>
      </c>
      <c r="AH383" s="17">
        <v>0.171931600371761</v>
      </c>
      <c r="AI383" s="17"/>
      <c r="AJ383" s="17">
        <v>0.29922645327372199</v>
      </c>
      <c r="AK383" s="17">
        <v>0.163435524446499</v>
      </c>
      <c r="AL383" s="17"/>
      <c r="AM383" s="17">
        <v>0.197454516400214</v>
      </c>
      <c r="AN383" s="17">
        <v>0.28939834355880201</v>
      </c>
      <c r="AO383" s="17">
        <v>0.31182032943458698</v>
      </c>
      <c r="AP383" s="17"/>
      <c r="AQ383" s="17">
        <v>0.156704498085182</v>
      </c>
      <c r="AR383" s="17">
        <v>0.348333833879933</v>
      </c>
      <c r="AS383" s="17">
        <v>0.30922491756603698</v>
      </c>
      <c r="AT383" s="17">
        <v>0.29921476539644598</v>
      </c>
      <c r="AU383" s="17">
        <v>0.103060215951469</v>
      </c>
      <c r="AV383" s="17"/>
      <c r="AW383" s="17">
        <v>0.24102448313620201</v>
      </c>
      <c r="AX383" s="17">
        <v>0.25570080692285901</v>
      </c>
      <c r="AY383" s="17">
        <v>0.16203138778386</v>
      </c>
      <c r="AZ383" s="17">
        <v>0.16892483251693999</v>
      </c>
      <c r="BA383" s="17">
        <v>9.6310983790678803E-2</v>
      </c>
      <c r="BB383" s="17"/>
      <c r="BC383" s="17">
        <v>0.20279576137504299</v>
      </c>
      <c r="BD383" s="17">
        <v>0.21701700682407499</v>
      </c>
      <c r="BE383" s="17">
        <v>0.15705113343386501</v>
      </c>
      <c r="BF383" s="17"/>
      <c r="BG383" s="17">
        <v>0.23754693892843901</v>
      </c>
      <c r="BH383" s="17">
        <v>0.10093927703564</v>
      </c>
      <c r="BI383" s="17">
        <v>0.14535551620172499</v>
      </c>
    </row>
    <row r="384" spans="2:61" x14ac:dyDescent="0.3">
      <c r="B384" t="s">
        <v>271</v>
      </c>
      <c r="C384" s="17">
        <v>0.170804776404308</v>
      </c>
      <c r="D384" s="17">
        <v>0.190185906693421</v>
      </c>
      <c r="E384" s="17">
        <v>0.15419658796011401</v>
      </c>
      <c r="F384" s="17"/>
      <c r="G384" s="17">
        <v>0.15222488902167</v>
      </c>
      <c r="H384" s="17">
        <v>0.18711294343777601</v>
      </c>
      <c r="I384" s="17"/>
      <c r="J384" s="17">
        <v>0.19439978541493999</v>
      </c>
      <c r="K384" s="17">
        <v>0.16807398284941599</v>
      </c>
      <c r="L384" s="17">
        <v>0.14794606188434301</v>
      </c>
      <c r="M384" s="17">
        <v>0.17186218046985599</v>
      </c>
      <c r="N384" s="17">
        <v>0.17945999505007099</v>
      </c>
      <c r="O384" s="17">
        <v>0.193208214733395</v>
      </c>
      <c r="P384" s="17">
        <v>0.141440230813763</v>
      </c>
      <c r="Q384" s="17">
        <v>0.19494559474560699</v>
      </c>
      <c r="R384" s="17">
        <v>0.152218808157779</v>
      </c>
      <c r="S384" s="17"/>
      <c r="T384" s="17">
        <v>0.15582574657372</v>
      </c>
      <c r="U384" s="17">
        <v>0.18061754760321999</v>
      </c>
      <c r="V384" s="17"/>
      <c r="W384" s="17">
        <v>0.15749417289327</v>
      </c>
      <c r="X384" s="17">
        <v>0.24376494363175299</v>
      </c>
      <c r="Y384" s="17"/>
      <c r="Z384" s="17">
        <v>0.16001640968275399</v>
      </c>
      <c r="AA384" s="17">
        <v>0.18631190306651399</v>
      </c>
      <c r="AB384" s="17"/>
      <c r="AC384" s="17">
        <v>0.169598877625313</v>
      </c>
      <c r="AD384" s="17">
        <v>0.17372157987066</v>
      </c>
      <c r="AE384" s="17">
        <v>0</v>
      </c>
      <c r="AF384" s="17"/>
      <c r="AG384" s="17">
        <v>0.14929747494559101</v>
      </c>
      <c r="AH384" s="17">
        <v>0.183283308692191</v>
      </c>
      <c r="AI384" s="17"/>
      <c r="AJ384" s="17">
        <v>0.16289665172822601</v>
      </c>
      <c r="AK384" s="17">
        <v>0.17458976680381799</v>
      </c>
      <c r="AL384" s="17"/>
      <c r="AM384" s="17">
        <v>0.16988039558439599</v>
      </c>
      <c r="AN384" s="17">
        <v>0.123061667852219</v>
      </c>
      <c r="AO384" s="17">
        <v>0.18472411854693599</v>
      </c>
      <c r="AP384" s="17"/>
      <c r="AQ384" s="17">
        <v>0.18044432259377999</v>
      </c>
      <c r="AR384" s="17">
        <v>0.167390750294237</v>
      </c>
      <c r="AS384" s="17">
        <v>0.144896602669663</v>
      </c>
      <c r="AT384" s="17">
        <v>0.19070812054359701</v>
      </c>
      <c r="AU384" s="17">
        <v>0.14477563704360899</v>
      </c>
      <c r="AV384" s="17"/>
      <c r="AW384" s="17">
        <v>0.16324124565351</v>
      </c>
      <c r="AX384" s="17">
        <v>0.15534176561833399</v>
      </c>
      <c r="AY384" s="17">
        <v>0.21320781890263901</v>
      </c>
      <c r="AZ384" s="17">
        <v>0.174774378674242</v>
      </c>
      <c r="BA384" s="17">
        <v>0.13802211248889101</v>
      </c>
      <c r="BB384" s="17"/>
      <c r="BC384" s="17">
        <v>0.155239314291758</v>
      </c>
      <c r="BD384" s="17">
        <v>0.18616821515080501</v>
      </c>
      <c r="BE384" s="17">
        <v>0.169942354308389</v>
      </c>
      <c r="BF384" s="17"/>
      <c r="BG384" s="17">
        <v>0.16185264097412799</v>
      </c>
      <c r="BH384" s="17">
        <v>0.22891896969327999</v>
      </c>
      <c r="BI384" s="17">
        <v>0.17756215827815899</v>
      </c>
    </row>
    <row r="385" spans="2:61" x14ac:dyDescent="0.3">
      <c r="B385" t="s">
        <v>272</v>
      </c>
      <c r="C385" s="17">
        <v>0.26160892817475701</v>
      </c>
      <c r="D385" s="17">
        <v>0.22827618552041501</v>
      </c>
      <c r="E385" s="17">
        <v>0.28925002654458298</v>
      </c>
      <c r="F385" s="17"/>
      <c r="G385" s="17">
        <v>0.22649920776083601</v>
      </c>
      <c r="H385" s="17">
        <v>0.29076312388603898</v>
      </c>
      <c r="I385" s="17"/>
      <c r="J385" s="17">
        <v>0.140773118525575</v>
      </c>
      <c r="K385" s="17">
        <v>0.277256512880658</v>
      </c>
      <c r="L385" s="17">
        <v>0.347124479524477</v>
      </c>
      <c r="M385" s="17">
        <v>0.21769590530251601</v>
      </c>
      <c r="N385" s="17">
        <v>0.23802519296590499</v>
      </c>
      <c r="O385" s="17">
        <v>0.28220264402579298</v>
      </c>
      <c r="P385" s="17">
        <v>0.29120729151897501</v>
      </c>
      <c r="Q385" s="17">
        <v>0.39883814733929801</v>
      </c>
      <c r="R385" s="17">
        <v>0.254534056037926</v>
      </c>
      <c r="S385" s="17"/>
      <c r="T385" s="17">
        <v>0.212584097816228</v>
      </c>
      <c r="U385" s="17">
        <v>0.293725123203047</v>
      </c>
      <c r="V385" s="17"/>
      <c r="W385" s="17">
        <v>0.27398836405923999</v>
      </c>
      <c r="X385" s="17">
        <v>0.193752822960265</v>
      </c>
      <c r="Y385" s="17"/>
      <c r="Z385" s="17">
        <v>0.26734976431135998</v>
      </c>
      <c r="AA385" s="17">
        <v>0.25386868743302299</v>
      </c>
      <c r="AB385" s="17"/>
      <c r="AC385" s="17">
        <v>0.25182497533313702</v>
      </c>
      <c r="AD385" s="17">
        <v>0.28527415452722699</v>
      </c>
      <c r="AE385" s="17">
        <v>0</v>
      </c>
      <c r="AF385" s="17"/>
      <c r="AG385" s="17">
        <v>0.240588386438159</v>
      </c>
      <c r="AH385" s="17">
        <v>0.28045189613279298</v>
      </c>
      <c r="AI385" s="17"/>
      <c r="AJ385" s="17">
        <v>0.18700177374969201</v>
      </c>
      <c r="AK385" s="17">
        <v>0.29714387715104601</v>
      </c>
      <c r="AL385" s="17"/>
      <c r="AM385" s="17">
        <v>0.29104834652266198</v>
      </c>
      <c r="AN385" s="17">
        <v>7.2942701388463302E-2</v>
      </c>
      <c r="AO385" s="17">
        <v>9.9001833671209197E-2</v>
      </c>
      <c r="AP385" s="17"/>
      <c r="AQ385" s="17">
        <v>0.313631666813947</v>
      </c>
      <c r="AR385" s="17">
        <v>0.100440084158816</v>
      </c>
      <c r="AS385" s="17">
        <v>0.224945387960587</v>
      </c>
      <c r="AT385" s="17">
        <v>9.8505306183644906E-2</v>
      </c>
      <c r="AU385" s="17">
        <v>0.25094113237489302</v>
      </c>
      <c r="AV385" s="17"/>
      <c r="AW385" s="17">
        <v>0.23627224228627</v>
      </c>
      <c r="AX385" s="17">
        <v>0.25265003339406</v>
      </c>
      <c r="AY385" s="17">
        <v>0.24603299303538201</v>
      </c>
      <c r="AZ385" s="17">
        <v>0.287198066410493</v>
      </c>
      <c r="BA385" s="17">
        <v>0.34894435039438199</v>
      </c>
      <c r="BB385" s="17"/>
      <c r="BC385" s="17">
        <v>0.25490670737516102</v>
      </c>
      <c r="BD385" s="17">
        <v>0.26409569487574203</v>
      </c>
      <c r="BE385" s="17">
        <v>0.25353069548051399</v>
      </c>
      <c r="BF385" s="17"/>
      <c r="BG385" s="17">
        <v>0.25274360141681801</v>
      </c>
      <c r="BH385" s="17">
        <v>0.28227410354805998</v>
      </c>
      <c r="BI385" s="17">
        <v>0.28031313177738099</v>
      </c>
    </row>
    <row r="386" spans="2:61" x14ac:dyDescent="0.3">
      <c r="B386" t="s">
        <v>273</v>
      </c>
      <c r="C386" s="17">
        <v>0.21903866812565301</v>
      </c>
      <c r="D386" s="17">
        <v>0.169796990318416</v>
      </c>
      <c r="E386" s="17">
        <v>0.25785040332137199</v>
      </c>
      <c r="F386" s="17"/>
      <c r="G386" s="17">
        <v>0.179745642185902</v>
      </c>
      <c r="H386" s="17">
        <v>0.24642840208403999</v>
      </c>
      <c r="I386" s="17"/>
      <c r="J386" s="17">
        <v>8.5069610035812995E-2</v>
      </c>
      <c r="K386" s="17">
        <v>0.281376341536409</v>
      </c>
      <c r="L386" s="17">
        <v>0.221876688903482</v>
      </c>
      <c r="M386" s="17">
        <v>0.224976211365921</v>
      </c>
      <c r="N386" s="17">
        <v>0.21688795590458901</v>
      </c>
      <c r="O386" s="17">
        <v>0.24593111360599801</v>
      </c>
      <c r="P386" s="17">
        <v>0.22804975395437899</v>
      </c>
      <c r="Q386" s="17">
        <v>0.13942007232815101</v>
      </c>
      <c r="R386" s="17">
        <v>0.26952045568768601</v>
      </c>
      <c r="S386" s="17"/>
      <c r="T386" s="17">
        <v>0.16060521880950401</v>
      </c>
      <c r="U386" s="17">
        <v>0.25731845493345601</v>
      </c>
      <c r="V386" s="17"/>
      <c r="W386" s="17">
        <v>0.24469774490378501</v>
      </c>
      <c r="X386" s="17">
        <v>7.8392112837455799E-2</v>
      </c>
      <c r="Y386" s="17"/>
      <c r="Z386" s="17">
        <v>0.21104161161650301</v>
      </c>
      <c r="AA386" s="17">
        <v>0.23097370235072501</v>
      </c>
      <c r="AB386" s="17"/>
      <c r="AC386" s="17">
        <v>0.21939406948564499</v>
      </c>
      <c r="AD386" s="17">
        <v>0.21817903053680501</v>
      </c>
      <c r="AE386" s="17">
        <v>0</v>
      </c>
      <c r="AF386" s="17"/>
      <c r="AG386" s="17">
        <v>0.181987685482904</v>
      </c>
      <c r="AH386" s="17">
        <v>0.257829505209062</v>
      </c>
      <c r="AI386" s="17"/>
      <c r="AJ386" s="17">
        <v>0.11642642466023199</v>
      </c>
      <c r="AK386" s="17">
        <v>0.26729341721119199</v>
      </c>
      <c r="AL386" s="17"/>
      <c r="AM386" s="17">
        <v>0.223094715472688</v>
      </c>
      <c r="AN386" s="17">
        <v>0.282263121034113</v>
      </c>
      <c r="AO386" s="17">
        <v>0.104285600579199</v>
      </c>
      <c r="AP386" s="17"/>
      <c r="AQ386" s="17">
        <v>0.261189948958923</v>
      </c>
      <c r="AR386" s="17">
        <v>0.14179808584540901</v>
      </c>
      <c r="AS386" s="17">
        <v>0.121248307502575</v>
      </c>
      <c r="AT386" s="17">
        <v>9.1335158203535702E-2</v>
      </c>
      <c r="AU386" s="17">
        <v>0.38155075695317597</v>
      </c>
      <c r="AV386" s="17"/>
      <c r="AW386" s="17">
        <v>0.16457260799818099</v>
      </c>
      <c r="AX386" s="17">
        <v>0.19162696879796101</v>
      </c>
      <c r="AY386" s="17">
        <v>0.25840762925092498</v>
      </c>
      <c r="AZ386" s="17">
        <v>0.268299137393326</v>
      </c>
      <c r="BA386" s="17">
        <v>0.26467825175263598</v>
      </c>
      <c r="BB386" s="17"/>
      <c r="BC386" s="17">
        <v>0.19808790617468</v>
      </c>
      <c r="BD386" s="17">
        <v>0.21427973649832099</v>
      </c>
      <c r="BE386" s="17">
        <v>0.26266174736557402</v>
      </c>
      <c r="BF386" s="17"/>
      <c r="BG386" s="17">
        <v>0.211038202636633</v>
      </c>
      <c r="BH386" s="17">
        <v>0.19076641097829</v>
      </c>
      <c r="BI386" s="17">
        <v>0.25739354094240502</v>
      </c>
    </row>
    <row r="387" spans="2:61" x14ac:dyDescent="0.3">
      <c r="B387" t="s">
        <v>85</v>
      </c>
      <c r="C387" s="17">
        <v>1.8776122437996801E-2</v>
      </c>
      <c r="D387" s="17">
        <v>1.1232195911889099E-2</v>
      </c>
      <c r="E387" s="17">
        <v>2.4909428213598001E-2</v>
      </c>
      <c r="F387" s="17"/>
      <c r="G387" s="17">
        <v>6.6181108613745003E-3</v>
      </c>
      <c r="H387" s="17">
        <v>2.8770503163635799E-2</v>
      </c>
      <c r="I387" s="17"/>
      <c r="J387" s="17">
        <v>7.8830244952518506E-3</v>
      </c>
      <c r="K387" s="17">
        <v>1.3307433040508999E-2</v>
      </c>
      <c r="L387" s="17">
        <v>2.3479232132717801E-2</v>
      </c>
      <c r="M387" s="17">
        <v>2.4301312166118701E-2</v>
      </c>
      <c r="N387" s="17">
        <v>3.3237756464970403E-2</v>
      </c>
      <c r="O387" s="17">
        <v>2.57849631233921E-2</v>
      </c>
      <c r="P387" s="17">
        <v>7.7146973709887497E-3</v>
      </c>
      <c r="Q387" s="17">
        <v>1.16962253245484E-2</v>
      </c>
      <c r="R387" s="17">
        <v>2.2041806564635499E-2</v>
      </c>
      <c r="S387" s="17"/>
      <c r="T387" s="17">
        <v>1.22283764133388E-2</v>
      </c>
      <c r="U387" s="17">
        <v>2.3065554686629599E-2</v>
      </c>
      <c r="V387" s="17"/>
      <c r="W387" s="17">
        <v>1.90266129254269E-2</v>
      </c>
      <c r="X387" s="17">
        <v>1.7403094698372999E-2</v>
      </c>
      <c r="Y387" s="17"/>
      <c r="Z387" s="17">
        <v>1.8817552639120799E-2</v>
      </c>
      <c r="AA387" s="17">
        <v>1.68880375332486E-2</v>
      </c>
      <c r="AB387" s="17"/>
      <c r="AC387" s="17">
        <v>1.29895198763071E-2</v>
      </c>
      <c r="AD387" s="17">
        <v>3.2772639147647498E-2</v>
      </c>
      <c r="AE387" s="17">
        <v>0</v>
      </c>
      <c r="AF387" s="17"/>
      <c r="AG387" s="17">
        <v>1.02231228876857E-2</v>
      </c>
      <c r="AH387" s="17">
        <v>2.2288246360388401E-2</v>
      </c>
      <c r="AI387" s="17"/>
      <c r="AJ387" s="17">
        <v>1.32993055755366E-2</v>
      </c>
      <c r="AK387" s="17">
        <v>2.05261741215465E-2</v>
      </c>
      <c r="AL387" s="17"/>
      <c r="AM387" s="17">
        <v>1.80330059496536E-2</v>
      </c>
      <c r="AN387" s="17">
        <v>5.76491613412198E-2</v>
      </c>
      <c r="AO387" s="17">
        <v>1.15626199351042E-2</v>
      </c>
      <c r="AP387" s="17"/>
      <c r="AQ387" s="17">
        <v>1.7501507894623299E-2</v>
      </c>
      <c r="AR387" s="17">
        <v>1.9821225981349701E-2</v>
      </c>
      <c r="AS387" s="17">
        <v>1.6051593244629798E-2</v>
      </c>
      <c r="AT387" s="17">
        <v>8.7114998094655494E-3</v>
      </c>
      <c r="AU387" s="17">
        <v>5.0361791618173897E-2</v>
      </c>
      <c r="AV387" s="17"/>
      <c r="AW387" s="17">
        <v>2.54337305344258E-2</v>
      </c>
      <c r="AX387" s="17">
        <v>2.1205466483128599E-2</v>
      </c>
      <c r="AY387" s="17">
        <v>1.90791163565396E-2</v>
      </c>
      <c r="AZ387" s="17">
        <v>1.48266980246856E-2</v>
      </c>
      <c r="BA387" s="17">
        <v>0</v>
      </c>
      <c r="BB387" s="17"/>
      <c r="BC387" s="17">
        <v>9.2077976289238802E-3</v>
      </c>
      <c r="BD387" s="17">
        <v>1.56132009372138E-2</v>
      </c>
      <c r="BE387" s="17">
        <v>5.3935898648813603E-2</v>
      </c>
      <c r="BF387" s="17"/>
      <c r="BG387" s="17">
        <v>8.3605365085797408E-3</v>
      </c>
      <c r="BH387" s="17">
        <v>4.1673524614128502E-2</v>
      </c>
      <c r="BI387" s="17">
        <v>4.3995674469298099E-2</v>
      </c>
    </row>
    <row r="388" spans="2:61" x14ac:dyDescent="0.3">
      <c r="B388" t="s">
        <v>274</v>
      </c>
      <c r="C388" s="17">
        <v>1.62319982287281E-2</v>
      </c>
      <c r="D388" s="17">
        <v>9.0008848219167801E-3</v>
      </c>
      <c r="E388" s="17">
        <v>2.21056347388431E-2</v>
      </c>
      <c r="F388" s="17"/>
      <c r="G388" s="17">
        <v>1.0455321116357E-2</v>
      </c>
      <c r="H388" s="17">
        <v>2.1033893948047999E-2</v>
      </c>
      <c r="I388" s="17"/>
      <c r="J388" s="17">
        <v>9.5378677557953206E-3</v>
      </c>
      <c r="K388" s="17">
        <v>1.94339349815498E-2</v>
      </c>
      <c r="L388" s="17">
        <v>0</v>
      </c>
      <c r="M388" s="17">
        <v>1.51413586278334E-2</v>
      </c>
      <c r="N388" s="17">
        <v>1.2993034259544199E-2</v>
      </c>
      <c r="O388" s="17">
        <v>1.7532963173590599E-2</v>
      </c>
      <c r="P388" s="17">
        <v>3.0858789483954999E-2</v>
      </c>
      <c r="Q388" s="17">
        <v>0</v>
      </c>
      <c r="R388" s="17">
        <v>3.0144100986209801E-2</v>
      </c>
      <c r="S388" s="17"/>
      <c r="T388" s="17">
        <v>5.3469044273670198E-3</v>
      </c>
      <c r="U388" s="17">
        <v>2.3362829541537199E-2</v>
      </c>
      <c r="V388" s="17"/>
      <c r="W388" s="17">
        <v>1.6784588135693501E-2</v>
      </c>
      <c r="X388" s="17">
        <v>1.32030557779247E-2</v>
      </c>
      <c r="Y388" s="17"/>
      <c r="Z388" s="17">
        <v>1.02823443346382E-2</v>
      </c>
      <c r="AA388" s="17">
        <v>2.5142583194864301E-2</v>
      </c>
      <c r="AB388" s="17"/>
      <c r="AC388" s="17">
        <v>1.01125697124167E-2</v>
      </c>
      <c r="AD388" s="17">
        <v>3.10335475953839E-2</v>
      </c>
      <c r="AE388" s="17">
        <v>0</v>
      </c>
      <c r="AF388" s="17"/>
      <c r="AG388" s="17">
        <v>3.2274424058463501E-3</v>
      </c>
      <c r="AH388" s="17">
        <v>2.79523145553249E-2</v>
      </c>
      <c r="AI388" s="17"/>
      <c r="AJ388" s="17">
        <v>6.9136014184339196E-3</v>
      </c>
      <c r="AK388" s="17">
        <v>1.9797975283752899E-2</v>
      </c>
      <c r="AL388" s="17"/>
      <c r="AM388" s="17">
        <v>1.5967569653589701E-2</v>
      </c>
      <c r="AN388" s="17">
        <v>6.5412506510998905E-2</v>
      </c>
      <c r="AO388" s="17">
        <v>9.4511899669581997E-3</v>
      </c>
      <c r="AP388" s="17"/>
      <c r="AQ388" s="17">
        <v>1.81421846064432E-2</v>
      </c>
      <c r="AR388" s="17">
        <v>3.6827677510727498E-2</v>
      </c>
      <c r="AS388" s="17">
        <v>1.0423633205591899E-2</v>
      </c>
      <c r="AT388" s="17">
        <v>0</v>
      </c>
      <c r="AU388" s="17">
        <v>3.0590157891393601E-2</v>
      </c>
      <c r="AV388" s="17"/>
      <c r="AW388" s="17">
        <v>1.39654939522277E-2</v>
      </c>
      <c r="AX388" s="17">
        <v>1.6161211608192699E-2</v>
      </c>
      <c r="AY388" s="17">
        <v>2.3670546876271299E-2</v>
      </c>
      <c r="AZ388" s="17">
        <v>5.4314674032695399E-3</v>
      </c>
      <c r="BA388" s="17">
        <v>2.3056383543627799E-2</v>
      </c>
      <c r="BB388" s="17"/>
      <c r="BC388" s="17">
        <v>7.5720486702641502E-3</v>
      </c>
      <c r="BD388" s="17">
        <v>1.0740257954870099E-2</v>
      </c>
      <c r="BE388" s="17">
        <v>6.2687558631802406E-2</v>
      </c>
      <c r="BF388" s="17"/>
      <c r="BG388" s="17">
        <v>1.59212019498986E-2</v>
      </c>
      <c r="BH388" s="17">
        <v>1.54445678093416E-2</v>
      </c>
      <c r="BI388" s="17">
        <v>1.7620966226142901E-2</v>
      </c>
    </row>
    <row r="389" spans="2:61" x14ac:dyDescent="0.3">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row>
    <row r="390" spans="2:61" x14ac:dyDescent="0.3">
      <c r="B390" s="6" t="s">
        <v>379</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row>
    <row r="391" spans="2:61" x14ac:dyDescent="0.3">
      <c r="B391" s="21" t="s">
        <v>416</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row>
    <row r="392" spans="2:61" x14ac:dyDescent="0.3">
      <c r="B392" t="s">
        <v>269</v>
      </c>
      <c r="C392" s="17">
        <v>0.13002839065522601</v>
      </c>
      <c r="D392" s="17">
        <v>0.15171108475666301</v>
      </c>
      <c r="E392" s="17">
        <v>0.112957456512171</v>
      </c>
      <c r="F392" s="17"/>
      <c r="G392" s="17">
        <v>0.156056269661908</v>
      </c>
      <c r="H392" s="17">
        <v>0.109871855635975</v>
      </c>
      <c r="I392" s="17"/>
      <c r="J392" s="17">
        <v>0.30293029806181598</v>
      </c>
      <c r="K392" s="17">
        <v>6.4363704356901794E-2</v>
      </c>
      <c r="L392" s="17">
        <v>8.5551514551790497E-2</v>
      </c>
      <c r="M392" s="17">
        <v>5.4867329942312699E-2</v>
      </c>
      <c r="N392" s="17">
        <v>0.12291944102267301</v>
      </c>
      <c r="O392" s="17">
        <v>0.10688936347879301</v>
      </c>
      <c r="P392" s="17">
        <v>0.16755239274698999</v>
      </c>
      <c r="Q392" s="17">
        <v>0.147390726409214</v>
      </c>
      <c r="R392" s="17">
        <v>0.13043651156286201</v>
      </c>
      <c r="S392" s="17"/>
      <c r="T392" s="17">
        <v>0.18962562845366601</v>
      </c>
      <c r="U392" s="17">
        <v>9.0986205332311595E-2</v>
      </c>
      <c r="V392" s="17"/>
      <c r="W392" s="17">
        <v>0.112133117752029</v>
      </c>
      <c r="X392" s="17">
        <v>0.228118766686288</v>
      </c>
      <c r="Y392" s="17"/>
      <c r="Z392" s="17">
        <v>0.12738204504282999</v>
      </c>
      <c r="AA392" s="17">
        <v>0.133439606360235</v>
      </c>
      <c r="AB392" s="17"/>
      <c r="AC392" s="17">
        <v>0.154321601658548</v>
      </c>
      <c r="AD392" s="17">
        <v>7.126846544623E-2</v>
      </c>
      <c r="AE392" s="17">
        <v>0</v>
      </c>
      <c r="AF392" s="17"/>
      <c r="AG392" s="17">
        <v>0.196248083293591</v>
      </c>
      <c r="AH392" s="17">
        <v>7.6383620735096899E-2</v>
      </c>
      <c r="AI392" s="17"/>
      <c r="AJ392" s="17">
        <v>0.24419083820219201</v>
      </c>
      <c r="AK392" s="17">
        <v>7.6649781926105706E-2</v>
      </c>
      <c r="AL392" s="17"/>
      <c r="AM392" s="17">
        <v>9.9746755159227804E-2</v>
      </c>
      <c r="AN392" s="17">
        <v>0.16692165965540401</v>
      </c>
      <c r="AO392" s="17">
        <v>0.33114547821495899</v>
      </c>
      <c r="AP392" s="17"/>
      <c r="AQ392" s="17">
        <v>6.9175860385222596E-2</v>
      </c>
      <c r="AR392" s="17">
        <v>0.23507511276479701</v>
      </c>
      <c r="AS392" s="17">
        <v>0.18452470878545199</v>
      </c>
      <c r="AT392" s="17">
        <v>0.364311868629833</v>
      </c>
      <c r="AU392" s="17">
        <v>8.7969446095454804E-2</v>
      </c>
      <c r="AV392" s="17"/>
      <c r="AW392" s="17">
        <v>0.17704937581510899</v>
      </c>
      <c r="AX392" s="17">
        <v>0.128292644197045</v>
      </c>
      <c r="AY392" s="17">
        <v>0.12316604798184</v>
      </c>
      <c r="AZ392" s="17">
        <v>0.104247845966685</v>
      </c>
      <c r="BA392" s="17">
        <v>9.9606906087284203E-2</v>
      </c>
      <c r="BB392" s="17"/>
      <c r="BC392" s="17">
        <v>0.20704751696127599</v>
      </c>
      <c r="BD392" s="17">
        <v>0.110489041032199</v>
      </c>
      <c r="BE392" s="17">
        <v>6.5553241425796702E-2</v>
      </c>
      <c r="BF392" s="17"/>
      <c r="BG392" s="17">
        <v>0.13532523171336899</v>
      </c>
      <c r="BH392" s="17">
        <v>0.15237407240741099</v>
      </c>
      <c r="BI392" s="17">
        <v>0.104017752221163</v>
      </c>
    </row>
    <row r="393" spans="2:61" x14ac:dyDescent="0.3">
      <c r="B393" t="s">
        <v>270</v>
      </c>
      <c r="C393" s="17">
        <v>0.231191146270186</v>
      </c>
      <c r="D393" s="17">
        <v>0.28513176542406798</v>
      </c>
      <c r="E393" s="17">
        <v>0.18844377506348101</v>
      </c>
      <c r="F393" s="17"/>
      <c r="G393" s="17">
        <v>0.27641642243247999</v>
      </c>
      <c r="H393" s="17">
        <v>0.19498856677488199</v>
      </c>
      <c r="I393" s="17"/>
      <c r="J393" s="17">
        <v>0.337612374655124</v>
      </c>
      <c r="K393" s="17">
        <v>0.232299081676901</v>
      </c>
      <c r="L393" s="17">
        <v>0.16946526455347999</v>
      </c>
      <c r="M393" s="17">
        <v>0.25287906735966198</v>
      </c>
      <c r="N393" s="17">
        <v>0.25762050487821098</v>
      </c>
      <c r="O393" s="17">
        <v>0.183852505444867</v>
      </c>
      <c r="P393" s="17">
        <v>0.18611985287527999</v>
      </c>
      <c r="Q393" s="17">
        <v>0.201254961593714</v>
      </c>
      <c r="R393" s="17">
        <v>0.216280522199534</v>
      </c>
      <c r="S393" s="17"/>
      <c r="T393" s="17">
        <v>0.319847491869791</v>
      </c>
      <c r="U393" s="17">
        <v>0.17311232243847699</v>
      </c>
      <c r="V393" s="17"/>
      <c r="W393" s="17">
        <v>0.217854497283926</v>
      </c>
      <c r="X393" s="17">
        <v>0.30429407804066699</v>
      </c>
      <c r="Y393" s="17"/>
      <c r="Z393" s="17">
        <v>0.24006697388191101</v>
      </c>
      <c r="AA393" s="17">
        <v>0.22022914093163101</v>
      </c>
      <c r="AB393" s="17"/>
      <c r="AC393" s="17">
        <v>0.231271526822039</v>
      </c>
      <c r="AD393" s="17">
        <v>0.23099672342445601</v>
      </c>
      <c r="AE393" s="17">
        <v>0</v>
      </c>
      <c r="AF393" s="17"/>
      <c r="AG393" s="17">
        <v>0.28149057393551202</v>
      </c>
      <c r="AH393" s="17">
        <v>0.189998882721928</v>
      </c>
      <c r="AI393" s="17"/>
      <c r="AJ393" s="17">
        <v>0.30913564924326598</v>
      </c>
      <c r="AK393" s="17">
        <v>0.19711029223371901</v>
      </c>
      <c r="AL393" s="17"/>
      <c r="AM393" s="17">
        <v>0.23569171362192101</v>
      </c>
      <c r="AN393" s="17">
        <v>0.28676053966654802</v>
      </c>
      <c r="AO393" s="17">
        <v>0.25983649079460203</v>
      </c>
      <c r="AP393" s="17"/>
      <c r="AQ393" s="17">
        <v>0.193880908355722</v>
      </c>
      <c r="AR393" s="17">
        <v>0.33232083147911101</v>
      </c>
      <c r="AS393" s="17">
        <v>0.353734306848974</v>
      </c>
      <c r="AT393" s="17">
        <v>0.23481270816566799</v>
      </c>
      <c r="AU393" s="17">
        <v>0.114271473627615</v>
      </c>
      <c r="AV393" s="17"/>
      <c r="AW393" s="17">
        <v>0.30655850691966302</v>
      </c>
      <c r="AX393" s="17">
        <v>0.26545956136300503</v>
      </c>
      <c r="AY393" s="17">
        <v>0.18559750480340001</v>
      </c>
      <c r="AZ393" s="17">
        <v>0.179832889550159</v>
      </c>
      <c r="BA393" s="17">
        <v>0.128822959843129</v>
      </c>
      <c r="BB393" s="17"/>
      <c r="BC393" s="17">
        <v>0.228058011203078</v>
      </c>
      <c r="BD393" s="17">
        <v>0.253504408338387</v>
      </c>
      <c r="BE393" s="17">
        <v>0.20225231915523401</v>
      </c>
      <c r="BF393" s="17"/>
      <c r="BG393" s="17">
        <v>0.26100832645197902</v>
      </c>
      <c r="BH393" s="17">
        <v>0.13306928037966501</v>
      </c>
      <c r="BI393" s="17">
        <v>0.17290075758791201</v>
      </c>
    </row>
    <row r="394" spans="2:61" x14ac:dyDescent="0.3">
      <c r="B394" t="s">
        <v>271</v>
      </c>
      <c r="C394" s="17">
        <v>0.153630107594871</v>
      </c>
      <c r="D394" s="17">
        <v>0.19050085456964</v>
      </c>
      <c r="E394" s="17">
        <v>0.124397104089156</v>
      </c>
      <c r="F394" s="17"/>
      <c r="G394" s="17">
        <v>0.14450689799067601</v>
      </c>
      <c r="H394" s="17">
        <v>0.162145785173024</v>
      </c>
      <c r="I394" s="17"/>
      <c r="J394" s="17">
        <v>9.7689816002100305E-2</v>
      </c>
      <c r="K394" s="17">
        <v>0.15096946701958799</v>
      </c>
      <c r="L394" s="17">
        <v>0.20072691637326701</v>
      </c>
      <c r="M394" s="17">
        <v>0.21949675073703401</v>
      </c>
      <c r="N394" s="17">
        <v>0.17762494827129099</v>
      </c>
      <c r="O394" s="17">
        <v>0.11752534542040199</v>
      </c>
      <c r="P394" s="17">
        <v>0.16697906045805599</v>
      </c>
      <c r="Q394" s="17">
        <v>0.21755595516174001</v>
      </c>
      <c r="R394" s="17">
        <v>0.101765419542916</v>
      </c>
      <c r="S394" s="17"/>
      <c r="T394" s="17">
        <v>0.12194802416948999</v>
      </c>
      <c r="U394" s="17">
        <v>0.174385058968509</v>
      </c>
      <c r="V394" s="17"/>
      <c r="W394" s="17">
        <v>0.152414356230196</v>
      </c>
      <c r="X394" s="17">
        <v>0.16029407461936701</v>
      </c>
      <c r="Y394" s="17"/>
      <c r="Z394" s="17">
        <v>0.15773870622011099</v>
      </c>
      <c r="AA394" s="17">
        <v>0.14898123678438799</v>
      </c>
      <c r="AB394" s="17"/>
      <c r="AC394" s="17">
        <v>0.14943603471640901</v>
      </c>
      <c r="AD394" s="17">
        <v>0.163774645862202</v>
      </c>
      <c r="AE394" s="17">
        <v>0</v>
      </c>
      <c r="AF394" s="17"/>
      <c r="AG394" s="17">
        <v>0.13396502861957801</v>
      </c>
      <c r="AH394" s="17">
        <v>0.166679044941829</v>
      </c>
      <c r="AI394" s="17"/>
      <c r="AJ394" s="17">
        <v>0.15152640740114001</v>
      </c>
      <c r="AK394" s="17">
        <v>0.152242710994731</v>
      </c>
      <c r="AL394" s="17"/>
      <c r="AM394" s="17">
        <v>0.156398795841311</v>
      </c>
      <c r="AN394" s="17">
        <v>0.11790795207424</v>
      </c>
      <c r="AO394" s="17">
        <v>0.144887794252548</v>
      </c>
      <c r="AP394" s="17"/>
      <c r="AQ394" s="17">
        <v>0.15684357240959701</v>
      </c>
      <c r="AR394" s="17">
        <v>0.13452469412764501</v>
      </c>
      <c r="AS394" s="17">
        <v>0.15209998075532499</v>
      </c>
      <c r="AT394" s="17">
        <v>0.14846544926656299</v>
      </c>
      <c r="AU394" s="17">
        <v>0.148397577083664</v>
      </c>
      <c r="AV394" s="17"/>
      <c r="AW394" s="17">
        <v>0.15366783299293901</v>
      </c>
      <c r="AX394" s="17">
        <v>0.146852186965958</v>
      </c>
      <c r="AY394" s="17">
        <v>0.17112214357584901</v>
      </c>
      <c r="AZ394" s="17">
        <v>0.15939769339489801</v>
      </c>
      <c r="BA394" s="17">
        <v>0.126860391295298</v>
      </c>
      <c r="BB394" s="17"/>
      <c r="BC394" s="17">
        <v>0.12636088055932901</v>
      </c>
      <c r="BD394" s="17">
        <v>0.15927549781748801</v>
      </c>
      <c r="BE394" s="17">
        <v>0.14421252883265101</v>
      </c>
      <c r="BF394" s="17"/>
      <c r="BG394" s="17">
        <v>0.14385491443263801</v>
      </c>
      <c r="BH394" s="17">
        <v>0.17275970612587199</v>
      </c>
      <c r="BI394" s="17">
        <v>0.17865698662955701</v>
      </c>
    </row>
    <row r="395" spans="2:61" x14ac:dyDescent="0.3">
      <c r="B395" t="s">
        <v>272</v>
      </c>
      <c r="C395" s="17">
        <v>0.29773207293949699</v>
      </c>
      <c r="D395" s="17">
        <v>0.25063045621007302</v>
      </c>
      <c r="E395" s="17">
        <v>0.33354380541388401</v>
      </c>
      <c r="F395" s="17"/>
      <c r="G395" s="17">
        <v>0.27919412263735</v>
      </c>
      <c r="H395" s="17">
        <v>0.31343476263757902</v>
      </c>
      <c r="I395" s="17"/>
      <c r="J395" s="17">
        <v>0.18122173119924501</v>
      </c>
      <c r="K395" s="17">
        <v>0.38212282456070101</v>
      </c>
      <c r="L395" s="17">
        <v>0.29111151632902899</v>
      </c>
      <c r="M395" s="17">
        <v>0.31546362658451199</v>
      </c>
      <c r="N395" s="17">
        <v>0.22691954074179699</v>
      </c>
      <c r="O395" s="17">
        <v>0.38658977958998503</v>
      </c>
      <c r="P395" s="17">
        <v>0.26974485539718102</v>
      </c>
      <c r="Q395" s="17">
        <v>0.27963418655035499</v>
      </c>
      <c r="R395" s="17">
        <v>0.30030421758743697</v>
      </c>
      <c r="S395" s="17"/>
      <c r="T395" s="17">
        <v>0.23930745915594301</v>
      </c>
      <c r="U395" s="17">
        <v>0.336006071584731</v>
      </c>
      <c r="V395" s="17"/>
      <c r="W395" s="17">
        <v>0.31339812658069099</v>
      </c>
      <c r="X395" s="17">
        <v>0.21186084309572201</v>
      </c>
      <c r="Y395" s="17"/>
      <c r="Z395" s="17">
        <v>0.28996876892958701</v>
      </c>
      <c r="AA395" s="17">
        <v>0.30821150746720399</v>
      </c>
      <c r="AB395" s="17"/>
      <c r="AC395" s="17">
        <v>0.29646766820700898</v>
      </c>
      <c r="AD395" s="17">
        <v>0.30079038941749398</v>
      </c>
      <c r="AE395" s="17">
        <v>0</v>
      </c>
      <c r="AF395" s="17"/>
      <c r="AG395" s="17">
        <v>0.24950515682079299</v>
      </c>
      <c r="AH395" s="17">
        <v>0.337447904871784</v>
      </c>
      <c r="AI395" s="17"/>
      <c r="AJ395" s="17">
        <v>0.188117387411845</v>
      </c>
      <c r="AK395" s="17">
        <v>0.34578782386260898</v>
      </c>
      <c r="AL395" s="17"/>
      <c r="AM395" s="17">
        <v>0.31342050536495503</v>
      </c>
      <c r="AN395" s="17">
        <v>0.318756161836873</v>
      </c>
      <c r="AO395" s="17">
        <v>0.16560835717009201</v>
      </c>
      <c r="AP395" s="17"/>
      <c r="AQ395" s="17">
        <v>0.35288181576460997</v>
      </c>
      <c r="AR395" s="17">
        <v>0.15384557722126399</v>
      </c>
      <c r="AS395" s="17">
        <v>0.19861410439608601</v>
      </c>
      <c r="AT395" s="17">
        <v>0.16966922391416001</v>
      </c>
      <c r="AU395" s="17">
        <v>0.391598713956258</v>
      </c>
      <c r="AV395" s="17"/>
      <c r="AW395" s="17">
        <v>0.21636767732727999</v>
      </c>
      <c r="AX395" s="17">
        <v>0.28695030831600499</v>
      </c>
      <c r="AY395" s="17">
        <v>0.30887586176712301</v>
      </c>
      <c r="AZ395" s="17">
        <v>0.33626246004582799</v>
      </c>
      <c r="BA395" s="17">
        <v>0.42442218739293303</v>
      </c>
      <c r="BB395" s="17"/>
      <c r="BC395" s="17">
        <v>0.28138115615220399</v>
      </c>
      <c r="BD395" s="17">
        <v>0.30438424665140501</v>
      </c>
      <c r="BE395" s="17">
        <v>0.29846108917433301</v>
      </c>
      <c r="BF395" s="17"/>
      <c r="BG395" s="17">
        <v>0.29352262226304499</v>
      </c>
      <c r="BH395" s="17">
        <v>0.295933581111054</v>
      </c>
      <c r="BI395" s="17">
        <v>0.31019407234666901</v>
      </c>
    </row>
    <row r="396" spans="2:61" x14ac:dyDescent="0.3">
      <c r="B396" t="s">
        <v>273</v>
      </c>
      <c r="C396" s="17">
        <v>0.16367742895517701</v>
      </c>
      <c r="D396" s="17">
        <v>0.107650951804552</v>
      </c>
      <c r="E396" s="17">
        <v>0.20930105649040201</v>
      </c>
      <c r="F396" s="17"/>
      <c r="G396" s="17">
        <v>0.13302944137710099</v>
      </c>
      <c r="H396" s="17">
        <v>0.185150363615985</v>
      </c>
      <c r="I396" s="17"/>
      <c r="J396" s="17">
        <v>6.3124887830667595E-2</v>
      </c>
      <c r="K396" s="17">
        <v>0.15648725336591601</v>
      </c>
      <c r="L396" s="17">
        <v>0.213500897551612</v>
      </c>
      <c r="M396" s="17">
        <v>0.14215186674864599</v>
      </c>
      <c r="N396" s="17">
        <v>0.168684774361513</v>
      </c>
      <c r="O396" s="17">
        <v>0.17536043576940299</v>
      </c>
      <c r="P396" s="17">
        <v>0.19417444378051599</v>
      </c>
      <c r="Q396" s="17">
        <v>0.154164170284977</v>
      </c>
      <c r="R396" s="17">
        <v>0.22028525626621201</v>
      </c>
      <c r="S396" s="17"/>
      <c r="T396" s="17">
        <v>0.122897174178176</v>
      </c>
      <c r="U396" s="17">
        <v>0.19039259770014499</v>
      </c>
      <c r="V396" s="17"/>
      <c r="W396" s="17">
        <v>0.18121735876223299</v>
      </c>
      <c r="X396" s="17">
        <v>6.7534815224754505E-2</v>
      </c>
      <c r="Y396" s="17"/>
      <c r="Z396" s="17">
        <v>0.16550524081323001</v>
      </c>
      <c r="AA396" s="17">
        <v>0.16063747950253801</v>
      </c>
      <c r="AB396" s="17"/>
      <c r="AC396" s="17">
        <v>0.14748787113852899</v>
      </c>
      <c r="AD396" s="17">
        <v>0.20283640247839099</v>
      </c>
      <c r="AE396" s="17">
        <v>0</v>
      </c>
      <c r="AF396" s="17"/>
      <c r="AG396" s="17">
        <v>0.124717705084769</v>
      </c>
      <c r="AH396" s="17">
        <v>0.20160405355869501</v>
      </c>
      <c r="AI396" s="17"/>
      <c r="AJ396" s="17">
        <v>9.0781804231479996E-2</v>
      </c>
      <c r="AK396" s="17">
        <v>0.20042946281214799</v>
      </c>
      <c r="AL396" s="17"/>
      <c r="AM396" s="17">
        <v>0.17173822531132199</v>
      </c>
      <c r="AN396" s="17">
        <v>5.20045254257143E-2</v>
      </c>
      <c r="AO396" s="17">
        <v>7.7910879023762702E-2</v>
      </c>
      <c r="AP396" s="17"/>
      <c r="AQ396" s="17">
        <v>0.203199393808394</v>
      </c>
      <c r="AR396" s="17">
        <v>8.7584880915106203E-2</v>
      </c>
      <c r="AS396" s="17">
        <v>9.0280898746231894E-2</v>
      </c>
      <c r="AT396" s="17">
        <v>7.45711215231111E-2</v>
      </c>
      <c r="AU396" s="17">
        <v>0.221606022907929</v>
      </c>
      <c r="AV396" s="17"/>
      <c r="AW396" s="17">
        <v>0.12734803929767999</v>
      </c>
      <c r="AX396" s="17">
        <v>0.147931976495497</v>
      </c>
      <c r="AY396" s="17">
        <v>0.19000102054884399</v>
      </c>
      <c r="AZ396" s="17">
        <v>0.19737421515224901</v>
      </c>
      <c r="BA396" s="17">
        <v>0.18120398060749099</v>
      </c>
      <c r="BB396" s="17"/>
      <c r="BC396" s="17">
        <v>0.143022622406029</v>
      </c>
      <c r="BD396" s="17">
        <v>0.15994646403910801</v>
      </c>
      <c r="BE396" s="17">
        <v>0.205152251772455</v>
      </c>
      <c r="BF396" s="17"/>
      <c r="BG396" s="17">
        <v>0.14775574056584501</v>
      </c>
      <c r="BH396" s="17">
        <v>0.18232757458394599</v>
      </c>
      <c r="BI396" s="17">
        <v>0.20918593925716999</v>
      </c>
    </row>
    <row r="397" spans="2:61" x14ac:dyDescent="0.3">
      <c r="B397" t="s">
        <v>85</v>
      </c>
      <c r="C397" s="17">
        <v>1.3984747285513599E-2</v>
      </c>
      <c r="D397" s="17">
        <v>9.8058616888178594E-3</v>
      </c>
      <c r="E397" s="17">
        <v>1.7393089575206199E-2</v>
      </c>
      <c r="F397" s="17"/>
      <c r="G397" s="17">
        <v>4.8684813803234403E-3</v>
      </c>
      <c r="H397" s="17">
        <v>2.1478005607274701E-2</v>
      </c>
      <c r="I397" s="17"/>
      <c r="J397" s="17">
        <v>7.8830244952518506E-3</v>
      </c>
      <c r="K397" s="17">
        <v>1.37576690199923E-2</v>
      </c>
      <c r="L397" s="17">
        <v>2.5014743391592199E-2</v>
      </c>
      <c r="M397" s="17">
        <v>7.5706793139166803E-3</v>
      </c>
      <c r="N397" s="17">
        <v>1.8880941388090999E-2</v>
      </c>
      <c r="O397" s="17">
        <v>1.8374410684438802E-2</v>
      </c>
      <c r="P397" s="17">
        <v>7.7146973709887497E-3</v>
      </c>
      <c r="Q397" s="17">
        <v>0</v>
      </c>
      <c r="R397" s="17">
        <v>1.95151836313067E-2</v>
      </c>
      <c r="S397" s="17"/>
      <c r="T397" s="17">
        <v>4.9051770804236401E-3</v>
      </c>
      <c r="U397" s="17">
        <v>1.9932779034877699E-2</v>
      </c>
      <c r="V397" s="17"/>
      <c r="W397" s="17">
        <v>1.46523244714672E-2</v>
      </c>
      <c r="X397" s="17">
        <v>1.0325518529731299E-2</v>
      </c>
      <c r="Y397" s="17"/>
      <c r="Z397" s="17">
        <v>1.2275372573482501E-2</v>
      </c>
      <c r="AA397" s="17">
        <v>1.66298882293082E-2</v>
      </c>
      <c r="AB397" s="17"/>
      <c r="AC397" s="17">
        <v>1.2067268173825399E-2</v>
      </c>
      <c r="AD397" s="17">
        <v>1.8622706803388699E-2</v>
      </c>
      <c r="AE397" s="17">
        <v>0</v>
      </c>
      <c r="AF397" s="17"/>
      <c r="AG397" s="17">
        <v>1.08980554673693E-2</v>
      </c>
      <c r="AH397" s="17">
        <v>1.2138557629446999E-2</v>
      </c>
      <c r="AI397" s="17"/>
      <c r="AJ397" s="17">
        <v>9.40673881886743E-3</v>
      </c>
      <c r="AK397" s="17">
        <v>1.6443890473064399E-2</v>
      </c>
      <c r="AL397" s="17"/>
      <c r="AM397" s="17">
        <v>1.3098596598985501E-2</v>
      </c>
      <c r="AN397" s="17">
        <v>5.76491613412198E-2</v>
      </c>
      <c r="AO397" s="17">
        <v>1.11598105770782E-2</v>
      </c>
      <c r="AP397" s="17"/>
      <c r="AQ397" s="17">
        <v>1.4187007329412599E-2</v>
      </c>
      <c r="AR397" s="17">
        <v>1.9821225981349701E-2</v>
      </c>
      <c r="AS397" s="17">
        <v>1.0431565000707899E-2</v>
      </c>
      <c r="AT397" s="17">
        <v>8.1696285006656894E-3</v>
      </c>
      <c r="AU397" s="17">
        <v>2.81059305639823E-2</v>
      </c>
      <c r="AV397" s="17"/>
      <c r="AW397" s="17">
        <v>1.1332186110001599E-2</v>
      </c>
      <c r="AX397" s="17">
        <v>1.3260213546224101E-2</v>
      </c>
      <c r="AY397" s="17">
        <v>1.0127382207058101E-2</v>
      </c>
      <c r="AZ397" s="17">
        <v>2.28848958901803E-2</v>
      </c>
      <c r="BA397" s="17">
        <v>1.60271912302366E-2</v>
      </c>
      <c r="BB397" s="17"/>
      <c r="BC397" s="17">
        <v>7.6431767265030901E-3</v>
      </c>
      <c r="BD397" s="17">
        <v>7.7601934334181402E-3</v>
      </c>
      <c r="BE397" s="17">
        <v>5.2028282367614802E-2</v>
      </c>
      <c r="BF397" s="17"/>
      <c r="BG397" s="17">
        <v>1.0744408454819301E-2</v>
      </c>
      <c r="BH397" s="17">
        <v>3.9380757493994001E-2</v>
      </c>
      <c r="BI397" s="17">
        <v>1.45393742141962E-2</v>
      </c>
    </row>
    <row r="398" spans="2:61" x14ac:dyDescent="0.3">
      <c r="B398" t="s">
        <v>274</v>
      </c>
      <c r="C398" s="17">
        <v>9.7561062995290809E-3</v>
      </c>
      <c r="D398" s="17">
        <v>4.5690255461846097E-3</v>
      </c>
      <c r="E398" s="17">
        <v>1.3963712855700699E-2</v>
      </c>
      <c r="F398" s="17"/>
      <c r="G398" s="17">
        <v>5.9283645201613899E-3</v>
      </c>
      <c r="H398" s="17">
        <v>1.2930660555280801E-2</v>
      </c>
      <c r="I398" s="17"/>
      <c r="J398" s="17">
        <v>9.5378677557953206E-3</v>
      </c>
      <c r="K398" s="17">
        <v>0</v>
      </c>
      <c r="L398" s="17">
        <v>1.46291472492289E-2</v>
      </c>
      <c r="M398" s="17">
        <v>7.5706793139166803E-3</v>
      </c>
      <c r="N398" s="17">
        <v>2.73498493364236E-2</v>
      </c>
      <c r="O398" s="17">
        <v>1.1408159612111E-2</v>
      </c>
      <c r="P398" s="17">
        <v>7.7146973709887497E-3</v>
      </c>
      <c r="Q398" s="17">
        <v>0</v>
      </c>
      <c r="R398" s="17">
        <v>1.1412889209732401E-2</v>
      </c>
      <c r="S398" s="17"/>
      <c r="T398" s="17">
        <v>1.4690450925101E-3</v>
      </c>
      <c r="U398" s="17">
        <v>1.5184964940948099E-2</v>
      </c>
      <c r="V398" s="17"/>
      <c r="W398" s="17">
        <v>8.33021891945771E-3</v>
      </c>
      <c r="X398" s="17">
        <v>1.7571903803469999E-2</v>
      </c>
      <c r="Y398" s="17"/>
      <c r="Z398" s="17">
        <v>7.0628925388479596E-3</v>
      </c>
      <c r="AA398" s="17">
        <v>1.18711407246951E-2</v>
      </c>
      <c r="AB398" s="17"/>
      <c r="AC398" s="17">
        <v>8.9480292836400105E-3</v>
      </c>
      <c r="AD398" s="17">
        <v>1.17106665678385E-2</v>
      </c>
      <c r="AE398" s="17">
        <v>0</v>
      </c>
      <c r="AF398" s="17"/>
      <c r="AG398" s="17">
        <v>3.1753967783880498E-3</v>
      </c>
      <c r="AH398" s="17">
        <v>1.5747935541220399E-2</v>
      </c>
      <c r="AI398" s="17"/>
      <c r="AJ398" s="17">
        <v>6.8411746912094701E-3</v>
      </c>
      <c r="AK398" s="17">
        <v>1.1336037697622901E-2</v>
      </c>
      <c r="AL398" s="17"/>
      <c r="AM398" s="17">
        <v>9.9054081022774201E-3</v>
      </c>
      <c r="AN398" s="17">
        <v>0</v>
      </c>
      <c r="AO398" s="17">
        <v>9.4511899669581997E-3</v>
      </c>
      <c r="AP398" s="17"/>
      <c r="AQ398" s="17">
        <v>9.8314419470412404E-3</v>
      </c>
      <c r="AR398" s="17">
        <v>3.6827677510727498E-2</v>
      </c>
      <c r="AS398" s="17">
        <v>1.03144354672241E-2</v>
      </c>
      <c r="AT398" s="17">
        <v>0</v>
      </c>
      <c r="AU398" s="17">
        <v>8.0508357650965201E-3</v>
      </c>
      <c r="AV398" s="17"/>
      <c r="AW398" s="17">
        <v>7.6763815373273696E-3</v>
      </c>
      <c r="AX398" s="17">
        <v>1.1253109116264801E-2</v>
      </c>
      <c r="AY398" s="17">
        <v>1.1110039115887E-2</v>
      </c>
      <c r="AZ398" s="17">
        <v>0</v>
      </c>
      <c r="BA398" s="17">
        <v>2.3056383543627799E-2</v>
      </c>
      <c r="BB398" s="17"/>
      <c r="BC398" s="17">
        <v>6.4866359915806103E-3</v>
      </c>
      <c r="BD398" s="17">
        <v>4.6401486879942199E-3</v>
      </c>
      <c r="BE398" s="17">
        <v>3.2340287271915798E-2</v>
      </c>
      <c r="BF398" s="17"/>
      <c r="BG398" s="17">
        <v>7.7887561183055199E-3</v>
      </c>
      <c r="BH398" s="17">
        <v>2.41550278980577E-2</v>
      </c>
      <c r="BI398" s="17">
        <v>1.0505117743333301E-2</v>
      </c>
    </row>
    <row r="399" spans="2:61" x14ac:dyDescent="0.3">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row>
    <row r="400" spans="2:61" x14ac:dyDescent="0.3">
      <c r="B400" s="6" t="s">
        <v>380</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row>
    <row r="401" spans="2:61" x14ac:dyDescent="0.3">
      <c r="B401" s="21" t="s">
        <v>416</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row>
    <row r="402" spans="2:61" x14ac:dyDescent="0.3">
      <c r="B402" t="s">
        <v>269</v>
      </c>
      <c r="C402" s="17">
        <v>0.12764144816557199</v>
      </c>
      <c r="D402" s="17">
        <v>0.14213086644586001</v>
      </c>
      <c r="E402" s="17">
        <v>0.11635727202143201</v>
      </c>
      <c r="F402" s="17"/>
      <c r="G402" s="17">
        <v>0.17879843050477501</v>
      </c>
      <c r="H402" s="17">
        <v>8.7092956001693603E-2</v>
      </c>
      <c r="I402" s="17"/>
      <c r="J402" s="17">
        <v>0.243917103050967</v>
      </c>
      <c r="K402" s="17">
        <v>0.110092341662118</v>
      </c>
      <c r="L402" s="17">
        <v>6.4625683547453502E-2</v>
      </c>
      <c r="M402" s="17">
        <v>7.6982634386085394E-2</v>
      </c>
      <c r="N402" s="17">
        <v>0.11849766703511699</v>
      </c>
      <c r="O402" s="17">
        <v>0.115676684564593</v>
      </c>
      <c r="P402" s="17">
        <v>0.13077520882143401</v>
      </c>
      <c r="Q402" s="17">
        <v>0.14081878092223701</v>
      </c>
      <c r="R402" s="17">
        <v>0.132927296122966</v>
      </c>
      <c r="S402" s="17"/>
      <c r="T402" s="17">
        <v>0.21518730798972599</v>
      </c>
      <c r="U402" s="17">
        <v>7.0290104214561597E-2</v>
      </c>
      <c r="V402" s="17"/>
      <c r="W402" s="17">
        <v>0.116245346409016</v>
      </c>
      <c r="X402" s="17">
        <v>0.190107548159447</v>
      </c>
      <c r="Y402" s="17"/>
      <c r="Z402" s="17">
        <v>0.120961918284897</v>
      </c>
      <c r="AA402" s="17">
        <v>0.13697081110296999</v>
      </c>
      <c r="AB402" s="17"/>
      <c r="AC402" s="17">
        <v>0.14453550754061301</v>
      </c>
      <c r="AD402" s="17">
        <v>8.6778440586292305E-2</v>
      </c>
      <c r="AE402" s="17">
        <v>0</v>
      </c>
      <c r="AF402" s="17"/>
      <c r="AG402" s="17">
        <v>0.17815320872565801</v>
      </c>
      <c r="AH402" s="17">
        <v>8.6199498913964501E-2</v>
      </c>
      <c r="AI402" s="17"/>
      <c r="AJ402" s="17">
        <v>0.243911876469354</v>
      </c>
      <c r="AK402" s="17">
        <v>7.3197759586338507E-2</v>
      </c>
      <c r="AL402" s="17"/>
      <c r="AM402" s="17">
        <v>0.105111816255351</v>
      </c>
      <c r="AN402" s="17">
        <v>0</v>
      </c>
      <c r="AO402" s="17">
        <v>0.30394681311945498</v>
      </c>
      <c r="AP402" s="17"/>
      <c r="AQ402" s="17">
        <v>7.0727758249333805E-2</v>
      </c>
      <c r="AR402" s="17">
        <v>0.207552487590731</v>
      </c>
      <c r="AS402" s="17">
        <v>0.20031496643845401</v>
      </c>
      <c r="AT402" s="17">
        <v>0.33722504433345601</v>
      </c>
      <c r="AU402" s="17">
        <v>4.5444474814885401E-2</v>
      </c>
      <c r="AV402" s="17"/>
      <c r="AW402" s="17">
        <v>0.15863085087713999</v>
      </c>
      <c r="AX402" s="17">
        <v>0.13063799822958599</v>
      </c>
      <c r="AY402" s="17">
        <v>0.11297224806888501</v>
      </c>
      <c r="AZ402" s="17">
        <v>9.3586601047495499E-2</v>
      </c>
      <c r="BA402" s="17">
        <v>0.14848063528904501</v>
      </c>
      <c r="BB402" s="17"/>
      <c r="BC402" s="17">
        <v>0.18645042334921499</v>
      </c>
      <c r="BD402" s="17">
        <v>0.122369997528155</v>
      </c>
      <c r="BE402" s="17">
        <v>4.2480329446298301E-2</v>
      </c>
      <c r="BF402" s="17"/>
      <c r="BG402" s="17">
        <v>0.139433579398513</v>
      </c>
      <c r="BH402" s="17">
        <v>0.12248429233872</v>
      </c>
      <c r="BI402" s="17">
        <v>9.1226461657258506E-2</v>
      </c>
    </row>
    <row r="403" spans="2:61" x14ac:dyDescent="0.3">
      <c r="B403" t="s">
        <v>270</v>
      </c>
      <c r="C403" s="17">
        <v>0.26633075459309102</v>
      </c>
      <c r="D403" s="17">
        <v>0.314132653904592</v>
      </c>
      <c r="E403" s="17">
        <v>0.22863440231198101</v>
      </c>
      <c r="F403" s="17"/>
      <c r="G403" s="17">
        <v>0.31209368656460801</v>
      </c>
      <c r="H403" s="17">
        <v>0.231165565154694</v>
      </c>
      <c r="I403" s="17"/>
      <c r="J403" s="17">
        <v>0.39238554457569202</v>
      </c>
      <c r="K403" s="17">
        <v>0.215720519771711</v>
      </c>
      <c r="L403" s="17">
        <v>0.24885529912634899</v>
      </c>
      <c r="M403" s="17">
        <v>0.26076047816188902</v>
      </c>
      <c r="N403" s="17">
        <v>0.323437390739926</v>
      </c>
      <c r="O403" s="17">
        <v>0.26520500198820102</v>
      </c>
      <c r="P403" s="17">
        <v>0.219818367322758</v>
      </c>
      <c r="Q403" s="17">
        <v>0.16292886626009401</v>
      </c>
      <c r="R403" s="17">
        <v>0.25708937891387301</v>
      </c>
      <c r="S403" s="17"/>
      <c r="T403" s="17">
        <v>0.29604500842289599</v>
      </c>
      <c r="U403" s="17">
        <v>0.24686492953792899</v>
      </c>
      <c r="V403" s="17"/>
      <c r="W403" s="17">
        <v>0.25496973693504499</v>
      </c>
      <c r="X403" s="17">
        <v>0.32860454612460899</v>
      </c>
      <c r="Y403" s="17"/>
      <c r="Z403" s="17">
        <v>0.29796871424446703</v>
      </c>
      <c r="AA403" s="17">
        <v>0.22022571153816001</v>
      </c>
      <c r="AB403" s="17"/>
      <c r="AC403" s="17">
        <v>0.27881497549416201</v>
      </c>
      <c r="AD403" s="17">
        <v>0.23613417471984299</v>
      </c>
      <c r="AE403" s="17">
        <v>0</v>
      </c>
      <c r="AF403" s="17"/>
      <c r="AG403" s="17">
        <v>0.30132012889209397</v>
      </c>
      <c r="AH403" s="17">
        <v>0.239078246891964</v>
      </c>
      <c r="AI403" s="17"/>
      <c r="AJ403" s="17">
        <v>0.32962408336993299</v>
      </c>
      <c r="AK403" s="17">
        <v>0.238464315085678</v>
      </c>
      <c r="AL403" s="17"/>
      <c r="AM403" s="17">
        <v>0.27176763188952702</v>
      </c>
      <c r="AN403" s="17">
        <v>0.28588843107627199</v>
      </c>
      <c r="AO403" s="17">
        <v>0.28746410161764102</v>
      </c>
      <c r="AP403" s="17"/>
      <c r="AQ403" s="17">
        <v>0.249598496113979</v>
      </c>
      <c r="AR403" s="17">
        <v>0.16542367362726501</v>
      </c>
      <c r="AS403" s="17">
        <v>0.33745414012313601</v>
      </c>
      <c r="AT403" s="17">
        <v>0.32959614162978002</v>
      </c>
      <c r="AU403" s="17">
        <v>0.150630191301972</v>
      </c>
      <c r="AV403" s="17"/>
      <c r="AW403" s="17">
        <v>0.31147656926517497</v>
      </c>
      <c r="AX403" s="17">
        <v>0.29933511336785401</v>
      </c>
      <c r="AY403" s="17">
        <v>0.21885969309731801</v>
      </c>
      <c r="AZ403" s="17">
        <v>0.25318078714527298</v>
      </c>
      <c r="BA403" s="17">
        <v>0.16873734369771901</v>
      </c>
      <c r="BB403" s="17"/>
      <c r="BC403" s="17">
        <v>0.282130171869166</v>
      </c>
      <c r="BD403" s="17">
        <v>0.255927267481381</v>
      </c>
      <c r="BE403" s="17">
        <v>0.32081851661883298</v>
      </c>
      <c r="BF403" s="17"/>
      <c r="BG403" s="17">
        <v>0.26688493435991201</v>
      </c>
      <c r="BH403" s="17">
        <v>0.279561388262341</v>
      </c>
      <c r="BI403" s="17">
        <v>0.25697880774423099</v>
      </c>
    </row>
    <row r="404" spans="2:61" x14ac:dyDescent="0.3">
      <c r="B404" t="s">
        <v>271</v>
      </c>
      <c r="C404" s="17">
        <v>0.19149486563926699</v>
      </c>
      <c r="D404" s="17">
        <v>0.20678450743579599</v>
      </c>
      <c r="E404" s="17">
        <v>0.179759558894345</v>
      </c>
      <c r="F404" s="17"/>
      <c r="G404" s="17">
        <v>0.18227209415414899</v>
      </c>
      <c r="H404" s="17">
        <v>0.20036696943031301</v>
      </c>
      <c r="I404" s="17"/>
      <c r="J404" s="17">
        <v>0.14693779494655901</v>
      </c>
      <c r="K404" s="17">
        <v>0.229331049955002</v>
      </c>
      <c r="L404" s="17">
        <v>0.23587297399785601</v>
      </c>
      <c r="M404" s="17">
        <v>0.23564679378602299</v>
      </c>
      <c r="N404" s="17">
        <v>0.189588123635165</v>
      </c>
      <c r="O404" s="17">
        <v>0.16882761109918701</v>
      </c>
      <c r="P404" s="17">
        <v>0.159785197225954</v>
      </c>
      <c r="Q404" s="17">
        <v>0.21812442381115299</v>
      </c>
      <c r="R404" s="17">
        <v>0.148743638143298</v>
      </c>
      <c r="S404" s="17"/>
      <c r="T404" s="17">
        <v>0.166563371015438</v>
      </c>
      <c r="U404" s="17">
        <v>0.20782750234254399</v>
      </c>
      <c r="V404" s="17"/>
      <c r="W404" s="17">
        <v>0.18935512307003799</v>
      </c>
      <c r="X404" s="17">
        <v>0.203223558147096</v>
      </c>
      <c r="Y404" s="17"/>
      <c r="Z404" s="17">
        <v>0.17066726161711099</v>
      </c>
      <c r="AA404" s="17">
        <v>0.223916736166759</v>
      </c>
      <c r="AB404" s="17"/>
      <c r="AC404" s="17">
        <v>0.192747355444473</v>
      </c>
      <c r="AD404" s="17">
        <v>0.18846536874530401</v>
      </c>
      <c r="AE404" s="17">
        <v>0</v>
      </c>
      <c r="AF404" s="17"/>
      <c r="AG404" s="17">
        <v>0.179558177445619</v>
      </c>
      <c r="AH404" s="17">
        <v>0.199199912293546</v>
      </c>
      <c r="AI404" s="17"/>
      <c r="AJ404" s="17">
        <v>0.16106429276899301</v>
      </c>
      <c r="AK404" s="17">
        <v>0.20574125183767999</v>
      </c>
      <c r="AL404" s="17"/>
      <c r="AM404" s="17">
        <v>0.19154347401438701</v>
      </c>
      <c r="AN404" s="17">
        <v>0.37419928654839502</v>
      </c>
      <c r="AO404" s="17">
        <v>0.17318997027586</v>
      </c>
      <c r="AP404" s="17"/>
      <c r="AQ404" s="17">
        <v>0.202969709469356</v>
      </c>
      <c r="AR404" s="17">
        <v>0.180879491754183</v>
      </c>
      <c r="AS404" s="17">
        <v>0.16088556879910701</v>
      </c>
      <c r="AT404" s="17">
        <v>0.17053531532312299</v>
      </c>
      <c r="AU404" s="17">
        <v>0.22384362250612599</v>
      </c>
      <c r="AV404" s="17"/>
      <c r="AW404" s="17">
        <v>0.134601294110169</v>
      </c>
      <c r="AX404" s="17">
        <v>0.181231203967858</v>
      </c>
      <c r="AY404" s="17">
        <v>0.22958488581997699</v>
      </c>
      <c r="AZ404" s="17">
        <v>0.22436707814941101</v>
      </c>
      <c r="BA404" s="17">
        <v>0.20209408214066901</v>
      </c>
      <c r="BB404" s="17"/>
      <c r="BC404" s="17">
        <v>0.168217826726097</v>
      </c>
      <c r="BD404" s="17">
        <v>0.19035626968661101</v>
      </c>
      <c r="BE404" s="17">
        <v>0.20270583095157399</v>
      </c>
      <c r="BF404" s="17"/>
      <c r="BG404" s="17">
        <v>0.20414167935697999</v>
      </c>
      <c r="BH404" s="17">
        <v>0.209054431744846</v>
      </c>
      <c r="BI404" s="17">
        <v>0.14336129770815401</v>
      </c>
    </row>
    <row r="405" spans="2:61" x14ac:dyDescent="0.3">
      <c r="B405" t="s">
        <v>272</v>
      </c>
      <c r="C405" s="17">
        <v>0.22724846153004899</v>
      </c>
      <c r="D405" s="17">
        <v>0.19469268850638699</v>
      </c>
      <c r="E405" s="17">
        <v>0.25264502233079</v>
      </c>
      <c r="F405" s="17"/>
      <c r="G405" s="17">
        <v>0.19084754361342299</v>
      </c>
      <c r="H405" s="17">
        <v>0.25719936875389299</v>
      </c>
      <c r="I405" s="17"/>
      <c r="J405" s="17">
        <v>0.148144989846414</v>
      </c>
      <c r="K405" s="17">
        <v>0.24180691061894</v>
      </c>
      <c r="L405" s="17">
        <v>0.19066097504291299</v>
      </c>
      <c r="M405" s="17">
        <v>0.24806394111559801</v>
      </c>
      <c r="N405" s="17">
        <v>0.169480745469519</v>
      </c>
      <c r="O405" s="17">
        <v>0.22912646355593799</v>
      </c>
      <c r="P405" s="17">
        <v>0.33459360199321497</v>
      </c>
      <c r="Q405" s="17">
        <v>0.30942115915349799</v>
      </c>
      <c r="R405" s="17">
        <v>0.234713391921158</v>
      </c>
      <c r="S405" s="17"/>
      <c r="T405" s="17">
        <v>0.19650877875686601</v>
      </c>
      <c r="U405" s="17">
        <v>0.24738604568549499</v>
      </c>
      <c r="V405" s="17"/>
      <c r="W405" s="17">
        <v>0.23413639463958999</v>
      </c>
      <c r="X405" s="17">
        <v>0.18949324245926299</v>
      </c>
      <c r="Y405" s="17"/>
      <c r="Z405" s="17">
        <v>0.234523882406697</v>
      </c>
      <c r="AA405" s="17">
        <v>0.216934542231313</v>
      </c>
      <c r="AB405" s="17"/>
      <c r="AC405" s="17">
        <v>0.22783226191837799</v>
      </c>
      <c r="AD405" s="17">
        <v>0.225836377011848</v>
      </c>
      <c r="AE405" s="17">
        <v>0</v>
      </c>
      <c r="AF405" s="17"/>
      <c r="AG405" s="17">
        <v>0.205554340780704</v>
      </c>
      <c r="AH405" s="17">
        <v>0.24602755537315901</v>
      </c>
      <c r="AI405" s="17"/>
      <c r="AJ405" s="17">
        <v>0.14212336832189101</v>
      </c>
      <c r="AK405" s="17">
        <v>0.26486806832132198</v>
      </c>
      <c r="AL405" s="17"/>
      <c r="AM405" s="17">
        <v>0.23919998114690699</v>
      </c>
      <c r="AN405" s="17">
        <v>0.17211851412965201</v>
      </c>
      <c r="AO405" s="17">
        <v>0.14311070808012399</v>
      </c>
      <c r="AP405" s="17"/>
      <c r="AQ405" s="17">
        <v>0.26181043668275999</v>
      </c>
      <c r="AR405" s="17">
        <v>0.34834166908117598</v>
      </c>
      <c r="AS405" s="17">
        <v>0.16933296142402901</v>
      </c>
      <c r="AT405" s="17">
        <v>7.2258784639573401E-2</v>
      </c>
      <c r="AU405" s="17">
        <v>0.27604134931618401</v>
      </c>
      <c r="AV405" s="17"/>
      <c r="AW405" s="17">
        <v>0.216769858087076</v>
      </c>
      <c r="AX405" s="17">
        <v>0.21602315945301201</v>
      </c>
      <c r="AY405" s="17">
        <v>0.19906659220439099</v>
      </c>
      <c r="AZ405" s="17">
        <v>0.262105589795954</v>
      </c>
      <c r="BA405" s="17">
        <v>0.30615560182160201</v>
      </c>
      <c r="BB405" s="17"/>
      <c r="BC405" s="17">
        <v>0.212071302403887</v>
      </c>
      <c r="BD405" s="17">
        <v>0.24815497035723</v>
      </c>
      <c r="BE405" s="17">
        <v>0.19092031875759199</v>
      </c>
      <c r="BF405" s="17"/>
      <c r="BG405" s="17">
        <v>0.225852800634602</v>
      </c>
      <c r="BH405" s="17">
        <v>0.19351590560618501</v>
      </c>
      <c r="BI405" s="17">
        <v>0.24604471824221699</v>
      </c>
    </row>
    <row r="406" spans="2:61" x14ac:dyDescent="0.3">
      <c r="B406" t="s">
        <v>273</v>
      </c>
      <c r="C406" s="17">
        <v>0.14688862696314101</v>
      </c>
      <c r="D406" s="17">
        <v>0.115646974246444</v>
      </c>
      <c r="E406" s="17">
        <v>0.17249789300951099</v>
      </c>
      <c r="F406" s="17"/>
      <c r="G406" s="17">
        <v>0.118703311742481</v>
      </c>
      <c r="H406" s="17">
        <v>0.16474693243570099</v>
      </c>
      <c r="I406" s="17"/>
      <c r="J406" s="17">
        <v>5.1193675329321203E-2</v>
      </c>
      <c r="K406" s="17">
        <v>0.16770117975961399</v>
      </c>
      <c r="L406" s="17">
        <v>0.21302660401999299</v>
      </c>
      <c r="M406" s="17">
        <v>0.14637050231204399</v>
      </c>
      <c r="N406" s="17">
        <v>0.15897789467086501</v>
      </c>
      <c r="O406" s="17">
        <v>0.17172150893361801</v>
      </c>
      <c r="P406" s="17">
        <v>0.110859186075887</v>
      </c>
      <c r="Q406" s="17">
        <v>0.14531431920392099</v>
      </c>
      <c r="R406" s="17">
        <v>0.158788997242921</v>
      </c>
      <c r="S406" s="17"/>
      <c r="T406" s="17">
        <v>0.10276639064000501</v>
      </c>
      <c r="U406" s="17">
        <v>0.175793129772738</v>
      </c>
      <c r="V406" s="17"/>
      <c r="W406" s="17">
        <v>0.164219570696783</v>
      </c>
      <c r="X406" s="17">
        <v>5.1891540469843199E-2</v>
      </c>
      <c r="Y406" s="17"/>
      <c r="Z406" s="17">
        <v>0.142697252345697</v>
      </c>
      <c r="AA406" s="17">
        <v>0.152560298200517</v>
      </c>
      <c r="AB406" s="17"/>
      <c r="AC406" s="17">
        <v>0.13451424876276799</v>
      </c>
      <c r="AD406" s="17">
        <v>0.17681952154361799</v>
      </c>
      <c r="AE406" s="17">
        <v>0</v>
      </c>
      <c r="AF406" s="17"/>
      <c r="AG406" s="17">
        <v>0.12581484998704601</v>
      </c>
      <c r="AH406" s="17">
        <v>0.16921556862672801</v>
      </c>
      <c r="AI406" s="17"/>
      <c r="AJ406" s="17">
        <v>0.109874891191779</v>
      </c>
      <c r="AK406" s="17">
        <v>0.16476696764047899</v>
      </c>
      <c r="AL406" s="17"/>
      <c r="AM406" s="17">
        <v>0.152316641691258</v>
      </c>
      <c r="AN406" s="17">
        <v>0.110144606904461</v>
      </c>
      <c r="AO406" s="17">
        <v>7.3393723369790595E-2</v>
      </c>
      <c r="AP406" s="17"/>
      <c r="AQ406" s="17">
        <v>0.167178602566535</v>
      </c>
      <c r="AR406" s="17">
        <v>2.4177312843905899E-2</v>
      </c>
      <c r="AS406" s="17">
        <v>0.111806947022561</v>
      </c>
      <c r="AT406" s="17">
        <v>9.0384714074067604E-2</v>
      </c>
      <c r="AU406" s="17">
        <v>0.222992553457694</v>
      </c>
      <c r="AV406" s="17"/>
      <c r="AW406" s="17">
        <v>0.13619414343576</v>
      </c>
      <c r="AX406" s="17">
        <v>0.13135411621847701</v>
      </c>
      <c r="AY406" s="17">
        <v>0.18266643221169299</v>
      </c>
      <c r="AZ406" s="17">
        <v>0.14502583402674901</v>
      </c>
      <c r="BA406" s="17">
        <v>0.14980342021298801</v>
      </c>
      <c r="BB406" s="17"/>
      <c r="BC406" s="17">
        <v>0.13143781737812099</v>
      </c>
      <c r="BD406" s="17">
        <v>0.15165625852894199</v>
      </c>
      <c r="BE406" s="17">
        <v>0.146406990971364</v>
      </c>
      <c r="BF406" s="17"/>
      <c r="BG406" s="17">
        <v>0.13357170750574099</v>
      </c>
      <c r="BH406" s="17">
        <v>0.12635954337408101</v>
      </c>
      <c r="BI406" s="17">
        <v>0.199447447470358</v>
      </c>
    </row>
    <row r="407" spans="2:61" x14ac:dyDescent="0.3">
      <c r="B407" t="s">
        <v>85</v>
      </c>
      <c r="C407" s="17">
        <v>1.48465867420746E-2</v>
      </c>
      <c r="D407" s="17">
        <v>1.7418128664303499E-2</v>
      </c>
      <c r="E407" s="17">
        <v>1.28202534198553E-2</v>
      </c>
      <c r="F407" s="17"/>
      <c r="G407" s="17">
        <v>4.3199140208661597E-3</v>
      </c>
      <c r="H407" s="17">
        <v>2.3489672561533802E-2</v>
      </c>
      <c r="I407" s="17"/>
      <c r="J407" s="17">
        <v>7.8830244952518506E-3</v>
      </c>
      <c r="K407" s="17">
        <v>1.5775457721648001E-2</v>
      </c>
      <c r="L407" s="17">
        <v>8.8500848834888804E-3</v>
      </c>
      <c r="M407" s="17">
        <v>9.15995353828538E-3</v>
      </c>
      <c r="N407" s="17">
        <v>4.0018178449407499E-2</v>
      </c>
      <c r="O407" s="17">
        <v>1.9660159561912499E-2</v>
      </c>
      <c r="P407" s="17">
        <v>6.6548245383981804E-3</v>
      </c>
      <c r="Q407" s="17">
        <v>0</v>
      </c>
      <c r="R407" s="17">
        <v>1.8317258722952701E-2</v>
      </c>
      <c r="S407" s="17"/>
      <c r="T407" s="17">
        <v>8.06854557561912E-3</v>
      </c>
      <c r="U407" s="17">
        <v>1.9286885472731899E-2</v>
      </c>
      <c r="V407" s="17"/>
      <c r="W407" s="17">
        <v>1.49073039680698E-2</v>
      </c>
      <c r="X407" s="17">
        <v>1.45137739617586E-2</v>
      </c>
      <c r="Y407" s="17"/>
      <c r="Z407" s="17">
        <v>1.30273830309456E-2</v>
      </c>
      <c r="AA407" s="17">
        <v>1.76613456859478E-2</v>
      </c>
      <c r="AB407" s="17"/>
      <c r="AC407" s="17">
        <v>1.1337866304800499E-2</v>
      </c>
      <c r="AD407" s="17">
        <v>2.3333408448983E-2</v>
      </c>
      <c r="AE407" s="17">
        <v>0</v>
      </c>
      <c r="AF407" s="17"/>
      <c r="AG407" s="17">
        <v>7.8586434741777303E-3</v>
      </c>
      <c r="AH407" s="17">
        <v>1.3437351282249901E-2</v>
      </c>
      <c r="AI407" s="17"/>
      <c r="AJ407" s="17">
        <v>8.5569067205219992E-3</v>
      </c>
      <c r="AK407" s="17">
        <v>1.81527077816502E-2</v>
      </c>
      <c r="AL407" s="17"/>
      <c r="AM407" s="17">
        <v>1.59911683398959E-2</v>
      </c>
      <c r="AN407" s="17">
        <v>5.76491613412198E-2</v>
      </c>
      <c r="AO407" s="17">
        <v>5.0867767068171798E-3</v>
      </c>
      <c r="AP407" s="17"/>
      <c r="AQ407" s="17">
        <v>1.7258524515436299E-2</v>
      </c>
      <c r="AR407" s="17">
        <v>1.9821225981349701E-2</v>
      </c>
      <c r="AS407" s="17">
        <v>1.2901243741267001E-2</v>
      </c>
      <c r="AT407" s="17">
        <v>0</v>
      </c>
      <c r="AU407" s="17">
        <v>1.91586825674563E-2</v>
      </c>
      <c r="AV407" s="17"/>
      <c r="AW407" s="17">
        <v>1.1547611595616999E-2</v>
      </c>
      <c r="AX407" s="17">
        <v>1.18272657503083E-2</v>
      </c>
      <c r="AY407" s="17">
        <v>2.6599338893777202E-2</v>
      </c>
      <c r="AZ407" s="17">
        <v>1.7456100930803901E-2</v>
      </c>
      <c r="BA407" s="17">
        <v>0</v>
      </c>
      <c r="BB407" s="17"/>
      <c r="BC407" s="17">
        <v>6.5413118273677899E-3</v>
      </c>
      <c r="BD407" s="17">
        <v>4.36250356965108E-3</v>
      </c>
      <c r="BE407" s="17">
        <v>6.2064684153644002E-2</v>
      </c>
      <c r="BF407" s="17"/>
      <c r="BG407" s="17">
        <v>5.9350818583444398E-3</v>
      </c>
      <c r="BH407" s="17">
        <v>3.5831906771813297E-2</v>
      </c>
      <c r="BI407" s="17">
        <v>3.5862246955502802E-2</v>
      </c>
    </row>
    <row r="408" spans="2:61" x14ac:dyDescent="0.3">
      <c r="B408" t="s">
        <v>274</v>
      </c>
      <c r="C408" s="17">
        <v>2.5549256366806199E-2</v>
      </c>
      <c r="D408" s="17">
        <v>9.1941807966178703E-3</v>
      </c>
      <c r="E408" s="17">
        <v>3.7285598012085197E-2</v>
      </c>
      <c r="F408" s="17"/>
      <c r="G408" s="17">
        <v>1.2965019399697899E-2</v>
      </c>
      <c r="H408" s="17">
        <v>3.5938535662171499E-2</v>
      </c>
      <c r="I408" s="17"/>
      <c r="J408" s="17">
        <v>9.5378677557953206E-3</v>
      </c>
      <c r="K408" s="17">
        <v>1.9572540510966598E-2</v>
      </c>
      <c r="L408" s="17">
        <v>3.8108379381946701E-2</v>
      </c>
      <c r="M408" s="17">
        <v>2.30156967000756E-2</v>
      </c>
      <c r="N408" s="17">
        <v>0</v>
      </c>
      <c r="O408" s="17">
        <v>2.97825702965498E-2</v>
      </c>
      <c r="P408" s="17">
        <v>3.7513614022353203E-2</v>
      </c>
      <c r="Q408" s="17">
        <v>2.33924506490969E-2</v>
      </c>
      <c r="R408" s="17">
        <v>4.9420038932832699E-2</v>
      </c>
      <c r="S408" s="17"/>
      <c r="T408" s="17">
        <v>1.4860597599449899E-2</v>
      </c>
      <c r="U408" s="17">
        <v>3.25514029740007E-2</v>
      </c>
      <c r="V408" s="17"/>
      <c r="W408" s="17">
        <v>2.6166524281457701E-2</v>
      </c>
      <c r="X408" s="17">
        <v>2.2165790677983702E-2</v>
      </c>
      <c r="Y408" s="17"/>
      <c r="Z408" s="17">
        <v>2.0153588070185E-2</v>
      </c>
      <c r="AA408" s="17">
        <v>3.1730555074333401E-2</v>
      </c>
      <c r="AB408" s="17"/>
      <c r="AC408" s="17">
        <v>1.02177845348057E-2</v>
      </c>
      <c r="AD408" s="17">
        <v>6.2632708944111604E-2</v>
      </c>
      <c r="AE408" s="17">
        <v>0</v>
      </c>
      <c r="AF408" s="17"/>
      <c r="AG408" s="17">
        <v>1.7406506947006399E-3</v>
      </c>
      <c r="AH408" s="17">
        <v>4.68418666183886E-2</v>
      </c>
      <c r="AI408" s="17"/>
      <c r="AJ408" s="17">
        <v>4.8445811575291804E-3</v>
      </c>
      <c r="AK408" s="17">
        <v>3.4808929746852797E-2</v>
      </c>
      <c r="AL408" s="17"/>
      <c r="AM408" s="17">
        <v>2.4069286662674199E-2</v>
      </c>
      <c r="AN408" s="17">
        <v>0</v>
      </c>
      <c r="AO408" s="17">
        <v>1.38079068303121E-2</v>
      </c>
      <c r="AP408" s="17"/>
      <c r="AQ408" s="17">
        <v>3.0456472402600399E-2</v>
      </c>
      <c r="AR408" s="17">
        <v>5.3804139121390197E-2</v>
      </c>
      <c r="AS408" s="17">
        <v>7.3041724514463901E-3</v>
      </c>
      <c r="AT408" s="17">
        <v>0</v>
      </c>
      <c r="AU408" s="17">
        <v>6.1889126035681703E-2</v>
      </c>
      <c r="AV408" s="17"/>
      <c r="AW408" s="17">
        <v>3.07796726290624E-2</v>
      </c>
      <c r="AX408" s="17">
        <v>2.95911430129049E-2</v>
      </c>
      <c r="AY408" s="17">
        <v>3.02508097039587E-2</v>
      </c>
      <c r="AZ408" s="17">
        <v>4.2780089043127001E-3</v>
      </c>
      <c r="BA408" s="17">
        <v>2.4728916837977101E-2</v>
      </c>
      <c r="BB408" s="17"/>
      <c r="BC408" s="17">
        <v>1.31511464461475E-2</v>
      </c>
      <c r="BD408" s="17">
        <v>2.71727328480297E-2</v>
      </c>
      <c r="BE408" s="17">
        <v>3.4603329100694802E-2</v>
      </c>
      <c r="BF408" s="17"/>
      <c r="BG408" s="17">
        <v>2.4180216885907199E-2</v>
      </c>
      <c r="BH408" s="17">
        <v>3.3192531902013898E-2</v>
      </c>
      <c r="BI408" s="17">
        <v>2.7079020222278299E-2</v>
      </c>
    </row>
    <row r="409" spans="2:61" x14ac:dyDescent="0.3">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row>
    <row r="410" spans="2:61" x14ac:dyDescent="0.3">
      <c r="B410" s="6" t="s">
        <v>381</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row>
    <row r="411" spans="2:61" x14ac:dyDescent="0.3">
      <c r="B411" s="21" t="s">
        <v>416</v>
      </c>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row>
    <row r="412" spans="2:61" x14ac:dyDescent="0.3">
      <c r="B412" t="s">
        <v>269</v>
      </c>
      <c r="C412" s="17">
        <v>0.11242331237127</v>
      </c>
      <c r="D412" s="17">
        <v>0.13011811652227101</v>
      </c>
      <c r="E412" s="17">
        <v>9.8511185333466103E-2</v>
      </c>
      <c r="F412" s="17"/>
      <c r="G412" s="17">
        <v>0.16044418206889099</v>
      </c>
      <c r="H412" s="17">
        <v>7.4306761218578807E-2</v>
      </c>
      <c r="I412" s="17"/>
      <c r="J412" s="17">
        <v>0.20883397344462001</v>
      </c>
      <c r="K412" s="17">
        <v>4.7057695413395599E-2</v>
      </c>
      <c r="L412" s="17">
        <v>8.4546612156543494E-2</v>
      </c>
      <c r="M412" s="17">
        <v>0.11593440517508399</v>
      </c>
      <c r="N412" s="17">
        <v>8.3384063499471306E-2</v>
      </c>
      <c r="O412" s="17">
        <v>0.11921911540661199</v>
      </c>
      <c r="P412" s="17">
        <v>0.12646262366431499</v>
      </c>
      <c r="Q412" s="17">
        <v>0.104459862832117</v>
      </c>
      <c r="R412" s="17">
        <v>0.12948796448170999</v>
      </c>
      <c r="S412" s="17"/>
      <c r="T412" s="17">
        <v>0.17827372648715201</v>
      </c>
      <c r="U412" s="17">
        <v>6.9284667587128507E-2</v>
      </c>
      <c r="V412" s="17"/>
      <c r="W412" s="17">
        <v>0.105006043692876</v>
      </c>
      <c r="X412" s="17">
        <v>0.15308000856823301</v>
      </c>
      <c r="Y412" s="17"/>
      <c r="Z412" s="17">
        <v>0.12090729190784701</v>
      </c>
      <c r="AA412" s="17">
        <v>9.7608547722840402E-2</v>
      </c>
      <c r="AB412" s="17"/>
      <c r="AC412" s="17">
        <v>0.131167837140304</v>
      </c>
      <c r="AD412" s="17">
        <v>6.7084436692956606E-2</v>
      </c>
      <c r="AE412" s="17">
        <v>0</v>
      </c>
      <c r="AF412" s="17"/>
      <c r="AG412" s="17">
        <v>0.19902760434334299</v>
      </c>
      <c r="AH412" s="17">
        <v>4.1991895890533801E-2</v>
      </c>
      <c r="AI412" s="17"/>
      <c r="AJ412" s="17">
        <v>0.23134507752273301</v>
      </c>
      <c r="AK412" s="17">
        <v>5.6437277974401699E-2</v>
      </c>
      <c r="AL412" s="17"/>
      <c r="AM412" s="17">
        <v>9.6671222591515699E-2</v>
      </c>
      <c r="AN412" s="17">
        <v>0</v>
      </c>
      <c r="AO412" s="17">
        <v>0.24289006751259201</v>
      </c>
      <c r="AP412" s="17"/>
      <c r="AQ412" s="17">
        <v>5.3126847878329601E-2</v>
      </c>
      <c r="AR412" s="17">
        <v>0.15425462879225199</v>
      </c>
      <c r="AS412" s="17">
        <v>0.216468666127205</v>
      </c>
      <c r="AT412" s="17">
        <v>0.27348969676785401</v>
      </c>
      <c r="AU412" s="17">
        <v>4.0284009612310302E-2</v>
      </c>
      <c r="AV412" s="17"/>
      <c r="AW412" s="17">
        <v>0.134945516840767</v>
      </c>
      <c r="AX412" s="17">
        <v>0.116433153713681</v>
      </c>
      <c r="AY412" s="17">
        <v>0.106850283800996</v>
      </c>
      <c r="AZ412" s="17">
        <v>9.9623711091078301E-2</v>
      </c>
      <c r="BA412" s="17">
        <v>8.3403288043692805E-2</v>
      </c>
      <c r="BB412" s="17"/>
      <c r="BC412" s="17">
        <v>0.18313310436577401</v>
      </c>
      <c r="BD412" s="17">
        <v>8.7400397393565296E-2</v>
      </c>
      <c r="BE412" s="17">
        <v>5.64689274933576E-2</v>
      </c>
      <c r="BF412" s="17"/>
      <c r="BG412" s="17">
        <v>0.118556631453578</v>
      </c>
      <c r="BH412" s="17">
        <v>9.0912224048710605E-2</v>
      </c>
      <c r="BI412" s="17">
        <v>0.101161693358381</v>
      </c>
    </row>
    <row r="413" spans="2:61" x14ac:dyDescent="0.3">
      <c r="B413" t="s">
        <v>270</v>
      </c>
      <c r="C413" s="17">
        <v>0.18500596055811899</v>
      </c>
      <c r="D413" s="17">
        <v>0.23850571155124001</v>
      </c>
      <c r="E413" s="17">
        <v>0.14247379038693</v>
      </c>
      <c r="F413" s="17"/>
      <c r="G413" s="17">
        <v>0.22046080736635401</v>
      </c>
      <c r="H413" s="17">
        <v>0.15760638152207601</v>
      </c>
      <c r="I413" s="17"/>
      <c r="J413" s="17">
        <v>0.29292373689117301</v>
      </c>
      <c r="K413" s="17">
        <v>0.17451893360328199</v>
      </c>
      <c r="L413" s="17">
        <v>0.13172247794276101</v>
      </c>
      <c r="M413" s="17">
        <v>0.15888647132656999</v>
      </c>
      <c r="N413" s="17">
        <v>0.18516626746082801</v>
      </c>
      <c r="O413" s="17">
        <v>0.14008487904113801</v>
      </c>
      <c r="P413" s="17">
        <v>0.179802168991196</v>
      </c>
      <c r="Q413" s="17">
        <v>0.17874170794461</v>
      </c>
      <c r="R413" s="17">
        <v>0.19614594193972201</v>
      </c>
      <c r="S413" s="17"/>
      <c r="T413" s="17">
        <v>0.24878285208029399</v>
      </c>
      <c r="U413" s="17">
        <v>0.143225681637319</v>
      </c>
      <c r="V413" s="17"/>
      <c r="W413" s="17">
        <v>0.17104335212934399</v>
      </c>
      <c r="X413" s="17">
        <v>0.26153999938288702</v>
      </c>
      <c r="Y413" s="17"/>
      <c r="Z413" s="17">
        <v>0.19847165919915999</v>
      </c>
      <c r="AA413" s="17">
        <v>0.166862638284522</v>
      </c>
      <c r="AB413" s="17"/>
      <c r="AC413" s="17">
        <v>0.19853393569290201</v>
      </c>
      <c r="AD413" s="17">
        <v>0.152284769150352</v>
      </c>
      <c r="AE413" s="17">
        <v>0</v>
      </c>
      <c r="AF413" s="17"/>
      <c r="AG413" s="17">
        <v>0.29525152412258698</v>
      </c>
      <c r="AH413" s="17">
        <v>9.5335706080764193E-2</v>
      </c>
      <c r="AI413" s="17"/>
      <c r="AJ413" s="17">
        <v>0.309238979156708</v>
      </c>
      <c r="AK413" s="17">
        <v>0.12614462387595199</v>
      </c>
      <c r="AL413" s="17"/>
      <c r="AM413" s="17">
        <v>0.167162321379559</v>
      </c>
      <c r="AN413" s="17">
        <v>0.16176794387742599</v>
      </c>
      <c r="AO413" s="17">
        <v>0.31611113695688697</v>
      </c>
      <c r="AP413" s="17"/>
      <c r="AQ413" s="17">
        <v>0.12138584156153499</v>
      </c>
      <c r="AR413" s="17">
        <v>0.27015090163817201</v>
      </c>
      <c r="AS413" s="17">
        <v>0.29448341095150099</v>
      </c>
      <c r="AT413" s="17">
        <v>0.33197799767920599</v>
      </c>
      <c r="AU413" s="17">
        <v>0.13030219780324301</v>
      </c>
      <c r="AV413" s="17"/>
      <c r="AW413" s="17">
        <v>0.20085649810720499</v>
      </c>
      <c r="AX413" s="17">
        <v>0.202312914304981</v>
      </c>
      <c r="AY413" s="17">
        <v>0.18757570903253601</v>
      </c>
      <c r="AZ413" s="17">
        <v>0.133977160765823</v>
      </c>
      <c r="BA413" s="17">
        <v>0.16482969449550999</v>
      </c>
      <c r="BB413" s="17"/>
      <c r="BC413" s="17">
        <v>0.19105892194430199</v>
      </c>
      <c r="BD413" s="17">
        <v>0.192933612671773</v>
      </c>
      <c r="BE413" s="17">
        <v>0.146063258887007</v>
      </c>
      <c r="BF413" s="17"/>
      <c r="BG413" s="17">
        <v>0.20632686124483399</v>
      </c>
      <c r="BH413" s="17">
        <v>0.12837947506134301</v>
      </c>
      <c r="BI413" s="17">
        <v>0.13796538411818501</v>
      </c>
    </row>
    <row r="414" spans="2:61" x14ac:dyDescent="0.3">
      <c r="B414" t="s">
        <v>271</v>
      </c>
      <c r="C414" s="17">
        <v>0.16039654858572699</v>
      </c>
      <c r="D414" s="17">
        <v>0.189261323287609</v>
      </c>
      <c r="E414" s="17">
        <v>0.13763263589073399</v>
      </c>
      <c r="F414" s="17"/>
      <c r="G414" s="17">
        <v>0.143561444465935</v>
      </c>
      <c r="H414" s="17">
        <v>0.173996807772408</v>
      </c>
      <c r="I414" s="17"/>
      <c r="J414" s="17">
        <v>0.167565222090475</v>
      </c>
      <c r="K414" s="17">
        <v>0.190034593842689</v>
      </c>
      <c r="L414" s="17">
        <v>0.154562400451461</v>
      </c>
      <c r="M414" s="17">
        <v>0.125141905101639</v>
      </c>
      <c r="N414" s="17">
        <v>0.18821280785306899</v>
      </c>
      <c r="O414" s="17">
        <v>0.158983735897062</v>
      </c>
      <c r="P414" s="17">
        <v>0.16290266693555699</v>
      </c>
      <c r="Q414" s="17">
        <v>0.14345153358217899</v>
      </c>
      <c r="R414" s="17">
        <v>0.13452094606333201</v>
      </c>
      <c r="S414" s="17"/>
      <c r="T414" s="17">
        <v>0.128272315494179</v>
      </c>
      <c r="U414" s="17">
        <v>0.18144115246415601</v>
      </c>
      <c r="V414" s="17"/>
      <c r="W414" s="17">
        <v>0.15430397502159601</v>
      </c>
      <c r="X414" s="17">
        <v>0.19379211819426501</v>
      </c>
      <c r="Y414" s="17"/>
      <c r="Z414" s="17">
        <v>0.159830830742239</v>
      </c>
      <c r="AA414" s="17">
        <v>0.16269360174157699</v>
      </c>
      <c r="AB414" s="17"/>
      <c r="AC414" s="17">
        <v>0.16690149073695701</v>
      </c>
      <c r="AD414" s="17">
        <v>0.14466252667141999</v>
      </c>
      <c r="AE414" s="17">
        <v>0</v>
      </c>
      <c r="AF414" s="17"/>
      <c r="AG414" s="17">
        <v>0.168098508759951</v>
      </c>
      <c r="AH414" s="17">
        <v>0.14968586422400501</v>
      </c>
      <c r="AI414" s="17"/>
      <c r="AJ414" s="17">
        <v>0.17602053224119699</v>
      </c>
      <c r="AK414" s="17">
        <v>0.15022723727934201</v>
      </c>
      <c r="AL414" s="17"/>
      <c r="AM414" s="17">
        <v>0.16618590257361801</v>
      </c>
      <c r="AN414" s="17">
        <v>0.20482653375708801</v>
      </c>
      <c r="AO414" s="17">
        <v>0.13850429928448099</v>
      </c>
      <c r="AP414" s="17"/>
      <c r="AQ414" s="17">
        <v>0.15544595128104299</v>
      </c>
      <c r="AR414" s="17">
        <v>0.125875177730954</v>
      </c>
      <c r="AS414" s="17">
        <v>0.196139862507826</v>
      </c>
      <c r="AT414" s="17">
        <v>0.14286425330441699</v>
      </c>
      <c r="AU414" s="17">
        <v>0.13414051067525501</v>
      </c>
      <c r="AV414" s="17"/>
      <c r="AW414" s="17">
        <v>0.18724033576542401</v>
      </c>
      <c r="AX414" s="17">
        <v>0.17380763130019899</v>
      </c>
      <c r="AY414" s="17">
        <v>0.13464548893383799</v>
      </c>
      <c r="AZ414" s="17">
        <v>0.162040107525595</v>
      </c>
      <c r="BA414" s="17">
        <v>0.10505312605163999</v>
      </c>
      <c r="BB414" s="17"/>
      <c r="BC414" s="17">
        <v>0.146512817722386</v>
      </c>
      <c r="BD414" s="17">
        <v>0.164169731030613</v>
      </c>
      <c r="BE414" s="17">
        <v>0.16232870963778501</v>
      </c>
      <c r="BF414" s="17"/>
      <c r="BG414" s="17">
        <v>0.15570853887797501</v>
      </c>
      <c r="BH414" s="17">
        <v>0.157367760138622</v>
      </c>
      <c r="BI414" s="17">
        <v>0.177548233055495</v>
      </c>
    </row>
    <row r="415" spans="2:61" x14ac:dyDescent="0.3">
      <c r="B415" t="s">
        <v>272</v>
      </c>
      <c r="C415" s="17">
        <v>0.17599522874815801</v>
      </c>
      <c r="D415" s="17">
        <v>0.19063594924580499</v>
      </c>
      <c r="E415" s="17">
        <v>0.16322103501985499</v>
      </c>
      <c r="F415" s="17"/>
      <c r="G415" s="17">
        <v>0.177648063671315</v>
      </c>
      <c r="H415" s="17">
        <v>0.17593657766544099</v>
      </c>
      <c r="I415" s="17"/>
      <c r="J415" s="17">
        <v>0.133351739184669</v>
      </c>
      <c r="K415" s="17">
        <v>0.17936362718826901</v>
      </c>
      <c r="L415" s="17">
        <v>0.193092687936643</v>
      </c>
      <c r="M415" s="17">
        <v>0.23199500208099</v>
      </c>
      <c r="N415" s="17">
        <v>0.159783082553975</v>
      </c>
      <c r="O415" s="17">
        <v>0.230861912540159</v>
      </c>
      <c r="P415" s="17">
        <v>0.14429365369580799</v>
      </c>
      <c r="Q415" s="17">
        <v>0.141588747960436</v>
      </c>
      <c r="R415" s="17">
        <v>0.15841897844161601</v>
      </c>
      <c r="S415" s="17"/>
      <c r="T415" s="17">
        <v>0.185464030791403</v>
      </c>
      <c r="U415" s="17">
        <v>0.16979221099406999</v>
      </c>
      <c r="V415" s="17"/>
      <c r="W415" s="17">
        <v>0.16661070204005701</v>
      </c>
      <c r="X415" s="17">
        <v>0.22743516814728101</v>
      </c>
      <c r="Y415" s="17"/>
      <c r="Z415" s="17">
        <v>0.17379586673484701</v>
      </c>
      <c r="AA415" s="17">
        <v>0.178900142627926</v>
      </c>
      <c r="AB415" s="17"/>
      <c r="AC415" s="17">
        <v>0.175347652454998</v>
      </c>
      <c r="AD415" s="17">
        <v>0.17756157312922999</v>
      </c>
      <c r="AE415" s="17">
        <v>0</v>
      </c>
      <c r="AF415" s="17"/>
      <c r="AG415" s="17">
        <v>0.184685726434062</v>
      </c>
      <c r="AH415" s="17">
        <v>0.169826751644271</v>
      </c>
      <c r="AI415" s="17"/>
      <c r="AJ415" s="17">
        <v>0.146861407711815</v>
      </c>
      <c r="AK415" s="17">
        <v>0.19053459470081099</v>
      </c>
      <c r="AL415" s="17"/>
      <c r="AM415" s="17">
        <v>0.184341410993306</v>
      </c>
      <c r="AN415" s="17">
        <v>6.3688087270070401E-2</v>
      </c>
      <c r="AO415" s="17">
        <v>0.146090389000372</v>
      </c>
      <c r="AP415" s="17"/>
      <c r="AQ415" s="17">
        <v>0.19448351007808501</v>
      </c>
      <c r="AR415" s="17">
        <v>0.206166864288441</v>
      </c>
      <c r="AS415" s="17">
        <v>0.15288775653334699</v>
      </c>
      <c r="AT415" s="17">
        <v>0.12535017608646001</v>
      </c>
      <c r="AU415" s="17">
        <v>0.15096848068874699</v>
      </c>
      <c r="AV415" s="17"/>
      <c r="AW415" s="17">
        <v>0.17903533971702301</v>
      </c>
      <c r="AX415" s="17">
        <v>0.17526295786326501</v>
      </c>
      <c r="AY415" s="17">
        <v>0.163040648482004</v>
      </c>
      <c r="AZ415" s="17">
        <v>0.17829957909296901</v>
      </c>
      <c r="BA415" s="17">
        <v>0.20156947118879301</v>
      </c>
      <c r="BB415" s="17"/>
      <c r="BC415" s="17">
        <v>0.16983034629378399</v>
      </c>
      <c r="BD415" s="17">
        <v>0.19214840056354399</v>
      </c>
      <c r="BE415" s="17">
        <v>0.112991655703962</v>
      </c>
      <c r="BF415" s="17"/>
      <c r="BG415" s="17">
        <v>0.17378033876610099</v>
      </c>
      <c r="BH415" s="17">
        <v>0.205220578024157</v>
      </c>
      <c r="BI415" s="17">
        <v>0.16909191205306201</v>
      </c>
    </row>
    <row r="416" spans="2:61" x14ac:dyDescent="0.3">
      <c r="B416" t="s">
        <v>273</v>
      </c>
      <c r="C416" s="17">
        <v>0.20304129467735299</v>
      </c>
      <c r="D416" s="17">
        <v>0.17802426586661699</v>
      </c>
      <c r="E416" s="17">
        <v>0.22380689521603001</v>
      </c>
      <c r="F416" s="17"/>
      <c r="G416" s="17">
        <v>0.17664351156768399</v>
      </c>
      <c r="H416" s="17">
        <v>0.223164435300723</v>
      </c>
      <c r="I416" s="17"/>
      <c r="J416" s="17">
        <v>0.14339381158172099</v>
      </c>
      <c r="K416" s="17">
        <v>0.189362929863783</v>
      </c>
      <c r="L416" s="17">
        <v>0.23460473212260799</v>
      </c>
      <c r="M416" s="17">
        <v>0.207106730636018</v>
      </c>
      <c r="N416" s="17">
        <v>0.18797542967928901</v>
      </c>
      <c r="O416" s="17">
        <v>0.18684874018637401</v>
      </c>
      <c r="P416" s="17">
        <v>0.22447084601412501</v>
      </c>
      <c r="Q416" s="17">
        <v>0.28848403763141101</v>
      </c>
      <c r="R416" s="17">
        <v>0.22623094655576201</v>
      </c>
      <c r="S416" s="17"/>
      <c r="T416" s="17">
        <v>0.15462199033119201</v>
      </c>
      <c r="U416" s="17">
        <v>0.234760809260943</v>
      </c>
      <c r="V416" s="17"/>
      <c r="W416" s="17">
        <v>0.22406047487592701</v>
      </c>
      <c r="X416" s="17">
        <v>8.7827668112621493E-2</v>
      </c>
      <c r="Y416" s="17"/>
      <c r="Z416" s="17">
        <v>0.194434803751136</v>
      </c>
      <c r="AA416" s="17">
        <v>0.215727879999072</v>
      </c>
      <c r="AB416" s="17"/>
      <c r="AC416" s="17">
        <v>0.199980545231802</v>
      </c>
      <c r="AD416" s="17">
        <v>0.21044457325092</v>
      </c>
      <c r="AE416" s="17">
        <v>0</v>
      </c>
      <c r="AF416" s="17"/>
      <c r="AG416" s="17">
        <v>0.132467037515233</v>
      </c>
      <c r="AH416" s="17">
        <v>0.26705256726175702</v>
      </c>
      <c r="AI416" s="17"/>
      <c r="AJ416" s="17">
        <v>0.10443081348173</v>
      </c>
      <c r="AK416" s="17">
        <v>0.25219166411274202</v>
      </c>
      <c r="AL416" s="17"/>
      <c r="AM416" s="17">
        <v>0.21842237091365799</v>
      </c>
      <c r="AN416" s="17">
        <v>0.10892134699710899</v>
      </c>
      <c r="AO416" s="17">
        <v>9.4904283202630405E-2</v>
      </c>
      <c r="AP416" s="17"/>
      <c r="AQ416" s="17">
        <v>0.25758441305676899</v>
      </c>
      <c r="AR416" s="17">
        <v>0.12200175897724901</v>
      </c>
      <c r="AS416" s="17">
        <v>0.110336606915945</v>
      </c>
      <c r="AT416" s="17">
        <v>8.5549416521449706E-2</v>
      </c>
      <c r="AU416" s="17">
        <v>0.23868751393147999</v>
      </c>
      <c r="AV416" s="17"/>
      <c r="AW416" s="17">
        <v>0.18675430498248599</v>
      </c>
      <c r="AX416" s="17">
        <v>0.163129467855957</v>
      </c>
      <c r="AY416" s="17">
        <v>0.237070743043201</v>
      </c>
      <c r="AZ416" s="17">
        <v>0.25123498147032303</v>
      </c>
      <c r="BA416" s="17">
        <v>0.233918590982063</v>
      </c>
      <c r="BB416" s="17"/>
      <c r="BC416" s="17">
        <v>0.18973658976166399</v>
      </c>
      <c r="BD416" s="17">
        <v>0.20441236372969199</v>
      </c>
      <c r="BE416" s="17">
        <v>0.26392606543525499</v>
      </c>
      <c r="BF416" s="17"/>
      <c r="BG416" s="17">
        <v>0.205070398886606</v>
      </c>
      <c r="BH416" s="17">
        <v>0.17766535771385999</v>
      </c>
      <c r="BI416" s="17">
        <v>0.20712998500812599</v>
      </c>
    </row>
    <row r="417" spans="2:61" x14ac:dyDescent="0.3">
      <c r="B417" t="s">
        <v>85</v>
      </c>
      <c r="C417" s="17">
        <v>5.24735363998063E-2</v>
      </c>
      <c r="D417" s="17">
        <v>4.1078549932018898E-2</v>
      </c>
      <c r="E417" s="17">
        <v>6.1810844316069397E-2</v>
      </c>
      <c r="F417" s="17"/>
      <c r="G417" s="17">
        <v>3.6225775369332698E-2</v>
      </c>
      <c r="H417" s="17">
        <v>6.4533567057790495E-2</v>
      </c>
      <c r="I417" s="17"/>
      <c r="J417" s="17">
        <v>2.2910572000747999E-2</v>
      </c>
      <c r="K417" s="17">
        <v>6.5339894261023504E-2</v>
      </c>
      <c r="L417" s="17">
        <v>5.6128203960933702E-2</v>
      </c>
      <c r="M417" s="17">
        <v>3.9442670793952098E-2</v>
      </c>
      <c r="N417" s="17">
        <v>7.9184642334820005E-2</v>
      </c>
      <c r="O417" s="17">
        <v>5.0551837937310003E-2</v>
      </c>
      <c r="P417" s="17">
        <v>4.9527198631939398E-2</v>
      </c>
      <c r="Q417" s="17">
        <v>2.7710565397849499E-2</v>
      </c>
      <c r="R417" s="17">
        <v>6.6244024404487095E-2</v>
      </c>
      <c r="S417" s="17"/>
      <c r="T417" s="17">
        <v>3.14842179554976E-2</v>
      </c>
      <c r="U417" s="17">
        <v>6.6223651183243401E-2</v>
      </c>
      <c r="V417" s="17"/>
      <c r="W417" s="17">
        <v>5.48542531042416E-2</v>
      </c>
      <c r="X417" s="17">
        <v>3.9423978674437601E-2</v>
      </c>
      <c r="Y417" s="17"/>
      <c r="Z417" s="17">
        <v>4.4140213419498003E-2</v>
      </c>
      <c r="AA417" s="17">
        <v>6.5225469393033697E-2</v>
      </c>
      <c r="AB417" s="17"/>
      <c r="AC417" s="17">
        <v>4.3343850298627098E-2</v>
      </c>
      <c r="AD417" s="17">
        <v>7.4556235653253602E-2</v>
      </c>
      <c r="AE417" s="17">
        <v>0</v>
      </c>
      <c r="AF417" s="17"/>
      <c r="AG417" s="17">
        <v>1.3561304449259501E-2</v>
      </c>
      <c r="AH417" s="17">
        <v>7.7816990202670494E-2</v>
      </c>
      <c r="AI417" s="17"/>
      <c r="AJ417" s="17">
        <v>1.55709751663668E-2</v>
      </c>
      <c r="AK417" s="17">
        <v>6.8634063076377802E-2</v>
      </c>
      <c r="AL417" s="17"/>
      <c r="AM417" s="17">
        <v>5.7076020686316002E-2</v>
      </c>
      <c r="AN417" s="17">
        <v>5.76491613412198E-2</v>
      </c>
      <c r="AO417" s="17">
        <v>1.01727495345703E-2</v>
      </c>
      <c r="AP417" s="17"/>
      <c r="AQ417" s="17">
        <v>7.2269174451721194E-2</v>
      </c>
      <c r="AR417" s="17">
        <v>0</v>
      </c>
      <c r="AS417" s="17">
        <v>1.7193217983476099E-2</v>
      </c>
      <c r="AT417" s="17">
        <v>1.3684689778321201E-2</v>
      </c>
      <c r="AU417" s="17">
        <v>7.5875460291712493E-2</v>
      </c>
      <c r="AV417" s="17"/>
      <c r="AW417" s="17">
        <v>3.7055963595693901E-2</v>
      </c>
      <c r="AX417" s="17">
        <v>5.5909611318127703E-2</v>
      </c>
      <c r="AY417" s="17">
        <v>5.6690300239622203E-2</v>
      </c>
      <c r="AZ417" s="17">
        <v>5.1316907587341497E-2</v>
      </c>
      <c r="BA417" s="17">
        <v>6.3210178460966507E-2</v>
      </c>
      <c r="BB417" s="17"/>
      <c r="BC417" s="17">
        <v>4.77876712877605E-2</v>
      </c>
      <c r="BD417" s="17">
        <v>4.2826704012976599E-2</v>
      </c>
      <c r="BE417" s="17">
        <v>8.0668414909515707E-2</v>
      </c>
      <c r="BF417" s="17"/>
      <c r="BG417" s="17">
        <v>4.2197879012223202E-2</v>
      </c>
      <c r="BH417" s="17">
        <v>9.0266879767144204E-2</v>
      </c>
      <c r="BI417" s="17">
        <v>7.1370110503621506E-2</v>
      </c>
    </row>
    <row r="418" spans="2:61" x14ac:dyDescent="0.3">
      <c r="B418" t="s">
        <v>274</v>
      </c>
      <c r="C418" s="17">
        <v>0.110664118659567</v>
      </c>
      <c r="D418" s="17">
        <v>3.2376083594439699E-2</v>
      </c>
      <c r="E418" s="17">
        <v>0.17254361383691499</v>
      </c>
      <c r="F418" s="17"/>
      <c r="G418" s="17">
        <v>8.5016215490488198E-2</v>
      </c>
      <c r="H418" s="17">
        <v>0.130455469462982</v>
      </c>
      <c r="I418" s="17"/>
      <c r="J418" s="17">
        <v>3.10209448065948E-2</v>
      </c>
      <c r="K418" s="17">
        <v>0.154322325827558</v>
      </c>
      <c r="L418" s="17">
        <v>0.14534288542904999</v>
      </c>
      <c r="M418" s="17">
        <v>0.12149281488574599</v>
      </c>
      <c r="N418" s="17">
        <v>0.116293706618548</v>
      </c>
      <c r="O418" s="17">
        <v>0.11344977899134499</v>
      </c>
      <c r="P418" s="17">
        <v>0.11254084206706</v>
      </c>
      <c r="Q418" s="17">
        <v>0.115563544651398</v>
      </c>
      <c r="R418" s="17">
        <v>8.8951198113371294E-2</v>
      </c>
      <c r="S418" s="17"/>
      <c r="T418" s="17">
        <v>7.3100866860283206E-2</v>
      </c>
      <c r="U418" s="17">
        <v>0.13527182687313999</v>
      </c>
      <c r="V418" s="17"/>
      <c r="W418" s="17">
        <v>0.124121199135958</v>
      </c>
      <c r="X418" s="17">
        <v>3.6901058920274801E-2</v>
      </c>
      <c r="Y418" s="17"/>
      <c r="Z418" s="17">
        <v>0.108419334245273</v>
      </c>
      <c r="AA418" s="17">
        <v>0.11298172023102999</v>
      </c>
      <c r="AB418" s="17"/>
      <c r="AC418" s="17">
        <v>8.4724688444410307E-2</v>
      </c>
      <c r="AD418" s="17">
        <v>0.173405885451867</v>
      </c>
      <c r="AE418" s="17">
        <v>0</v>
      </c>
      <c r="AF418" s="17"/>
      <c r="AG418" s="17">
        <v>6.9082943755635002E-3</v>
      </c>
      <c r="AH418" s="17">
        <v>0.198290224695998</v>
      </c>
      <c r="AI418" s="17"/>
      <c r="AJ418" s="17">
        <v>1.6532214719448698E-2</v>
      </c>
      <c r="AK418" s="17">
        <v>0.15583053898037399</v>
      </c>
      <c r="AL418" s="17"/>
      <c r="AM418" s="17">
        <v>0.110140750862027</v>
      </c>
      <c r="AN418" s="17">
        <v>0.40314692675708702</v>
      </c>
      <c r="AO418" s="17">
        <v>5.1327074508467199E-2</v>
      </c>
      <c r="AP418" s="17"/>
      <c r="AQ418" s="17">
        <v>0.14570426169251799</v>
      </c>
      <c r="AR418" s="17">
        <v>0.12155066857293199</v>
      </c>
      <c r="AS418" s="17">
        <v>1.24904789806997E-2</v>
      </c>
      <c r="AT418" s="17">
        <v>2.7083769862292099E-2</v>
      </c>
      <c r="AU418" s="17">
        <v>0.22974182699725201</v>
      </c>
      <c r="AV418" s="17"/>
      <c r="AW418" s="17">
        <v>7.4112040991401104E-2</v>
      </c>
      <c r="AX418" s="17">
        <v>0.113144263643788</v>
      </c>
      <c r="AY418" s="17">
        <v>0.114126826467805</v>
      </c>
      <c r="AZ418" s="17">
        <v>0.12350755246686999</v>
      </c>
      <c r="BA418" s="17">
        <v>0.148015650777334</v>
      </c>
      <c r="BB418" s="17"/>
      <c r="BC418" s="17">
        <v>7.1940548624329304E-2</v>
      </c>
      <c r="BD418" s="17">
        <v>0.11610879059783601</v>
      </c>
      <c r="BE418" s="17">
        <v>0.17755296793311701</v>
      </c>
      <c r="BF418" s="17"/>
      <c r="BG418" s="17">
        <v>9.8359351758682698E-2</v>
      </c>
      <c r="BH418" s="17">
        <v>0.150187725246162</v>
      </c>
      <c r="BI418" s="17">
        <v>0.13573268190312801</v>
      </c>
    </row>
    <row r="419" spans="2:61" x14ac:dyDescent="0.3">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row>
    <row r="420" spans="2:61" x14ac:dyDescent="0.3">
      <c r="B420" s="6" t="s">
        <v>382</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row>
    <row r="421" spans="2:61" x14ac:dyDescent="0.3">
      <c r="B421" s="21" t="s">
        <v>416</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row>
    <row r="422" spans="2:61" x14ac:dyDescent="0.3">
      <c r="B422" t="s">
        <v>275</v>
      </c>
      <c r="C422" s="17">
        <v>0.171787939161755</v>
      </c>
      <c r="D422" s="17">
        <v>0.19348680042594399</v>
      </c>
      <c r="E422" s="17">
        <v>0.154830482775562</v>
      </c>
      <c r="F422" s="17"/>
      <c r="G422" s="17">
        <v>0.24285635482315901</v>
      </c>
      <c r="H422" s="17">
        <v>0.11541677640968501</v>
      </c>
      <c r="I422" s="17"/>
      <c r="J422" s="17">
        <v>0.29899925847759701</v>
      </c>
      <c r="K422" s="17">
        <v>9.8252572259205306E-2</v>
      </c>
      <c r="L422" s="17">
        <v>0.105383177343913</v>
      </c>
      <c r="M422" s="17">
        <v>0.16751067996077301</v>
      </c>
      <c r="N422" s="17">
        <v>0.1611525897603</v>
      </c>
      <c r="O422" s="17">
        <v>0.16956132296283899</v>
      </c>
      <c r="P422" s="17">
        <v>0.18981065487381599</v>
      </c>
      <c r="Q422" s="17">
        <v>0.17256080757411499</v>
      </c>
      <c r="R422" s="17">
        <v>0.191888836333933</v>
      </c>
      <c r="S422" s="17"/>
      <c r="T422" s="17">
        <v>0.26569573071487201</v>
      </c>
      <c r="U422" s="17">
        <v>0.11026889001585199</v>
      </c>
      <c r="V422" s="17"/>
      <c r="W422" s="17">
        <v>0.15506138886951301</v>
      </c>
      <c r="X422" s="17">
        <v>0.26347212954788701</v>
      </c>
      <c r="Y422" s="17"/>
      <c r="Z422" s="17">
        <v>0.173701608095893</v>
      </c>
      <c r="AA422" s="17">
        <v>0.168864450669544</v>
      </c>
      <c r="AB422" s="17"/>
      <c r="AC422" s="17">
        <v>0.19751077582700199</v>
      </c>
      <c r="AD422" s="17">
        <v>0.10957006444744</v>
      </c>
      <c r="AE422" s="17">
        <v>0</v>
      </c>
      <c r="AF422" s="17"/>
      <c r="AG422" s="17">
        <v>0.24690971073721901</v>
      </c>
      <c r="AH422" s="17">
        <v>0.112219278364752</v>
      </c>
      <c r="AI422" s="17"/>
      <c r="AJ422" s="17">
        <v>0.33883034211844298</v>
      </c>
      <c r="AK422" s="17">
        <v>9.3377890527990004E-2</v>
      </c>
      <c r="AL422" s="17"/>
      <c r="AM422" s="17">
        <v>0.13976085924703699</v>
      </c>
      <c r="AN422" s="17">
        <v>0.23854670129100899</v>
      </c>
      <c r="AO422" s="17">
        <v>0.39105658597387399</v>
      </c>
      <c r="AP422" s="17"/>
      <c r="AQ422" s="17">
        <v>8.7815183300214497E-2</v>
      </c>
      <c r="AR422" s="17">
        <v>0.15317758016980201</v>
      </c>
      <c r="AS422" s="17">
        <v>0.283187242989413</v>
      </c>
      <c r="AT422" s="17">
        <v>0.47317960008994597</v>
      </c>
      <c r="AU422" s="17">
        <v>0.113114735712739</v>
      </c>
      <c r="AV422" s="17"/>
      <c r="AW422" s="17">
        <v>0.25054527772471002</v>
      </c>
      <c r="AX422" s="17">
        <v>0.16733759104068499</v>
      </c>
      <c r="AY422" s="17">
        <v>0.14659115479090701</v>
      </c>
      <c r="AZ422" s="17">
        <v>0.14732400308645099</v>
      </c>
      <c r="BA422" s="17">
        <v>0.12721832703338201</v>
      </c>
      <c r="BB422" s="17"/>
      <c r="BC422" s="17">
        <v>0.230735040920513</v>
      </c>
      <c r="BD422" s="17">
        <v>0.160454659780879</v>
      </c>
      <c r="BE422" s="17">
        <v>0.10479600208428801</v>
      </c>
      <c r="BF422" s="17"/>
      <c r="BG422" s="17">
        <v>0.18094926970269901</v>
      </c>
      <c r="BH422" s="17">
        <v>0.21822034330215301</v>
      </c>
      <c r="BI422" s="17">
        <v>0.123522624491126</v>
      </c>
    </row>
    <row r="423" spans="2:61" x14ac:dyDescent="0.3">
      <c r="B423" t="s">
        <v>276</v>
      </c>
      <c r="C423" s="17">
        <v>0.37697303938254001</v>
      </c>
      <c r="D423" s="17">
        <v>0.43319407026168699</v>
      </c>
      <c r="E423" s="17">
        <v>0.331315844384932</v>
      </c>
      <c r="F423" s="17"/>
      <c r="G423" s="17">
        <v>0.39714279807717201</v>
      </c>
      <c r="H423" s="17">
        <v>0.360884039411215</v>
      </c>
      <c r="I423" s="17"/>
      <c r="J423" s="17">
        <v>0.48351667940427101</v>
      </c>
      <c r="K423" s="17">
        <v>0.41032511744970501</v>
      </c>
      <c r="L423" s="17">
        <v>0.32747082029901298</v>
      </c>
      <c r="M423" s="17">
        <v>0.45018848060332201</v>
      </c>
      <c r="N423" s="17">
        <v>0.35332171421525099</v>
      </c>
      <c r="O423" s="17">
        <v>0.28991713729063501</v>
      </c>
      <c r="P423" s="17">
        <v>0.32347679240835597</v>
      </c>
      <c r="Q423" s="17">
        <v>0.44415130813223203</v>
      </c>
      <c r="R423" s="17">
        <v>0.306722957300681</v>
      </c>
      <c r="S423" s="17"/>
      <c r="T423" s="17">
        <v>0.41308633725666899</v>
      </c>
      <c r="U423" s="17">
        <v>0.353315196832995</v>
      </c>
      <c r="V423" s="17"/>
      <c r="W423" s="17">
        <v>0.366545503097568</v>
      </c>
      <c r="X423" s="17">
        <v>0.43413008643085899</v>
      </c>
      <c r="Y423" s="17"/>
      <c r="Z423" s="17">
        <v>0.39596139036105898</v>
      </c>
      <c r="AA423" s="17">
        <v>0.35077521273557299</v>
      </c>
      <c r="AB423" s="17"/>
      <c r="AC423" s="17">
        <v>0.37300440492534598</v>
      </c>
      <c r="AD423" s="17">
        <v>0.38657229177674501</v>
      </c>
      <c r="AE423" s="17">
        <v>0</v>
      </c>
      <c r="AF423" s="17"/>
      <c r="AG423" s="17">
        <v>0.40392353610262399</v>
      </c>
      <c r="AH423" s="17">
        <v>0.34814968255314399</v>
      </c>
      <c r="AI423" s="17"/>
      <c r="AJ423" s="17">
        <v>0.42070243167369098</v>
      </c>
      <c r="AK423" s="17">
        <v>0.35812608285130498</v>
      </c>
      <c r="AL423" s="17"/>
      <c r="AM423" s="17">
        <v>0.38325034036259997</v>
      </c>
      <c r="AN423" s="17">
        <v>0.228052558978701</v>
      </c>
      <c r="AO423" s="17">
        <v>0.414263488422149</v>
      </c>
      <c r="AP423" s="17"/>
      <c r="AQ423" s="17">
        <v>0.35774719574535302</v>
      </c>
      <c r="AR423" s="17">
        <v>0.58186193211481396</v>
      </c>
      <c r="AS423" s="17">
        <v>0.45770859174450301</v>
      </c>
      <c r="AT423" s="17">
        <v>0.35640344604186103</v>
      </c>
      <c r="AU423" s="17">
        <v>0.22308486930782401</v>
      </c>
      <c r="AV423" s="17"/>
      <c r="AW423" s="17">
        <v>0.38754406184659801</v>
      </c>
      <c r="AX423" s="17">
        <v>0.400814774311955</v>
      </c>
      <c r="AY423" s="17">
        <v>0.38179769547953901</v>
      </c>
      <c r="AZ423" s="17">
        <v>0.34771325952579102</v>
      </c>
      <c r="BA423" s="17">
        <v>0.29232508157925702</v>
      </c>
      <c r="BB423" s="17"/>
      <c r="BC423" s="17">
        <v>0.38949900908843699</v>
      </c>
      <c r="BD423" s="17">
        <v>0.37354947367128799</v>
      </c>
      <c r="BE423" s="17">
        <v>0.43381857856310801</v>
      </c>
      <c r="BF423" s="17"/>
      <c r="BG423" s="17">
        <v>0.39856682307361402</v>
      </c>
      <c r="BH423" s="17">
        <v>0.35107342151463899</v>
      </c>
      <c r="BI423" s="17">
        <v>0.31731344172530301</v>
      </c>
    </row>
    <row r="424" spans="2:61" x14ac:dyDescent="0.3">
      <c r="B424" t="s">
        <v>277</v>
      </c>
      <c r="C424" s="17">
        <v>0.29624171814932598</v>
      </c>
      <c r="D424" s="17">
        <v>0.26371840154797599</v>
      </c>
      <c r="E424" s="17">
        <v>0.323335757039592</v>
      </c>
      <c r="F424" s="17"/>
      <c r="G424" s="17">
        <v>0.25101768788158202</v>
      </c>
      <c r="H424" s="17">
        <v>0.33357052399348402</v>
      </c>
      <c r="I424" s="17"/>
      <c r="J424" s="17">
        <v>0.17178006653851199</v>
      </c>
      <c r="K424" s="17">
        <v>0.31984832979700201</v>
      </c>
      <c r="L424" s="17">
        <v>0.39032667368892499</v>
      </c>
      <c r="M424" s="17">
        <v>0.25027713698841503</v>
      </c>
      <c r="N424" s="17">
        <v>0.28930371121973197</v>
      </c>
      <c r="O424" s="17">
        <v>0.38380317522956198</v>
      </c>
      <c r="P424" s="17">
        <v>0.28779423426651701</v>
      </c>
      <c r="Q424" s="17">
        <v>0.24081993933322501</v>
      </c>
      <c r="R424" s="17">
        <v>0.31473235324238302</v>
      </c>
      <c r="S424" s="17"/>
      <c r="T424" s="17">
        <v>0.21446725365837899</v>
      </c>
      <c r="U424" s="17">
        <v>0.34981221764353498</v>
      </c>
      <c r="V424" s="17"/>
      <c r="W424" s="17">
        <v>0.30613571623876801</v>
      </c>
      <c r="X424" s="17">
        <v>0.242009184323562</v>
      </c>
      <c r="Y424" s="17"/>
      <c r="Z424" s="17">
        <v>0.29044986029845599</v>
      </c>
      <c r="AA424" s="17">
        <v>0.30353655059707502</v>
      </c>
      <c r="AB424" s="17"/>
      <c r="AC424" s="17">
        <v>0.28623784359503401</v>
      </c>
      <c r="AD424" s="17">
        <v>0.32043888667225301</v>
      </c>
      <c r="AE424" s="17">
        <v>0</v>
      </c>
      <c r="AF424" s="17"/>
      <c r="AG424" s="17">
        <v>0.24312345198961299</v>
      </c>
      <c r="AH424" s="17">
        <v>0.34484994583845302</v>
      </c>
      <c r="AI424" s="17"/>
      <c r="AJ424" s="17">
        <v>0.16555164092087399</v>
      </c>
      <c r="AK424" s="17">
        <v>0.356228846206817</v>
      </c>
      <c r="AL424" s="17"/>
      <c r="AM424" s="17">
        <v>0.31432073655585802</v>
      </c>
      <c r="AN424" s="17">
        <v>0.318756161836873</v>
      </c>
      <c r="AO424" s="17">
        <v>0.14326455946886599</v>
      </c>
      <c r="AP424" s="17"/>
      <c r="AQ424" s="17">
        <v>0.36170143985231101</v>
      </c>
      <c r="AR424" s="17">
        <v>0.214524651686572</v>
      </c>
      <c r="AS424" s="17">
        <v>0.17784962951635999</v>
      </c>
      <c r="AT424" s="17">
        <v>0.118663424369422</v>
      </c>
      <c r="AU424" s="17">
        <v>0.40280782121372999</v>
      </c>
      <c r="AV424" s="17"/>
      <c r="AW424" s="17">
        <v>0.26584757050089802</v>
      </c>
      <c r="AX424" s="17">
        <v>0.27810350539332701</v>
      </c>
      <c r="AY424" s="17">
        <v>0.28683665190923302</v>
      </c>
      <c r="AZ424" s="17">
        <v>0.32878764047207099</v>
      </c>
      <c r="BA424" s="17">
        <v>0.40582921514731801</v>
      </c>
      <c r="BB424" s="17"/>
      <c r="BC424" s="17">
        <v>0.24724900232375399</v>
      </c>
      <c r="BD424" s="17">
        <v>0.32458969665256199</v>
      </c>
      <c r="BE424" s="17">
        <v>0.26683722259913301</v>
      </c>
      <c r="BF424" s="17"/>
      <c r="BG424" s="17">
        <v>0.282142495688817</v>
      </c>
      <c r="BH424" s="17">
        <v>0.28505229207873301</v>
      </c>
      <c r="BI424" s="17">
        <v>0.34809315288753101</v>
      </c>
    </row>
    <row r="425" spans="2:61" x14ac:dyDescent="0.3">
      <c r="B425" t="s">
        <v>278</v>
      </c>
      <c r="C425" s="17">
        <v>0.13861997965487499</v>
      </c>
      <c r="D425" s="17">
        <v>9.6626403878594197E-2</v>
      </c>
      <c r="E425" s="17">
        <v>0.171349957154601</v>
      </c>
      <c r="F425" s="17"/>
      <c r="G425" s="17">
        <v>0.101976379739199</v>
      </c>
      <c r="H425" s="17">
        <v>0.166034489514404</v>
      </c>
      <c r="I425" s="17"/>
      <c r="J425" s="17">
        <v>2.8283103328573301E-2</v>
      </c>
      <c r="K425" s="17">
        <v>0.16742826575438799</v>
      </c>
      <c r="L425" s="17">
        <v>0.16796924378465999</v>
      </c>
      <c r="M425" s="17">
        <v>0.124453023133573</v>
      </c>
      <c r="N425" s="17">
        <v>0.169764650324184</v>
      </c>
      <c r="O425" s="17">
        <v>0.13918540134337401</v>
      </c>
      <c r="P425" s="17">
        <v>0.17683409917093501</v>
      </c>
      <c r="Q425" s="17">
        <v>0.142467944960429</v>
      </c>
      <c r="R425" s="17">
        <v>0.148823410768744</v>
      </c>
      <c r="S425" s="17"/>
      <c r="T425" s="17">
        <v>0.100621010639975</v>
      </c>
      <c r="U425" s="17">
        <v>0.16351312647112201</v>
      </c>
      <c r="V425" s="17"/>
      <c r="W425" s="17">
        <v>0.15737931913110001</v>
      </c>
      <c r="X425" s="17">
        <v>3.57933464277004E-2</v>
      </c>
      <c r="Y425" s="17"/>
      <c r="Z425" s="17">
        <v>0.12613617559725401</v>
      </c>
      <c r="AA425" s="17">
        <v>0.15642898442366299</v>
      </c>
      <c r="AB425" s="17"/>
      <c r="AC425" s="17">
        <v>0.126821677877966</v>
      </c>
      <c r="AD425" s="17">
        <v>0.16715747228643801</v>
      </c>
      <c r="AE425" s="17">
        <v>0</v>
      </c>
      <c r="AF425" s="17"/>
      <c r="AG425" s="17">
        <v>9.5682220549024394E-2</v>
      </c>
      <c r="AH425" s="17">
        <v>0.17628822478561401</v>
      </c>
      <c r="AI425" s="17"/>
      <c r="AJ425" s="17">
        <v>6.8774406831399904E-2</v>
      </c>
      <c r="AK425" s="17">
        <v>0.17252199576753599</v>
      </c>
      <c r="AL425" s="17"/>
      <c r="AM425" s="17">
        <v>0.146350905748444</v>
      </c>
      <c r="AN425" s="17">
        <v>0.15699541655219701</v>
      </c>
      <c r="AO425" s="17">
        <v>5.1415366135110899E-2</v>
      </c>
      <c r="AP425" s="17"/>
      <c r="AQ425" s="17">
        <v>0.17368177167374599</v>
      </c>
      <c r="AR425" s="17">
        <v>5.0435836028812402E-2</v>
      </c>
      <c r="AS425" s="17">
        <v>7.1995484237080298E-2</v>
      </c>
      <c r="AT425" s="17">
        <v>5.1753529498770302E-2</v>
      </c>
      <c r="AU425" s="17">
        <v>0.21491079491892201</v>
      </c>
      <c r="AV425" s="17"/>
      <c r="AW425" s="17">
        <v>8.4913589864956202E-2</v>
      </c>
      <c r="AX425" s="17">
        <v>0.12469823434711801</v>
      </c>
      <c r="AY425" s="17">
        <v>0.173578519756872</v>
      </c>
      <c r="AZ425" s="17">
        <v>0.176175096915687</v>
      </c>
      <c r="BA425" s="17">
        <v>0.157265896081138</v>
      </c>
      <c r="BB425" s="17"/>
      <c r="BC425" s="17">
        <v>0.126023830095711</v>
      </c>
      <c r="BD425" s="17">
        <v>0.13172250212504399</v>
      </c>
      <c r="BE425" s="17">
        <v>0.155845872614923</v>
      </c>
      <c r="BF425" s="17"/>
      <c r="BG425" s="17">
        <v>0.12590808133815101</v>
      </c>
      <c r="BH425" s="17">
        <v>0.111830573502932</v>
      </c>
      <c r="BI425" s="17">
        <v>0.188629244170301</v>
      </c>
    </row>
    <row r="426" spans="2:61" x14ac:dyDescent="0.3">
      <c r="B426" t="s">
        <v>85</v>
      </c>
      <c r="C426" s="17">
        <v>1.6377323651502799E-2</v>
      </c>
      <c r="D426" s="17">
        <v>1.29743238857994E-2</v>
      </c>
      <c r="E426" s="17">
        <v>1.91679586453124E-2</v>
      </c>
      <c r="F426" s="17"/>
      <c r="G426" s="17">
        <v>7.0067794788881699E-3</v>
      </c>
      <c r="H426" s="17">
        <v>2.4094170671212001E-2</v>
      </c>
      <c r="I426" s="17"/>
      <c r="J426" s="17">
        <v>1.7420892251047201E-2</v>
      </c>
      <c r="K426" s="17">
        <v>4.1457147396993096E-3</v>
      </c>
      <c r="L426" s="17">
        <v>8.8500848834888804E-3</v>
      </c>
      <c r="M426" s="17">
        <v>7.5706793139166803E-3</v>
      </c>
      <c r="N426" s="17">
        <v>2.64573344805334E-2</v>
      </c>
      <c r="O426" s="17">
        <v>1.7532963173590599E-2</v>
      </c>
      <c r="P426" s="17">
        <v>2.2084219280375701E-2</v>
      </c>
      <c r="Q426" s="17">
        <v>0</v>
      </c>
      <c r="R426" s="17">
        <v>3.78324423542594E-2</v>
      </c>
      <c r="S426" s="17"/>
      <c r="T426" s="17">
        <v>6.1296677301040502E-3</v>
      </c>
      <c r="U426" s="17">
        <v>2.3090569036495701E-2</v>
      </c>
      <c r="V426" s="17"/>
      <c r="W426" s="17">
        <v>1.4878072663051601E-2</v>
      </c>
      <c r="X426" s="17">
        <v>2.4595253269991301E-2</v>
      </c>
      <c r="Y426" s="17"/>
      <c r="Z426" s="17">
        <v>1.37509656473381E-2</v>
      </c>
      <c r="AA426" s="17">
        <v>2.03948015741451E-2</v>
      </c>
      <c r="AB426" s="17"/>
      <c r="AC426" s="17">
        <v>1.6425297774650901E-2</v>
      </c>
      <c r="AD426" s="17">
        <v>1.62612848171238E-2</v>
      </c>
      <c r="AE426" s="17">
        <v>0</v>
      </c>
      <c r="AF426" s="17"/>
      <c r="AG426" s="17">
        <v>1.03610806215193E-2</v>
      </c>
      <c r="AH426" s="17">
        <v>1.8492868458037701E-2</v>
      </c>
      <c r="AI426" s="17"/>
      <c r="AJ426" s="17">
        <v>6.1411784555915902E-3</v>
      </c>
      <c r="AK426" s="17">
        <v>1.9745184646351902E-2</v>
      </c>
      <c r="AL426" s="17"/>
      <c r="AM426" s="17">
        <v>1.6317158086061202E-2</v>
      </c>
      <c r="AN426" s="17">
        <v>5.76491613412198E-2</v>
      </c>
      <c r="AO426" s="17">
        <v>0</v>
      </c>
      <c r="AP426" s="17"/>
      <c r="AQ426" s="17">
        <v>1.90544094283744E-2</v>
      </c>
      <c r="AR426" s="17">
        <v>0</v>
      </c>
      <c r="AS426" s="17">
        <v>9.2590515126442195E-3</v>
      </c>
      <c r="AT426" s="17">
        <v>0</v>
      </c>
      <c r="AU426" s="17">
        <v>4.6081778846785902E-2</v>
      </c>
      <c r="AV426" s="17"/>
      <c r="AW426" s="17">
        <v>1.11495000628372E-2</v>
      </c>
      <c r="AX426" s="17">
        <v>2.9045894906915101E-2</v>
      </c>
      <c r="AY426" s="17">
        <v>1.1195978063449E-2</v>
      </c>
      <c r="AZ426" s="17">
        <v>0</v>
      </c>
      <c r="BA426" s="17">
        <v>1.7361480158904399E-2</v>
      </c>
      <c r="BB426" s="17"/>
      <c r="BC426" s="17">
        <v>6.4931175715848598E-3</v>
      </c>
      <c r="BD426" s="17">
        <v>9.6836677702265197E-3</v>
      </c>
      <c r="BE426" s="17">
        <v>3.87023241385481E-2</v>
      </c>
      <c r="BF426" s="17"/>
      <c r="BG426" s="17">
        <v>1.2433330196719E-2</v>
      </c>
      <c r="BH426" s="17">
        <v>3.38233696015433E-2</v>
      </c>
      <c r="BI426" s="17">
        <v>2.2441536725739401E-2</v>
      </c>
    </row>
    <row r="427" spans="2:61" x14ac:dyDescent="0.3">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row>
    <row r="428" spans="2:61" x14ac:dyDescent="0.3">
      <c r="B428" s="6" t="s">
        <v>283</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row>
    <row r="429" spans="2:61" x14ac:dyDescent="0.3">
      <c r="B429" s="21" t="s">
        <v>416</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row>
    <row r="430" spans="2:61" x14ac:dyDescent="0.3">
      <c r="B430" t="s">
        <v>279</v>
      </c>
      <c r="C430" s="17">
        <v>0.21681819893971399</v>
      </c>
      <c r="D430" s="17">
        <v>0.228856358183993</v>
      </c>
      <c r="E430" s="17">
        <v>0.20777858385022199</v>
      </c>
      <c r="F430" s="17"/>
      <c r="G430" s="17">
        <v>0.28418401753164202</v>
      </c>
      <c r="H430" s="17">
        <v>0.16196732496187999</v>
      </c>
      <c r="I430" s="17"/>
      <c r="J430" s="17">
        <v>0.32179268205646899</v>
      </c>
      <c r="K430" s="17">
        <v>0.16721222733529001</v>
      </c>
      <c r="L430" s="17">
        <v>0.14455277445311401</v>
      </c>
      <c r="M430" s="17">
        <v>0.234446653575205</v>
      </c>
      <c r="N430" s="17">
        <v>0.18741683674506401</v>
      </c>
      <c r="O430" s="17">
        <v>0.182078590653797</v>
      </c>
      <c r="P430" s="17">
        <v>0.19640608350397901</v>
      </c>
      <c r="Q430" s="17">
        <v>0.22552660924280299</v>
      </c>
      <c r="R430" s="17">
        <v>0.27642441323066502</v>
      </c>
      <c r="S430" s="17"/>
      <c r="T430" s="17">
        <v>0.31049542556965698</v>
      </c>
      <c r="U430" s="17">
        <v>0.155450193009771</v>
      </c>
      <c r="V430" s="17"/>
      <c r="W430" s="17">
        <v>0.20272662393571</v>
      </c>
      <c r="X430" s="17">
        <v>0.29405914958013302</v>
      </c>
      <c r="Y430" s="17"/>
      <c r="Z430" s="17">
        <v>0.22977686065755001</v>
      </c>
      <c r="AA430" s="17">
        <v>0.19803900888888601</v>
      </c>
      <c r="AB430" s="17"/>
      <c r="AC430" s="17">
        <v>0.24618407025341399</v>
      </c>
      <c r="AD430" s="17">
        <v>0.14578862603335699</v>
      </c>
      <c r="AE430" s="17">
        <v>0</v>
      </c>
      <c r="AF430" s="17"/>
      <c r="AG430" s="17">
        <v>0.30175719950628499</v>
      </c>
      <c r="AH430" s="17">
        <v>0.14475487960842601</v>
      </c>
      <c r="AI430" s="17"/>
      <c r="AJ430" s="17">
        <v>0.37688787144795899</v>
      </c>
      <c r="AK430" s="17">
        <v>0.141051380074208</v>
      </c>
      <c r="AL430" s="17"/>
      <c r="AM430" s="17">
        <v>0.19155725384196801</v>
      </c>
      <c r="AN430" s="17">
        <v>0.181769648540066</v>
      </c>
      <c r="AO430" s="17">
        <v>0.41858471555175703</v>
      </c>
      <c r="AP430" s="17"/>
      <c r="AQ430" s="17">
        <v>0.12997282260548401</v>
      </c>
      <c r="AR430" s="17">
        <v>0.35453333012694499</v>
      </c>
      <c r="AS430" s="17">
        <v>0.36214275249474898</v>
      </c>
      <c r="AT430" s="17">
        <v>0.440697187443154</v>
      </c>
      <c r="AU430" s="17">
        <v>0.11253079791595</v>
      </c>
      <c r="AV430" s="17"/>
      <c r="AW430" s="17">
        <v>0.29603586956621503</v>
      </c>
      <c r="AX430" s="17">
        <v>0.20930934918770699</v>
      </c>
      <c r="AY430" s="17">
        <v>0.20836773350979401</v>
      </c>
      <c r="AZ430" s="17">
        <v>0.19141675901326599</v>
      </c>
      <c r="BA430" s="17">
        <v>0.14301309907663801</v>
      </c>
      <c r="BB430" s="17"/>
      <c r="BC430" s="17">
        <v>0.29170740271229501</v>
      </c>
      <c r="BD430" s="17">
        <v>0.202473098617172</v>
      </c>
      <c r="BE430" s="17">
        <v>0.13865439178271799</v>
      </c>
      <c r="BF430" s="17"/>
      <c r="BG430" s="17">
        <v>0.23507993731753299</v>
      </c>
      <c r="BH430" s="17">
        <v>0.194442538543486</v>
      </c>
      <c r="BI430" s="17">
        <v>0.166243893559991</v>
      </c>
    </row>
    <row r="431" spans="2:61" x14ac:dyDescent="0.3">
      <c r="B431" t="s">
        <v>280</v>
      </c>
      <c r="C431" s="17">
        <v>0.48352806911069102</v>
      </c>
      <c r="D431" s="17">
        <v>0.51016488172013896</v>
      </c>
      <c r="E431" s="17">
        <v>0.46202294124176302</v>
      </c>
      <c r="F431" s="17"/>
      <c r="G431" s="17">
        <v>0.49817114032967202</v>
      </c>
      <c r="H431" s="17">
        <v>0.47120027543492299</v>
      </c>
      <c r="I431" s="17"/>
      <c r="J431" s="17">
        <v>0.52870247354897704</v>
      </c>
      <c r="K431" s="17">
        <v>0.52790749935220704</v>
      </c>
      <c r="L431" s="17">
        <v>0.46994709725683598</v>
      </c>
      <c r="M431" s="17">
        <v>0.55639362970992601</v>
      </c>
      <c r="N431" s="17">
        <v>0.46962114722278803</v>
      </c>
      <c r="O431" s="17">
        <v>0.50546108962373704</v>
      </c>
      <c r="P431" s="17">
        <v>0.44417456639866798</v>
      </c>
      <c r="Q431" s="17">
        <v>0.43922852668344597</v>
      </c>
      <c r="R431" s="17">
        <v>0.37404630190294103</v>
      </c>
      <c r="S431" s="17"/>
      <c r="T431" s="17">
        <v>0.498509408838545</v>
      </c>
      <c r="U431" s="17">
        <v>0.47371378469672898</v>
      </c>
      <c r="V431" s="17"/>
      <c r="W431" s="17">
        <v>0.47829415598672498</v>
      </c>
      <c r="X431" s="17">
        <v>0.51221701446630896</v>
      </c>
      <c r="Y431" s="17"/>
      <c r="Z431" s="17">
        <v>0.487552193617944</v>
      </c>
      <c r="AA431" s="17">
        <v>0.48034152013000198</v>
      </c>
      <c r="AB431" s="17"/>
      <c r="AC431" s="17">
        <v>0.49660321967557602</v>
      </c>
      <c r="AD431" s="17">
        <v>0.45190216057254301</v>
      </c>
      <c r="AE431" s="17">
        <v>0</v>
      </c>
      <c r="AF431" s="17"/>
      <c r="AG431" s="17">
        <v>0.50855387013836595</v>
      </c>
      <c r="AH431" s="17">
        <v>0.462805745627344</v>
      </c>
      <c r="AI431" s="17"/>
      <c r="AJ431" s="17">
        <v>0.46547892858842899</v>
      </c>
      <c r="AK431" s="17">
        <v>0.49437031530812497</v>
      </c>
      <c r="AL431" s="17"/>
      <c r="AM431" s="17">
        <v>0.49057294652361699</v>
      </c>
      <c r="AN431" s="17">
        <v>0.35375203072317302</v>
      </c>
      <c r="AO431" s="17">
        <v>0.44438312147505099</v>
      </c>
      <c r="AP431" s="17"/>
      <c r="AQ431" s="17">
        <v>0.500134984981913</v>
      </c>
      <c r="AR431" s="17">
        <v>0.41091028450508499</v>
      </c>
      <c r="AS431" s="17">
        <v>0.46819479328714297</v>
      </c>
      <c r="AT431" s="17">
        <v>0.45593895530619499</v>
      </c>
      <c r="AU431" s="17">
        <v>0.46747959701763098</v>
      </c>
      <c r="AV431" s="17"/>
      <c r="AW431" s="17">
        <v>0.46685333884512697</v>
      </c>
      <c r="AX431" s="17">
        <v>0.51425945242232995</v>
      </c>
      <c r="AY431" s="17">
        <v>0.45687525412212299</v>
      </c>
      <c r="AZ431" s="17">
        <v>0.48397537567320997</v>
      </c>
      <c r="BA431" s="17">
        <v>0.45428137149205999</v>
      </c>
      <c r="BB431" s="17"/>
      <c r="BC431" s="17">
        <v>0.46438926131129699</v>
      </c>
      <c r="BD431" s="17">
        <v>0.50410727643104103</v>
      </c>
      <c r="BE431" s="17">
        <v>0.45572258210043498</v>
      </c>
      <c r="BF431" s="17"/>
      <c r="BG431" s="17">
        <v>0.49118445010197698</v>
      </c>
      <c r="BH431" s="17">
        <v>0.39373297749961</v>
      </c>
      <c r="BI431" s="17">
        <v>0.49571316592522602</v>
      </c>
    </row>
    <row r="432" spans="2:61" x14ac:dyDescent="0.3">
      <c r="B432" t="s">
        <v>281</v>
      </c>
      <c r="C432" s="17">
        <v>0.224246601578375</v>
      </c>
      <c r="D432" s="17">
        <v>0.205813846652492</v>
      </c>
      <c r="E432" s="17">
        <v>0.23825836085749599</v>
      </c>
      <c r="F432" s="17"/>
      <c r="G432" s="17">
        <v>0.18275511192598801</v>
      </c>
      <c r="H432" s="17">
        <v>0.25802486563558602</v>
      </c>
      <c r="I432" s="17"/>
      <c r="J432" s="17">
        <v>0.11466305989245899</v>
      </c>
      <c r="K432" s="17">
        <v>0.25744376281117198</v>
      </c>
      <c r="L432" s="17">
        <v>0.30721724940365402</v>
      </c>
      <c r="M432" s="17">
        <v>0.14014356887111401</v>
      </c>
      <c r="N432" s="17">
        <v>0.233079817760248</v>
      </c>
      <c r="O432" s="17">
        <v>0.218055234352173</v>
      </c>
      <c r="P432" s="17">
        <v>0.257894368595458</v>
      </c>
      <c r="Q432" s="17">
        <v>0.29172145699138502</v>
      </c>
      <c r="R432" s="17">
        <v>0.24135825146466</v>
      </c>
      <c r="S432" s="17"/>
      <c r="T432" s="17">
        <v>0.155422746607981</v>
      </c>
      <c r="U432" s="17">
        <v>0.26933314920461099</v>
      </c>
      <c r="V432" s="17"/>
      <c r="W432" s="17">
        <v>0.23959992714106401</v>
      </c>
      <c r="X432" s="17">
        <v>0.140089545918029</v>
      </c>
      <c r="Y432" s="17"/>
      <c r="Z432" s="17">
        <v>0.21197540238540499</v>
      </c>
      <c r="AA432" s="17">
        <v>0.24052554279228699</v>
      </c>
      <c r="AB432" s="17"/>
      <c r="AC432" s="17">
        <v>0.195365809377575</v>
      </c>
      <c r="AD432" s="17">
        <v>0.29410287498181797</v>
      </c>
      <c r="AE432" s="17">
        <v>0</v>
      </c>
      <c r="AF432" s="17"/>
      <c r="AG432" s="17">
        <v>0.13827867627520199</v>
      </c>
      <c r="AH432" s="17">
        <v>0.297000727679885</v>
      </c>
      <c r="AI432" s="17"/>
      <c r="AJ432" s="17">
        <v>0.12686279060984401</v>
      </c>
      <c r="AK432" s="17">
        <v>0.27027901654992897</v>
      </c>
      <c r="AL432" s="17"/>
      <c r="AM432" s="17">
        <v>0.23554366224082901</v>
      </c>
      <c r="AN432" s="17">
        <v>0.29755666108135598</v>
      </c>
      <c r="AO432" s="17">
        <v>0.118749206125214</v>
      </c>
      <c r="AP432" s="17"/>
      <c r="AQ432" s="17">
        <v>0.27354733265672998</v>
      </c>
      <c r="AR432" s="17">
        <v>0.18399057920385301</v>
      </c>
      <c r="AS432" s="17">
        <v>0.13029818053610101</v>
      </c>
      <c r="AT432" s="17">
        <v>9.6225914571263504E-2</v>
      </c>
      <c r="AU432" s="17">
        <v>0.300881488301177</v>
      </c>
      <c r="AV432" s="17"/>
      <c r="AW432" s="17">
        <v>0.16434739507806401</v>
      </c>
      <c r="AX432" s="17">
        <v>0.19803029304887401</v>
      </c>
      <c r="AY432" s="17">
        <v>0.27608295030024499</v>
      </c>
      <c r="AZ432" s="17">
        <v>0.24697883041639901</v>
      </c>
      <c r="BA432" s="17">
        <v>0.29538824062494001</v>
      </c>
      <c r="BB432" s="17"/>
      <c r="BC432" s="17">
        <v>0.18926224413169801</v>
      </c>
      <c r="BD432" s="17">
        <v>0.22485175884796399</v>
      </c>
      <c r="BE432" s="17">
        <v>0.27696242952030697</v>
      </c>
      <c r="BF432" s="17"/>
      <c r="BG432" s="17">
        <v>0.210771806859954</v>
      </c>
      <c r="BH432" s="17">
        <v>0.32176620670938899</v>
      </c>
      <c r="BI432" s="17">
        <v>0.230295883286285</v>
      </c>
    </row>
    <row r="433" spans="2:61" x14ac:dyDescent="0.3">
      <c r="B433" t="s">
        <v>282</v>
      </c>
      <c r="C433" s="17">
        <v>5.6239563316711601E-2</v>
      </c>
      <c r="D433" s="17">
        <v>3.6920656687183098E-2</v>
      </c>
      <c r="E433" s="17">
        <v>7.1970782298949099E-2</v>
      </c>
      <c r="F433" s="17"/>
      <c r="G433" s="17">
        <v>3.18632008168954E-2</v>
      </c>
      <c r="H433" s="17">
        <v>7.6413314246908906E-2</v>
      </c>
      <c r="I433" s="17"/>
      <c r="J433" s="17">
        <v>1.7420892251047201E-2</v>
      </c>
      <c r="K433" s="17">
        <v>3.2669947130511703E-2</v>
      </c>
      <c r="L433" s="17">
        <v>6.0582709119417398E-2</v>
      </c>
      <c r="M433" s="17">
        <v>6.14454685298381E-2</v>
      </c>
      <c r="N433" s="17">
        <v>8.3424863791366599E-2</v>
      </c>
      <c r="O433" s="17">
        <v>8.1887817679332994E-2</v>
      </c>
      <c r="P433" s="17">
        <v>7.0329051363625897E-2</v>
      </c>
      <c r="Q433" s="17">
        <v>4.35234070823649E-2</v>
      </c>
      <c r="R433" s="17">
        <v>7.1536515955828606E-2</v>
      </c>
      <c r="S433" s="17"/>
      <c r="T433" s="17">
        <v>2.8827996186623399E-2</v>
      </c>
      <c r="U433" s="17">
        <v>7.4196896968715301E-2</v>
      </c>
      <c r="V433" s="17"/>
      <c r="W433" s="17">
        <v>6.4037162613726106E-2</v>
      </c>
      <c r="X433" s="17">
        <v>1.34981392925462E-2</v>
      </c>
      <c r="Y433" s="17"/>
      <c r="Z433" s="17">
        <v>5.4555968474788698E-2</v>
      </c>
      <c r="AA433" s="17">
        <v>5.92323816592248E-2</v>
      </c>
      <c r="AB433" s="17"/>
      <c r="AC433" s="17">
        <v>4.2504696916493501E-2</v>
      </c>
      <c r="AD433" s="17">
        <v>8.9461179113898698E-2</v>
      </c>
      <c r="AE433" s="17">
        <v>0</v>
      </c>
      <c r="AF433" s="17"/>
      <c r="AG433" s="17">
        <v>4.1409863751820403E-2</v>
      </c>
      <c r="AH433" s="17">
        <v>6.9662636097285596E-2</v>
      </c>
      <c r="AI433" s="17"/>
      <c r="AJ433" s="17">
        <v>2.0386510800002599E-2</v>
      </c>
      <c r="AK433" s="17">
        <v>7.2424139460872103E-2</v>
      </c>
      <c r="AL433" s="17"/>
      <c r="AM433" s="17">
        <v>6.1779447414191203E-2</v>
      </c>
      <c r="AN433" s="17">
        <v>0.110144606904461</v>
      </c>
      <c r="AO433" s="17">
        <v>1.8282956847977601E-2</v>
      </c>
      <c r="AP433" s="17"/>
      <c r="AQ433" s="17">
        <v>7.3829310221683195E-2</v>
      </c>
      <c r="AR433" s="17">
        <v>5.0565806164116898E-2</v>
      </c>
      <c r="AS433" s="17">
        <v>2.3708475319097401E-2</v>
      </c>
      <c r="AT433" s="17">
        <v>7.1379426793881599E-3</v>
      </c>
      <c r="AU433" s="17">
        <v>8.1225814613320804E-2</v>
      </c>
      <c r="AV433" s="17"/>
      <c r="AW433" s="17">
        <v>5.5904996324232903E-2</v>
      </c>
      <c r="AX433" s="17">
        <v>5.09786447302253E-2</v>
      </c>
      <c r="AY433" s="17">
        <v>5.1333619289470202E-2</v>
      </c>
      <c r="AZ433" s="17">
        <v>6.5652540740888193E-2</v>
      </c>
      <c r="BA433" s="17">
        <v>7.4730469192043694E-2</v>
      </c>
      <c r="BB433" s="17"/>
      <c r="BC433" s="17">
        <v>3.6214260318471303E-2</v>
      </c>
      <c r="BD433" s="17">
        <v>5.98745819376236E-2</v>
      </c>
      <c r="BE433" s="17">
        <v>8.0085469769066595E-2</v>
      </c>
      <c r="BF433" s="17"/>
      <c r="BG433" s="17">
        <v>4.8185652134125297E-2</v>
      </c>
      <c r="BH433" s="17">
        <v>5.48728412937746E-2</v>
      </c>
      <c r="BI433" s="17">
        <v>8.0466857695191393E-2</v>
      </c>
    </row>
    <row r="434" spans="2:61" x14ac:dyDescent="0.3">
      <c r="B434" t="s">
        <v>85</v>
      </c>
      <c r="C434" s="17">
        <v>1.91675670545082E-2</v>
      </c>
      <c r="D434" s="17">
        <v>1.8244256756192699E-2</v>
      </c>
      <c r="E434" s="17">
        <v>1.9969331751570101E-2</v>
      </c>
      <c r="F434" s="17"/>
      <c r="G434" s="17">
        <v>3.0265293958028198E-3</v>
      </c>
      <c r="H434" s="17">
        <v>3.2394219720701903E-2</v>
      </c>
      <c r="I434" s="17"/>
      <c r="J434" s="17">
        <v>1.7420892251047201E-2</v>
      </c>
      <c r="K434" s="17">
        <v>1.4766563370820201E-2</v>
      </c>
      <c r="L434" s="17">
        <v>1.7700169766977799E-2</v>
      </c>
      <c r="M434" s="17">
        <v>7.5706793139166803E-3</v>
      </c>
      <c r="N434" s="17">
        <v>2.64573344805334E-2</v>
      </c>
      <c r="O434" s="17">
        <v>1.25172676909587E-2</v>
      </c>
      <c r="P434" s="17">
        <v>3.1195930138269198E-2</v>
      </c>
      <c r="Q434" s="17">
        <v>0</v>
      </c>
      <c r="R434" s="17">
        <v>3.6634517445905297E-2</v>
      </c>
      <c r="S434" s="17"/>
      <c r="T434" s="17">
        <v>6.7444227971931196E-3</v>
      </c>
      <c r="U434" s="17">
        <v>2.7305976120172701E-2</v>
      </c>
      <c r="V434" s="17"/>
      <c r="W434" s="17">
        <v>1.53421303227747E-2</v>
      </c>
      <c r="X434" s="17">
        <v>4.0136150742982997E-2</v>
      </c>
      <c r="Y434" s="17"/>
      <c r="Z434" s="17">
        <v>1.6139574864312299E-2</v>
      </c>
      <c r="AA434" s="17">
        <v>2.1861546529600699E-2</v>
      </c>
      <c r="AB434" s="17"/>
      <c r="AC434" s="17">
        <v>1.9342203776942301E-2</v>
      </c>
      <c r="AD434" s="17">
        <v>1.8745159298383701E-2</v>
      </c>
      <c r="AE434" s="17">
        <v>0</v>
      </c>
      <c r="AF434" s="17"/>
      <c r="AG434" s="17">
        <v>1.00003903283264E-2</v>
      </c>
      <c r="AH434" s="17">
        <v>2.5776010987059401E-2</v>
      </c>
      <c r="AI434" s="17"/>
      <c r="AJ434" s="17">
        <v>1.03838985537656E-2</v>
      </c>
      <c r="AK434" s="17">
        <v>2.1875148606865898E-2</v>
      </c>
      <c r="AL434" s="17"/>
      <c r="AM434" s="17">
        <v>2.0546689979394898E-2</v>
      </c>
      <c r="AN434" s="17">
        <v>5.6777052750943302E-2</v>
      </c>
      <c r="AO434" s="17">
        <v>0</v>
      </c>
      <c r="AP434" s="17"/>
      <c r="AQ434" s="17">
        <v>2.25155495341894E-2</v>
      </c>
      <c r="AR434" s="17">
        <v>0</v>
      </c>
      <c r="AS434" s="17">
        <v>1.5655798362909801E-2</v>
      </c>
      <c r="AT434" s="17">
        <v>0</v>
      </c>
      <c r="AU434" s="17">
        <v>3.7882302151921399E-2</v>
      </c>
      <c r="AV434" s="17"/>
      <c r="AW434" s="17">
        <v>1.6858400186361401E-2</v>
      </c>
      <c r="AX434" s="17">
        <v>2.7422260610864099E-2</v>
      </c>
      <c r="AY434" s="17">
        <v>7.34044277836842E-3</v>
      </c>
      <c r="AZ434" s="17">
        <v>1.1976494156236899E-2</v>
      </c>
      <c r="BA434" s="17">
        <v>3.2586819614317399E-2</v>
      </c>
      <c r="BB434" s="17"/>
      <c r="BC434" s="17">
        <v>1.8426831526238401E-2</v>
      </c>
      <c r="BD434" s="17">
        <v>8.6932841661994092E-3</v>
      </c>
      <c r="BE434" s="17">
        <v>4.8575126827472899E-2</v>
      </c>
      <c r="BF434" s="17"/>
      <c r="BG434" s="17">
        <v>1.47781535864115E-2</v>
      </c>
      <c r="BH434" s="17">
        <v>3.5185435953740699E-2</v>
      </c>
      <c r="BI434" s="17">
        <v>2.72801995333069E-2</v>
      </c>
    </row>
    <row r="435" spans="2:61" x14ac:dyDescent="0.3">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row>
    <row r="436" spans="2:61" x14ac:dyDescent="0.3">
      <c r="B436" s="6" t="s">
        <v>295</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row>
    <row r="437" spans="2:61" x14ac:dyDescent="0.3">
      <c r="B437" s="21" t="s">
        <v>416</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row>
    <row r="438" spans="2:61" x14ac:dyDescent="0.3">
      <c r="B438" t="s">
        <v>284</v>
      </c>
      <c r="C438" s="17">
        <v>0.48850815196792802</v>
      </c>
      <c r="D438" s="17">
        <v>0.42554270767979202</v>
      </c>
      <c r="E438" s="17">
        <v>0.53919029846259903</v>
      </c>
      <c r="F438" s="17"/>
      <c r="G438" s="17">
        <v>0.491469804025711</v>
      </c>
      <c r="H438" s="17">
        <v>0.48844633430553203</v>
      </c>
      <c r="I438" s="17"/>
      <c r="J438" s="17">
        <v>0.50117891675957105</v>
      </c>
      <c r="K438" s="17">
        <v>0.50179441605640596</v>
      </c>
      <c r="L438" s="17">
        <v>0.51632901469942505</v>
      </c>
      <c r="M438" s="17">
        <v>0.41890925089554099</v>
      </c>
      <c r="N438" s="17">
        <v>0.51433586992609304</v>
      </c>
      <c r="O438" s="17">
        <v>0.496099981595088</v>
      </c>
      <c r="P438" s="17">
        <v>0.544694926097952</v>
      </c>
      <c r="Q438" s="17">
        <v>0.47950256274474801</v>
      </c>
      <c r="R438" s="17">
        <v>0.43655768258675098</v>
      </c>
      <c r="S438" s="17"/>
      <c r="T438" s="17">
        <v>0.45873448285062701</v>
      </c>
      <c r="U438" s="17">
        <v>0.50801290001266497</v>
      </c>
      <c r="V438" s="17"/>
      <c r="W438" s="17">
        <v>0.50507065700273501</v>
      </c>
      <c r="X438" s="17">
        <v>0.39772315217111898</v>
      </c>
      <c r="Y438" s="17"/>
      <c r="Z438" s="17">
        <v>0.49130260477646798</v>
      </c>
      <c r="AA438" s="17">
        <v>0.48350668737522301</v>
      </c>
      <c r="AB438" s="17"/>
      <c r="AC438" s="17">
        <v>0.49174673219647502</v>
      </c>
      <c r="AD438" s="17">
        <v>0.48067473990944298</v>
      </c>
      <c r="AE438" s="17">
        <v>0</v>
      </c>
      <c r="AF438" s="17"/>
      <c r="AG438" s="17">
        <v>0.48639807447072297</v>
      </c>
      <c r="AH438" s="17">
        <v>0.48720066256671102</v>
      </c>
      <c r="AI438" s="17"/>
      <c r="AJ438" s="17">
        <v>0.438247548684713</v>
      </c>
      <c r="AK438" s="17">
        <v>0.51377898104468001</v>
      </c>
      <c r="AL438" s="17"/>
      <c r="AM438" s="17">
        <v>0.49693386241384802</v>
      </c>
      <c r="AN438" s="17">
        <v>0.40241458698726201</v>
      </c>
      <c r="AO438" s="17">
        <v>0.43686224155963299</v>
      </c>
      <c r="AP438" s="17"/>
      <c r="AQ438" s="17">
        <v>0.52235766346230506</v>
      </c>
      <c r="AR438" s="17">
        <v>0.459677543649467</v>
      </c>
      <c r="AS438" s="17">
        <v>0.427691453367254</v>
      </c>
      <c r="AT438" s="17">
        <v>0.42898571050867901</v>
      </c>
      <c r="AU438" s="17">
        <v>0.49200263786894299</v>
      </c>
      <c r="AV438" s="17"/>
      <c r="AW438" s="17">
        <v>0.50913958087507705</v>
      </c>
      <c r="AX438" s="17">
        <v>0.478163916749131</v>
      </c>
      <c r="AY438" s="17">
        <v>0.49358794376846099</v>
      </c>
      <c r="AZ438" s="17">
        <v>0.52560301363222195</v>
      </c>
      <c r="BA438" s="17">
        <v>0.40333465051994399</v>
      </c>
      <c r="BB438" s="17"/>
      <c r="BC438" s="17">
        <v>0.49943274453754499</v>
      </c>
      <c r="BD438" s="17">
        <v>0.53223372752297604</v>
      </c>
      <c r="BE438" s="17">
        <v>0.39364692041999799</v>
      </c>
      <c r="BF438" s="17"/>
      <c r="BG438" s="17">
        <v>0.47894477124922302</v>
      </c>
      <c r="BH438" s="17">
        <v>0.47563611922683702</v>
      </c>
      <c r="BI438" s="17">
        <v>0.52362999036937496</v>
      </c>
    </row>
    <row r="439" spans="2:61" x14ac:dyDescent="0.3">
      <c r="B439" t="s">
        <v>285</v>
      </c>
      <c r="C439" s="17">
        <v>0.48717201954109701</v>
      </c>
      <c r="D439" s="17">
        <v>0.47848538834464699</v>
      </c>
      <c r="E439" s="17">
        <v>0.49413000632592402</v>
      </c>
      <c r="F439" s="17"/>
      <c r="G439" s="17">
        <v>0.502413338014983</v>
      </c>
      <c r="H439" s="17">
        <v>0.47383886952031701</v>
      </c>
      <c r="I439" s="17"/>
      <c r="J439" s="17">
        <v>0.56013846816226898</v>
      </c>
      <c r="K439" s="17">
        <v>0.50522832158992403</v>
      </c>
      <c r="L439" s="17">
        <v>0.50975600399005605</v>
      </c>
      <c r="M439" s="17">
        <v>0.48310732818877999</v>
      </c>
      <c r="N439" s="17">
        <v>0.42605063971219398</v>
      </c>
      <c r="O439" s="17">
        <v>0.51238347614909396</v>
      </c>
      <c r="P439" s="17">
        <v>0.50489846860255505</v>
      </c>
      <c r="Q439" s="17">
        <v>0.48218346511639798</v>
      </c>
      <c r="R439" s="17">
        <v>0.39625268369390099</v>
      </c>
      <c r="S439" s="17"/>
      <c r="T439" s="17">
        <v>0.49722312094888099</v>
      </c>
      <c r="U439" s="17">
        <v>0.48058753713288099</v>
      </c>
      <c r="V439" s="17"/>
      <c r="W439" s="17">
        <v>0.488405585684281</v>
      </c>
      <c r="X439" s="17">
        <v>0.48041040335906698</v>
      </c>
      <c r="Y439" s="17"/>
      <c r="Z439" s="17">
        <v>0.51245531624794904</v>
      </c>
      <c r="AA439" s="17">
        <v>0.44877005816468202</v>
      </c>
      <c r="AB439" s="17"/>
      <c r="AC439" s="17">
        <v>0.49233933683841902</v>
      </c>
      <c r="AD439" s="17">
        <v>0.47467341744686298</v>
      </c>
      <c r="AE439" s="17">
        <v>0</v>
      </c>
      <c r="AF439" s="17"/>
      <c r="AG439" s="17">
        <v>0.49368408865771002</v>
      </c>
      <c r="AH439" s="17">
        <v>0.48737160683683201</v>
      </c>
      <c r="AI439" s="17"/>
      <c r="AJ439" s="17">
        <v>0.48538250560189</v>
      </c>
      <c r="AK439" s="17">
        <v>0.48698530616712399</v>
      </c>
      <c r="AL439" s="17"/>
      <c r="AM439" s="17">
        <v>0.49731173958059399</v>
      </c>
      <c r="AN439" s="17">
        <v>0.40559211558816199</v>
      </c>
      <c r="AO439" s="17">
        <v>0.464588116196958</v>
      </c>
      <c r="AP439" s="17"/>
      <c r="AQ439" s="17">
        <v>0.50063598487586702</v>
      </c>
      <c r="AR439" s="17">
        <v>0.43505620578712501</v>
      </c>
      <c r="AS439" s="17">
        <v>0.49175995651605098</v>
      </c>
      <c r="AT439" s="17">
        <v>0.47478342320719003</v>
      </c>
      <c r="AU439" s="17">
        <v>0.40677287848039601</v>
      </c>
      <c r="AV439" s="17"/>
      <c r="AW439" s="17">
        <v>0.50522884764974296</v>
      </c>
      <c r="AX439" s="17">
        <v>0.47731527044959399</v>
      </c>
      <c r="AY439" s="17">
        <v>0.45832855481109502</v>
      </c>
      <c r="AZ439" s="17">
        <v>0.52492743876004799</v>
      </c>
      <c r="BA439" s="17">
        <v>0.49232194138668101</v>
      </c>
      <c r="BB439" s="17"/>
      <c r="BC439" s="17">
        <v>0.54512328099492802</v>
      </c>
      <c r="BD439" s="17">
        <v>0.49553503922662601</v>
      </c>
      <c r="BE439" s="17">
        <v>0.35418004853879098</v>
      </c>
      <c r="BF439" s="17"/>
      <c r="BG439" s="17">
        <v>0.49060073035365798</v>
      </c>
      <c r="BH439" s="17">
        <v>0.388770328565817</v>
      </c>
      <c r="BI439" s="17">
        <v>0.516748739645011</v>
      </c>
    </row>
    <row r="440" spans="2:61" x14ac:dyDescent="0.3">
      <c r="B440" t="s">
        <v>286</v>
      </c>
      <c r="C440" s="17">
        <v>0.38411825995043902</v>
      </c>
      <c r="D440" s="17">
        <v>0.375520887905328</v>
      </c>
      <c r="E440" s="17">
        <v>0.39069217566366798</v>
      </c>
      <c r="F440" s="17"/>
      <c r="G440" s="17">
        <v>0.36726969942545301</v>
      </c>
      <c r="H440" s="17">
        <v>0.39659993112578901</v>
      </c>
      <c r="I440" s="17"/>
      <c r="J440" s="17">
        <v>0.432620905459771</v>
      </c>
      <c r="K440" s="17">
        <v>0.36182283701141799</v>
      </c>
      <c r="L440" s="17">
        <v>0.36085742513885</v>
      </c>
      <c r="M440" s="17">
        <v>0.43333189883760898</v>
      </c>
      <c r="N440" s="17">
        <v>0.31395294605896401</v>
      </c>
      <c r="O440" s="17">
        <v>0.34433928237383998</v>
      </c>
      <c r="P440" s="17">
        <v>0.41187986559842599</v>
      </c>
      <c r="Q440" s="17">
        <v>0.34815025126468901</v>
      </c>
      <c r="R440" s="17">
        <v>0.42435878525866699</v>
      </c>
      <c r="S440" s="17"/>
      <c r="T440" s="17">
        <v>0.38221460333125001</v>
      </c>
      <c r="U440" s="17">
        <v>0.385365346514567</v>
      </c>
      <c r="V440" s="17"/>
      <c r="W440" s="17">
        <v>0.39290474654150398</v>
      </c>
      <c r="X440" s="17">
        <v>0.33595639182070203</v>
      </c>
      <c r="Y440" s="17"/>
      <c r="Z440" s="17">
        <v>0.39543364338977299</v>
      </c>
      <c r="AA440" s="17">
        <v>0.37095907538745099</v>
      </c>
      <c r="AB440" s="17"/>
      <c r="AC440" s="17">
        <v>0.42751119031322699</v>
      </c>
      <c r="AD440" s="17">
        <v>0.27916032160429399</v>
      </c>
      <c r="AE440" s="17">
        <v>0</v>
      </c>
      <c r="AF440" s="17"/>
      <c r="AG440" s="17">
        <v>0.44907114146113603</v>
      </c>
      <c r="AH440" s="17">
        <v>0.33373457910197302</v>
      </c>
      <c r="AI440" s="17"/>
      <c r="AJ440" s="17">
        <v>0.417262790603459</v>
      </c>
      <c r="AK440" s="17">
        <v>0.37053167876422899</v>
      </c>
      <c r="AL440" s="17"/>
      <c r="AM440" s="17">
        <v>0.39667163188993798</v>
      </c>
      <c r="AN440" s="17">
        <v>0.50225022961786703</v>
      </c>
      <c r="AO440" s="17">
        <v>0.28421684538458902</v>
      </c>
      <c r="AP440" s="17"/>
      <c r="AQ440" s="17">
        <v>0.37734795787466102</v>
      </c>
      <c r="AR440" s="17">
        <v>0.17324127490153099</v>
      </c>
      <c r="AS440" s="17">
        <v>0.45365633856676602</v>
      </c>
      <c r="AT440" s="17">
        <v>0.32252896254899999</v>
      </c>
      <c r="AU440" s="17">
        <v>0.41525082519089002</v>
      </c>
      <c r="AV440" s="17"/>
      <c r="AW440" s="17">
        <v>0.36612619137635799</v>
      </c>
      <c r="AX440" s="17">
        <v>0.33979336583305603</v>
      </c>
      <c r="AY440" s="17">
        <v>0.39806476375958399</v>
      </c>
      <c r="AZ440" s="17">
        <v>0.42924091650853402</v>
      </c>
      <c r="BA440" s="17">
        <v>0.49614691278098899</v>
      </c>
      <c r="BB440" s="17"/>
      <c r="BC440" s="17">
        <v>0.40402349438012902</v>
      </c>
      <c r="BD440" s="17">
        <v>0.39967725899648499</v>
      </c>
      <c r="BE440" s="17">
        <v>0.28379130078660098</v>
      </c>
      <c r="BF440" s="17"/>
      <c r="BG440" s="17">
        <v>0.396968120218678</v>
      </c>
      <c r="BH440" s="17">
        <v>0.32296061275705101</v>
      </c>
      <c r="BI440" s="17">
        <v>0.36741752393753602</v>
      </c>
    </row>
    <row r="441" spans="2:61" x14ac:dyDescent="0.3">
      <c r="B441" t="s">
        <v>287</v>
      </c>
      <c r="C441" s="17">
        <v>0.36946914645818701</v>
      </c>
      <c r="D441" s="17">
        <v>0.35328013275416698</v>
      </c>
      <c r="E441" s="17">
        <v>0.38211354791223301</v>
      </c>
      <c r="F441" s="17"/>
      <c r="G441" s="17">
        <v>0.35714469766940699</v>
      </c>
      <c r="H441" s="17">
        <v>0.38065628757804498</v>
      </c>
      <c r="I441" s="17"/>
      <c r="J441" s="17">
        <v>0.43432525674038103</v>
      </c>
      <c r="K441" s="17">
        <v>0.36596001844383202</v>
      </c>
      <c r="L441" s="17">
        <v>0.37770088376102701</v>
      </c>
      <c r="M441" s="17">
        <v>0.38068413424375402</v>
      </c>
      <c r="N441" s="17">
        <v>0.39827954148132499</v>
      </c>
      <c r="O441" s="17">
        <v>0.348110907977009</v>
      </c>
      <c r="P441" s="17">
        <v>0.29178062380790898</v>
      </c>
      <c r="Q441" s="17">
        <v>0.32839821675313802</v>
      </c>
      <c r="R441" s="17">
        <v>0.35910927845107499</v>
      </c>
      <c r="S441" s="17"/>
      <c r="T441" s="17">
        <v>0.35793070741620903</v>
      </c>
      <c r="U441" s="17">
        <v>0.37702798462007597</v>
      </c>
      <c r="V441" s="17"/>
      <c r="W441" s="17">
        <v>0.37201232356657599</v>
      </c>
      <c r="X441" s="17">
        <v>0.35552908529091898</v>
      </c>
      <c r="Y441" s="17"/>
      <c r="Z441" s="17">
        <v>0.37437504283370099</v>
      </c>
      <c r="AA441" s="17">
        <v>0.36016066214269399</v>
      </c>
      <c r="AB441" s="17"/>
      <c r="AC441" s="17">
        <v>0.36193678055956902</v>
      </c>
      <c r="AD441" s="17">
        <v>0.387688280058478</v>
      </c>
      <c r="AE441" s="17">
        <v>0</v>
      </c>
      <c r="AF441" s="17"/>
      <c r="AG441" s="17">
        <v>0.340856142385008</v>
      </c>
      <c r="AH441" s="17">
        <v>0.38926245927005299</v>
      </c>
      <c r="AI441" s="17"/>
      <c r="AJ441" s="17">
        <v>0.34224019285311602</v>
      </c>
      <c r="AK441" s="17">
        <v>0.38213429840760799</v>
      </c>
      <c r="AL441" s="17"/>
      <c r="AM441" s="17">
        <v>0.37081801887525501</v>
      </c>
      <c r="AN441" s="17">
        <v>0.35504468270154599</v>
      </c>
      <c r="AO441" s="17">
        <v>0.38530588831655099</v>
      </c>
      <c r="AP441" s="17"/>
      <c r="AQ441" s="17">
        <v>0.38080670821235302</v>
      </c>
      <c r="AR441" s="17">
        <v>0.45611179885171999</v>
      </c>
      <c r="AS441" s="17">
        <v>0.338602787057523</v>
      </c>
      <c r="AT441" s="17">
        <v>0.36086155044517798</v>
      </c>
      <c r="AU441" s="17">
        <v>0.34100854895655403</v>
      </c>
      <c r="AV441" s="17"/>
      <c r="AW441" s="17">
        <v>0.40644422246231898</v>
      </c>
      <c r="AX441" s="17">
        <v>0.33967676743591602</v>
      </c>
      <c r="AY441" s="17">
        <v>0.417862778176949</v>
      </c>
      <c r="AZ441" s="17">
        <v>0.33785250434928998</v>
      </c>
      <c r="BA441" s="17">
        <v>0.352571916775616</v>
      </c>
      <c r="BB441" s="17"/>
      <c r="BC441" s="17">
        <v>0.41335976134144697</v>
      </c>
      <c r="BD441" s="17">
        <v>0.36196819900764099</v>
      </c>
      <c r="BE441" s="17">
        <v>0.30965350325707203</v>
      </c>
      <c r="BF441" s="17"/>
      <c r="BG441" s="17">
        <v>0.36393932065623302</v>
      </c>
      <c r="BH441" s="17">
        <v>0.36421980763344902</v>
      </c>
      <c r="BI441" s="17">
        <v>0.387882683591806</v>
      </c>
    </row>
    <row r="442" spans="2:61" x14ac:dyDescent="0.3">
      <c r="B442" t="s">
        <v>288</v>
      </c>
      <c r="C442" s="17">
        <v>0.27093740205208999</v>
      </c>
      <c r="D442" s="17">
        <v>0.23340112552092601</v>
      </c>
      <c r="E442" s="17">
        <v>0.30199259123279798</v>
      </c>
      <c r="F442" s="17"/>
      <c r="G442" s="17">
        <v>0.31258694148438598</v>
      </c>
      <c r="H442" s="17">
        <v>0.23914087700209599</v>
      </c>
      <c r="I442" s="17"/>
      <c r="J442" s="17">
        <v>0.33818713237060699</v>
      </c>
      <c r="K442" s="17">
        <v>0.30032132409363499</v>
      </c>
      <c r="L442" s="17">
        <v>0.24658476495732401</v>
      </c>
      <c r="M442" s="17">
        <v>0.25364262294455803</v>
      </c>
      <c r="N442" s="17">
        <v>0.23554654446977499</v>
      </c>
      <c r="O442" s="17">
        <v>0.29468144590990197</v>
      </c>
      <c r="P442" s="17">
        <v>0.232859824693742</v>
      </c>
      <c r="Q442" s="17">
        <v>0.21549167115121201</v>
      </c>
      <c r="R442" s="17">
        <v>0.25461682237528099</v>
      </c>
      <c r="S442" s="17"/>
      <c r="T442" s="17">
        <v>0.31854141208798997</v>
      </c>
      <c r="U442" s="17">
        <v>0.23975198724777999</v>
      </c>
      <c r="V442" s="17"/>
      <c r="W442" s="17">
        <v>0.26712897666977398</v>
      </c>
      <c r="X442" s="17">
        <v>0.29181274046455002</v>
      </c>
      <c r="Y442" s="17"/>
      <c r="Z442" s="17">
        <v>0.25918902167471403</v>
      </c>
      <c r="AA442" s="17">
        <v>0.290712755657067</v>
      </c>
      <c r="AB442" s="17"/>
      <c r="AC442" s="17">
        <v>0.27639863080120902</v>
      </c>
      <c r="AD442" s="17">
        <v>0.25772789290965598</v>
      </c>
      <c r="AE442" s="17">
        <v>0</v>
      </c>
      <c r="AF442" s="17"/>
      <c r="AG442" s="17">
        <v>0.27334562282854802</v>
      </c>
      <c r="AH442" s="17">
        <v>0.27362277261816997</v>
      </c>
      <c r="AI442" s="17"/>
      <c r="AJ442" s="17">
        <v>0.27249307291408997</v>
      </c>
      <c r="AK442" s="17">
        <v>0.27100154550132799</v>
      </c>
      <c r="AL442" s="17"/>
      <c r="AM442" s="17">
        <v>0.26466887817808898</v>
      </c>
      <c r="AN442" s="17">
        <v>0.31268906140757002</v>
      </c>
      <c r="AO442" s="17">
        <v>0.29425011281355901</v>
      </c>
      <c r="AP442" s="17"/>
      <c r="AQ442" s="17">
        <v>0.26441116994863001</v>
      </c>
      <c r="AR442" s="17">
        <v>0.287716086620592</v>
      </c>
      <c r="AS442" s="17">
        <v>0.270950193949962</v>
      </c>
      <c r="AT442" s="17">
        <v>0.296505855910627</v>
      </c>
      <c r="AU442" s="17">
        <v>0.28055932107007298</v>
      </c>
      <c r="AV442" s="17"/>
      <c r="AW442" s="17">
        <v>0.30132858765755899</v>
      </c>
      <c r="AX442" s="17">
        <v>0.26253400221825901</v>
      </c>
      <c r="AY442" s="17">
        <v>0.24976809427187299</v>
      </c>
      <c r="AZ442" s="17">
        <v>0.26285763686246</v>
      </c>
      <c r="BA442" s="17">
        <v>0.31014579628121702</v>
      </c>
      <c r="BB442" s="17"/>
      <c r="BC442" s="17">
        <v>0.311018957160212</v>
      </c>
      <c r="BD442" s="17">
        <v>0.25108729534181401</v>
      </c>
      <c r="BE442" s="17">
        <v>0.22832009359872699</v>
      </c>
      <c r="BF442" s="17"/>
      <c r="BG442" s="17">
        <v>0.28996903071771202</v>
      </c>
      <c r="BH442" s="17">
        <v>0.29212996366856298</v>
      </c>
      <c r="BI442" s="17">
        <v>0.20054582349824501</v>
      </c>
    </row>
    <row r="443" spans="2:61" x14ac:dyDescent="0.3">
      <c r="B443" t="s">
        <v>289</v>
      </c>
      <c r="C443" s="17">
        <v>0.16184785032245699</v>
      </c>
      <c r="D443" s="17">
        <v>0.17981720558439199</v>
      </c>
      <c r="E443" s="17">
        <v>0.147864298919855</v>
      </c>
      <c r="F443" s="17"/>
      <c r="G443" s="17">
        <v>0.18920162813806199</v>
      </c>
      <c r="H443" s="17">
        <v>0.14084796646491399</v>
      </c>
      <c r="I443" s="17"/>
      <c r="J443" s="17">
        <v>0.24939278600701001</v>
      </c>
      <c r="K443" s="17">
        <v>0.17904346343091701</v>
      </c>
      <c r="L443" s="17">
        <v>9.7640248146897896E-2</v>
      </c>
      <c r="M443" s="17">
        <v>0.112848248013746</v>
      </c>
      <c r="N443" s="17">
        <v>9.7644334828465795E-2</v>
      </c>
      <c r="O443" s="17">
        <v>0.18393812647412</v>
      </c>
      <c r="P443" s="17">
        <v>0.159163414067373</v>
      </c>
      <c r="Q443" s="17">
        <v>0.28103289514444102</v>
      </c>
      <c r="R443" s="17">
        <v>0.124025867728613</v>
      </c>
      <c r="S443" s="17"/>
      <c r="T443" s="17">
        <v>0.197949333528222</v>
      </c>
      <c r="U443" s="17">
        <v>0.138197747569064</v>
      </c>
      <c r="V443" s="17"/>
      <c r="W443" s="17">
        <v>0.14139024690680599</v>
      </c>
      <c r="X443" s="17">
        <v>0.27398327416263102</v>
      </c>
      <c r="Y443" s="17"/>
      <c r="Z443" s="17">
        <v>0.16583682065500499</v>
      </c>
      <c r="AA443" s="17">
        <v>0.15745016435116199</v>
      </c>
      <c r="AB443" s="17"/>
      <c r="AC443" s="17">
        <v>0.16961553713385399</v>
      </c>
      <c r="AD443" s="17">
        <v>0.143059527279358</v>
      </c>
      <c r="AE443" s="17">
        <v>0</v>
      </c>
      <c r="AF443" s="17"/>
      <c r="AG443" s="17">
        <v>0.22151977918249899</v>
      </c>
      <c r="AH443" s="17">
        <v>0.11364874221070401</v>
      </c>
      <c r="AI443" s="17"/>
      <c r="AJ443" s="17">
        <v>0.24328908818028699</v>
      </c>
      <c r="AK443" s="17">
        <v>0.12341906918333299</v>
      </c>
      <c r="AL443" s="17"/>
      <c r="AM443" s="17">
        <v>0.15572158366488001</v>
      </c>
      <c r="AN443" s="17">
        <v>5.6425901433867297E-2</v>
      </c>
      <c r="AO443" s="17">
        <v>0.22292940164930899</v>
      </c>
      <c r="AP443" s="17"/>
      <c r="AQ443" s="17">
        <v>0.123778770490166</v>
      </c>
      <c r="AR443" s="17">
        <v>0.17893025345122601</v>
      </c>
      <c r="AS443" s="17">
        <v>0.245390680517239</v>
      </c>
      <c r="AT443" s="17">
        <v>0.23811923589446499</v>
      </c>
      <c r="AU443" s="17">
        <v>0.10740026563947799</v>
      </c>
      <c r="AV443" s="17"/>
      <c r="AW443" s="17">
        <v>0.19650190502377299</v>
      </c>
      <c r="AX443" s="17">
        <v>0.169264154791439</v>
      </c>
      <c r="AY443" s="17">
        <v>0.133128135948932</v>
      </c>
      <c r="AZ443" s="17">
        <v>0.135370019909543</v>
      </c>
      <c r="BA443" s="17">
        <v>0.176979998607807</v>
      </c>
      <c r="BB443" s="17"/>
      <c r="BC443" s="17">
        <v>0.192833064039695</v>
      </c>
      <c r="BD443" s="17">
        <v>0.16136355474116301</v>
      </c>
      <c r="BE443" s="17">
        <v>0.117236056601948</v>
      </c>
      <c r="BF443" s="17"/>
      <c r="BG443" s="17">
        <v>0.16650163203889601</v>
      </c>
      <c r="BH443" s="17">
        <v>0.174259259896238</v>
      </c>
      <c r="BI443" s="17">
        <v>0.14203092196886899</v>
      </c>
    </row>
    <row r="444" spans="2:61" x14ac:dyDescent="0.3">
      <c r="B444" t="s">
        <v>290</v>
      </c>
      <c r="C444" s="17">
        <v>0.14462675324087099</v>
      </c>
      <c r="D444" s="17">
        <v>0.17957862114679199</v>
      </c>
      <c r="E444" s="17">
        <v>0.116912081416742</v>
      </c>
      <c r="F444" s="17"/>
      <c r="G444" s="17">
        <v>0.20747592319229999</v>
      </c>
      <c r="H444" s="17">
        <v>9.2912317878234202E-2</v>
      </c>
      <c r="I444" s="17"/>
      <c r="J444" s="17">
        <v>0.19368927751724799</v>
      </c>
      <c r="K444" s="17">
        <v>0.136808811772238</v>
      </c>
      <c r="L444" s="17">
        <v>0.13369288477913099</v>
      </c>
      <c r="M444" s="17">
        <v>0.14149414465677401</v>
      </c>
      <c r="N444" s="17">
        <v>0.18493237967316301</v>
      </c>
      <c r="O444" s="17">
        <v>0.127829795693787</v>
      </c>
      <c r="P444" s="17">
        <v>0.11826138574967</v>
      </c>
      <c r="Q444" s="17">
        <v>0.177269967439349</v>
      </c>
      <c r="R444" s="17">
        <v>0.105592998006989</v>
      </c>
      <c r="S444" s="17"/>
      <c r="T444" s="17">
        <v>0.22993380737914801</v>
      </c>
      <c r="U444" s="17">
        <v>8.8742052203509003E-2</v>
      </c>
      <c r="V444" s="17"/>
      <c r="W444" s="17">
        <v>0.13174442746394199</v>
      </c>
      <c r="X444" s="17">
        <v>0.21523937739302201</v>
      </c>
      <c r="Y444" s="17"/>
      <c r="Z444" s="17">
        <v>0.14356207145894201</v>
      </c>
      <c r="AA444" s="17">
        <v>0.14751473748190899</v>
      </c>
      <c r="AB444" s="17"/>
      <c r="AC444" s="17">
        <v>0.14213923722912</v>
      </c>
      <c r="AD444" s="17">
        <v>0.150643506431163</v>
      </c>
      <c r="AE444" s="17">
        <v>0</v>
      </c>
      <c r="AF444" s="17"/>
      <c r="AG444" s="17">
        <v>0.163958447652197</v>
      </c>
      <c r="AH444" s="17">
        <v>0.131068206082389</v>
      </c>
      <c r="AI444" s="17"/>
      <c r="AJ444" s="17">
        <v>0.19992539790684399</v>
      </c>
      <c r="AK444" s="17">
        <v>0.118746941217413</v>
      </c>
      <c r="AL444" s="17"/>
      <c r="AM444" s="17">
        <v>0.123679238296361</v>
      </c>
      <c r="AN444" s="17">
        <v>0.276575346422339</v>
      </c>
      <c r="AO444" s="17">
        <v>0.28808193040973201</v>
      </c>
      <c r="AP444" s="17"/>
      <c r="AQ444" s="17">
        <v>0.11169116942188401</v>
      </c>
      <c r="AR444" s="17">
        <v>0.22157986549646999</v>
      </c>
      <c r="AS444" s="17">
        <v>0.15443478726829299</v>
      </c>
      <c r="AT444" s="17">
        <v>0.311040450843931</v>
      </c>
      <c r="AU444" s="17">
        <v>0.116854099786993</v>
      </c>
      <c r="AV444" s="17"/>
      <c r="AW444" s="17">
        <v>0.20736396893009401</v>
      </c>
      <c r="AX444" s="17">
        <v>0.14402215027253801</v>
      </c>
      <c r="AY444" s="17">
        <v>8.8539462896540605E-2</v>
      </c>
      <c r="AZ444" s="17">
        <v>0.15110481315484001</v>
      </c>
      <c r="BA444" s="17">
        <v>0.13978251640658201</v>
      </c>
      <c r="BB444" s="17"/>
      <c r="BC444" s="17">
        <v>0.19223604071643999</v>
      </c>
      <c r="BD444" s="17">
        <v>0.12730805240547399</v>
      </c>
      <c r="BE444" s="17">
        <v>7.7626194874728702E-2</v>
      </c>
      <c r="BF444" s="17"/>
      <c r="BG444" s="17">
        <v>0.16603055756695201</v>
      </c>
      <c r="BH444" s="17">
        <v>0.151088153584165</v>
      </c>
      <c r="BI444" s="17">
        <v>7.1930908988894801E-2</v>
      </c>
    </row>
    <row r="445" spans="2:61" x14ac:dyDescent="0.3">
      <c r="B445" t="s">
        <v>291</v>
      </c>
      <c r="C445" s="17">
        <v>0.144533070813918</v>
      </c>
      <c r="D445" s="17">
        <v>0.17723556443916</v>
      </c>
      <c r="E445" s="17">
        <v>0.118629925196409</v>
      </c>
      <c r="F445" s="17"/>
      <c r="G445" s="17">
        <v>0.17291239246815901</v>
      </c>
      <c r="H445" s="17">
        <v>0.120765969563519</v>
      </c>
      <c r="I445" s="17"/>
      <c r="J445" s="17">
        <v>0.263557635345121</v>
      </c>
      <c r="K445" s="17">
        <v>0.132520255249445</v>
      </c>
      <c r="L445" s="17">
        <v>0.113063343739756</v>
      </c>
      <c r="M445" s="17">
        <v>0.19181199212689101</v>
      </c>
      <c r="N445" s="17">
        <v>9.8065583722911007E-2</v>
      </c>
      <c r="O445" s="17">
        <v>0.13866416836304901</v>
      </c>
      <c r="P445" s="17">
        <v>0.104600898100039</v>
      </c>
      <c r="Q445" s="17">
        <v>0.11594246657311499</v>
      </c>
      <c r="R445" s="17">
        <v>0.10752593054252001</v>
      </c>
      <c r="S445" s="17"/>
      <c r="T445" s="17">
        <v>0.19580679234162399</v>
      </c>
      <c r="U445" s="17">
        <v>0.110943625865975</v>
      </c>
      <c r="V445" s="17"/>
      <c r="W445" s="17">
        <v>0.133954323447079</v>
      </c>
      <c r="X445" s="17">
        <v>0.202518959755879</v>
      </c>
      <c r="Y445" s="17"/>
      <c r="Z445" s="17">
        <v>0.14814430322667599</v>
      </c>
      <c r="AA445" s="17">
        <v>0.138691838319983</v>
      </c>
      <c r="AB445" s="17"/>
      <c r="AC445" s="17">
        <v>0.15316115664607599</v>
      </c>
      <c r="AD445" s="17">
        <v>0.12366363210015301</v>
      </c>
      <c r="AE445" s="17">
        <v>0</v>
      </c>
      <c r="AF445" s="17"/>
      <c r="AG445" s="17">
        <v>0.18281029444262101</v>
      </c>
      <c r="AH445" s="17">
        <v>0.11293009944443</v>
      </c>
      <c r="AI445" s="17"/>
      <c r="AJ445" s="17">
        <v>0.21141753197869401</v>
      </c>
      <c r="AK445" s="17">
        <v>0.114394450530575</v>
      </c>
      <c r="AL445" s="17"/>
      <c r="AM445" s="17">
        <v>0.14090373068633799</v>
      </c>
      <c r="AN445" s="17">
        <v>5.6425901433867297E-2</v>
      </c>
      <c r="AO445" s="17">
        <v>0.20563062881906299</v>
      </c>
      <c r="AP445" s="17"/>
      <c r="AQ445" s="17">
        <v>0.119881221131505</v>
      </c>
      <c r="AR445" s="17">
        <v>8.0321267148339703E-2</v>
      </c>
      <c r="AS445" s="17">
        <v>0.20072823187605501</v>
      </c>
      <c r="AT445" s="17">
        <v>0.24889120342326601</v>
      </c>
      <c r="AU445" s="17">
        <v>6.3493853766548702E-2</v>
      </c>
      <c r="AV445" s="17"/>
      <c r="AW445" s="17">
        <v>0.19516981167317299</v>
      </c>
      <c r="AX445" s="17">
        <v>0.149672723201344</v>
      </c>
      <c r="AY445" s="17">
        <v>0.118815694683147</v>
      </c>
      <c r="AZ445" s="17">
        <v>0.12473359910302401</v>
      </c>
      <c r="BA445" s="17">
        <v>0.11326005201378</v>
      </c>
      <c r="BB445" s="17"/>
      <c r="BC445" s="17">
        <v>0.18297478104543499</v>
      </c>
      <c r="BD445" s="17">
        <v>0.12942386412742299</v>
      </c>
      <c r="BE445" s="17">
        <v>0.14706807378593401</v>
      </c>
      <c r="BF445" s="17"/>
      <c r="BG445" s="17">
        <v>0.15672044233289201</v>
      </c>
      <c r="BH445" s="17">
        <v>0.133011231263688</v>
      </c>
      <c r="BI445" s="17">
        <v>0.109414967627117</v>
      </c>
    </row>
    <row r="446" spans="2:61" x14ac:dyDescent="0.3">
      <c r="B446" t="s">
        <v>292</v>
      </c>
      <c r="C446" s="17">
        <v>0.144419254672913</v>
      </c>
      <c r="D446" s="17">
        <v>0.20764397760786901</v>
      </c>
      <c r="E446" s="17">
        <v>9.2416312872482406E-2</v>
      </c>
      <c r="F446" s="17"/>
      <c r="G446" s="17">
        <v>0.23230950291392299</v>
      </c>
      <c r="H446" s="17">
        <v>7.4209739250052198E-2</v>
      </c>
      <c r="I446" s="17"/>
      <c r="J446" s="17">
        <v>0.29516442198843901</v>
      </c>
      <c r="K446" s="17">
        <v>0.120297373704988</v>
      </c>
      <c r="L446" s="17">
        <v>0.102048815346162</v>
      </c>
      <c r="M446" s="17">
        <v>0.15574569504697799</v>
      </c>
      <c r="N446" s="17">
        <v>0.15207507181074201</v>
      </c>
      <c r="O446" s="17">
        <v>0.12659120203871599</v>
      </c>
      <c r="P446" s="17">
        <v>0.123606447902337</v>
      </c>
      <c r="Q446" s="17">
        <v>5.3949390290438701E-2</v>
      </c>
      <c r="R446" s="17">
        <v>0.11154882043905601</v>
      </c>
      <c r="S446" s="17"/>
      <c r="T446" s="17">
        <v>0.25665375770978599</v>
      </c>
      <c r="U446" s="17">
        <v>7.0894366120016594E-2</v>
      </c>
      <c r="V446" s="17"/>
      <c r="W446" s="17">
        <v>0.13900811637971899</v>
      </c>
      <c r="X446" s="17">
        <v>0.174079634417142</v>
      </c>
      <c r="Y446" s="17"/>
      <c r="Z446" s="17">
        <v>0.13408763940431001</v>
      </c>
      <c r="AA446" s="17">
        <v>0.16095335906814801</v>
      </c>
      <c r="AB446" s="17"/>
      <c r="AC446" s="17">
        <v>0.13894546912707101</v>
      </c>
      <c r="AD446" s="17">
        <v>0.157659135940143</v>
      </c>
      <c r="AE446" s="17">
        <v>0</v>
      </c>
      <c r="AF446" s="17"/>
      <c r="AG446" s="17">
        <v>0.19845469117613501</v>
      </c>
      <c r="AH446" s="17">
        <v>0.103043599118002</v>
      </c>
      <c r="AI446" s="17"/>
      <c r="AJ446" s="17">
        <v>0.24368437177281099</v>
      </c>
      <c r="AK446" s="17">
        <v>9.8526559365133506E-2</v>
      </c>
      <c r="AL446" s="17"/>
      <c r="AM446" s="17">
        <v>0.13004034003076201</v>
      </c>
      <c r="AN446" s="17">
        <v>5.20045254257143E-2</v>
      </c>
      <c r="AO446" s="17">
        <v>0.27069403586618002</v>
      </c>
      <c r="AP446" s="17"/>
      <c r="AQ446" s="17">
        <v>9.1960151645170296E-2</v>
      </c>
      <c r="AR446" s="17">
        <v>0.22430848409727999</v>
      </c>
      <c r="AS446" s="17">
        <v>0.23576497307161201</v>
      </c>
      <c r="AT446" s="17">
        <v>0.28670772866695099</v>
      </c>
      <c r="AU446" s="17">
        <v>6.2763999245766797E-2</v>
      </c>
      <c r="AV446" s="17"/>
      <c r="AW446" s="17">
        <v>0.16544625387096101</v>
      </c>
      <c r="AX446" s="17">
        <v>0.16639554343747701</v>
      </c>
      <c r="AY446" s="17">
        <v>0.115871776444011</v>
      </c>
      <c r="AZ446" s="17">
        <v>0.11928443442839699</v>
      </c>
      <c r="BA446" s="17">
        <v>0.12315928150021301</v>
      </c>
      <c r="BB446" s="17"/>
      <c r="BC446" s="17">
        <v>0.181602750434954</v>
      </c>
      <c r="BD446" s="17">
        <v>0.13854120793702901</v>
      </c>
      <c r="BE446" s="17">
        <v>0.108581705682518</v>
      </c>
      <c r="BF446" s="17"/>
      <c r="BG446" s="17">
        <v>0.179617200167589</v>
      </c>
      <c r="BH446" s="17">
        <v>7.1264608232975202E-2</v>
      </c>
      <c r="BI446" s="17">
        <v>5.8133607806942399E-2</v>
      </c>
    </row>
    <row r="447" spans="2:61" x14ac:dyDescent="0.3">
      <c r="B447" t="s">
        <v>293</v>
      </c>
      <c r="C447" s="17">
        <v>0.113200833293156</v>
      </c>
      <c r="D447" s="17">
        <v>0.143540393761247</v>
      </c>
      <c r="E447" s="17">
        <v>8.9106053193101206E-2</v>
      </c>
      <c r="F447" s="17"/>
      <c r="G447" s="17">
        <v>0.18595781828258501</v>
      </c>
      <c r="H447" s="17">
        <v>5.50339993111141E-2</v>
      </c>
      <c r="I447" s="17"/>
      <c r="J447" s="17">
        <v>0.24579224636160399</v>
      </c>
      <c r="K447" s="17">
        <v>0.13047228341023401</v>
      </c>
      <c r="L447" s="17">
        <v>8.6249749609287593E-2</v>
      </c>
      <c r="M447" s="17">
        <v>0.14286507868023199</v>
      </c>
      <c r="N447" s="17">
        <v>8.1411672680910804E-2</v>
      </c>
      <c r="O447" s="17">
        <v>7.0805348822137404E-2</v>
      </c>
      <c r="P447" s="17">
        <v>6.1391383352183103E-2</v>
      </c>
      <c r="Q447" s="17">
        <v>0.128646355375267</v>
      </c>
      <c r="R447" s="17">
        <v>4.5245699664399501E-2</v>
      </c>
      <c r="S447" s="17"/>
      <c r="T447" s="17">
        <v>0.19957107530106599</v>
      </c>
      <c r="U447" s="17">
        <v>5.6619637260845901E-2</v>
      </c>
      <c r="V447" s="17"/>
      <c r="W447" s="17">
        <v>9.9001225615438004E-2</v>
      </c>
      <c r="X447" s="17">
        <v>0.191033949565559</v>
      </c>
      <c r="Y447" s="17"/>
      <c r="Z447" s="17">
        <v>0.12230017742409</v>
      </c>
      <c r="AA447" s="17">
        <v>0.100832783920726</v>
      </c>
      <c r="AB447" s="17"/>
      <c r="AC447" s="17">
        <v>0.12503205309922399</v>
      </c>
      <c r="AD447" s="17">
        <v>8.4583719201458199E-2</v>
      </c>
      <c r="AE447" s="17">
        <v>0</v>
      </c>
      <c r="AF447" s="17"/>
      <c r="AG447" s="17">
        <v>0.14498691465034999</v>
      </c>
      <c r="AH447" s="17">
        <v>8.8716346314791306E-2</v>
      </c>
      <c r="AI447" s="17"/>
      <c r="AJ447" s="17">
        <v>0.17282102585741499</v>
      </c>
      <c r="AK447" s="17">
        <v>8.4579993293929706E-2</v>
      </c>
      <c r="AL447" s="17"/>
      <c r="AM447" s="17">
        <v>8.6588613098919506E-2</v>
      </c>
      <c r="AN447" s="17">
        <v>5.20045254257143E-2</v>
      </c>
      <c r="AO447" s="17">
        <v>0.28041347210932499</v>
      </c>
      <c r="AP447" s="17"/>
      <c r="AQ447" s="17">
        <v>7.45784987143812E-2</v>
      </c>
      <c r="AR447" s="17">
        <v>0.211523821771639</v>
      </c>
      <c r="AS447" s="17">
        <v>0.120894730830787</v>
      </c>
      <c r="AT447" s="17">
        <v>0.30419625911068299</v>
      </c>
      <c r="AU447" s="17">
        <v>9.3807724514714003E-2</v>
      </c>
      <c r="AV447" s="17"/>
      <c r="AW447" s="17">
        <v>0.11021586543298401</v>
      </c>
      <c r="AX447" s="17">
        <v>0.114407493280821</v>
      </c>
      <c r="AY447" s="17">
        <v>9.7332860751000005E-2</v>
      </c>
      <c r="AZ447" s="17">
        <v>0.112526959191321</v>
      </c>
      <c r="BA447" s="17">
        <v>0.15703051469643001</v>
      </c>
      <c r="BB447" s="17"/>
      <c r="BC447" s="17">
        <v>0.123551376640804</v>
      </c>
      <c r="BD447" s="17">
        <v>0.11460892372630201</v>
      </c>
      <c r="BE447" s="17">
        <v>6.4558631029651495E-2</v>
      </c>
      <c r="BF447" s="17"/>
      <c r="BG447" s="17">
        <v>0.135638625065583</v>
      </c>
      <c r="BH447" s="17">
        <v>0.12397634819406</v>
      </c>
      <c r="BI447" s="17">
        <v>3.5274177617169999E-2</v>
      </c>
    </row>
    <row r="448" spans="2:61" x14ac:dyDescent="0.3">
      <c r="B448" t="s">
        <v>294</v>
      </c>
      <c r="C448" s="17">
        <v>5.0469042390089598E-2</v>
      </c>
      <c r="D448" s="17">
        <v>3.4855969993246201E-2</v>
      </c>
      <c r="E448" s="17">
        <v>6.3197832046910901E-2</v>
      </c>
      <c r="F448" s="17"/>
      <c r="G448" s="17">
        <v>3.8392618717400601E-2</v>
      </c>
      <c r="H448" s="17">
        <v>6.0628035258034403E-2</v>
      </c>
      <c r="I448" s="17"/>
      <c r="J448" s="17">
        <v>9.5378677557953206E-3</v>
      </c>
      <c r="K448" s="17">
        <v>3.5347998232614697E-2</v>
      </c>
      <c r="L448" s="17">
        <v>4.6273216682197797E-2</v>
      </c>
      <c r="M448" s="17">
        <v>5.67224907558617E-2</v>
      </c>
      <c r="N448" s="17">
        <v>6.51117321126055E-2</v>
      </c>
      <c r="O448" s="17">
        <v>6.6134245521204602E-2</v>
      </c>
      <c r="P448" s="17">
        <v>5.1883135931740099E-2</v>
      </c>
      <c r="Q448" s="17">
        <v>5.42360437851633E-2</v>
      </c>
      <c r="R448" s="17">
        <v>8.1132083628701099E-2</v>
      </c>
      <c r="S448" s="17"/>
      <c r="T448" s="17">
        <v>2.7591141313232599E-2</v>
      </c>
      <c r="U448" s="17">
        <v>6.5456368760194006E-2</v>
      </c>
      <c r="V448" s="17"/>
      <c r="W448" s="17">
        <v>5.3380421830274999E-2</v>
      </c>
      <c r="X448" s="17">
        <v>3.45107328632272E-2</v>
      </c>
      <c r="Y448" s="17"/>
      <c r="Z448" s="17">
        <v>4.3467928071078001E-2</v>
      </c>
      <c r="AA448" s="17">
        <v>6.1240650968634201E-2</v>
      </c>
      <c r="AB448" s="17"/>
      <c r="AC448" s="17">
        <v>3.9610792297501099E-2</v>
      </c>
      <c r="AD448" s="17">
        <v>7.6732757106675306E-2</v>
      </c>
      <c r="AE448" s="17">
        <v>0</v>
      </c>
      <c r="AF448" s="17"/>
      <c r="AG448" s="17">
        <v>2.8545617809666302E-2</v>
      </c>
      <c r="AH448" s="17">
        <v>6.7543416576496207E-2</v>
      </c>
      <c r="AI448" s="17"/>
      <c r="AJ448" s="17">
        <v>1.9763775610912498E-2</v>
      </c>
      <c r="AK448" s="17">
        <v>6.6243762600449604E-2</v>
      </c>
      <c r="AL448" s="17"/>
      <c r="AM448" s="17">
        <v>5.3643300073249099E-2</v>
      </c>
      <c r="AN448" s="17">
        <v>6.3688087270070401E-2</v>
      </c>
      <c r="AO448" s="17">
        <v>1.9624743380592599E-2</v>
      </c>
      <c r="AP448" s="17"/>
      <c r="AQ448" s="17">
        <v>6.2879395277392794E-2</v>
      </c>
      <c r="AR448" s="17">
        <v>7.6470129473426907E-2</v>
      </c>
      <c r="AS448" s="17">
        <v>2.9797834045868301E-2</v>
      </c>
      <c r="AT448" s="17">
        <v>0</v>
      </c>
      <c r="AU448" s="17">
        <v>6.8779520347989204E-2</v>
      </c>
      <c r="AV448" s="17"/>
      <c r="AW448" s="17">
        <v>4.0510977699895902E-2</v>
      </c>
      <c r="AX448" s="17">
        <v>3.8065059235080599E-2</v>
      </c>
      <c r="AY448" s="17">
        <v>4.5469279478104099E-2</v>
      </c>
      <c r="AZ448" s="17">
        <v>7.8754755264367302E-2</v>
      </c>
      <c r="BA448" s="17">
        <v>8.5880861788693003E-2</v>
      </c>
      <c r="BB448" s="17"/>
      <c r="BC448" s="17">
        <v>3.6857777771611297E-2</v>
      </c>
      <c r="BD448" s="17">
        <v>3.8952698509921002E-2</v>
      </c>
      <c r="BE448" s="17">
        <v>8.8530080476075301E-2</v>
      </c>
      <c r="BF448" s="17"/>
      <c r="BG448" s="17">
        <v>4.3281998804069098E-2</v>
      </c>
      <c r="BH448" s="17">
        <v>6.9490898665358805E-2</v>
      </c>
      <c r="BI448" s="17">
        <v>6.6695110370769403E-2</v>
      </c>
    </row>
    <row r="449" spans="2:61" x14ac:dyDescent="0.3">
      <c r="B449" t="s">
        <v>89</v>
      </c>
      <c r="C449" s="17">
        <v>7.8603928929556303E-3</v>
      </c>
      <c r="D449" s="17">
        <v>3.8351746432026099E-3</v>
      </c>
      <c r="E449" s="17">
        <v>1.11264081218122E-2</v>
      </c>
      <c r="F449" s="17"/>
      <c r="G449" s="17">
        <v>6.5984678430954097E-3</v>
      </c>
      <c r="H449" s="17">
        <v>8.9407900082347398E-3</v>
      </c>
      <c r="I449" s="17"/>
      <c r="J449" s="17">
        <v>7.8830244952518506E-3</v>
      </c>
      <c r="K449" s="17">
        <v>4.8059771401464902E-3</v>
      </c>
      <c r="L449" s="17">
        <v>2.2474329737470801E-2</v>
      </c>
      <c r="M449" s="17">
        <v>0</v>
      </c>
      <c r="N449" s="17">
        <v>0</v>
      </c>
      <c r="O449" s="17">
        <v>6.12480356147961E-3</v>
      </c>
      <c r="P449" s="17">
        <v>1.7048901944981001E-2</v>
      </c>
      <c r="Q449" s="17">
        <v>0</v>
      </c>
      <c r="R449" s="17">
        <v>1.1412889209732401E-2</v>
      </c>
      <c r="S449" s="17"/>
      <c r="T449" s="17">
        <v>1.61734677134074E-3</v>
      </c>
      <c r="U449" s="17">
        <v>1.19502160569743E-2</v>
      </c>
      <c r="V449" s="17"/>
      <c r="W449" s="17">
        <v>9.2944161033595308E-3</v>
      </c>
      <c r="X449" s="17">
        <v>0</v>
      </c>
      <c r="Y449" s="17"/>
      <c r="Z449" s="17">
        <v>8.9291854478429009E-3</v>
      </c>
      <c r="AA449" s="17">
        <v>6.3580518705564897E-3</v>
      </c>
      <c r="AB449" s="17"/>
      <c r="AC449" s="17">
        <v>5.5747191182414103E-3</v>
      </c>
      <c r="AD449" s="17">
        <v>1.33889341811371E-2</v>
      </c>
      <c r="AE449" s="17">
        <v>0</v>
      </c>
      <c r="AF449" s="17"/>
      <c r="AG449" s="17">
        <v>3.4813013894012799E-3</v>
      </c>
      <c r="AH449" s="17">
        <v>1.19017236582662E-2</v>
      </c>
      <c r="AI449" s="17"/>
      <c r="AJ449" s="17">
        <v>2.50335916683462E-3</v>
      </c>
      <c r="AK449" s="17">
        <v>1.0596871021925599E-2</v>
      </c>
      <c r="AL449" s="17"/>
      <c r="AM449" s="17">
        <v>7.9997776048555298E-3</v>
      </c>
      <c r="AN449" s="17">
        <v>5.20045254257143E-2</v>
      </c>
      <c r="AO449" s="17">
        <v>0</v>
      </c>
      <c r="AP449" s="17"/>
      <c r="AQ449" s="17">
        <v>9.6246826934204294E-3</v>
      </c>
      <c r="AR449" s="17">
        <v>0</v>
      </c>
      <c r="AS449" s="17">
        <v>3.7743132931216902E-3</v>
      </c>
      <c r="AT449" s="17">
        <v>0</v>
      </c>
      <c r="AU449" s="17">
        <v>2.0254085176393499E-2</v>
      </c>
      <c r="AV449" s="17"/>
      <c r="AW449" s="17">
        <v>8.5208289749669399E-3</v>
      </c>
      <c r="AX449" s="17">
        <v>7.2758669016034601E-3</v>
      </c>
      <c r="AY449" s="17">
        <v>1.027939374769E-2</v>
      </c>
      <c r="AZ449" s="17">
        <v>4.0495512604912303E-3</v>
      </c>
      <c r="BA449" s="17">
        <v>9.9865952613590204E-3</v>
      </c>
      <c r="BB449" s="17"/>
      <c r="BC449" s="17">
        <v>0</v>
      </c>
      <c r="BD449" s="17">
        <v>1.3018411494496699E-2</v>
      </c>
      <c r="BE449" s="17">
        <v>1.51657192668466E-2</v>
      </c>
      <c r="BF449" s="17"/>
      <c r="BG449" s="17">
        <v>5.0596036222901597E-3</v>
      </c>
      <c r="BH449" s="17">
        <v>1.05390026972958E-2</v>
      </c>
      <c r="BI449" s="17">
        <v>1.60433312657292E-2</v>
      </c>
    </row>
    <row r="450" spans="2:61" x14ac:dyDescent="0.3">
      <c r="B450" t="s">
        <v>144</v>
      </c>
      <c r="C450" s="17">
        <v>1.36069595274615E-2</v>
      </c>
      <c r="D450" s="17">
        <v>1.2406186078354199E-2</v>
      </c>
      <c r="E450" s="17">
        <v>1.46153688182309E-2</v>
      </c>
      <c r="F450" s="17"/>
      <c r="G450" s="17">
        <v>8.2059276710829705E-3</v>
      </c>
      <c r="H450" s="17">
        <v>1.8085170065403298E-2</v>
      </c>
      <c r="I450" s="17"/>
      <c r="J450" s="17">
        <v>7.8830244952518506E-3</v>
      </c>
      <c r="K450" s="17">
        <v>1.6645746543059101E-2</v>
      </c>
      <c r="L450" s="17">
        <v>7.31457362461445E-3</v>
      </c>
      <c r="M450" s="17">
        <v>0</v>
      </c>
      <c r="N450" s="17">
        <v>1.8597036533425999E-2</v>
      </c>
      <c r="O450" s="17">
        <v>6.12480356147961E-3</v>
      </c>
      <c r="P450" s="17">
        <v>1.7048901944981001E-2</v>
      </c>
      <c r="Q450" s="17">
        <v>2.9964396136074101E-2</v>
      </c>
      <c r="R450" s="17">
        <v>2.4023703327818901E-2</v>
      </c>
      <c r="S450" s="17"/>
      <c r="T450" s="17">
        <v>3.5775890715054799E-3</v>
      </c>
      <c r="U450" s="17">
        <v>2.0177205976431099E-2</v>
      </c>
      <c r="V450" s="17"/>
      <c r="W450" s="17">
        <v>1.0891806943279601E-2</v>
      </c>
      <c r="X450" s="17">
        <v>2.8489679640466101E-2</v>
      </c>
      <c r="Y450" s="17"/>
      <c r="Z450" s="17">
        <v>1.03545462825847E-2</v>
      </c>
      <c r="AA450" s="17">
        <v>1.8521185449037199E-2</v>
      </c>
      <c r="AB450" s="17"/>
      <c r="AC450" s="17">
        <v>1.39359434748352E-2</v>
      </c>
      <c r="AD450" s="17">
        <v>1.28112198395301E-2</v>
      </c>
      <c r="AE450" s="17">
        <v>0</v>
      </c>
      <c r="AF450" s="17"/>
      <c r="AG450" s="17">
        <v>1.38580591861233E-2</v>
      </c>
      <c r="AH450" s="17">
        <v>1.1972187256377701E-2</v>
      </c>
      <c r="AI450" s="17"/>
      <c r="AJ450" s="17">
        <v>1.1268593171919101E-2</v>
      </c>
      <c r="AK450" s="17">
        <v>1.49703166197824E-2</v>
      </c>
      <c r="AL450" s="17"/>
      <c r="AM450" s="17">
        <v>1.38135829881143E-2</v>
      </c>
      <c r="AN450" s="17">
        <v>0</v>
      </c>
      <c r="AO450" s="17">
        <v>1.3394956873357801E-2</v>
      </c>
      <c r="AP450" s="17"/>
      <c r="AQ450" s="17">
        <v>1.4327183245233599E-2</v>
      </c>
      <c r="AR450" s="17">
        <v>2.5233887675007598E-2</v>
      </c>
      <c r="AS450" s="17">
        <v>1.27161061166893E-2</v>
      </c>
      <c r="AT450" s="17">
        <v>9.3078005559824404E-3</v>
      </c>
      <c r="AU450" s="17">
        <v>1.08549056992617E-2</v>
      </c>
      <c r="AV450" s="17"/>
      <c r="AW450" s="17">
        <v>7.9033196429998294E-3</v>
      </c>
      <c r="AX450" s="17">
        <v>2.2634190957504002E-2</v>
      </c>
      <c r="AY450" s="17">
        <v>1.1879640995680301E-2</v>
      </c>
      <c r="AZ450" s="17">
        <v>9.0471198031704496E-3</v>
      </c>
      <c r="BA450" s="17">
        <v>0</v>
      </c>
      <c r="BB450" s="17"/>
      <c r="BC450" s="17">
        <v>9.5003897718784498E-3</v>
      </c>
      <c r="BD450" s="17">
        <v>1.0543544766976999E-2</v>
      </c>
      <c r="BE450" s="17">
        <v>4.1629356469586203E-2</v>
      </c>
      <c r="BF450" s="17"/>
      <c r="BG450" s="17">
        <v>1.02142453064667E-2</v>
      </c>
      <c r="BH450" s="17">
        <v>3.5163066670599499E-2</v>
      </c>
      <c r="BI450" s="17">
        <v>1.6200112396644501E-2</v>
      </c>
    </row>
    <row r="451" spans="2:61" x14ac:dyDescent="0.3">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row>
    <row r="452" spans="2:61" x14ac:dyDescent="0.3">
      <c r="B452" s="6" t="s">
        <v>361</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row>
    <row r="453" spans="2:61" x14ac:dyDescent="0.3">
      <c r="B453" s="21" t="s">
        <v>416</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row>
    <row r="454" spans="2:61" x14ac:dyDescent="0.3">
      <c r="B454" t="s">
        <v>296</v>
      </c>
      <c r="C454" s="17">
        <v>0.22315257289437701</v>
      </c>
      <c r="D454" s="17">
        <v>0.17320475144411401</v>
      </c>
      <c r="E454" s="17">
        <v>0.26103092640674103</v>
      </c>
      <c r="F454" s="17"/>
      <c r="G454" s="17">
        <v>0.18452571132293799</v>
      </c>
      <c r="H454" s="17">
        <v>0.25483309772373502</v>
      </c>
      <c r="I454" s="17"/>
      <c r="J454" s="17">
        <v>0.21744855089172299</v>
      </c>
      <c r="K454" s="17">
        <v>0.17592118834746501</v>
      </c>
      <c r="L454" s="17">
        <v>0.233115158822952</v>
      </c>
      <c r="M454" s="17">
        <v>0.225876603622224</v>
      </c>
      <c r="N454" s="17">
        <v>0.192227186100596</v>
      </c>
      <c r="O454" s="17">
        <v>0.20261866353340799</v>
      </c>
      <c r="P454" s="17">
        <v>0.231671607004415</v>
      </c>
      <c r="Q454" s="17">
        <v>0.25104442415251299</v>
      </c>
      <c r="R454" s="17">
        <v>0.30009367184537</v>
      </c>
      <c r="S454" s="17"/>
      <c r="T454" s="17">
        <v>0.19668979070419901</v>
      </c>
      <c r="U454" s="17">
        <v>0.24048835697757601</v>
      </c>
      <c r="V454" s="17"/>
      <c r="W454" s="17">
        <v>0.23150960748452401</v>
      </c>
      <c r="X454" s="17">
        <v>0.17734468441530901</v>
      </c>
      <c r="Y454" s="17"/>
      <c r="Z454" s="17">
        <v>0.20462766810604699</v>
      </c>
      <c r="AA454" s="17">
        <v>0.25063019821398702</v>
      </c>
      <c r="AB454" s="17"/>
      <c r="AC454" s="17">
        <v>0.21659996971645001</v>
      </c>
      <c r="AD454" s="17">
        <v>0.23900187633172601</v>
      </c>
      <c r="AE454" s="17">
        <v>0</v>
      </c>
      <c r="AF454" s="17"/>
      <c r="AG454" s="17">
        <v>0.19715524747742399</v>
      </c>
      <c r="AH454" s="17">
        <v>0.249970633796091</v>
      </c>
      <c r="AI454" s="17"/>
      <c r="AJ454" s="17">
        <v>0.196163392137223</v>
      </c>
      <c r="AK454" s="17">
        <v>0.236495901892153</v>
      </c>
      <c r="AL454" s="17"/>
      <c r="AM454" s="17">
        <v>0.23413194102801901</v>
      </c>
      <c r="AN454" s="17">
        <v>0.17555711341545999</v>
      </c>
      <c r="AO454" s="17">
        <v>0.14236053518139699</v>
      </c>
      <c r="AP454" s="17"/>
      <c r="AQ454" s="17">
        <v>0.240707242952935</v>
      </c>
      <c r="AR454" s="17">
        <v>0.17906108979336599</v>
      </c>
      <c r="AS454" s="17">
        <v>0.218034541988428</v>
      </c>
      <c r="AT454" s="17">
        <v>0.12969039577889499</v>
      </c>
      <c r="AU454" s="17">
        <v>0.245579211110312</v>
      </c>
      <c r="AV454" s="17"/>
      <c r="AW454" s="17">
        <v>0.21223776582248299</v>
      </c>
      <c r="AX454" s="17">
        <v>0.195979844491531</v>
      </c>
      <c r="AY454" s="17">
        <v>0.24401484516949001</v>
      </c>
      <c r="AZ454" s="17">
        <v>0.25315899946651099</v>
      </c>
      <c r="BA454" s="17">
        <v>0.25514633488057797</v>
      </c>
      <c r="BB454" s="17"/>
      <c r="BC454" s="17">
        <v>0.243668420429549</v>
      </c>
      <c r="BD454" s="17">
        <v>0.22067595399856799</v>
      </c>
      <c r="BE454" s="17">
        <v>0.206165257472884</v>
      </c>
      <c r="BF454" s="17"/>
      <c r="BG454" s="17">
        <v>0.19750874030966201</v>
      </c>
      <c r="BH454" s="17">
        <v>0.29377696622989502</v>
      </c>
      <c r="BI454" s="17">
        <v>0.28007670337975599</v>
      </c>
    </row>
    <row r="455" spans="2:61" x14ac:dyDescent="0.3">
      <c r="B455" t="s">
        <v>297</v>
      </c>
      <c r="C455" s="17">
        <v>0.200455584065105</v>
      </c>
      <c r="D455" s="17">
        <v>0.24857895018158399</v>
      </c>
      <c r="E455" s="17">
        <v>0.16230074685597001</v>
      </c>
      <c r="F455" s="17"/>
      <c r="G455" s="17">
        <v>0.234817981894894</v>
      </c>
      <c r="H455" s="17">
        <v>0.16925329048599499</v>
      </c>
      <c r="I455" s="17"/>
      <c r="J455" s="17">
        <v>0.26121379861963701</v>
      </c>
      <c r="K455" s="17">
        <v>0.17294714462743199</v>
      </c>
      <c r="L455" s="17">
        <v>0.21807448084327599</v>
      </c>
      <c r="M455" s="17">
        <v>0.287107860374685</v>
      </c>
      <c r="N455" s="17">
        <v>0.133126852001901</v>
      </c>
      <c r="O455" s="17">
        <v>0.22108190843825901</v>
      </c>
      <c r="P455" s="17">
        <v>0.19624298569611601</v>
      </c>
      <c r="Q455" s="17">
        <v>0.24625010918133899</v>
      </c>
      <c r="R455" s="17">
        <v>0.112777553745204</v>
      </c>
      <c r="S455" s="17"/>
      <c r="T455" s="17">
        <v>0.248547163200248</v>
      </c>
      <c r="U455" s="17">
        <v>0.168950762458842</v>
      </c>
      <c r="V455" s="17"/>
      <c r="W455" s="17">
        <v>0.19340710054725599</v>
      </c>
      <c r="X455" s="17">
        <v>0.23909083721014199</v>
      </c>
      <c r="Y455" s="17"/>
      <c r="Z455" s="17">
        <v>0.20914633390802501</v>
      </c>
      <c r="AA455" s="17">
        <v>0.18948564191785899</v>
      </c>
      <c r="AB455" s="17"/>
      <c r="AC455" s="17">
        <v>0.193289592031306</v>
      </c>
      <c r="AD455" s="17">
        <v>0.217788540004799</v>
      </c>
      <c r="AE455" s="17">
        <v>0</v>
      </c>
      <c r="AF455" s="17"/>
      <c r="AG455" s="17">
        <v>0.19284556042595799</v>
      </c>
      <c r="AH455" s="17">
        <v>0.209813314763383</v>
      </c>
      <c r="AI455" s="17"/>
      <c r="AJ455" s="17">
        <v>0.22735389060459099</v>
      </c>
      <c r="AK455" s="17">
        <v>0.18955740452363001</v>
      </c>
      <c r="AL455" s="17"/>
      <c r="AM455" s="17">
        <v>0.19767154467703599</v>
      </c>
      <c r="AN455" s="17">
        <v>0.417217206896978</v>
      </c>
      <c r="AO455" s="17">
        <v>0.24402482313402599</v>
      </c>
      <c r="AP455" s="17"/>
      <c r="AQ455" s="17">
        <v>0.19141383023135</v>
      </c>
      <c r="AR455" s="17">
        <v>0.14618919439426201</v>
      </c>
      <c r="AS455" s="17">
        <v>0.21523308182495199</v>
      </c>
      <c r="AT455" s="17">
        <v>0.277800635727878</v>
      </c>
      <c r="AU455" s="17">
        <v>0.14922591205617</v>
      </c>
      <c r="AV455" s="17"/>
      <c r="AW455" s="17">
        <v>0.22250929176700801</v>
      </c>
      <c r="AX455" s="17">
        <v>0.22467086353958701</v>
      </c>
      <c r="AY455" s="17">
        <v>0.16609596617441599</v>
      </c>
      <c r="AZ455" s="17">
        <v>0.171872116257378</v>
      </c>
      <c r="BA455" s="17">
        <v>0.18876104558628101</v>
      </c>
      <c r="BB455" s="17"/>
      <c r="BC455" s="17">
        <v>0.19230117127125301</v>
      </c>
      <c r="BD455" s="17">
        <v>0.20608799678946901</v>
      </c>
      <c r="BE455" s="17">
        <v>0.187082979681683</v>
      </c>
      <c r="BF455" s="17"/>
      <c r="BG455" s="17">
        <v>0.21532190187339401</v>
      </c>
      <c r="BH455" s="17">
        <v>0.17193506834392899</v>
      </c>
      <c r="BI455" s="17">
        <v>0.163483366599422</v>
      </c>
    </row>
    <row r="456" spans="2:61" x14ac:dyDescent="0.3">
      <c r="B456" t="s">
        <v>298</v>
      </c>
      <c r="C456" s="17">
        <v>0.15082373239542499</v>
      </c>
      <c r="D456" s="17">
        <v>0.20746408705765501</v>
      </c>
      <c r="E456" s="17">
        <v>0.105658344726149</v>
      </c>
      <c r="F456" s="17"/>
      <c r="G456" s="17">
        <v>0.22357162007146</v>
      </c>
      <c r="H456" s="17">
        <v>9.2938215284404005E-2</v>
      </c>
      <c r="I456" s="17"/>
      <c r="J456" s="17">
        <v>0.230530402012357</v>
      </c>
      <c r="K456" s="17">
        <v>0.17253814640194001</v>
      </c>
      <c r="L456" s="17">
        <v>8.3222054949287194E-2</v>
      </c>
      <c r="M456" s="17">
        <v>9.92037723228818E-2</v>
      </c>
      <c r="N456" s="17">
        <v>0.19655590672638201</v>
      </c>
      <c r="O456" s="17">
        <v>0.16787295171675001</v>
      </c>
      <c r="P456" s="17">
        <v>0.130984004619012</v>
      </c>
      <c r="Q456" s="17">
        <v>0.14384257869866099</v>
      </c>
      <c r="R456" s="17">
        <v>0.106037687266654</v>
      </c>
      <c r="S456" s="17"/>
      <c r="T456" s="17">
        <v>0.20957029864200399</v>
      </c>
      <c r="U456" s="17">
        <v>0.112338822503446</v>
      </c>
      <c r="V456" s="17"/>
      <c r="W456" s="17">
        <v>0.132314954182677</v>
      </c>
      <c r="X456" s="17">
        <v>0.25227694993420902</v>
      </c>
      <c r="Y456" s="17"/>
      <c r="Z456" s="17">
        <v>0.15330679557153401</v>
      </c>
      <c r="AA456" s="17">
        <v>0.14660280349809099</v>
      </c>
      <c r="AB456" s="17"/>
      <c r="AC456" s="17">
        <v>0.13946491723814</v>
      </c>
      <c r="AD456" s="17">
        <v>0.17829820372050301</v>
      </c>
      <c r="AE456" s="17">
        <v>0</v>
      </c>
      <c r="AF456" s="17"/>
      <c r="AG456" s="17">
        <v>0.143844737701465</v>
      </c>
      <c r="AH456" s="17">
        <v>0.15654042802086901</v>
      </c>
      <c r="AI456" s="17"/>
      <c r="AJ456" s="17">
        <v>0.18974054939408599</v>
      </c>
      <c r="AK456" s="17">
        <v>0.12879858751600801</v>
      </c>
      <c r="AL456" s="17"/>
      <c r="AM456" s="17">
        <v>0.14547691654481701</v>
      </c>
      <c r="AN456" s="17">
        <v>5.76491613412198E-2</v>
      </c>
      <c r="AO456" s="17">
        <v>0.210990284275787</v>
      </c>
      <c r="AP456" s="17"/>
      <c r="AQ456" s="17">
        <v>0.120541981512108</v>
      </c>
      <c r="AR456" s="17">
        <v>0.33659684296857201</v>
      </c>
      <c r="AS456" s="17">
        <v>0.20910809438794301</v>
      </c>
      <c r="AT456" s="17">
        <v>0.16762710828750699</v>
      </c>
      <c r="AU456" s="17">
        <v>0.110536583922627</v>
      </c>
      <c r="AV456" s="17"/>
      <c r="AW456" s="17">
        <v>0.174938973710586</v>
      </c>
      <c r="AX456" s="17">
        <v>0.16925122696129599</v>
      </c>
      <c r="AY456" s="17">
        <v>0.13050341080386399</v>
      </c>
      <c r="AZ456" s="17">
        <v>0.12405868338211901</v>
      </c>
      <c r="BA456" s="17">
        <v>0.12001411453082</v>
      </c>
      <c r="BB456" s="17"/>
      <c r="BC456" s="17">
        <v>0.15466146140641901</v>
      </c>
      <c r="BD456" s="17">
        <v>0.15626340594830301</v>
      </c>
      <c r="BE456" s="17">
        <v>0.113791937250369</v>
      </c>
      <c r="BF456" s="17"/>
      <c r="BG456" s="17">
        <v>0.18038292901134101</v>
      </c>
      <c r="BH456" s="17">
        <v>0.118874495960789</v>
      </c>
      <c r="BI456" s="17">
        <v>6.6645138456616598E-2</v>
      </c>
    </row>
    <row r="457" spans="2:61" x14ac:dyDescent="0.3">
      <c r="B457" t="s">
        <v>299</v>
      </c>
      <c r="C457" s="17">
        <v>0.114327515160543</v>
      </c>
      <c r="D457" s="17">
        <v>0.15543619712946299</v>
      </c>
      <c r="E457" s="17">
        <v>8.1561912681558907E-2</v>
      </c>
      <c r="F457" s="17"/>
      <c r="G457" s="17">
        <v>0.17121310797874401</v>
      </c>
      <c r="H457" s="17">
        <v>6.9037346603354602E-2</v>
      </c>
      <c r="I457" s="17"/>
      <c r="J457" s="17">
        <v>0.20026195548442699</v>
      </c>
      <c r="K457" s="17">
        <v>0.13189693354938101</v>
      </c>
      <c r="L457" s="17">
        <v>7.6918831189083894E-2</v>
      </c>
      <c r="M457" s="17">
        <v>7.0557875679853693E-2</v>
      </c>
      <c r="N457" s="17">
        <v>0.177639891435385</v>
      </c>
      <c r="O457" s="17">
        <v>7.7851744699325501E-2</v>
      </c>
      <c r="P457" s="17">
        <v>9.1190300003547498E-2</v>
      </c>
      <c r="Q457" s="17">
        <v>7.7341840939535597E-2</v>
      </c>
      <c r="R457" s="17">
        <v>8.4820793097158398E-2</v>
      </c>
      <c r="S457" s="17"/>
      <c r="T457" s="17">
        <v>0.18811901604282899</v>
      </c>
      <c r="U457" s="17">
        <v>6.5986659793290506E-2</v>
      </c>
      <c r="V457" s="17"/>
      <c r="W457" s="17">
        <v>0.110663505593062</v>
      </c>
      <c r="X457" s="17">
        <v>0.13441125896259701</v>
      </c>
      <c r="Y457" s="17"/>
      <c r="Z457" s="17">
        <v>0.121628549890759</v>
      </c>
      <c r="AA457" s="17">
        <v>0.104618235501458</v>
      </c>
      <c r="AB457" s="17"/>
      <c r="AC457" s="17">
        <v>0.113685989996239</v>
      </c>
      <c r="AD457" s="17">
        <v>0.11587922319407699</v>
      </c>
      <c r="AE457" s="17">
        <v>0</v>
      </c>
      <c r="AF457" s="17"/>
      <c r="AG457" s="17">
        <v>0.15073190282848301</v>
      </c>
      <c r="AH457" s="17">
        <v>8.4617936653876596E-2</v>
      </c>
      <c r="AI457" s="17"/>
      <c r="AJ457" s="17">
        <v>0.16474015784204901</v>
      </c>
      <c r="AK457" s="17">
        <v>9.1700648113213004E-2</v>
      </c>
      <c r="AL457" s="17"/>
      <c r="AM457" s="17">
        <v>9.5976603557114404E-2</v>
      </c>
      <c r="AN457" s="17">
        <v>0.110144606904461</v>
      </c>
      <c r="AO457" s="17">
        <v>0.273159331687435</v>
      </c>
      <c r="AP457" s="17"/>
      <c r="AQ457" s="17">
        <v>8.9082965764813102E-2</v>
      </c>
      <c r="AR457" s="17">
        <v>0.23330545050357099</v>
      </c>
      <c r="AS457" s="17">
        <v>0.11664423686950801</v>
      </c>
      <c r="AT457" s="17">
        <v>0.28691809461811002</v>
      </c>
      <c r="AU457" s="17">
        <v>1.87728878739939E-2</v>
      </c>
      <c r="AV457" s="17"/>
      <c r="AW457" s="17">
        <v>0.14595655697417501</v>
      </c>
      <c r="AX457" s="17">
        <v>0.121385069981413</v>
      </c>
      <c r="AY457" s="17">
        <v>0.123601672968616</v>
      </c>
      <c r="AZ457" s="17">
        <v>6.5651946824640706E-2</v>
      </c>
      <c r="BA457" s="17">
        <v>8.1886616765756204E-2</v>
      </c>
      <c r="BB457" s="17"/>
      <c r="BC457" s="17">
        <v>0.14828336447373999</v>
      </c>
      <c r="BD457" s="17">
        <v>0.10884956790493</v>
      </c>
      <c r="BE457" s="17">
        <v>5.4594125253526901E-2</v>
      </c>
      <c r="BF457" s="17"/>
      <c r="BG457" s="17">
        <v>0.130489984938926</v>
      </c>
      <c r="BH457" s="17">
        <v>8.1593941114666405E-2</v>
      </c>
      <c r="BI457" s="17">
        <v>7.4508404359033206E-2</v>
      </c>
    </row>
    <row r="458" spans="2:61" x14ac:dyDescent="0.3">
      <c r="B458" t="s">
        <v>300</v>
      </c>
      <c r="C458" s="17">
        <v>0.201399795042594</v>
      </c>
      <c r="D458" s="17">
        <v>0.13521405975807099</v>
      </c>
      <c r="E458" s="17">
        <v>0.25532069989481598</v>
      </c>
      <c r="F458" s="17"/>
      <c r="G458" s="17">
        <v>0.13723173650668499</v>
      </c>
      <c r="H458" s="17">
        <v>0.254893439593531</v>
      </c>
      <c r="I458" s="17"/>
      <c r="J458" s="17">
        <v>6.3242036252543099E-2</v>
      </c>
      <c r="K458" s="17">
        <v>0.22972011329475001</v>
      </c>
      <c r="L458" s="17">
        <v>0.25732941386581998</v>
      </c>
      <c r="M458" s="17">
        <v>0.19151524940074</v>
      </c>
      <c r="N458" s="17">
        <v>0.20431617053949</v>
      </c>
      <c r="O458" s="17">
        <v>0.20222370293814601</v>
      </c>
      <c r="P458" s="17">
        <v>0.16330195637803999</v>
      </c>
      <c r="Q458" s="17">
        <v>0.162030432744283</v>
      </c>
      <c r="R458" s="17">
        <v>0.301907999670321</v>
      </c>
      <c r="S458" s="17"/>
      <c r="T458" s="17">
        <v>0.11472855449920299</v>
      </c>
      <c r="U458" s="17">
        <v>0.25817817539146498</v>
      </c>
      <c r="V458" s="17"/>
      <c r="W458" s="17">
        <v>0.21713530928563601</v>
      </c>
      <c r="X458" s="17">
        <v>0.11514782685571499</v>
      </c>
      <c r="Y458" s="17"/>
      <c r="Z458" s="17">
        <v>0.211656897639805</v>
      </c>
      <c r="AA458" s="17">
        <v>0.18813160110041599</v>
      </c>
      <c r="AB458" s="17"/>
      <c r="AC458" s="17">
        <v>0.23537890136590101</v>
      </c>
      <c r="AD458" s="17">
        <v>0.119211823022223</v>
      </c>
      <c r="AE458" s="17">
        <v>0</v>
      </c>
      <c r="AF458" s="17"/>
      <c r="AG458" s="17">
        <v>0.23297374371486901</v>
      </c>
      <c r="AH458" s="17">
        <v>0.169471151117386</v>
      </c>
      <c r="AI458" s="17"/>
      <c r="AJ458" s="17">
        <v>0.15938424081226299</v>
      </c>
      <c r="AK458" s="17">
        <v>0.22251012672574</v>
      </c>
      <c r="AL458" s="17"/>
      <c r="AM458" s="17">
        <v>0.213166623963577</v>
      </c>
      <c r="AN458" s="17">
        <v>6.6471325857626204E-2</v>
      </c>
      <c r="AO458" s="17">
        <v>0.10635544068780201</v>
      </c>
      <c r="AP458" s="17"/>
      <c r="AQ458" s="17">
        <v>0.228123653219969</v>
      </c>
      <c r="AR458" s="17">
        <v>6.8019744829501003E-2</v>
      </c>
      <c r="AS458" s="17">
        <v>0.17357362402506399</v>
      </c>
      <c r="AT458" s="17">
        <v>0.119590080211702</v>
      </c>
      <c r="AU458" s="17">
        <v>0.24378393180701199</v>
      </c>
      <c r="AV458" s="17"/>
      <c r="AW458" s="17">
        <v>0.150227006283257</v>
      </c>
      <c r="AX458" s="17">
        <v>0.19562320848730699</v>
      </c>
      <c r="AY458" s="17">
        <v>0.20815773010949301</v>
      </c>
      <c r="AZ458" s="17">
        <v>0.25005348129837701</v>
      </c>
      <c r="BA458" s="17">
        <v>0.23045910051628099</v>
      </c>
      <c r="BB458" s="17"/>
      <c r="BC458" s="17">
        <v>0.17387402605819599</v>
      </c>
      <c r="BD458" s="17">
        <v>0.202115758183045</v>
      </c>
      <c r="BE458" s="17">
        <v>0.26609443376424302</v>
      </c>
      <c r="BF458" s="17"/>
      <c r="BG458" s="17">
        <v>0.17829226242089899</v>
      </c>
      <c r="BH458" s="17">
        <v>0.219160245548434</v>
      </c>
      <c r="BI458" s="17">
        <v>0.26802718081180399</v>
      </c>
    </row>
    <row r="459" spans="2:61" x14ac:dyDescent="0.3">
      <c r="B459" t="s">
        <v>108</v>
      </c>
      <c r="C459" s="17">
        <v>0.109840800441956</v>
      </c>
      <c r="D459" s="17">
        <v>8.0101954429112901E-2</v>
      </c>
      <c r="E459" s="17">
        <v>0.134127369434766</v>
      </c>
      <c r="F459" s="17"/>
      <c r="G459" s="17">
        <v>4.8639842225279298E-2</v>
      </c>
      <c r="H459" s="17">
        <v>0.15904461030898101</v>
      </c>
      <c r="I459" s="17"/>
      <c r="J459" s="17">
        <v>2.7303256739312901E-2</v>
      </c>
      <c r="K459" s="17">
        <v>0.116976473779031</v>
      </c>
      <c r="L459" s="17">
        <v>0.13134006032958001</v>
      </c>
      <c r="M459" s="17">
        <v>0.12573863859961601</v>
      </c>
      <c r="N459" s="17">
        <v>9.6133993196245798E-2</v>
      </c>
      <c r="O459" s="17">
        <v>0.12835102867411199</v>
      </c>
      <c r="P459" s="17">
        <v>0.18660914629886999</v>
      </c>
      <c r="Q459" s="17">
        <v>0.119490614283668</v>
      </c>
      <c r="R459" s="17">
        <v>9.4362294375293296E-2</v>
      </c>
      <c r="S459" s="17"/>
      <c r="T459" s="17">
        <v>4.2345176911516E-2</v>
      </c>
      <c r="U459" s="17">
        <v>0.15405722287538001</v>
      </c>
      <c r="V459" s="17"/>
      <c r="W459" s="17">
        <v>0.11496952290684501</v>
      </c>
      <c r="X459" s="17">
        <v>8.1728442622027206E-2</v>
      </c>
      <c r="Y459" s="17"/>
      <c r="Z459" s="17">
        <v>9.9633754883828904E-2</v>
      </c>
      <c r="AA459" s="17">
        <v>0.120531519768188</v>
      </c>
      <c r="AB459" s="17"/>
      <c r="AC459" s="17">
        <v>0.101580629651963</v>
      </c>
      <c r="AD459" s="17">
        <v>0.12982033372667101</v>
      </c>
      <c r="AE459" s="17">
        <v>0</v>
      </c>
      <c r="AF459" s="17"/>
      <c r="AG459" s="17">
        <v>8.2448807851801295E-2</v>
      </c>
      <c r="AH459" s="17">
        <v>0.12958653564839501</v>
      </c>
      <c r="AI459" s="17"/>
      <c r="AJ459" s="17">
        <v>6.2617769209788399E-2</v>
      </c>
      <c r="AK459" s="17">
        <v>0.13093733122925499</v>
      </c>
      <c r="AL459" s="17"/>
      <c r="AM459" s="17">
        <v>0.11357637022943699</v>
      </c>
      <c r="AN459" s="17">
        <v>0.17296058558425501</v>
      </c>
      <c r="AO459" s="17">
        <v>2.31095850335531E-2</v>
      </c>
      <c r="AP459" s="17"/>
      <c r="AQ459" s="17">
        <v>0.13013032631882501</v>
      </c>
      <c r="AR459" s="17">
        <v>3.6827677510727498E-2</v>
      </c>
      <c r="AS459" s="17">
        <v>6.74064209041048E-2</v>
      </c>
      <c r="AT459" s="17">
        <v>1.83736853759075E-2</v>
      </c>
      <c r="AU459" s="17">
        <v>0.232101473229886</v>
      </c>
      <c r="AV459" s="17"/>
      <c r="AW459" s="17">
        <v>9.41304054424911E-2</v>
      </c>
      <c r="AX459" s="17">
        <v>9.3089786538865502E-2</v>
      </c>
      <c r="AY459" s="17">
        <v>0.127626374774121</v>
      </c>
      <c r="AZ459" s="17">
        <v>0.13520477277097401</v>
      </c>
      <c r="BA459" s="17">
        <v>0.123732787720283</v>
      </c>
      <c r="BB459" s="17"/>
      <c r="BC459" s="17">
        <v>8.7211556360843906E-2</v>
      </c>
      <c r="BD459" s="17">
        <v>0.106007317175685</v>
      </c>
      <c r="BE459" s="17">
        <v>0.172271266577294</v>
      </c>
      <c r="BF459" s="17"/>
      <c r="BG459" s="17">
        <v>9.8004181445778396E-2</v>
      </c>
      <c r="BH459" s="17">
        <v>0.114659282802285</v>
      </c>
      <c r="BI459" s="17">
        <v>0.14725920639336801</v>
      </c>
    </row>
    <row r="460" spans="2:61" x14ac:dyDescent="0.3">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row>
    <row r="461" spans="2:61" x14ac:dyDescent="0.3">
      <c r="B461" s="6" t="s">
        <v>123</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row>
    <row r="462" spans="2:61" x14ac:dyDescent="0.3">
      <c r="B462" s="21" t="s">
        <v>416</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row>
    <row r="463" spans="2:61" x14ac:dyDescent="0.3">
      <c r="B463" t="s">
        <v>383</v>
      </c>
      <c r="C463" s="17">
        <v>7.91922695689979E-2</v>
      </c>
      <c r="D463" s="17">
        <v>8.7860353311118397E-2</v>
      </c>
      <c r="E463" s="17">
        <v>7.2450256049346504E-2</v>
      </c>
      <c r="F463" s="17"/>
      <c r="G463" s="17">
        <v>8.9843051219092598E-2</v>
      </c>
      <c r="H463" s="17">
        <v>6.98704693856185E-2</v>
      </c>
      <c r="I463" s="17"/>
      <c r="J463" s="17">
        <v>0.128380260869882</v>
      </c>
      <c r="K463" s="17">
        <v>4.6490503734765903E-2</v>
      </c>
      <c r="L463" s="17">
        <v>5.8361950277305299E-2</v>
      </c>
      <c r="M463" s="17">
        <v>7.1498898292252297E-2</v>
      </c>
      <c r="N463" s="17">
        <v>7.9939813150930003E-2</v>
      </c>
      <c r="O463" s="17">
        <v>9.91509347359633E-2</v>
      </c>
      <c r="P463" s="17">
        <v>7.5639360565165903E-2</v>
      </c>
      <c r="Q463" s="17">
        <v>8.1067412183020396E-2</v>
      </c>
      <c r="R463" s="17">
        <v>7.9189018950652598E-2</v>
      </c>
      <c r="S463" s="17"/>
      <c r="T463" s="17">
        <v>9.1203390494364101E-2</v>
      </c>
      <c r="U463" s="17">
        <v>7.1323777228966101E-2</v>
      </c>
      <c r="V463" s="17"/>
      <c r="W463" s="17">
        <v>7.06430278212858E-2</v>
      </c>
      <c r="X463" s="17">
        <v>0.126053714060505</v>
      </c>
      <c r="Y463" s="17"/>
      <c r="Z463" s="17">
        <v>7.6194165019706606E-2</v>
      </c>
      <c r="AA463" s="17">
        <v>8.4330533013767597E-2</v>
      </c>
      <c r="AB463" s="17"/>
      <c r="AC463" s="17">
        <v>9.3162652817331201E-2</v>
      </c>
      <c r="AD463" s="17">
        <v>4.5400990404592202E-2</v>
      </c>
      <c r="AE463" s="17">
        <v>0</v>
      </c>
      <c r="AF463" s="17"/>
      <c r="AG463" s="17">
        <v>0.114014365904057</v>
      </c>
      <c r="AH463" s="17">
        <v>5.1392678001211098E-2</v>
      </c>
      <c r="AI463" s="17"/>
      <c r="AJ463" s="17">
        <v>0.151902000268372</v>
      </c>
      <c r="AK463" s="17">
        <v>4.2659234398588999E-2</v>
      </c>
      <c r="AL463" s="17"/>
      <c r="AM463" s="17">
        <v>8.2044864008923593E-2</v>
      </c>
      <c r="AN463" s="17">
        <v>0</v>
      </c>
      <c r="AO463" s="17">
        <v>6.7379593872029006E-2</v>
      </c>
      <c r="AP463" s="17"/>
      <c r="AQ463" s="17">
        <v>4.2695858966843803E-2</v>
      </c>
      <c r="AR463" s="17">
        <v>2.0675893674085202E-2</v>
      </c>
      <c r="AS463" s="17">
        <v>0.18693231052113299</v>
      </c>
      <c r="AT463" s="17">
        <v>8.3503121115066095E-2</v>
      </c>
      <c r="AU463" s="17">
        <v>7.4002097347348403E-2</v>
      </c>
      <c r="AV463" s="17"/>
      <c r="AW463" s="17">
        <v>5.2046470034024898E-2</v>
      </c>
      <c r="AX463" s="17">
        <v>6.7844788566155501E-2</v>
      </c>
      <c r="AY463" s="17">
        <v>9.3114053525204493E-2</v>
      </c>
      <c r="AZ463" s="17">
        <v>0.106794588335653</v>
      </c>
      <c r="BA463" s="17">
        <v>0.100708045345047</v>
      </c>
      <c r="BB463" s="17"/>
      <c r="BC463" s="17">
        <v>8.6775988818257696E-2</v>
      </c>
      <c r="BD463" s="17">
        <v>7.2222675836733294E-2</v>
      </c>
      <c r="BE463" s="17">
        <v>5.2773578136460698E-2</v>
      </c>
      <c r="BF463" s="17"/>
      <c r="BG463" s="17">
        <v>7.4123105171452902E-2</v>
      </c>
      <c r="BH463" s="17">
        <v>9.3118889290606202E-2</v>
      </c>
      <c r="BI463" s="17">
        <v>9.0564980988241298E-2</v>
      </c>
    </row>
    <row r="464" spans="2:61" x14ac:dyDescent="0.3">
      <c r="B464" t="s">
        <v>384</v>
      </c>
      <c r="C464" s="17">
        <v>0.19675498559924001</v>
      </c>
      <c r="D464" s="17">
        <v>0.211940704228989</v>
      </c>
      <c r="E464" s="17">
        <v>0.18360469707430099</v>
      </c>
      <c r="F464" s="17"/>
      <c r="G464" s="17">
        <v>0.22824843507327999</v>
      </c>
      <c r="H464" s="17">
        <v>0.17143537925482899</v>
      </c>
      <c r="I464" s="17"/>
      <c r="J464" s="17">
        <v>0.27504119948577899</v>
      </c>
      <c r="K464" s="17">
        <v>0.17574215142868099</v>
      </c>
      <c r="L464" s="17">
        <v>0.22776445202961301</v>
      </c>
      <c r="M464" s="17">
        <v>0.19063221015387199</v>
      </c>
      <c r="N464" s="17">
        <v>0.14288025837343399</v>
      </c>
      <c r="O464" s="17">
        <v>0.23245378779248099</v>
      </c>
      <c r="P464" s="17">
        <v>0.165932885543986</v>
      </c>
      <c r="Q464" s="17">
        <v>0.22001128428875</v>
      </c>
      <c r="R464" s="17">
        <v>0.150326816162559</v>
      </c>
      <c r="S464" s="17"/>
      <c r="T464" s="17">
        <v>0.23875330173963899</v>
      </c>
      <c r="U464" s="17">
        <v>0.16924186414302</v>
      </c>
      <c r="V464" s="17"/>
      <c r="W464" s="17">
        <v>0.19115667380795701</v>
      </c>
      <c r="X464" s="17">
        <v>0.227441330072255</v>
      </c>
      <c r="Y464" s="17"/>
      <c r="Z464" s="17">
        <v>0.21821470664064499</v>
      </c>
      <c r="AA464" s="17">
        <v>0.16510373774470599</v>
      </c>
      <c r="AB464" s="17"/>
      <c r="AC464" s="17">
        <v>0.19381107524448801</v>
      </c>
      <c r="AD464" s="17">
        <v>0.20387565615380801</v>
      </c>
      <c r="AE464" s="17">
        <v>0</v>
      </c>
      <c r="AF464" s="17"/>
      <c r="AG464" s="17">
        <v>0.23260831183018599</v>
      </c>
      <c r="AH464" s="17">
        <v>0.169620876136854</v>
      </c>
      <c r="AI464" s="17"/>
      <c r="AJ464" s="17">
        <v>0.25660914554758901</v>
      </c>
      <c r="AK464" s="17">
        <v>0.16988987646370499</v>
      </c>
      <c r="AL464" s="17"/>
      <c r="AM464" s="17">
        <v>0.19241402388517601</v>
      </c>
      <c r="AN464" s="17">
        <v>0.23951320972679199</v>
      </c>
      <c r="AO464" s="17">
        <v>0.253433853277438</v>
      </c>
      <c r="AP464" s="17"/>
      <c r="AQ464" s="17">
        <v>0.16696134217088199</v>
      </c>
      <c r="AR464" s="17">
        <v>0.27017044108067401</v>
      </c>
      <c r="AS464" s="17">
        <v>0.2653059515499</v>
      </c>
      <c r="AT464" s="17">
        <v>0.24765587790809401</v>
      </c>
      <c r="AU464" s="17">
        <v>0.12843224273610099</v>
      </c>
      <c r="AV464" s="17"/>
      <c r="AW464" s="17">
        <v>0.18580316603635</v>
      </c>
      <c r="AX464" s="17">
        <v>0.19466346890953001</v>
      </c>
      <c r="AY464" s="17">
        <v>0.22703437687005801</v>
      </c>
      <c r="AZ464" s="17">
        <v>0.18894013220915501</v>
      </c>
      <c r="BA464" s="17">
        <v>0.166940378996664</v>
      </c>
      <c r="BB464" s="17"/>
      <c r="BC464" s="17">
        <v>0.19480378793734299</v>
      </c>
      <c r="BD464" s="17">
        <v>0.20789900282132601</v>
      </c>
      <c r="BE464" s="17">
        <v>0.15064778916927599</v>
      </c>
      <c r="BF464" s="17"/>
      <c r="BG464" s="17">
        <v>0.200537300812551</v>
      </c>
      <c r="BH464" s="17">
        <v>0.210834666007784</v>
      </c>
      <c r="BI464" s="17">
        <v>0.179248510999163</v>
      </c>
    </row>
    <row r="465" spans="2:61" x14ac:dyDescent="0.3">
      <c r="B465" t="s">
        <v>385</v>
      </c>
      <c r="C465" s="17">
        <v>0.36563782475112999</v>
      </c>
      <c r="D465" s="17">
        <v>0.422174225013906</v>
      </c>
      <c r="E465" s="17">
        <v>0.321206894379444</v>
      </c>
      <c r="F465" s="17"/>
      <c r="G465" s="17">
        <v>0.41822349507237599</v>
      </c>
      <c r="H465" s="17">
        <v>0.323854225575743</v>
      </c>
      <c r="I465" s="17"/>
      <c r="J465" s="17">
        <v>0.369357824153069</v>
      </c>
      <c r="K465" s="17">
        <v>0.34427655770946097</v>
      </c>
      <c r="L465" s="17">
        <v>0.40878523121310201</v>
      </c>
      <c r="M465" s="17">
        <v>0.39956697437487998</v>
      </c>
      <c r="N465" s="17">
        <v>0.35629469860234703</v>
      </c>
      <c r="O465" s="17">
        <v>0.349711472644884</v>
      </c>
      <c r="P465" s="17">
        <v>0.38050033957343998</v>
      </c>
      <c r="Q465" s="17">
        <v>0.31855282538924201</v>
      </c>
      <c r="R465" s="17">
        <v>0.35986244190811101</v>
      </c>
      <c r="S465" s="17"/>
      <c r="T465" s="17">
        <v>0.40206917483006799</v>
      </c>
      <c r="U465" s="17">
        <v>0.34177162601627697</v>
      </c>
      <c r="V465" s="17"/>
      <c r="W465" s="17">
        <v>0.36846492980905698</v>
      </c>
      <c r="X465" s="17">
        <v>0.35014145318353901</v>
      </c>
      <c r="Y465" s="17"/>
      <c r="Z465" s="17">
        <v>0.35759810322726099</v>
      </c>
      <c r="AA465" s="17">
        <v>0.37914254071192499</v>
      </c>
      <c r="AB465" s="17"/>
      <c r="AC465" s="17">
        <v>0.36505909260424402</v>
      </c>
      <c r="AD465" s="17">
        <v>0.36703765030989999</v>
      </c>
      <c r="AE465" s="17">
        <v>0</v>
      </c>
      <c r="AF465" s="17"/>
      <c r="AG465" s="17">
        <v>0.366462113588433</v>
      </c>
      <c r="AH465" s="17">
        <v>0.36586698271190998</v>
      </c>
      <c r="AI465" s="17"/>
      <c r="AJ465" s="17">
        <v>0.37758480907243003</v>
      </c>
      <c r="AK465" s="17">
        <v>0.362114015634033</v>
      </c>
      <c r="AL465" s="17"/>
      <c r="AM465" s="17">
        <v>0.36316662555495299</v>
      </c>
      <c r="AN465" s="17">
        <v>0.36035885586112398</v>
      </c>
      <c r="AO465" s="17">
        <v>0.43656414115758002</v>
      </c>
      <c r="AP465" s="17"/>
      <c r="AQ465" s="17">
        <v>0.36835703208925502</v>
      </c>
      <c r="AR465" s="17">
        <v>0.38111398737038799</v>
      </c>
      <c r="AS465" s="17">
        <v>0.34507780019502998</v>
      </c>
      <c r="AT465" s="17">
        <v>0.45570720822569499</v>
      </c>
      <c r="AU465" s="17">
        <v>0.27468480586062299</v>
      </c>
      <c r="AV465" s="17"/>
      <c r="AW465" s="17">
        <v>0.372522152300722</v>
      </c>
      <c r="AX465" s="17">
        <v>0.34327568025284899</v>
      </c>
      <c r="AY465" s="17">
        <v>0.35092615525543103</v>
      </c>
      <c r="AZ465" s="17">
        <v>0.41680316037837001</v>
      </c>
      <c r="BA465" s="17">
        <v>0.38830228776384501</v>
      </c>
      <c r="BB465" s="17"/>
      <c r="BC465" s="17">
        <v>0.36149395385556998</v>
      </c>
      <c r="BD465" s="17">
        <v>0.37043620252122</v>
      </c>
      <c r="BE465" s="17">
        <v>0.37870478821978798</v>
      </c>
      <c r="BF465" s="17"/>
      <c r="BG465" s="17">
        <v>0.38356553980601299</v>
      </c>
      <c r="BH465" s="17">
        <v>0.274890547221323</v>
      </c>
      <c r="BI465" s="17">
        <v>0.34399132429082402</v>
      </c>
    </row>
    <row r="466" spans="2:61" x14ac:dyDescent="0.3">
      <c r="B466" t="s">
        <v>386</v>
      </c>
      <c r="C466" s="17">
        <v>0.30987252551189698</v>
      </c>
      <c r="D466" s="17">
        <v>0.23546940490287399</v>
      </c>
      <c r="E466" s="17">
        <v>0.36922627880853598</v>
      </c>
      <c r="F466" s="17"/>
      <c r="G466" s="17">
        <v>0.24203737961101701</v>
      </c>
      <c r="H466" s="17">
        <v>0.36413792201629902</v>
      </c>
      <c r="I466" s="17"/>
      <c r="J466" s="17">
        <v>0.20157230201250001</v>
      </c>
      <c r="K466" s="17">
        <v>0.36394229054210703</v>
      </c>
      <c r="L466" s="17">
        <v>0.23279550401094301</v>
      </c>
      <c r="M466" s="17">
        <v>0.31525903232844898</v>
      </c>
      <c r="N466" s="17">
        <v>0.342405741287579</v>
      </c>
      <c r="O466" s="17">
        <v>0.28104638072454302</v>
      </c>
      <c r="P466" s="17">
        <v>0.35444618155012703</v>
      </c>
      <c r="Q466" s="17">
        <v>0.36680946719269603</v>
      </c>
      <c r="R466" s="17">
        <v>0.34702292621809999</v>
      </c>
      <c r="S466" s="17"/>
      <c r="T466" s="17">
        <v>0.23986074845923999</v>
      </c>
      <c r="U466" s="17">
        <v>0.355737281588695</v>
      </c>
      <c r="V466" s="17"/>
      <c r="W466" s="17">
        <v>0.32344684624861803</v>
      </c>
      <c r="X466" s="17">
        <v>0.23546683007300001</v>
      </c>
      <c r="Y466" s="17"/>
      <c r="Z466" s="17">
        <v>0.30812441312739502</v>
      </c>
      <c r="AA466" s="17">
        <v>0.31160379894761198</v>
      </c>
      <c r="AB466" s="17"/>
      <c r="AC466" s="17">
        <v>0.29848583690991298</v>
      </c>
      <c r="AD466" s="17">
        <v>0.33741441655871002</v>
      </c>
      <c r="AE466" s="17">
        <v>0</v>
      </c>
      <c r="AF466" s="17"/>
      <c r="AG466" s="17">
        <v>0.26055171559706503</v>
      </c>
      <c r="AH466" s="17">
        <v>0.34831940214962498</v>
      </c>
      <c r="AI466" s="17"/>
      <c r="AJ466" s="17">
        <v>0.18486336118805299</v>
      </c>
      <c r="AK466" s="17">
        <v>0.37195585453436603</v>
      </c>
      <c r="AL466" s="17"/>
      <c r="AM466" s="17">
        <v>0.32527666996405002</v>
      </c>
      <c r="AN466" s="17">
        <v>0.34335088166114103</v>
      </c>
      <c r="AO466" s="17">
        <v>0.227315452539986</v>
      </c>
      <c r="AP466" s="17"/>
      <c r="AQ466" s="17">
        <v>0.38323559918593098</v>
      </c>
      <c r="AR466" s="17">
        <v>0.30016246330625201</v>
      </c>
      <c r="AS466" s="17">
        <v>0.17186855491250899</v>
      </c>
      <c r="AT466" s="17">
        <v>0.20216646525020801</v>
      </c>
      <c r="AU466" s="17">
        <v>0.28192721266954002</v>
      </c>
      <c r="AV466" s="17"/>
      <c r="AW466" s="17">
        <v>0.36350541922845903</v>
      </c>
      <c r="AX466" s="17">
        <v>0.35939987324882</v>
      </c>
      <c r="AY466" s="17">
        <v>0.25908651287119899</v>
      </c>
      <c r="AZ466" s="17">
        <v>0.22728924162772501</v>
      </c>
      <c r="BA466" s="17">
        <v>0.262611034097115</v>
      </c>
      <c r="BB466" s="17"/>
      <c r="BC466" s="17">
        <v>0.330501664561893</v>
      </c>
      <c r="BD466" s="17">
        <v>0.32576350713377</v>
      </c>
      <c r="BE466" s="17">
        <v>0.30410422979567903</v>
      </c>
      <c r="BF466" s="17"/>
      <c r="BG466" s="17">
        <v>0.30306530072378901</v>
      </c>
      <c r="BH466" s="17">
        <v>0.34124690704898197</v>
      </c>
      <c r="BI466" s="17">
        <v>0.31765189302956198</v>
      </c>
    </row>
    <row r="467" spans="2:61" x14ac:dyDescent="0.3">
      <c r="B467" t="s">
        <v>85</v>
      </c>
      <c r="C467" s="17">
        <v>4.8542394568734402E-2</v>
      </c>
      <c r="D467" s="17">
        <v>4.2555312543111498E-2</v>
      </c>
      <c r="E467" s="17">
        <v>5.3511873688372097E-2</v>
      </c>
      <c r="F467" s="17"/>
      <c r="G467" s="17">
        <v>2.1647639024233899E-2</v>
      </c>
      <c r="H467" s="17">
        <v>7.0702003767510097E-2</v>
      </c>
      <c r="I467" s="17"/>
      <c r="J467" s="17">
        <v>2.5648413478769502E-2</v>
      </c>
      <c r="K467" s="17">
        <v>6.9548496584984604E-2</v>
      </c>
      <c r="L467" s="17">
        <v>7.2292862469037003E-2</v>
      </c>
      <c r="M467" s="17">
        <v>2.3042884850547101E-2</v>
      </c>
      <c r="N467" s="17">
        <v>7.84794885857098E-2</v>
      </c>
      <c r="O467" s="17">
        <v>3.7637424102128399E-2</v>
      </c>
      <c r="P467" s="17">
        <v>2.3481232767280501E-2</v>
      </c>
      <c r="Q467" s="17">
        <v>1.3559010946290801E-2</v>
      </c>
      <c r="R467" s="17">
        <v>6.3598796760577794E-2</v>
      </c>
      <c r="S467" s="17"/>
      <c r="T467" s="17">
        <v>2.81133844766892E-2</v>
      </c>
      <c r="U467" s="17">
        <v>6.19254510230417E-2</v>
      </c>
      <c r="V467" s="17"/>
      <c r="W467" s="17">
        <v>4.6288522313081601E-2</v>
      </c>
      <c r="X467" s="17">
        <v>6.0896672610700697E-2</v>
      </c>
      <c r="Y467" s="17"/>
      <c r="Z467" s="17">
        <v>3.9868611984991302E-2</v>
      </c>
      <c r="AA467" s="17">
        <v>5.9819389581989603E-2</v>
      </c>
      <c r="AB467" s="17"/>
      <c r="AC467" s="17">
        <v>4.9481342424024202E-2</v>
      </c>
      <c r="AD467" s="17">
        <v>4.6271286572988901E-2</v>
      </c>
      <c r="AE467" s="17">
        <v>0</v>
      </c>
      <c r="AF467" s="17"/>
      <c r="AG467" s="17">
        <v>2.6363493080258999E-2</v>
      </c>
      <c r="AH467" s="17">
        <v>6.48000610003997E-2</v>
      </c>
      <c r="AI467" s="17"/>
      <c r="AJ467" s="17">
        <v>2.90406839235566E-2</v>
      </c>
      <c r="AK467" s="17">
        <v>5.3381018969306603E-2</v>
      </c>
      <c r="AL467" s="17"/>
      <c r="AM467" s="17">
        <v>3.70978165868978E-2</v>
      </c>
      <c r="AN467" s="17">
        <v>5.6777052750943302E-2</v>
      </c>
      <c r="AO467" s="17">
        <v>1.5306959152967099E-2</v>
      </c>
      <c r="AP467" s="17"/>
      <c r="AQ467" s="17">
        <v>3.8750167587088699E-2</v>
      </c>
      <c r="AR467" s="17">
        <v>2.7877214568600199E-2</v>
      </c>
      <c r="AS467" s="17">
        <v>3.0815382821428199E-2</v>
      </c>
      <c r="AT467" s="17">
        <v>1.09673275009375E-2</v>
      </c>
      <c r="AU467" s="17">
        <v>0.240953641386389</v>
      </c>
      <c r="AV467" s="17"/>
      <c r="AW467" s="17">
        <v>2.6122792400444701E-2</v>
      </c>
      <c r="AX467" s="17">
        <v>3.48161890226453E-2</v>
      </c>
      <c r="AY467" s="17">
        <v>6.9838901478107299E-2</v>
      </c>
      <c r="AZ467" s="17">
        <v>6.0172877449097099E-2</v>
      </c>
      <c r="BA467" s="17">
        <v>8.1438253797328997E-2</v>
      </c>
      <c r="BB467" s="17"/>
      <c r="BC467" s="17">
        <v>2.6424604826936999E-2</v>
      </c>
      <c r="BD467" s="17">
        <v>2.3678611686951199E-2</v>
      </c>
      <c r="BE467" s="17">
        <v>0.113769614678796</v>
      </c>
      <c r="BF467" s="17"/>
      <c r="BG467" s="17">
        <v>3.8708753486193799E-2</v>
      </c>
      <c r="BH467" s="17">
        <v>7.9908990431304699E-2</v>
      </c>
      <c r="BI467" s="17">
        <v>6.8543290692210296E-2</v>
      </c>
    </row>
    <row r="468" spans="2:61" x14ac:dyDescent="0.3">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row>
    <row r="469" spans="2:61" x14ac:dyDescent="0.3">
      <c r="B469" s="6" t="s">
        <v>362</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row>
    <row r="470" spans="2:61" x14ac:dyDescent="0.3">
      <c r="B470" s="21" t="s">
        <v>416</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row>
    <row r="471" spans="2:61" x14ac:dyDescent="0.3">
      <c r="B471" t="s">
        <v>301</v>
      </c>
      <c r="C471" s="17">
        <v>0.33843683140205399</v>
      </c>
      <c r="D471" s="17">
        <v>0.334135528705921</v>
      </c>
      <c r="E471" s="17">
        <v>0.34292662270149998</v>
      </c>
      <c r="F471" s="17"/>
      <c r="G471" s="17">
        <v>0.39785295979910901</v>
      </c>
      <c r="H471" s="17">
        <v>0.28996823846497699</v>
      </c>
      <c r="I471" s="17"/>
      <c r="J471" s="17">
        <v>0.41651730826995298</v>
      </c>
      <c r="K471" s="17">
        <v>0.36785203197696398</v>
      </c>
      <c r="L471" s="17">
        <v>0.224904383563482</v>
      </c>
      <c r="M471" s="17">
        <v>0.351462019038357</v>
      </c>
      <c r="N471" s="17">
        <v>0.35213375953993498</v>
      </c>
      <c r="O471" s="17">
        <v>0.36046022428489399</v>
      </c>
      <c r="P471" s="17">
        <v>0.29950221893708601</v>
      </c>
      <c r="Q471" s="17">
        <v>0.41881091675545401</v>
      </c>
      <c r="R471" s="17">
        <v>0.26520180547796401</v>
      </c>
      <c r="S471" s="17"/>
      <c r="T471" s="17">
        <v>0.392300810825084</v>
      </c>
      <c r="U471" s="17">
        <v>0.30315050699259299</v>
      </c>
      <c r="V471" s="17"/>
      <c r="W471" s="17">
        <v>0.33600108805342699</v>
      </c>
      <c r="X471" s="17">
        <v>0.35178800979840802</v>
      </c>
      <c r="Y471" s="17"/>
      <c r="Z471" s="17">
        <v>0.33723104002431697</v>
      </c>
      <c r="AA471" s="17">
        <v>0.33752072688692403</v>
      </c>
      <c r="AB471" s="17"/>
      <c r="AC471" s="17">
        <v>0.33236300022191601</v>
      </c>
      <c r="AD471" s="17">
        <v>0.35312809085837699</v>
      </c>
      <c r="AE471" s="17">
        <v>0</v>
      </c>
      <c r="AF471" s="17"/>
      <c r="AG471" s="17">
        <v>0.33846532200984297</v>
      </c>
      <c r="AH471" s="17">
        <v>0.34291626203640102</v>
      </c>
      <c r="AI471" s="17"/>
      <c r="AJ471" s="17">
        <v>0.34499544979157998</v>
      </c>
      <c r="AK471" s="17">
        <v>0.33463150956689602</v>
      </c>
      <c r="AL471" s="17"/>
      <c r="AM471" s="17">
        <v>0.34125864421020502</v>
      </c>
      <c r="AN471" s="17">
        <v>0.160925872422823</v>
      </c>
      <c r="AO471" s="17">
        <v>0.33528670457179899</v>
      </c>
      <c r="AP471" s="17"/>
      <c r="AQ471" s="17">
        <v>0.33280092558785801</v>
      </c>
      <c r="AR471" s="17">
        <v>0.367574387738828</v>
      </c>
      <c r="AS471" s="17">
        <v>0.36026997787494303</v>
      </c>
      <c r="AT471" s="17">
        <v>0.32414002161195399</v>
      </c>
      <c r="AU471" s="17">
        <v>0.32462710230898001</v>
      </c>
      <c r="AV471" s="17"/>
      <c r="AW471" s="17">
        <v>0.34404266537141098</v>
      </c>
      <c r="AX471" s="17">
        <v>0.33575021266952998</v>
      </c>
      <c r="AY471" s="17">
        <v>0.29589055596873598</v>
      </c>
      <c r="AZ471" s="17">
        <v>0.37930909001046198</v>
      </c>
      <c r="BA471" s="17">
        <v>0.369560563798978</v>
      </c>
      <c r="BB471" s="17"/>
      <c r="BC471" s="17">
        <v>0.35369039389656998</v>
      </c>
      <c r="BD471" s="17">
        <v>0.35614664659161599</v>
      </c>
      <c r="BE471" s="17">
        <v>0.28261572620292302</v>
      </c>
      <c r="BF471" s="17"/>
      <c r="BG471" s="17">
        <v>0.36739149366917301</v>
      </c>
      <c r="BH471" s="17">
        <v>0.26866294036399901</v>
      </c>
      <c r="BI471" s="17">
        <v>0.27196494849527902</v>
      </c>
    </row>
    <row r="472" spans="2:61" x14ac:dyDescent="0.3">
      <c r="B472" t="s">
        <v>302</v>
      </c>
      <c r="C472" s="17">
        <v>0.33251963616990698</v>
      </c>
      <c r="D472" s="17">
        <v>0.32252286141553499</v>
      </c>
      <c r="E472" s="17">
        <v>0.341579051142608</v>
      </c>
      <c r="F472" s="17"/>
      <c r="G472" s="17">
        <v>0.410716248678405</v>
      </c>
      <c r="H472" s="17">
        <v>0.27004362223600398</v>
      </c>
      <c r="I472" s="17"/>
      <c r="J472" s="17">
        <v>0.45157244428898502</v>
      </c>
      <c r="K472" s="17">
        <v>0.34704315711761202</v>
      </c>
      <c r="L472" s="17">
        <v>0.284436252328433</v>
      </c>
      <c r="M472" s="17">
        <v>0.28617630824218698</v>
      </c>
      <c r="N472" s="17">
        <v>0.34246148474356802</v>
      </c>
      <c r="O472" s="17">
        <v>0.35544452880226202</v>
      </c>
      <c r="P472" s="17">
        <v>0.29765332025979502</v>
      </c>
      <c r="Q472" s="17">
        <v>0.36023752170571899</v>
      </c>
      <c r="R472" s="17">
        <v>0.25714344530861</v>
      </c>
      <c r="S472" s="17"/>
      <c r="T472" s="17">
        <v>0.405471192700747</v>
      </c>
      <c r="U472" s="17">
        <v>0.28472902883832601</v>
      </c>
      <c r="V472" s="17"/>
      <c r="W472" s="17">
        <v>0.32341593552821801</v>
      </c>
      <c r="X472" s="17">
        <v>0.38242026769690501</v>
      </c>
      <c r="Y472" s="17"/>
      <c r="Z472" s="17">
        <v>0.35078675438411799</v>
      </c>
      <c r="AA472" s="17">
        <v>0.30313803417225599</v>
      </c>
      <c r="AB472" s="17"/>
      <c r="AC472" s="17">
        <v>0.31627337904820502</v>
      </c>
      <c r="AD472" s="17">
        <v>0.371815752820224</v>
      </c>
      <c r="AE472" s="17">
        <v>0</v>
      </c>
      <c r="AF472" s="17"/>
      <c r="AG472" s="17">
        <v>0.32693363076695597</v>
      </c>
      <c r="AH472" s="17">
        <v>0.34075696382401</v>
      </c>
      <c r="AI472" s="17"/>
      <c r="AJ472" s="17">
        <v>0.39162332758385199</v>
      </c>
      <c r="AK472" s="17">
        <v>0.30447079094944302</v>
      </c>
      <c r="AL472" s="17"/>
      <c r="AM472" s="17">
        <v>0.323963223174844</v>
      </c>
      <c r="AN472" s="17">
        <v>0.29151773515250601</v>
      </c>
      <c r="AO472" s="17">
        <v>0.43787053496531098</v>
      </c>
      <c r="AP472" s="17"/>
      <c r="AQ472" s="17">
        <v>0.30698235694364701</v>
      </c>
      <c r="AR472" s="17">
        <v>0.38224618402913102</v>
      </c>
      <c r="AS472" s="17">
        <v>0.37318824160852598</v>
      </c>
      <c r="AT472" s="17">
        <v>0.457073740148082</v>
      </c>
      <c r="AU472" s="17">
        <v>0.22350635372665101</v>
      </c>
      <c r="AV472" s="17"/>
      <c r="AW472" s="17">
        <v>0.42826289637954601</v>
      </c>
      <c r="AX472" s="17">
        <v>0.343098822771427</v>
      </c>
      <c r="AY472" s="17">
        <v>0.29452084324829803</v>
      </c>
      <c r="AZ472" s="17">
        <v>0.307476378285232</v>
      </c>
      <c r="BA472" s="17">
        <v>0.218270528476846</v>
      </c>
      <c r="BB472" s="17"/>
      <c r="BC472" s="17">
        <v>0.37835630756566702</v>
      </c>
      <c r="BD472" s="17">
        <v>0.33801095374929901</v>
      </c>
      <c r="BE472" s="17">
        <v>0.24883704155192601</v>
      </c>
      <c r="BF472" s="17"/>
      <c r="BG472" s="17">
        <v>0.35722514461638999</v>
      </c>
      <c r="BH472" s="17">
        <v>0.30148368727295399</v>
      </c>
      <c r="BI472" s="17">
        <v>0.26452514828445101</v>
      </c>
    </row>
    <row r="473" spans="2:61" x14ac:dyDescent="0.3">
      <c r="B473" t="s">
        <v>303</v>
      </c>
      <c r="C473" s="17">
        <v>0.30328100366567001</v>
      </c>
      <c r="D473" s="17">
        <v>0.29499966414739798</v>
      </c>
      <c r="E473" s="17">
        <v>0.31087011104128198</v>
      </c>
      <c r="F473" s="17"/>
      <c r="G473" s="17">
        <v>0.329512917895183</v>
      </c>
      <c r="H473" s="17">
        <v>0.28272486784747503</v>
      </c>
      <c r="I473" s="17"/>
      <c r="J473" s="17">
        <v>0.40101411881645299</v>
      </c>
      <c r="K473" s="17">
        <v>0.25494131873879999</v>
      </c>
      <c r="L473" s="17">
        <v>0.28486460790083401</v>
      </c>
      <c r="M473" s="17">
        <v>0.28880566958121701</v>
      </c>
      <c r="N473" s="17">
        <v>0.279606048304188</v>
      </c>
      <c r="O473" s="17">
        <v>0.328508778602012</v>
      </c>
      <c r="P473" s="17">
        <v>0.35064202701384001</v>
      </c>
      <c r="Q473" s="17">
        <v>0.29577699310126798</v>
      </c>
      <c r="R473" s="17">
        <v>0.26491658927753697</v>
      </c>
      <c r="S473" s="17"/>
      <c r="T473" s="17">
        <v>0.35150211731029701</v>
      </c>
      <c r="U473" s="17">
        <v>0.27169132392651701</v>
      </c>
      <c r="V473" s="17"/>
      <c r="W473" s="17">
        <v>0.29371000059207703</v>
      </c>
      <c r="X473" s="17">
        <v>0.35574308656106202</v>
      </c>
      <c r="Y473" s="17"/>
      <c r="Z473" s="17">
        <v>0.29348605533244898</v>
      </c>
      <c r="AA473" s="17">
        <v>0.31853412333055803</v>
      </c>
      <c r="AB473" s="17"/>
      <c r="AC473" s="17">
        <v>0.292742619164784</v>
      </c>
      <c r="AD473" s="17">
        <v>0.32877103398776197</v>
      </c>
      <c r="AE473" s="17">
        <v>0</v>
      </c>
      <c r="AF473" s="17"/>
      <c r="AG473" s="17">
        <v>0.32199765584244699</v>
      </c>
      <c r="AH473" s="17">
        <v>0.294481765132247</v>
      </c>
      <c r="AI473" s="17"/>
      <c r="AJ473" s="17">
        <v>0.31984049780771401</v>
      </c>
      <c r="AK473" s="17">
        <v>0.29267567169962</v>
      </c>
      <c r="AL473" s="17"/>
      <c r="AM473" s="17">
        <v>0.30865505547425798</v>
      </c>
      <c r="AN473" s="17">
        <v>0.24047869978893199</v>
      </c>
      <c r="AO473" s="17">
        <v>0.29600606938614599</v>
      </c>
      <c r="AP473" s="17"/>
      <c r="AQ473" s="17">
        <v>0.29378602305516199</v>
      </c>
      <c r="AR473" s="17">
        <v>0.34213172640147099</v>
      </c>
      <c r="AS473" s="17">
        <v>0.34235133473891599</v>
      </c>
      <c r="AT473" s="17">
        <v>0.28008210010025297</v>
      </c>
      <c r="AU473" s="17">
        <v>0.27682920939179001</v>
      </c>
      <c r="AV473" s="17"/>
      <c r="AW473" s="17">
        <v>0.32288853623184</v>
      </c>
      <c r="AX473" s="17">
        <v>0.31089145412646002</v>
      </c>
      <c r="AY473" s="17">
        <v>0.31023485140339002</v>
      </c>
      <c r="AZ473" s="17">
        <v>0.27513494701066399</v>
      </c>
      <c r="BA473" s="17">
        <v>0.26195701741121102</v>
      </c>
      <c r="BB473" s="17"/>
      <c r="BC473" s="17">
        <v>0.34604201392027001</v>
      </c>
      <c r="BD473" s="17">
        <v>0.30921575791254802</v>
      </c>
      <c r="BE473" s="17">
        <v>0.23721314736609</v>
      </c>
      <c r="BF473" s="17"/>
      <c r="BG473" s="17">
        <v>0.29773556740527402</v>
      </c>
      <c r="BH473" s="17">
        <v>0.35191241244709098</v>
      </c>
      <c r="BI473" s="17">
        <v>0.30300879593852098</v>
      </c>
    </row>
    <row r="474" spans="2:61" x14ac:dyDescent="0.3">
      <c r="B474" t="s">
        <v>304</v>
      </c>
      <c r="C474" s="17">
        <v>0.25368860259894999</v>
      </c>
      <c r="D474" s="17">
        <v>0.32630369808320298</v>
      </c>
      <c r="E474" s="17">
        <v>0.19596759738781699</v>
      </c>
      <c r="F474" s="17"/>
      <c r="G474" s="17">
        <v>0.36804279299628301</v>
      </c>
      <c r="H474" s="17">
        <v>0.159826520294235</v>
      </c>
      <c r="I474" s="17"/>
      <c r="J474" s="17">
        <v>0.43006080454493201</v>
      </c>
      <c r="K474" s="17">
        <v>0.233656607978109</v>
      </c>
      <c r="L474" s="17">
        <v>0.21886842918690499</v>
      </c>
      <c r="M474" s="17">
        <v>0.28997567733511198</v>
      </c>
      <c r="N474" s="17">
        <v>0.23285165636157301</v>
      </c>
      <c r="O474" s="17">
        <v>0.22605913811404199</v>
      </c>
      <c r="P474" s="17">
        <v>0.24655231241456699</v>
      </c>
      <c r="Q474" s="17">
        <v>0.17177871734114999</v>
      </c>
      <c r="R474" s="17">
        <v>0.18267138334135999</v>
      </c>
      <c r="S474" s="17"/>
      <c r="T474" s="17">
        <v>0.37475954423256902</v>
      </c>
      <c r="U474" s="17">
        <v>0.17437495795545299</v>
      </c>
      <c r="V474" s="17"/>
      <c r="W474" s="17">
        <v>0.233454663331116</v>
      </c>
      <c r="X474" s="17">
        <v>0.36459804343887597</v>
      </c>
      <c r="Y474" s="17"/>
      <c r="Z474" s="17">
        <v>0.25921447484243298</v>
      </c>
      <c r="AA474" s="17">
        <v>0.24602378062834601</v>
      </c>
      <c r="AB474" s="17"/>
      <c r="AC474" s="17">
        <v>0.24278885817189699</v>
      </c>
      <c r="AD474" s="17">
        <v>0.28005268296869601</v>
      </c>
      <c r="AE474" s="17">
        <v>0</v>
      </c>
      <c r="AF474" s="17"/>
      <c r="AG474" s="17">
        <v>0.29039667301693201</v>
      </c>
      <c r="AH474" s="17">
        <v>0.22304896973764199</v>
      </c>
      <c r="AI474" s="17"/>
      <c r="AJ474" s="17">
        <v>0.34673575128837703</v>
      </c>
      <c r="AK474" s="17">
        <v>0.20924481481195401</v>
      </c>
      <c r="AL474" s="17"/>
      <c r="AM474" s="17">
        <v>0.233962770574274</v>
      </c>
      <c r="AN474" s="17">
        <v>0.160925872422823</v>
      </c>
      <c r="AO474" s="17">
        <v>0.42005151135338098</v>
      </c>
      <c r="AP474" s="17"/>
      <c r="AQ474" s="17">
        <v>0.20300387620462801</v>
      </c>
      <c r="AR474" s="17">
        <v>0.39724682424518698</v>
      </c>
      <c r="AS474" s="17">
        <v>0.31908981835633099</v>
      </c>
      <c r="AT474" s="17">
        <v>0.42792437779221798</v>
      </c>
      <c r="AU474" s="17">
        <v>0.16129121347067599</v>
      </c>
      <c r="AV474" s="17"/>
      <c r="AW474" s="17">
        <v>0.33662887128694602</v>
      </c>
      <c r="AX474" s="17">
        <v>0.25752198190965198</v>
      </c>
      <c r="AY474" s="17">
        <v>0.21843559762562101</v>
      </c>
      <c r="AZ474" s="17">
        <v>0.223876541197152</v>
      </c>
      <c r="BA474" s="17">
        <v>0.19974295887767199</v>
      </c>
      <c r="BB474" s="17"/>
      <c r="BC474" s="17">
        <v>0.29919970195193002</v>
      </c>
      <c r="BD474" s="17">
        <v>0.23836254338058399</v>
      </c>
      <c r="BE474" s="17">
        <v>0.20878814661628101</v>
      </c>
      <c r="BF474" s="17"/>
      <c r="BG474" s="17">
        <v>0.28632725203620701</v>
      </c>
      <c r="BH474" s="17">
        <v>0.177199551452523</v>
      </c>
      <c r="BI474" s="17">
        <v>0.17750539488014699</v>
      </c>
    </row>
    <row r="475" spans="2:61" x14ac:dyDescent="0.3">
      <c r="B475" t="s">
        <v>305</v>
      </c>
      <c r="C475" s="17">
        <v>0.165225042731134</v>
      </c>
      <c r="D475" s="17">
        <v>0.198518853282316</v>
      </c>
      <c r="E475" s="17">
        <v>0.138908288447159</v>
      </c>
      <c r="F475" s="17"/>
      <c r="G475" s="17">
        <v>0.19689773208240199</v>
      </c>
      <c r="H475" s="17">
        <v>0.140747992635264</v>
      </c>
      <c r="I475" s="17"/>
      <c r="J475" s="17">
        <v>0.22339987579577</v>
      </c>
      <c r="K475" s="17">
        <v>0.132552959696151</v>
      </c>
      <c r="L475" s="17">
        <v>0.158816328931115</v>
      </c>
      <c r="M475" s="17">
        <v>0.17726736699703499</v>
      </c>
      <c r="N475" s="17">
        <v>0.18705364949626399</v>
      </c>
      <c r="O475" s="17">
        <v>0.14430080601093201</v>
      </c>
      <c r="P475" s="17">
        <v>0.114657834852307</v>
      </c>
      <c r="Q475" s="17">
        <v>0.247129306181332</v>
      </c>
      <c r="R475" s="17">
        <v>0.14527860027133399</v>
      </c>
      <c r="S475" s="17"/>
      <c r="T475" s="17">
        <v>0.220642977572378</v>
      </c>
      <c r="U475" s="17">
        <v>0.12892072121874301</v>
      </c>
      <c r="V475" s="17"/>
      <c r="W475" s="17">
        <v>0.16038298391984501</v>
      </c>
      <c r="X475" s="17">
        <v>0.191766094780638</v>
      </c>
      <c r="Y475" s="17"/>
      <c r="Z475" s="17">
        <v>0.17208566131615199</v>
      </c>
      <c r="AA475" s="17">
        <v>0.15662891661384201</v>
      </c>
      <c r="AB475" s="17"/>
      <c r="AC475" s="17">
        <v>0.17700280070396701</v>
      </c>
      <c r="AD475" s="17">
        <v>0.13673724103547999</v>
      </c>
      <c r="AE475" s="17">
        <v>0</v>
      </c>
      <c r="AF475" s="17"/>
      <c r="AG475" s="17">
        <v>0.224022108485253</v>
      </c>
      <c r="AH475" s="17">
        <v>0.116777304091049</v>
      </c>
      <c r="AI475" s="17"/>
      <c r="AJ475" s="17">
        <v>0.27835755163396497</v>
      </c>
      <c r="AK475" s="17">
        <v>0.11150583483776901</v>
      </c>
      <c r="AL475" s="17"/>
      <c r="AM475" s="17">
        <v>0.15209018345124301</v>
      </c>
      <c r="AN475" s="17">
        <v>0.23802194077817801</v>
      </c>
      <c r="AO475" s="17">
        <v>0.26634518504792098</v>
      </c>
      <c r="AP475" s="17"/>
      <c r="AQ475" s="17">
        <v>0.104360792347447</v>
      </c>
      <c r="AR475" s="17">
        <v>0.23093185610213099</v>
      </c>
      <c r="AS475" s="17">
        <v>0.284374546016115</v>
      </c>
      <c r="AT475" s="17">
        <v>0.27857093529049498</v>
      </c>
      <c r="AU475" s="17">
        <v>0.11466837332784099</v>
      </c>
      <c r="AV475" s="17"/>
      <c r="AW475" s="17">
        <v>0.16455136935783601</v>
      </c>
      <c r="AX475" s="17">
        <v>0.158341644505512</v>
      </c>
      <c r="AY475" s="17">
        <v>0.16058030055671299</v>
      </c>
      <c r="AZ475" s="17">
        <v>0.184890733433555</v>
      </c>
      <c r="BA475" s="17">
        <v>0.17124219575449201</v>
      </c>
      <c r="BB475" s="17"/>
      <c r="BC475" s="17">
        <v>0.16006091093561101</v>
      </c>
      <c r="BD475" s="17">
        <v>0.171678001468411</v>
      </c>
      <c r="BE475" s="17">
        <v>0.14132653263051601</v>
      </c>
      <c r="BF475" s="17"/>
      <c r="BG475" s="17">
        <v>0.168953510861797</v>
      </c>
      <c r="BH475" s="17">
        <v>0.182609227404056</v>
      </c>
      <c r="BI475" s="17">
        <v>0.146477229528053</v>
      </c>
    </row>
    <row r="476" spans="2:61" x14ac:dyDescent="0.3">
      <c r="B476" t="s">
        <v>85</v>
      </c>
      <c r="C476" s="17">
        <v>2.5716864790484999E-2</v>
      </c>
      <c r="D476" s="17">
        <v>2.2728303114008599E-2</v>
      </c>
      <c r="E476" s="17">
        <v>2.8201972913195799E-2</v>
      </c>
      <c r="F476" s="17"/>
      <c r="G476" s="17">
        <v>7.6943777452100201E-3</v>
      </c>
      <c r="H476" s="17">
        <v>4.0516676066857597E-2</v>
      </c>
      <c r="I476" s="17"/>
      <c r="J476" s="17">
        <v>1.7420892251047201E-2</v>
      </c>
      <c r="K476" s="17">
        <v>2.1241697262241701E-2</v>
      </c>
      <c r="L476" s="17">
        <v>3.0793805757332201E-2</v>
      </c>
      <c r="M476" s="17">
        <v>7.5706793139166803E-3</v>
      </c>
      <c r="N476" s="17">
        <v>1.8597036533425999E-2</v>
      </c>
      <c r="O476" s="17">
        <v>2.6052623691391601E-2</v>
      </c>
      <c r="P476" s="17">
        <v>2.24213599346899E-2</v>
      </c>
      <c r="Q476" s="17">
        <v>4.35234070823649E-2</v>
      </c>
      <c r="R476" s="17">
        <v>4.9245331563991801E-2</v>
      </c>
      <c r="S476" s="17"/>
      <c r="T476" s="17">
        <v>6.4109342204941196E-3</v>
      </c>
      <c r="U476" s="17">
        <v>3.8364191193330802E-2</v>
      </c>
      <c r="V476" s="17"/>
      <c r="W476" s="17">
        <v>2.21940868387605E-2</v>
      </c>
      <c r="X476" s="17">
        <v>4.5026467713436803E-2</v>
      </c>
      <c r="Y476" s="17"/>
      <c r="Z476" s="17">
        <v>1.9502932835002901E-2</v>
      </c>
      <c r="AA476" s="17">
        <v>3.5103234291746901E-2</v>
      </c>
      <c r="AB476" s="17"/>
      <c r="AC476" s="17">
        <v>2.71630186279628E-2</v>
      </c>
      <c r="AD476" s="17">
        <v>2.22189372699413E-2</v>
      </c>
      <c r="AE476" s="17">
        <v>0</v>
      </c>
      <c r="AF476" s="17"/>
      <c r="AG476" s="17">
        <v>2.0179309563099702E-2</v>
      </c>
      <c r="AH476" s="17">
        <v>2.45161812762946E-2</v>
      </c>
      <c r="AI476" s="17"/>
      <c r="AJ476" s="17">
        <v>2.0233202961625701E-2</v>
      </c>
      <c r="AK476" s="17">
        <v>2.8811280635070699E-2</v>
      </c>
      <c r="AL476" s="17"/>
      <c r="AM476" s="17">
        <v>2.87885397962757E-2</v>
      </c>
      <c r="AN476" s="17">
        <v>5.6777052750943302E-2</v>
      </c>
      <c r="AO476" s="17">
        <v>1.5048357868429301E-2</v>
      </c>
      <c r="AP476" s="17"/>
      <c r="AQ476" s="17">
        <v>2.96565708968764E-2</v>
      </c>
      <c r="AR476" s="17">
        <v>3.6827677510727498E-2</v>
      </c>
      <c r="AS476" s="17">
        <v>2.70485348104594E-2</v>
      </c>
      <c r="AT476" s="17">
        <v>7.5294792335653497E-3</v>
      </c>
      <c r="AU476" s="17">
        <v>9.6769989476999697E-3</v>
      </c>
      <c r="AV476" s="17"/>
      <c r="AW476" s="17">
        <v>6.7848844579982102E-3</v>
      </c>
      <c r="AX476" s="17">
        <v>2.6903305566883001E-2</v>
      </c>
      <c r="AY476" s="17">
        <v>4.4386716569191499E-2</v>
      </c>
      <c r="AZ476" s="17">
        <v>1.5719709693749199E-2</v>
      </c>
      <c r="BA476" s="17">
        <v>3.3682785810547199E-2</v>
      </c>
      <c r="BB476" s="17"/>
      <c r="BC476" s="17">
        <v>1.8975004734271501E-2</v>
      </c>
      <c r="BD476" s="17">
        <v>2.6603879847619701E-2</v>
      </c>
      <c r="BE476" s="17">
        <v>3.6286806412404601E-2</v>
      </c>
      <c r="BF476" s="17"/>
      <c r="BG476" s="17">
        <v>1.83929280147987E-2</v>
      </c>
      <c r="BH476" s="17">
        <v>3.5163066670599499E-2</v>
      </c>
      <c r="BI476" s="17">
        <v>4.61529123989525E-2</v>
      </c>
    </row>
    <row r="477" spans="2:61" x14ac:dyDescent="0.3">
      <c r="B477" t="s">
        <v>100</v>
      </c>
      <c r="C477" s="17">
        <v>0.21430678362046901</v>
      </c>
      <c r="D477" s="17">
        <v>0.172316502638135</v>
      </c>
      <c r="E477" s="17">
        <v>0.24574875796922399</v>
      </c>
      <c r="F477" s="17"/>
      <c r="G477" s="17">
        <v>0.13896081587095599</v>
      </c>
      <c r="H477" s="17">
        <v>0.27393031374911098</v>
      </c>
      <c r="I477" s="17"/>
      <c r="J477" s="17">
        <v>5.8441349967783197E-2</v>
      </c>
      <c r="K477" s="17">
        <v>0.265230888196202</v>
      </c>
      <c r="L477" s="17">
        <v>0.26841324506568098</v>
      </c>
      <c r="M477" s="17">
        <v>0.217351459490284</v>
      </c>
      <c r="N477" s="17">
        <v>0.22372071314568201</v>
      </c>
      <c r="O477" s="17">
        <v>0.21490673646321701</v>
      </c>
      <c r="P477" s="17">
        <v>0.19360111149158199</v>
      </c>
      <c r="Q477" s="17">
        <v>0.123014687138368</v>
      </c>
      <c r="R477" s="17">
        <v>0.30054346327212</v>
      </c>
      <c r="S477" s="17"/>
      <c r="T477" s="17">
        <v>0.113107973187856</v>
      </c>
      <c r="U477" s="17">
        <v>0.28060218349673599</v>
      </c>
      <c r="V477" s="17"/>
      <c r="W477" s="17">
        <v>0.23438356369714</v>
      </c>
      <c r="X477" s="17">
        <v>0.104258788383593</v>
      </c>
      <c r="Y477" s="17"/>
      <c r="Z477" s="17">
        <v>0.212405552131124</v>
      </c>
      <c r="AA477" s="17">
        <v>0.21738980116593601</v>
      </c>
      <c r="AB477" s="17"/>
      <c r="AC477" s="17">
        <v>0.225529085647144</v>
      </c>
      <c r="AD477" s="17">
        <v>0.18716250748217</v>
      </c>
      <c r="AE477" s="17">
        <v>0</v>
      </c>
      <c r="AF477" s="17"/>
      <c r="AG477" s="17">
        <v>0.18837057324614501</v>
      </c>
      <c r="AH477" s="17">
        <v>0.237813657616465</v>
      </c>
      <c r="AI477" s="17"/>
      <c r="AJ477" s="17">
        <v>0.117918006302697</v>
      </c>
      <c r="AK477" s="17">
        <v>0.26203152992305501</v>
      </c>
      <c r="AL477" s="17"/>
      <c r="AM477" s="17">
        <v>0.22398846790270499</v>
      </c>
      <c r="AN477" s="17">
        <v>0.34704750490002201</v>
      </c>
      <c r="AO477" s="17">
        <v>5.2503462831198701E-2</v>
      </c>
      <c r="AP477" s="17"/>
      <c r="AQ477" s="17">
        <v>0.26167749115503097</v>
      </c>
      <c r="AR477" s="17">
        <v>2.6256306045988401E-2</v>
      </c>
      <c r="AS477" s="17">
        <v>0.122992274333801</v>
      </c>
      <c r="AT477" s="17">
        <v>6.1564773727015798E-2</v>
      </c>
      <c r="AU477" s="17">
        <v>0.40199219971002598</v>
      </c>
      <c r="AV477" s="17"/>
      <c r="AW477" s="17">
        <v>0.16050210943249699</v>
      </c>
      <c r="AX477" s="17">
        <v>0.19964325788808401</v>
      </c>
      <c r="AY477" s="17">
        <v>0.23746380900561001</v>
      </c>
      <c r="AZ477" s="17">
        <v>0.25569564267295303</v>
      </c>
      <c r="BA477" s="17">
        <v>0.25967235098442498</v>
      </c>
      <c r="BB477" s="17"/>
      <c r="BC477" s="17">
        <v>0.17826631824349601</v>
      </c>
      <c r="BD477" s="17">
        <v>0.20700448140891101</v>
      </c>
      <c r="BE477" s="17">
        <v>0.28189552418925501</v>
      </c>
      <c r="BF477" s="17"/>
      <c r="BG477" s="17">
        <v>0.19494173075708601</v>
      </c>
      <c r="BH477" s="17">
        <v>0.24820831953039599</v>
      </c>
      <c r="BI477" s="17">
        <v>0.26217533095815199</v>
      </c>
    </row>
    <row r="478" spans="2:61" x14ac:dyDescent="0.3">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row>
    <row r="479" spans="2:61" x14ac:dyDescent="0.3">
      <c r="B479" s="6" t="s">
        <v>387</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row>
    <row r="480" spans="2:61" x14ac:dyDescent="0.3">
      <c r="B480" s="21" t="s">
        <v>416</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row>
    <row r="481" spans="2:61" x14ac:dyDescent="0.3">
      <c r="B481" t="s">
        <v>175</v>
      </c>
      <c r="C481" s="17">
        <v>0.26609591028840102</v>
      </c>
      <c r="D481" s="17">
        <v>0.28883185203147999</v>
      </c>
      <c r="E481" s="17">
        <v>0.24858879579161</v>
      </c>
      <c r="F481" s="17"/>
      <c r="G481" s="17">
        <v>0.32038192013313499</v>
      </c>
      <c r="H481" s="17">
        <v>0.224018533172686</v>
      </c>
      <c r="I481" s="17"/>
      <c r="J481" s="17">
        <v>0.33624838451889999</v>
      </c>
      <c r="K481" s="17">
        <v>0.25904401998005</v>
      </c>
      <c r="L481" s="17">
        <v>0.226868250394757</v>
      </c>
      <c r="M481" s="17">
        <v>0.217164132124155</v>
      </c>
      <c r="N481" s="17">
        <v>0.27782674498139798</v>
      </c>
      <c r="O481" s="17">
        <v>0.26529062301745399</v>
      </c>
      <c r="P481" s="17">
        <v>0.29099849572139702</v>
      </c>
      <c r="Q481" s="17">
        <v>0.296760581723018</v>
      </c>
      <c r="R481" s="17">
        <v>0.238581838733888</v>
      </c>
      <c r="S481" s="17"/>
      <c r="T481" s="17">
        <v>0.34700998200462901</v>
      </c>
      <c r="U481" s="17">
        <v>0.21308905460390601</v>
      </c>
      <c r="V481" s="17"/>
      <c r="W481" s="17">
        <v>0.25290276860459698</v>
      </c>
      <c r="X481" s="17">
        <v>0.33841222732898901</v>
      </c>
      <c r="Y481" s="17"/>
      <c r="Z481" s="17">
        <v>0.26185131036618597</v>
      </c>
      <c r="AA481" s="17">
        <v>0.273102819935787</v>
      </c>
      <c r="AB481" s="17"/>
      <c r="AC481" s="17">
        <v>0.290439997569299</v>
      </c>
      <c r="AD481" s="17">
        <v>0.20721292657286</v>
      </c>
      <c r="AE481" s="17">
        <v>0</v>
      </c>
      <c r="AF481" s="17"/>
      <c r="AG481" s="17">
        <v>0.33982376154070298</v>
      </c>
      <c r="AH481" s="17">
        <v>0.20167843598412399</v>
      </c>
      <c r="AI481" s="17"/>
      <c r="AJ481" s="17">
        <v>0.41053635598268001</v>
      </c>
      <c r="AK481" s="17">
        <v>0.19902025246401001</v>
      </c>
      <c r="AL481" s="17"/>
      <c r="AM481" s="17">
        <v>0.23863513032038899</v>
      </c>
      <c r="AN481" s="17">
        <v>0.237487881944382</v>
      </c>
      <c r="AO481" s="17">
        <v>0.49675387476212601</v>
      </c>
      <c r="AP481" s="17"/>
      <c r="AQ481" s="17">
        <v>0.194647588902361</v>
      </c>
      <c r="AR481" s="17">
        <v>0.370743084301837</v>
      </c>
      <c r="AS481" s="17">
        <v>0.358827170262214</v>
      </c>
      <c r="AT481" s="17">
        <v>0.54025660375987195</v>
      </c>
      <c r="AU481" s="17">
        <v>0.141330267494612</v>
      </c>
      <c r="AV481" s="17"/>
      <c r="AW481" s="17">
        <v>0.34913561226876599</v>
      </c>
      <c r="AX481" s="17">
        <v>0.26231527046643699</v>
      </c>
      <c r="AY481" s="17">
        <v>0.22924008878808699</v>
      </c>
      <c r="AZ481" s="17">
        <v>0.25515470343341801</v>
      </c>
      <c r="BA481" s="17">
        <v>0.21327933131742299</v>
      </c>
      <c r="BB481" s="17"/>
      <c r="BC481" s="17">
        <v>0.35721214200571899</v>
      </c>
      <c r="BD481" s="17">
        <v>0.24411617282888101</v>
      </c>
      <c r="BE481" s="17">
        <v>0.192913567388179</v>
      </c>
      <c r="BF481" s="17"/>
      <c r="BG481" s="17">
        <v>0.28260161015607599</v>
      </c>
      <c r="BH481" s="17">
        <v>0.25184140300017599</v>
      </c>
      <c r="BI481" s="17">
        <v>0.218207660790918</v>
      </c>
    </row>
    <row r="482" spans="2:61" x14ac:dyDescent="0.3">
      <c r="B482" t="s">
        <v>313</v>
      </c>
      <c r="C482" s="17">
        <v>0.39680257741566899</v>
      </c>
      <c r="D482" s="17">
        <v>0.456382648092231</v>
      </c>
      <c r="E482" s="17">
        <v>0.35001445877082499</v>
      </c>
      <c r="F482" s="17"/>
      <c r="G482" s="17">
        <v>0.39960312469998399</v>
      </c>
      <c r="H482" s="17">
        <v>0.397421113761386</v>
      </c>
      <c r="I482" s="17"/>
      <c r="J482" s="17">
        <v>0.46689498050688399</v>
      </c>
      <c r="K482" s="17">
        <v>0.41785215919040303</v>
      </c>
      <c r="L482" s="17">
        <v>0.417727192015029</v>
      </c>
      <c r="M482" s="17">
        <v>0.35889998044800098</v>
      </c>
      <c r="N482" s="17">
        <v>0.31420758558649398</v>
      </c>
      <c r="O482" s="17">
        <v>0.39529477032196503</v>
      </c>
      <c r="P482" s="17">
        <v>0.33962616644867599</v>
      </c>
      <c r="Q482" s="17">
        <v>0.42262164310487799</v>
      </c>
      <c r="R482" s="17">
        <v>0.40405962977253101</v>
      </c>
      <c r="S482" s="17"/>
      <c r="T482" s="17">
        <v>0.40984586831409803</v>
      </c>
      <c r="U482" s="17">
        <v>0.38825790992286602</v>
      </c>
      <c r="V482" s="17"/>
      <c r="W482" s="17">
        <v>0.39757700720967798</v>
      </c>
      <c r="X482" s="17">
        <v>0.39255765138883703</v>
      </c>
      <c r="Y482" s="17"/>
      <c r="Z482" s="17">
        <v>0.40999662317290297</v>
      </c>
      <c r="AA482" s="17">
        <v>0.380992330399335</v>
      </c>
      <c r="AB482" s="17"/>
      <c r="AC482" s="17">
        <v>0.39147406313846</v>
      </c>
      <c r="AD482" s="17">
        <v>0.40969107948980799</v>
      </c>
      <c r="AE482" s="17">
        <v>0</v>
      </c>
      <c r="AF482" s="17"/>
      <c r="AG482" s="17">
        <v>0.401926323506681</v>
      </c>
      <c r="AH482" s="17">
        <v>0.39053684475726602</v>
      </c>
      <c r="AI482" s="17"/>
      <c r="AJ482" s="17">
        <v>0.394777163537056</v>
      </c>
      <c r="AK482" s="17">
        <v>0.39944279158803297</v>
      </c>
      <c r="AL482" s="17"/>
      <c r="AM482" s="17">
        <v>0.41807751394995701</v>
      </c>
      <c r="AN482" s="17">
        <v>0.35454952527703298</v>
      </c>
      <c r="AO482" s="17">
        <v>0.31789578784417899</v>
      </c>
      <c r="AP482" s="17"/>
      <c r="AQ482" s="17">
        <v>0.410651033940931</v>
      </c>
      <c r="AR482" s="17">
        <v>0.388410977676233</v>
      </c>
      <c r="AS482" s="17">
        <v>0.43553448821891699</v>
      </c>
      <c r="AT482" s="17">
        <v>0.29355181553606902</v>
      </c>
      <c r="AU482" s="17">
        <v>0.31522555712827999</v>
      </c>
      <c r="AV482" s="17"/>
      <c r="AW482" s="17">
        <v>0.416558187158863</v>
      </c>
      <c r="AX482" s="17">
        <v>0.436540065692478</v>
      </c>
      <c r="AY482" s="17">
        <v>0.370002161116879</v>
      </c>
      <c r="AZ482" s="17">
        <v>0.33127019699532501</v>
      </c>
      <c r="BA482" s="17">
        <v>0.373450106827596</v>
      </c>
      <c r="BB482" s="17"/>
      <c r="BC482" s="17">
        <v>0.36434267217252297</v>
      </c>
      <c r="BD482" s="17">
        <v>0.43487580236326001</v>
      </c>
      <c r="BE482" s="17">
        <v>0.357016528211345</v>
      </c>
      <c r="BF482" s="17"/>
      <c r="BG482" s="17">
        <v>0.41148843369521398</v>
      </c>
      <c r="BH482" s="17">
        <v>0.35614113245425899</v>
      </c>
      <c r="BI482" s="17">
        <v>0.36284567241676802</v>
      </c>
    </row>
    <row r="483" spans="2:61" x14ac:dyDescent="0.3">
      <c r="B483" t="s">
        <v>314</v>
      </c>
      <c r="C483" s="17">
        <v>0.167834565700373</v>
      </c>
      <c r="D483" s="17">
        <v>0.13217747815186101</v>
      </c>
      <c r="E483" s="17">
        <v>0.19403454865007799</v>
      </c>
      <c r="F483" s="17"/>
      <c r="G483" s="17">
        <v>0.16530046945986801</v>
      </c>
      <c r="H483" s="17">
        <v>0.16930160445991499</v>
      </c>
      <c r="I483" s="17"/>
      <c r="J483" s="17">
        <v>0.131221253976122</v>
      </c>
      <c r="K483" s="17">
        <v>0.13001522906799201</v>
      </c>
      <c r="L483" s="17">
        <v>0.186796004181535</v>
      </c>
      <c r="M483" s="17">
        <v>0.17689558599291899</v>
      </c>
      <c r="N483" s="17">
        <v>0.22836833034225701</v>
      </c>
      <c r="O483" s="17">
        <v>0.20381879138162901</v>
      </c>
      <c r="P483" s="17">
        <v>0.17034237244040101</v>
      </c>
      <c r="Q483" s="17">
        <v>0.15985691877196201</v>
      </c>
      <c r="R483" s="17">
        <v>0.15796109113587101</v>
      </c>
      <c r="S483" s="17"/>
      <c r="T483" s="17">
        <v>0.13011829717454901</v>
      </c>
      <c r="U483" s="17">
        <v>0.192542515260958</v>
      </c>
      <c r="V483" s="17"/>
      <c r="W483" s="17">
        <v>0.16346044750581001</v>
      </c>
      <c r="X483" s="17">
        <v>0.19181066826276399</v>
      </c>
      <c r="Y483" s="17"/>
      <c r="Z483" s="17">
        <v>0.16532488395241399</v>
      </c>
      <c r="AA483" s="17">
        <v>0.173062504776193</v>
      </c>
      <c r="AB483" s="17"/>
      <c r="AC483" s="17">
        <v>0.16103272120750001</v>
      </c>
      <c r="AD483" s="17">
        <v>0.184286728966473</v>
      </c>
      <c r="AE483" s="17">
        <v>0</v>
      </c>
      <c r="AF483" s="17"/>
      <c r="AG483" s="17">
        <v>0.13520051530815799</v>
      </c>
      <c r="AH483" s="17">
        <v>0.19355187509625199</v>
      </c>
      <c r="AI483" s="17"/>
      <c r="AJ483" s="17">
        <v>0.11152303392217</v>
      </c>
      <c r="AK483" s="17">
        <v>0.19012084129010601</v>
      </c>
      <c r="AL483" s="17"/>
      <c r="AM483" s="17">
        <v>0.1764358833752</v>
      </c>
      <c r="AN483" s="17">
        <v>0.117936126574693</v>
      </c>
      <c r="AO483" s="17">
        <v>7.5357312782009703E-2</v>
      </c>
      <c r="AP483" s="17"/>
      <c r="AQ483" s="17">
        <v>0.19411599359253401</v>
      </c>
      <c r="AR483" s="17">
        <v>7.7805841471481299E-2</v>
      </c>
      <c r="AS483" s="17">
        <v>0.12974930177334701</v>
      </c>
      <c r="AT483" s="17">
        <v>7.4512006759944405E-2</v>
      </c>
      <c r="AU483" s="17">
        <v>0.239554820207066</v>
      </c>
      <c r="AV483" s="17"/>
      <c r="AW483" s="17">
        <v>0.132690293474856</v>
      </c>
      <c r="AX483" s="17">
        <v>0.13208568277448299</v>
      </c>
      <c r="AY483" s="17">
        <v>0.22897152802166601</v>
      </c>
      <c r="AZ483" s="17">
        <v>0.18743038441889001</v>
      </c>
      <c r="BA483" s="17">
        <v>0.20726590615476101</v>
      </c>
      <c r="BB483" s="17"/>
      <c r="BC483" s="17">
        <v>0.14454447641919099</v>
      </c>
      <c r="BD483" s="17">
        <v>0.16112172805107799</v>
      </c>
      <c r="BE483" s="17">
        <v>0.211984892305321</v>
      </c>
      <c r="BF483" s="17"/>
      <c r="BG483" s="17">
        <v>0.15762359093601</v>
      </c>
      <c r="BH483" s="17">
        <v>0.24281981499022701</v>
      </c>
      <c r="BI483" s="17">
        <v>0.17197722128270901</v>
      </c>
    </row>
    <row r="484" spans="2:61" x14ac:dyDescent="0.3">
      <c r="B484" t="s">
        <v>315</v>
      </c>
      <c r="C484" s="17">
        <v>0.101818244165332</v>
      </c>
      <c r="D484" s="17">
        <v>8.4104144944802894E-2</v>
      </c>
      <c r="E484" s="17">
        <v>0.116394903353761</v>
      </c>
      <c r="F484" s="17"/>
      <c r="G484" s="17">
        <v>8.1043746063497304E-2</v>
      </c>
      <c r="H484" s="17">
        <v>0.11514935861581101</v>
      </c>
      <c r="I484" s="17"/>
      <c r="J484" s="17">
        <v>4.0331464251795103E-2</v>
      </c>
      <c r="K484" s="17">
        <v>0.134959811737555</v>
      </c>
      <c r="L484" s="17">
        <v>0.12896466276785801</v>
      </c>
      <c r="M484" s="17">
        <v>0.136282968366984</v>
      </c>
      <c r="N484" s="17">
        <v>0.11034192926858399</v>
      </c>
      <c r="O484" s="17">
        <v>8.1711176880707101E-2</v>
      </c>
      <c r="P484" s="17">
        <v>8.5258207643425704E-2</v>
      </c>
      <c r="Q484" s="17">
        <v>6.8387598236721997E-2</v>
      </c>
      <c r="R484" s="17">
        <v>0.10660308969207501</v>
      </c>
      <c r="S484" s="17"/>
      <c r="T484" s="17">
        <v>7.5053557153358305E-2</v>
      </c>
      <c r="U484" s="17">
        <v>0.119351806273785</v>
      </c>
      <c r="V484" s="17"/>
      <c r="W484" s="17">
        <v>0.109568402602632</v>
      </c>
      <c r="X484" s="17">
        <v>5.9336860420726903E-2</v>
      </c>
      <c r="Y484" s="17"/>
      <c r="Z484" s="17">
        <v>0.100481126774531</v>
      </c>
      <c r="AA484" s="17">
        <v>9.7263062784676196E-2</v>
      </c>
      <c r="AB484" s="17"/>
      <c r="AC484" s="17">
        <v>9.1963631102151305E-2</v>
      </c>
      <c r="AD484" s="17">
        <v>0.12565438202610599</v>
      </c>
      <c r="AE484" s="17">
        <v>0</v>
      </c>
      <c r="AF484" s="17"/>
      <c r="AG484" s="17">
        <v>5.9619074620047403E-2</v>
      </c>
      <c r="AH484" s="17">
        <v>0.141793542547797</v>
      </c>
      <c r="AI484" s="17"/>
      <c r="AJ484" s="17">
        <v>4.1133848639094098E-2</v>
      </c>
      <c r="AK484" s="17">
        <v>0.13197854756817601</v>
      </c>
      <c r="AL484" s="17"/>
      <c r="AM484" s="17">
        <v>0.106295008086427</v>
      </c>
      <c r="AN484" s="17">
        <v>0.160925872422823</v>
      </c>
      <c r="AO484" s="17">
        <v>7.0973102881035699E-2</v>
      </c>
      <c r="AP484" s="17"/>
      <c r="AQ484" s="17">
        <v>0.13110534206522101</v>
      </c>
      <c r="AR484" s="17">
        <v>0.126212419039722</v>
      </c>
      <c r="AS484" s="17">
        <v>3.8187029741365799E-2</v>
      </c>
      <c r="AT484" s="17">
        <v>5.19028233272429E-2</v>
      </c>
      <c r="AU484" s="17">
        <v>0.1121645363606</v>
      </c>
      <c r="AV484" s="17"/>
      <c r="AW484" s="17">
        <v>6.6009434025849301E-2</v>
      </c>
      <c r="AX484" s="17">
        <v>0.107003531087224</v>
      </c>
      <c r="AY484" s="17">
        <v>9.5483411973851504E-2</v>
      </c>
      <c r="AZ484" s="17">
        <v>0.128579734352119</v>
      </c>
      <c r="BA484" s="17">
        <v>0.12433206341198801</v>
      </c>
      <c r="BB484" s="17"/>
      <c r="BC484" s="17">
        <v>8.6396608602618899E-2</v>
      </c>
      <c r="BD484" s="17">
        <v>0.106520264785696</v>
      </c>
      <c r="BE484" s="17">
        <v>0.110862156472534</v>
      </c>
      <c r="BF484" s="17"/>
      <c r="BG484" s="17">
        <v>9.2183805793307094E-2</v>
      </c>
      <c r="BH484" s="17">
        <v>9.0335042324486303E-2</v>
      </c>
      <c r="BI484" s="17">
        <v>0.13848072628102101</v>
      </c>
    </row>
    <row r="485" spans="2:61" x14ac:dyDescent="0.3">
      <c r="B485" t="s">
        <v>316</v>
      </c>
      <c r="C485" s="17">
        <v>5.0410581666046797E-2</v>
      </c>
      <c r="D485" s="17">
        <v>2.9877278941945001E-2</v>
      </c>
      <c r="E485" s="17">
        <v>6.7102306352918903E-2</v>
      </c>
      <c r="F485" s="17"/>
      <c r="G485" s="17">
        <v>2.6559369992924801E-2</v>
      </c>
      <c r="H485" s="17">
        <v>6.8898640412741796E-2</v>
      </c>
      <c r="I485" s="17"/>
      <c r="J485" s="17">
        <v>1.5766048990503701E-2</v>
      </c>
      <c r="K485" s="17">
        <v>3.1063677963498501E-2</v>
      </c>
      <c r="L485" s="17">
        <v>2.5014743391592199E-2</v>
      </c>
      <c r="M485" s="17">
        <v>9.5615974440106305E-2</v>
      </c>
      <c r="N485" s="17">
        <v>4.9294592470506E-2</v>
      </c>
      <c r="O485" s="17">
        <v>4.7759834836765699E-2</v>
      </c>
      <c r="P485" s="17">
        <v>9.8345363004123304E-2</v>
      </c>
      <c r="Q485" s="17">
        <v>3.8814247217130102E-2</v>
      </c>
      <c r="R485" s="17">
        <v>6.8770647337815904E-2</v>
      </c>
      <c r="S485" s="17"/>
      <c r="T485" s="17">
        <v>2.9016019473214499E-2</v>
      </c>
      <c r="U485" s="17">
        <v>6.4426171866051499E-2</v>
      </c>
      <c r="V485" s="17"/>
      <c r="W485" s="17">
        <v>5.9607315867953897E-2</v>
      </c>
      <c r="X485" s="17">
        <v>0</v>
      </c>
      <c r="Y485" s="17"/>
      <c r="Z485" s="17">
        <v>4.5807862767300901E-2</v>
      </c>
      <c r="AA485" s="17">
        <v>5.7649384218444802E-2</v>
      </c>
      <c r="AB485" s="17"/>
      <c r="AC485" s="17">
        <v>5.2317275641094001E-2</v>
      </c>
      <c r="AD485" s="17">
        <v>4.5798709017556997E-2</v>
      </c>
      <c r="AE485" s="17">
        <v>0</v>
      </c>
      <c r="AF485" s="17"/>
      <c r="AG485" s="17">
        <v>5.0160078074805999E-2</v>
      </c>
      <c r="AH485" s="17">
        <v>5.1517617879658202E-2</v>
      </c>
      <c r="AI485" s="17"/>
      <c r="AJ485" s="17">
        <v>3.1057851081011299E-2</v>
      </c>
      <c r="AK485" s="17">
        <v>5.9165587183689097E-2</v>
      </c>
      <c r="AL485" s="17"/>
      <c r="AM485" s="17">
        <v>4.6603598433772903E-2</v>
      </c>
      <c r="AN485" s="17">
        <v>6.5412506510998905E-2</v>
      </c>
      <c r="AO485" s="17">
        <v>2.9568731763691201E-2</v>
      </c>
      <c r="AP485" s="17"/>
      <c r="AQ485" s="17">
        <v>5.6375757154800803E-2</v>
      </c>
      <c r="AR485" s="17">
        <v>0</v>
      </c>
      <c r="AS485" s="17">
        <v>2.1159913093729599E-2</v>
      </c>
      <c r="AT485" s="17">
        <v>3.9776750616872303E-2</v>
      </c>
      <c r="AU485" s="17">
        <v>0.127664614578373</v>
      </c>
      <c r="AV485" s="17"/>
      <c r="AW485" s="17">
        <v>1.98483886609577E-2</v>
      </c>
      <c r="AX485" s="17">
        <v>4.7756355387113002E-2</v>
      </c>
      <c r="AY485" s="17">
        <v>5.87443515569522E-2</v>
      </c>
      <c r="AZ485" s="17">
        <v>9.2133513396978298E-2</v>
      </c>
      <c r="BA485" s="17">
        <v>2.8825472525326998E-2</v>
      </c>
      <c r="BB485" s="17"/>
      <c r="BC485" s="17">
        <v>3.6253339531160597E-2</v>
      </c>
      <c r="BD485" s="17">
        <v>4.3600758600039799E-2</v>
      </c>
      <c r="BE485" s="17">
        <v>6.9003322916999399E-2</v>
      </c>
      <c r="BF485" s="17"/>
      <c r="BG485" s="17">
        <v>4.1246019314965097E-2</v>
      </c>
      <c r="BH485" s="17">
        <v>3.1773345349933202E-2</v>
      </c>
      <c r="BI485" s="17">
        <v>8.8232576274603694E-2</v>
      </c>
    </row>
    <row r="486" spans="2:61" x14ac:dyDescent="0.3">
      <c r="B486" t="s">
        <v>85</v>
      </c>
      <c r="C486" s="17">
        <v>1.70381207641781E-2</v>
      </c>
      <c r="D486" s="17">
        <v>8.6265978376803207E-3</v>
      </c>
      <c r="E486" s="17">
        <v>2.3864987080807198E-2</v>
      </c>
      <c r="F486" s="17"/>
      <c r="G486" s="17">
        <v>7.1113696505905304E-3</v>
      </c>
      <c r="H486" s="17">
        <v>2.5210749577460001E-2</v>
      </c>
      <c r="I486" s="17"/>
      <c r="J486" s="17">
        <v>9.5378677557953206E-3</v>
      </c>
      <c r="K486" s="17">
        <v>2.7065102060501198E-2</v>
      </c>
      <c r="L486" s="17">
        <v>1.46291472492289E-2</v>
      </c>
      <c r="M486" s="17">
        <v>1.51413586278334E-2</v>
      </c>
      <c r="N486" s="17">
        <v>1.9960817350761301E-2</v>
      </c>
      <c r="O486" s="17">
        <v>6.12480356147961E-3</v>
      </c>
      <c r="P486" s="17">
        <v>1.5429394741977499E-2</v>
      </c>
      <c r="Q486" s="17">
        <v>1.3559010946290801E-2</v>
      </c>
      <c r="R486" s="17">
        <v>2.4023703327818901E-2</v>
      </c>
      <c r="S486" s="17"/>
      <c r="T486" s="17">
        <v>8.9562758801511808E-3</v>
      </c>
      <c r="U486" s="17">
        <v>2.2332542072433501E-2</v>
      </c>
      <c r="V486" s="17"/>
      <c r="W486" s="17">
        <v>1.6884058209328201E-2</v>
      </c>
      <c r="X486" s="17">
        <v>1.78825925986833E-2</v>
      </c>
      <c r="Y486" s="17"/>
      <c r="Z486" s="17">
        <v>1.6538192966665002E-2</v>
      </c>
      <c r="AA486" s="17">
        <v>1.7929897885563401E-2</v>
      </c>
      <c r="AB486" s="17"/>
      <c r="AC486" s="17">
        <v>1.2772311341495099E-2</v>
      </c>
      <c r="AD486" s="17">
        <v>2.73561739271958E-2</v>
      </c>
      <c r="AE486" s="17">
        <v>0</v>
      </c>
      <c r="AF486" s="17"/>
      <c r="AG486" s="17">
        <v>1.32702469496044E-2</v>
      </c>
      <c r="AH486" s="17">
        <v>2.0921683734902601E-2</v>
      </c>
      <c r="AI486" s="17"/>
      <c r="AJ486" s="17">
        <v>1.09717468379875E-2</v>
      </c>
      <c r="AK486" s="17">
        <v>2.02719799059859E-2</v>
      </c>
      <c r="AL486" s="17"/>
      <c r="AM486" s="17">
        <v>1.39528658342538E-2</v>
      </c>
      <c r="AN486" s="17">
        <v>6.3688087270070401E-2</v>
      </c>
      <c r="AO486" s="17">
        <v>9.4511899669581997E-3</v>
      </c>
      <c r="AP486" s="17"/>
      <c r="AQ486" s="17">
        <v>1.31042843441527E-2</v>
      </c>
      <c r="AR486" s="17">
        <v>3.6827677510727498E-2</v>
      </c>
      <c r="AS486" s="17">
        <v>1.6542096910426199E-2</v>
      </c>
      <c r="AT486" s="17">
        <v>0</v>
      </c>
      <c r="AU486" s="17">
        <v>6.4060204231068701E-2</v>
      </c>
      <c r="AV486" s="17"/>
      <c r="AW486" s="17">
        <v>1.57580844107084E-2</v>
      </c>
      <c r="AX486" s="17">
        <v>1.4299094592265599E-2</v>
      </c>
      <c r="AY486" s="17">
        <v>1.7558458542563798E-2</v>
      </c>
      <c r="AZ486" s="17">
        <v>5.4314674032695399E-3</v>
      </c>
      <c r="BA486" s="17">
        <v>5.2847119762904897E-2</v>
      </c>
      <c r="BB486" s="17"/>
      <c r="BC486" s="17">
        <v>1.1250761268787299E-2</v>
      </c>
      <c r="BD486" s="17">
        <v>9.7652733710449306E-3</v>
      </c>
      <c r="BE486" s="17">
        <v>5.8219532705620997E-2</v>
      </c>
      <c r="BF486" s="17"/>
      <c r="BG486" s="17">
        <v>1.48565401044273E-2</v>
      </c>
      <c r="BH486" s="17">
        <v>2.7089261880917901E-2</v>
      </c>
      <c r="BI486" s="17">
        <v>2.02561429539799E-2</v>
      </c>
    </row>
    <row r="487" spans="2:61" x14ac:dyDescent="0.3">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row>
    <row r="488" spans="2:61" x14ac:dyDescent="0.3">
      <c r="B488" s="6" t="s">
        <v>388</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row>
    <row r="489" spans="2:61" x14ac:dyDescent="0.3">
      <c r="B489" s="21" t="s">
        <v>416</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row>
    <row r="490" spans="2:61" x14ac:dyDescent="0.3">
      <c r="B490" t="s">
        <v>175</v>
      </c>
      <c r="C490" s="17">
        <v>0.245108759854507</v>
      </c>
      <c r="D490" s="17">
        <v>0.26330540768012001</v>
      </c>
      <c r="E490" s="17">
        <v>0.231194348277319</v>
      </c>
      <c r="F490" s="17"/>
      <c r="G490" s="17">
        <v>0.28721478515327797</v>
      </c>
      <c r="H490" s="17">
        <v>0.21275405371169701</v>
      </c>
      <c r="I490" s="17"/>
      <c r="J490" s="17">
        <v>0.30161995153374299</v>
      </c>
      <c r="K490" s="17">
        <v>0.21975609717502301</v>
      </c>
      <c r="L490" s="17">
        <v>0.22330994687112901</v>
      </c>
      <c r="M490" s="17">
        <v>0.18396875300893101</v>
      </c>
      <c r="N490" s="17">
        <v>0.28032273701805899</v>
      </c>
      <c r="O490" s="17">
        <v>0.21695700123783901</v>
      </c>
      <c r="P490" s="17">
        <v>0.28445831812121403</v>
      </c>
      <c r="Q490" s="17">
        <v>0.25803148961182698</v>
      </c>
      <c r="R490" s="17">
        <v>0.25302010653135198</v>
      </c>
      <c r="S490" s="17"/>
      <c r="T490" s="17">
        <v>0.30998647711472699</v>
      </c>
      <c r="U490" s="17">
        <v>0.20260732934915901</v>
      </c>
      <c r="V490" s="17"/>
      <c r="W490" s="17">
        <v>0.225820700474818</v>
      </c>
      <c r="X490" s="17">
        <v>0.35083349552619197</v>
      </c>
      <c r="Y490" s="17"/>
      <c r="Z490" s="17">
        <v>0.23322323998025801</v>
      </c>
      <c r="AA490" s="17">
        <v>0.26317740538135598</v>
      </c>
      <c r="AB490" s="17"/>
      <c r="AC490" s="17">
        <v>0.27340814947731101</v>
      </c>
      <c r="AD490" s="17">
        <v>0.176658771194352</v>
      </c>
      <c r="AE490" s="17">
        <v>0</v>
      </c>
      <c r="AF490" s="17"/>
      <c r="AG490" s="17">
        <v>0.316019540906264</v>
      </c>
      <c r="AH490" s="17">
        <v>0.18645463343272201</v>
      </c>
      <c r="AI490" s="17"/>
      <c r="AJ490" s="17">
        <v>0.39155217558927202</v>
      </c>
      <c r="AK490" s="17">
        <v>0.17793627611684401</v>
      </c>
      <c r="AL490" s="17"/>
      <c r="AM490" s="17">
        <v>0.22757186529923801</v>
      </c>
      <c r="AN490" s="17">
        <v>0.11529832268244</v>
      </c>
      <c r="AO490" s="17">
        <v>0.40221626668899202</v>
      </c>
      <c r="AP490" s="17"/>
      <c r="AQ490" s="17">
        <v>0.17246590093002501</v>
      </c>
      <c r="AR490" s="17">
        <v>0.30634175260147201</v>
      </c>
      <c r="AS490" s="17">
        <v>0.38139743762914802</v>
      </c>
      <c r="AT490" s="17">
        <v>0.43531504330093801</v>
      </c>
      <c r="AU490" s="17">
        <v>0.135504415926819</v>
      </c>
      <c r="AV490" s="17"/>
      <c r="AW490" s="17">
        <v>0.34236923947818199</v>
      </c>
      <c r="AX490" s="17">
        <v>0.248573580579174</v>
      </c>
      <c r="AY490" s="17">
        <v>0.19164943093240699</v>
      </c>
      <c r="AZ490" s="17">
        <v>0.23104508993518899</v>
      </c>
      <c r="BA490" s="17">
        <v>0.17769807772987101</v>
      </c>
      <c r="BB490" s="17"/>
      <c r="BC490" s="17">
        <v>0.326230674004857</v>
      </c>
      <c r="BD490" s="17">
        <v>0.23596404291638001</v>
      </c>
      <c r="BE490" s="17">
        <v>0.15242808009150299</v>
      </c>
      <c r="BF490" s="17"/>
      <c r="BG490" s="17">
        <v>0.26137403920705998</v>
      </c>
      <c r="BH490" s="17">
        <v>0.27883284088735799</v>
      </c>
      <c r="BI490" s="17">
        <v>0.178739348133548</v>
      </c>
    </row>
    <row r="491" spans="2:61" x14ac:dyDescent="0.3">
      <c r="B491" t="s">
        <v>313</v>
      </c>
      <c r="C491" s="17">
        <v>0.34656407412107298</v>
      </c>
      <c r="D491" s="17">
        <v>0.38999463698723402</v>
      </c>
      <c r="E491" s="17">
        <v>0.30960251478218898</v>
      </c>
      <c r="F491" s="17"/>
      <c r="G491" s="17">
        <v>0.375702408253412</v>
      </c>
      <c r="H491" s="17">
        <v>0.32089413522101801</v>
      </c>
      <c r="I491" s="17"/>
      <c r="J491" s="17">
        <v>0.473172669761659</v>
      </c>
      <c r="K491" s="17">
        <v>0.34203425808135302</v>
      </c>
      <c r="L491" s="17">
        <v>0.31412290239929203</v>
      </c>
      <c r="M491" s="17">
        <v>0.32743040848933103</v>
      </c>
      <c r="N491" s="17">
        <v>0.34249996684580802</v>
      </c>
      <c r="O491" s="17">
        <v>0.33104181055010901</v>
      </c>
      <c r="P491" s="17">
        <v>0.254815699117381</v>
      </c>
      <c r="Q491" s="17">
        <v>0.36672431208675699</v>
      </c>
      <c r="R491" s="17">
        <v>0.33503960460751397</v>
      </c>
      <c r="S491" s="17"/>
      <c r="T491" s="17">
        <v>0.395243351020168</v>
      </c>
      <c r="U491" s="17">
        <v>0.31467425136607202</v>
      </c>
      <c r="V491" s="17"/>
      <c r="W491" s="17">
        <v>0.35222719945299602</v>
      </c>
      <c r="X491" s="17">
        <v>0.31552246350556201</v>
      </c>
      <c r="Y491" s="17"/>
      <c r="Z491" s="17">
        <v>0.37780273705767897</v>
      </c>
      <c r="AA491" s="17">
        <v>0.30371983972482097</v>
      </c>
      <c r="AB491" s="17"/>
      <c r="AC491" s="17">
        <v>0.34148903061247399</v>
      </c>
      <c r="AD491" s="17">
        <v>0.358839486249874</v>
      </c>
      <c r="AE491" s="17">
        <v>0</v>
      </c>
      <c r="AF491" s="17"/>
      <c r="AG491" s="17">
        <v>0.36933188009319901</v>
      </c>
      <c r="AH491" s="17">
        <v>0.32768421540821302</v>
      </c>
      <c r="AI491" s="17"/>
      <c r="AJ491" s="17">
        <v>0.36806581708753999</v>
      </c>
      <c r="AK491" s="17">
        <v>0.33925080942670699</v>
      </c>
      <c r="AL491" s="17"/>
      <c r="AM491" s="17">
        <v>0.35508890163129497</v>
      </c>
      <c r="AN491" s="17">
        <v>0.41158790282074398</v>
      </c>
      <c r="AO491" s="17">
        <v>0.34825960245015702</v>
      </c>
      <c r="AP491" s="17"/>
      <c r="AQ491" s="17">
        <v>0.34321599696960398</v>
      </c>
      <c r="AR491" s="17">
        <v>0.38352264962003502</v>
      </c>
      <c r="AS491" s="17">
        <v>0.38661640832843902</v>
      </c>
      <c r="AT491" s="17">
        <v>0.33608573401347502</v>
      </c>
      <c r="AU491" s="17">
        <v>0.251317469328596</v>
      </c>
      <c r="AV491" s="17"/>
      <c r="AW491" s="17">
        <v>0.399416392300322</v>
      </c>
      <c r="AX491" s="17">
        <v>0.36059362778193699</v>
      </c>
      <c r="AY491" s="17">
        <v>0.31350614749785399</v>
      </c>
      <c r="AZ491" s="17">
        <v>0.33525302145734698</v>
      </c>
      <c r="BA491" s="17">
        <v>0.274066953960308</v>
      </c>
      <c r="BB491" s="17"/>
      <c r="BC491" s="17">
        <v>0.33298370003788702</v>
      </c>
      <c r="BD491" s="17">
        <v>0.37485259292851802</v>
      </c>
      <c r="BE491" s="17">
        <v>0.31884690892818701</v>
      </c>
      <c r="BF491" s="17"/>
      <c r="BG491" s="17">
        <v>0.36239565125758999</v>
      </c>
      <c r="BH491" s="17">
        <v>0.29476210204151498</v>
      </c>
      <c r="BI491" s="17">
        <v>0.313138742375972</v>
      </c>
    </row>
    <row r="492" spans="2:61" x14ac:dyDescent="0.3">
      <c r="B492" t="s">
        <v>314</v>
      </c>
      <c r="C492" s="17">
        <v>0.20405314546158901</v>
      </c>
      <c r="D492" s="17">
        <v>0.19659718113861899</v>
      </c>
      <c r="E492" s="17">
        <v>0.21067684984972701</v>
      </c>
      <c r="F492" s="17"/>
      <c r="G492" s="17">
        <v>0.20043162371820999</v>
      </c>
      <c r="H492" s="17">
        <v>0.20847521785079901</v>
      </c>
      <c r="I492" s="17"/>
      <c r="J492" s="17">
        <v>0.129172405963041</v>
      </c>
      <c r="K492" s="17">
        <v>0.207506523181994</v>
      </c>
      <c r="L492" s="17">
        <v>0.270479365188183</v>
      </c>
      <c r="M492" s="17">
        <v>0.25758192971315202</v>
      </c>
      <c r="N492" s="17">
        <v>0.194431146517166</v>
      </c>
      <c r="O492" s="17">
        <v>0.217519913216174</v>
      </c>
      <c r="P492" s="17">
        <v>0.22395690963342599</v>
      </c>
      <c r="Q492" s="17">
        <v>0.20692847356488001</v>
      </c>
      <c r="R492" s="17">
        <v>0.16329751693943301</v>
      </c>
      <c r="S492" s="17"/>
      <c r="T492" s="17">
        <v>0.16263962064601001</v>
      </c>
      <c r="U492" s="17">
        <v>0.23118316977904599</v>
      </c>
      <c r="V492" s="17"/>
      <c r="W492" s="17">
        <v>0.19838901093556499</v>
      </c>
      <c r="X492" s="17">
        <v>0.23510028783006001</v>
      </c>
      <c r="Y492" s="17"/>
      <c r="Z492" s="17">
        <v>0.20472164689908401</v>
      </c>
      <c r="AA492" s="17">
        <v>0.20493092249519801</v>
      </c>
      <c r="AB492" s="17"/>
      <c r="AC492" s="17">
        <v>0.19660682445323999</v>
      </c>
      <c r="AD492" s="17">
        <v>0.222064155429472</v>
      </c>
      <c r="AE492" s="17">
        <v>0</v>
      </c>
      <c r="AF492" s="17"/>
      <c r="AG492" s="17">
        <v>0.15986351412425201</v>
      </c>
      <c r="AH492" s="17">
        <v>0.23700836455063201</v>
      </c>
      <c r="AI492" s="17"/>
      <c r="AJ492" s="17">
        <v>0.140459607328348</v>
      </c>
      <c r="AK492" s="17">
        <v>0.22975336726229201</v>
      </c>
      <c r="AL492" s="17"/>
      <c r="AM492" s="17">
        <v>0.21224032627332701</v>
      </c>
      <c r="AN492" s="17">
        <v>0.233600564770025</v>
      </c>
      <c r="AO492" s="17">
        <v>0.14119233396681899</v>
      </c>
      <c r="AP492" s="17"/>
      <c r="AQ492" s="17">
        <v>0.23771097772898001</v>
      </c>
      <c r="AR492" s="17">
        <v>0.200970155161247</v>
      </c>
      <c r="AS492" s="17">
        <v>0.138343144090738</v>
      </c>
      <c r="AT492" s="17">
        <v>0.120555225462081</v>
      </c>
      <c r="AU492" s="17">
        <v>0.24422063831568</v>
      </c>
      <c r="AV492" s="17"/>
      <c r="AW492" s="17">
        <v>0.13919971049098001</v>
      </c>
      <c r="AX492" s="17">
        <v>0.195424897164414</v>
      </c>
      <c r="AY492" s="17">
        <v>0.241623832135334</v>
      </c>
      <c r="AZ492" s="17">
        <v>0.21246511981949001</v>
      </c>
      <c r="BA492" s="17">
        <v>0.27358883330270001</v>
      </c>
      <c r="BB492" s="17"/>
      <c r="BC492" s="17">
        <v>0.153507263222942</v>
      </c>
      <c r="BD492" s="17">
        <v>0.214056304723724</v>
      </c>
      <c r="BE492" s="17">
        <v>0.25357712539392202</v>
      </c>
      <c r="BF492" s="17"/>
      <c r="BG492" s="17">
        <v>0.19499243624214899</v>
      </c>
      <c r="BH492" s="17">
        <v>0.23713370762892499</v>
      </c>
      <c r="BI492" s="17">
        <v>0.22129242977879901</v>
      </c>
    </row>
    <row r="493" spans="2:61" x14ac:dyDescent="0.3">
      <c r="B493" t="s">
        <v>315</v>
      </c>
      <c r="C493" s="17">
        <v>0.11268000645142701</v>
      </c>
      <c r="D493" s="17">
        <v>8.2390196957110903E-2</v>
      </c>
      <c r="E493" s="17">
        <v>0.13741896224479799</v>
      </c>
      <c r="F493" s="17"/>
      <c r="G493" s="17">
        <v>8.52003258338382E-2</v>
      </c>
      <c r="H493" s="17">
        <v>0.13578087098205299</v>
      </c>
      <c r="I493" s="17"/>
      <c r="J493" s="17">
        <v>5.5359011757291299E-2</v>
      </c>
      <c r="K493" s="17">
        <v>0.14251955792495999</v>
      </c>
      <c r="L493" s="17">
        <v>0.106170678218378</v>
      </c>
      <c r="M493" s="17">
        <v>0.13803229568750999</v>
      </c>
      <c r="N493" s="17">
        <v>9.6877629047595198E-2</v>
      </c>
      <c r="O493" s="17">
        <v>0.12347569373221701</v>
      </c>
      <c r="P493" s="17">
        <v>0.12696975988468201</v>
      </c>
      <c r="Q493" s="17">
        <v>8.8231901175265401E-2</v>
      </c>
      <c r="R493" s="17">
        <v>0.119213903810162</v>
      </c>
      <c r="S493" s="17"/>
      <c r="T493" s="17">
        <v>7.8022083050112795E-2</v>
      </c>
      <c r="U493" s="17">
        <v>0.13538443233300601</v>
      </c>
      <c r="V493" s="17"/>
      <c r="W493" s="17">
        <v>0.124694234903812</v>
      </c>
      <c r="X493" s="17">
        <v>4.6825733482673298E-2</v>
      </c>
      <c r="Y493" s="17"/>
      <c r="Z493" s="17">
        <v>0.103479803993882</v>
      </c>
      <c r="AA493" s="17">
        <v>0.125416293036857</v>
      </c>
      <c r="AB493" s="17"/>
      <c r="AC493" s="17">
        <v>0.102731938184567</v>
      </c>
      <c r="AD493" s="17">
        <v>0.13674219186013301</v>
      </c>
      <c r="AE493" s="17">
        <v>0</v>
      </c>
      <c r="AF493" s="17"/>
      <c r="AG493" s="17">
        <v>7.6294008848537903E-2</v>
      </c>
      <c r="AH493" s="17">
        <v>0.14247452971421801</v>
      </c>
      <c r="AI493" s="17"/>
      <c r="AJ493" s="17">
        <v>5.4901919095580398E-2</v>
      </c>
      <c r="AK493" s="17">
        <v>0.14028107784403199</v>
      </c>
      <c r="AL493" s="17"/>
      <c r="AM493" s="17">
        <v>0.121526447611745</v>
      </c>
      <c r="AN493" s="17">
        <v>0.18308730829292399</v>
      </c>
      <c r="AO493" s="17">
        <v>5.1304888923852203E-2</v>
      </c>
      <c r="AP493" s="17"/>
      <c r="AQ493" s="17">
        <v>0.144609453169594</v>
      </c>
      <c r="AR493" s="17">
        <v>4.44605505379181E-2</v>
      </c>
      <c r="AS493" s="17">
        <v>5.8134795885576102E-2</v>
      </c>
      <c r="AT493" s="17">
        <v>5.36677611579248E-2</v>
      </c>
      <c r="AU493" s="17">
        <v>0.13082813454612599</v>
      </c>
      <c r="AV493" s="17"/>
      <c r="AW493" s="17">
        <v>6.6276051656012497E-2</v>
      </c>
      <c r="AX493" s="17">
        <v>0.109322606068833</v>
      </c>
      <c r="AY493" s="17">
        <v>0.13628250941138501</v>
      </c>
      <c r="AZ493" s="17">
        <v>0.111983696359056</v>
      </c>
      <c r="BA493" s="17">
        <v>0.17146885809651299</v>
      </c>
      <c r="BB493" s="17"/>
      <c r="BC493" s="17">
        <v>0.10952233158996399</v>
      </c>
      <c r="BD493" s="17">
        <v>0.11033074819025</v>
      </c>
      <c r="BE493" s="17">
        <v>0.114959723497043</v>
      </c>
      <c r="BF493" s="17"/>
      <c r="BG493" s="17">
        <v>9.9894456245366303E-2</v>
      </c>
      <c r="BH493" s="17">
        <v>0.133205737111427</v>
      </c>
      <c r="BI493" s="17">
        <v>0.14694582570404599</v>
      </c>
    </row>
    <row r="494" spans="2:61" x14ac:dyDescent="0.3">
      <c r="B494" t="s">
        <v>316</v>
      </c>
      <c r="C494" s="17">
        <v>7.4227305200334506E-2</v>
      </c>
      <c r="D494" s="17">
        <v>5.7422920902147803E-2</v>
      </c>
      <c r="E494" s="17">
        <v>8.7987633928153799E-2</v>
      </c>
      <c r="F494" s="17"/>
      <c r="G494" s="17">
        <v>4.4648430792502303E-2</v>
      </c>
      <c r="H494" s="17">
        <v>9.60370839355464E-2</v>
      </c>
      <c r="I494" s="17"/>
      <c r="J494" s="17">
        <v>3.11380932284703E-2</v>
      </c>
      <c r="K494" s="17">
        <v>6.9409891055567802E-2</v>
      </c>
      <c r="L494" s="17">
        <v>5.5123301565686698E-2</v>
      </c>
      <c r="M494" s="17">
        <v>8.5415933787159698E-2</v>
      </c>
      <c r="N494" s="17">
        <v>4.73106666871849E-2</v>
      </c>
      <c r="O494" s="17">
        <v>9.87559741407011E-2</v>
      </c>
      <c r="P494" s="17">
        <v>0.10208461587230799</v>
      </c>
      <c r="Q494" s="17">
        <v>5.2373258163420901E-2</v>
      </c>
      <c r="R494" s="17">
        <v>0.118015978901808</v>
      </c>
      <c r="S494" s="17"/>
      <c r="T494" s="17">
        <v>4.5330329838873799E-2</v>
      </c>
      <c r="U494" s="17">
        <v>9.31577306530951E-2</v>
      </c>
      <c r="V494" s="17"/>
      <c r="W494" s="17">
        <v>8.0474655989775795E-2</v>
      </c>
      <c r="X494" s="17">
        <v>3.9983346393492901E-2</v>
      </c>
      <c r="Y494" s="17"/>
      <c r="Z494" s="17">
        <v>6.7018960997851595E-2</v>
      </c>
      <c r="AA494" s="17">
        <v>8.1849563749486501E-2</v>
      </c>
      <c r="AB494" s="17"/>
      <c r="AC494" s="17">
        <v>7.4278846046057195E-2</v>
      </c>
      <c r="AD494" s="17">
        <v>7.4102639249856994E-2</v>
      </c>
      <c r="AE494" s="17">
        <v>0</v>
      </c>
      <c r="AF494" s="17"/>
      <c r="AG494" s="17">
        <v>6.7271939198528502E-2</v>
      </c>
      <c r="AH494" s="17">
        <v>8.3087734889836104E-2</v>
      </c>
      <c r="AI494" s="17"/>
      <c r="AJ494" s="17">
        <v>2.7884776165013E-2</v>
      </c>
      <c r="AK494" s="17">
        <v>9.5011174857496897E-2</v>
      </c>
      <c r="AL494" s="17"/>
      <c r="AM494" s="17">
        <v>6.9262999093118297E-2</v>
      </c>
      <c r="AN494" s="17">
        <v>5.6425901433867297E-2</v>
      </c>
      <c r="AO494" s="17">
        <v>3.7402968468651099E-2</v>
      </c>
      <c r="AP494" s="17"/>
      <c r="AQ494" s="17">
        <v>8.9515282290093701E-2</v>
      </c>
      <c r="AR494" s="17">
        <v>2.7877214568600199E-2</v>
      </c>
      <c r="AS494" s="17">
        <v>1.5955854139894799E-2</v>
      </c>
      <c r="AT494" s="17">
        <v>4.0691546287260398E-2</v>
      </c>
      <c r="AU494" s="17">
        <v>0.192143074329719</v>
      </c>
      <c r="AV494" s="17"/>
      <c r="AW494" s="17">
        <v>3.66051354146276E-2</v>
      </c>
      <c r="AX494" s="17">
        <v>7.1068280965983097E-2</v>
      </c>
      <c r="AY494" s="17">
        <v>9.6092658880360907E-2</v>
      </c>
      <c r="AZ494" s="17">
        <v>0.10382160502564899</v>
      </c>
      <c r="BA494" s="17">
        <v>5.88552592887664E-2</v>
      </c>
      <c r="BB494" s="17"/>
      <c r="BC494" s="17">
        <v>6.8206393132899196E-2</v>
      </c>
      <c r="BD494" s="17">
        <v>5.5642511862253503E-2</v>
      </c>
      <c r="BE494" s="17">
        <v>0.112726965748512</v>
      </c>
      <c r="BF494" s="17"/>
      <c r="BG494" s="17">
        <v>6.3807675851367193E-2</v>
      </c>
      <c r="BH494" s="17">
        <v>3.8153286794955901E-2</v>
      </c>
      <c r="BI494" s="17">
        <v>0.12323980095292</v>
      </c>
    </row>
    <row r="495" spans="2:61" x14ac:dyDescent="0.3">
      <c r="B495" t="s">
        <v>85</v>
      </c>
      <c r="C495" s="17">
        <v>1.7366708911068899E-2</v>
      </c>
      <c r="D495" s="17">
        <v>1.02896563347684E-2</v>
      </c>
      <c r="E495" s="17">
        <v>2.3119690917812599E-2</v>
      </c>
      <c r="F495" s="17"/>
      <c r="G495" s="17">
        <v>6.8024262487596304E-3</v>
      </c>
      <c r="H495" s="17">
        <v>2.6058638298886602E-2</v>
      </c>
      <c r="I495" s="17"/>
      <c r="J495" s="17">
        <v>9.5378677557953206E-3</v>
      </c>
      <c r="K495" s="17">
        <v>1.8773672581102602E-2</v>
      </c>
      <c r="L495" s="17">
        <v>3.0793805757332201E-2</v>
      </c>
      <c r="M495" s="17">
        <v>7.5706793139166803E-3</v>
      </c>
      <c r="N495" s="17">
        <v>3.8557853884187303E-2</v>
      </c>
      <c r="O495" s="17">
        <v>1.2249607122959199E-2</v>
      </c>
      <c r="P495" s="17">
        <v>7.7146973709887497E-3</v>
      </c>
      <c r="Q495" s="17">
        <v>2.7710565397849499E-2</v>
      </c>
      <c r="R495" s="17">
        <v>1.1412889209732401E-2</v>
      </c>
      <c r="S495" s="17"/>
      <c r="T495" s="17">
        <v>8.7781383301086709E-3</v>
      </c>
      <c r="U495" s="17">
        <v>2.2993086519622299E-2</v>
      </c>
      <c r="V495" s="17"/>
      <c r="W495" s="17">
        <v>1.8394198243033101E-2</v>
      </c>
      <c r="X495" s="17">
        <v>1.17346732620197E-2</v>
      </c>
      <c r="Y495" s="17"/>
      <c r="Z495" s="17">
        <v>1.37536110712455E-2</v>
      </c>
      <c r="AA495" s="17">
        <v>2.09059756122809E-2</v>
      </c>
      <c r="AB495" s="17"/>
      <c r="AC495" s="17">
        <v>1.1485211226351299E-2</v>
      </c>
      <c r="AD495" s="17">
        <v>3.1592756016312701E-2</v>
      </c>
      <c r="AE495" s="17">
        <v>0</v>
      </c>
      <c r="AF495" s="17"/>
      <c r="AG495" s="17">
        <v>1.12191168292179E-2</v>
      </c>
      <c r="AH495" s="17">
        <v>2.3290522004378499E-2</v>
      </c>
      <c r="AI495" s="17"/>
      <c r="AJ495" s="17">
        <v>1.71357047342473E-2</v>
      </c>
      <c r="AK495" s="17">
        <v>1.7767294492627601E-2</v>
      </c>
      <c r="AL495" s="17"/>
      <c r="AM495" s="17">
        <v>1.4309460091276399E-2</v>
      </c>
      <c r="AN495" s="17">
        <v>0</v>
      </c>
      <c r="AO495" s="17">
        <v>1.9623939501528499E-2</v>
      </c>
      <c r="AP495" s="17"/>
      <c r="AQ495" s="17">
        <v>1.24823889117021E-2</v>
      </c>
      <c r="AR495" s="17">
        <v>3.6827677510727498E-2</v>
      </c>
      <c r="AS495" s="17">
        <v>1.95523599262039E-2</v>
      </c>
      <c r="AT495" s="17">
        <v>1.3684689778321201E-2</v>
      </c>
      <c r="AU495" s="17">
        <v>4.5986267553060498E-2</v>
      </c>
      <c r="AV495" s="17"/>
      <c r="AW495" s="17">
        <v>1.6133470659875498E-2</v>
      </c>
      <c r="AX495" s="17">
        <v>1.50170074396583E-2</v>
      </c>
      <c r="AY495" s="17">
        <v>2.08454211426598E-2</v>
      </c>
      <c r="AZ495" s="17">
        <v>5.4314674032695399E-3</v>
      </c>
      <c r="BA495" s="17">
        <v>4.4322017621841701E-2</v>
      </c>
      <c r="BB495" s="17"/>
      <c r="BC495" s="17">
        <v>9.5496380114516305E-3</v>
      </c>
      <c r="BD495" s="17">
        <v>9.1537993788746806E-3</v>
      </c>
      <c r="BE495" s="17">
        <v>4.7461196340833199E-2</v>
      </c>
      <c r="BF495" s="17"/>
      <c r="BG495" s="17">
        <v>1.7535741196467801E-2</v>
      </c>
      <c r="BH495" s="17">
        <v>1.79123255358196E-2</v>
      </c>
      <c r="BI495" s="17">
        <v>1.6643853054715899E-2</v>
      </c>
    </row>
    <row r="496" spans="2:61" x14ac:dyDescent="0.3">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row>
    <row r="497" spans="2:61" x14ac:dyDescent="0.3">
      <c r="B497" s="6" t="s">
        <v>389</v>
      </c>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row>
    <row r="498" spans="2:61" x14ac:dyDescent="0.3">
      <c r="B498" s="21" t="s">
        <v>416</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row>
    <row r="499" spans="2:61" x14ac:dyDescent="0.3">
      <c r="B499" t="s">
        <v>175</v>
      </c>
      <c r="C499" s="17">
        <v>0.27579858961967302</v>
      </c>
      <c r="D499" s="17">
        <v>0.29039994646002898</v>
      </c>
      <c r="E499" s="17">
        <v>0.263358431236278</v>
      </c>
      <c r="F499" s="17"/>
      <c r="G499" s="17">
        <v>0.331929177326727</v>
      </c>
      <c r="H499" s="17">
        <v>0.23229628348620801</v>
      </c>
      <c r="I499" s="17"/>
      <c r="J499" s="17">
        <v>0.35235893024187398</v>
      </c>
      <c r="K499" s="17">
        <v>0.22383462727685199</v>
      </c>
      <c r="L499" s="17">
        <v>0.25273325746198599</v>
      </c>
      <c r="M499" s="17">
        <v>0.212024832186156</v>
      </c>
      <c r="N499" s="17">
        <v>0.32058982860600699</v>
      </c>
      <c r="O499" s="17">
        <v>0.27962896072188498</v>
      </c>
      <c r="P499" s="17">
        <v>0.26136267687789599</v>
      </c>
      <c r="Q499" s="17">
        <v>0.31573052600160401</v>
      </c>
      <c r="R499" s="17">
        <v>0.29110192671281199</v>
      </c>
      <c r="S499" s="17"/>
      <c r="T499" s="17">
        <v>0.35684980202091598</v>
      </c>
      <c r="U499" s="17">
        <v>0.22270189299224899</v>
      </c>
      <c r="V499" s="17"/>
      <c r="W499" s="17">
        <v>0.26537539328279702</v>
      </c>
      <c r="X499" s="17">
        <v>0.33293184786392599</v>
      </c>
      <c r="Y499" s="17"/>
      <c r="Z499" s="17">
        <v>0.27121389557476999</v>
      </c>
      <c r="AA499" s="17">
        <v>0.28339493093423301</v>
      </c>
      <c r="AB499" s="17"/>
      <c r="AC499" s="17">
        <v>0.29432034882535602</v>
      </c>
      <c r="AD499" s="17">
        <v>0.23099853476006099</v>
      </c>
      <c r="AE499" s="17">
        <v>0</v>
      </c>
      <c r="AF499" s="17"/>
      <c r="AG499" s="17">
        <v>0.33880666187761199</v>
      </c>
      <c r="AH499" s="17">
        <v>0.22141475701424801</v>
      </c>
      <c r="AI499" s="17"/>
      <c r="AJ499" s="17">
        <v>0.42316275034155199</v>
      </c>
      <c r="AK499" s="17">
        <v>0.20746165579776299</v>
      </c>
      <c r="AL499" s="17"/>
      <c r="AM499" s="17">
        <v>0.244455207635566</v>
      </c>
      <c r="AN499" s="17">
        <v>0.237487881944382</v>
      </c>
      <c r="AO499" s="17">
        <v>0.51135991918158996</v>
      </c>
      <c r="AP499" s="17"/>
      <c r="AQ499" s="17">
        <v>0.200530049083431</v>
      </c>
      <c r="AR499" s="17">
        <v>0.36764964482322499</v>
      </c>
      <c r="AS499" s="17">
        <v>0.36460134558006602</v>
      </c>
      <c r="AT499" s="17">
        <v>0.56097304434941997</v>
      </c>
      <c r="AU499" s="17">
        <v>0.18441441157499799</v>
      </c>
      <c r="AV499" s="17"/>
      <c r="AW499" s="17">
        <v>0.36568637228551598</v>
      </c>
      <c r="AX499" s="17">
        <v>0.29513792485768098</v>
      </c>
      <c r="AY499" s="17">
        <v>0.211566845586073</v>
      </c>
      <c r="AZ499" s="17">
        <v>0.24538835861613101</v>
      </c>
      <c r="BA499" s="17">
        <v>0.214547294807547</v>
      </c>
      <c r="BB499" s="17"/>
      <c r="BC499" s="17">
        <v>0.35390978939666801</v>
      </c>
      <c r="BD499" s="17">
        <v>0.26728083319807799</v>
      </c>
      <c r="BE499" s="17">
        <v>0.19643568921631799</v>
      </c>
      <c r="BF499" s="17"/>
      <c r="BG499" s="17">
        <v>0.29388976575607501</v>
      </c>
      <c r="BH499" s="17">
        <v>0.21252114228674401</v>
      </c>
      <c r="BI499" s="17">
        <v>0.239305204915085</v>
      </c>
    </row>
    <row r="500" spans="2:61" x14ac:dyDescent="0.3">
      <c r="B500" t="s">
        <v>313</v>
      </c>
      <c r="C500" s="17">
        <v>0.381018645243559</v>
      </c>
      <c r="D500" s="17">
        <v>0.40885417625666398</v>
      </c>
      <c r="E500" s="17">
        <v>0.358237455884162</v>
      </c>
      <c r="F500" s="17"/>
      <c r="G500" s="17">
        <v>0.40279849434884901</v>
      </c>
      <c r="H500" s="17">
        <v>0.366133912609518</v>
      </c>
      <c r="I500" s="17"/>
      <c r="J500" s="17">
        <v>0.466433335352538</v>
      </c>
      <c r="K500" s="17">
        <v>0.43317909587709402</v>
      </c>
      <c r="L500" s="17">
        <v>0.371147307995081</v>
      </c>
      <c r="M500" s="17">
        <v>0.39176420891520503</v>
      </c>
      <c r="N500" s="17">
        <v>0.36988480789835598</v>
      </c>
      <c r="O500" s="17">
        <v>0.29769724503147499</v>
      </c>
      <c r="P500" s="17">
        <v>0.37256314848635302</v>
      </c>
      <c r="Q500" s="17">
        <v>0.327293446508505</v>
      </c>
      <c r="R500" s="17">
        <v>0.33533495295045801</v>
      </c>
      <c r="S500" s="17"/>
      <c r="T500" s="17">
        <v>0.40154501415322102</v>
      </c>
      <c r="U500" s="17">
        <v>0.36757180897091402</v>
      </c>
      <c r="V500" s="17"/>
      <c r="W500" s="17">
        <v>0.38061774527448899</v>
      </c>
      <c r="X500" s="17">
        <v>0.383216121019962</v>
      </c>
      <c r="Y500" s="17"/>
      <c r="Z500" s="17">
        <v>0.38413327875714598</v>
      </c>
      <c r="AA500" s="17">
        <v>0.37990894781752299</v>
      </c>
      <c r="AB500" s="17"/>
      <c r="AC500" s="17">
        <v>0.37919234621537601</v>
      </c>
      <c r="AD500" s="17">
        <v>0.38543606022796001</v>
      </c>
      <c r="AE500" s="17">
        <v>0</v>
      </c>
      <c r="AF500" s="17"/>
      <c r="AG500" s="17">
        <v>0.38206569837406801</v>
      </c>
      <c r="AH500" s="17">
        <v>0.38180736667328102</v>
      </c>
      <c r="AI500" s="17"/>
      <c r="AJ500" s="17">
        <v>0.390015828392759</v>
      </c>
      <c r="AK500" s="17">
        <v>0.376840482026504</v>
      </c>
      <c r="AL500" s="17"/>
      <c r="AM500" s="17">
        <v>0.40674036593815099</v>
      </c>
      <c r="AN500" s="17">
        <v>0.17661593276208701</v>
      </c>
      <c r="AO500" s="17">
        <v>0.28073123099882202</v>
      </c>
      <c r="AP500" s="17"/>
      <c r="AQ500" s="17">
        <v>0.38806750348742403</v>
      </c>
      <c r="AR500" s="17">
        <v>0.33827434141752299</v>
      </c>
      <c r="AS500" s="17">
        <v>0.45530727037156099</v>
      </c>
      <c r="AT500" s="17">
        <v>0.26086561211739001</v>
      </c>
      <c r="AU500" s="17">
        <v>0.28766304958501898</v>
      </c>
      <c r="AV500" s="17"/>
      <c r="AW500" s="17">
        <v>0.45094257197010901</v>
      </c>
      <c r="AX500" s="17">
        <v>0.382786607044734</v>
      </c>
      <c r="AY500" s="17">
        <v>0.35237811899597898</v>
      </c>
      <c r="AZ500" s="17">
        <v>0.32572269365782702</v>
      </c>
      <c r="BA500" s="17">
        <v>0.39704352593218101</v>
      </c>
      <c r="BB500" s="17"/>
      <c r="BC500" s="17">
        <v>0.37099307778232199</v>
      </c>
      <c r="BD500" s="17">
        <v>0.40455672814580201</v>
      </c>
      <c r="BE500" s="17">
        <v>0.37910162626973398</v>
      </c>
      <c r="BF500" s="17"/>
      <c r="BG500" s="17">
        <v>0.38610475673349498</v>
      </c>
      <c r="BH500" s="17">
        <v>0.36620398317548303</v>
      </c>
      <c r="BI500" s="17">
        <v>0.37134320191310899</v>
      </c>
    </row>
    <row r="501" spans="2:61" x14ac:dyDescent="0.3">
      <c r="B501" t="s">
        <v>314</v>
      </c>
      <c r="C501" s="17">
        <v>0.181688162674356</v>
      </c>
      <c r="D501" s="17">
        <v>0.176880687896634</v>
      </c>
      <c r="E501" s="17">
        <v>0.18611083149779001</v>
      </c>
      <c r="F501" s="17"/>
      <c r="G501" s="17">
        <v>0.155873231582418</v>
      </c>
      <c r="H501" s="17">
        <v>0.20394171882884601</v>
      </c>
      <c r="I501" s="17"/>
      <c r="J501" s="17">
        <v>0.108427830397249</v>
      </c>
      <c r="K501" s="17">
        <v>0.15523385240296</v>
      </c>
      <c r="L501" s="17">
        <v>0.21853578690063599</v>
      </c>
      <c r="M501" s="17">
        <v>0.214067234246333</v>
      </c>
      <c r="N501" s="17">
        <v>0.134776855863557</v>
      </c>
      <c r="O501" s="17">
        <v>0.247222338707864</v>
      </c>
      <c r="P501" s="17">
        <v>0.15172646144246299</v>
      </c>
      <c r="Q501" s="17">
        <v>0.25124592254129902</v>
      </c>
      <c r="R501" s="17">
        <v>0.20451522454021101</v>
      </c>
      <c r="S501" s="17"/>
      <c r="T501" s="17">
        <v>0.128530954502799</v>
      </c>
      <c r="U501" s="17">
        <v>0.21651148082379101</v>
      </c>
      <c r="V501" s="17"/>
      <c r="W501" s="17">
        <v>0.178101043956298</v>
      </c>
      <c r="X501" s="17">
        <v>0.20135044029513999</v>
      </c>
      <c r="Y501" s="17"/>
      <c r="Z501" s="17">
        <v>0.18754913177347801</v>
      </c>
      <c r="AA501" s="17">
        <v>0.174714538383173</v>
      </c>
      <c r="AB501" s="17"/>
      <c r="AC501" s="17">
        <v>0.17403188238557901</v>
      </c>
      <c r="AD501" s="17">
        <v>0.20020701788399001</v>
      </c>
      <c r="AE501" s="17">
        <v>0</v>
      </c>
      <c r="AF501" s="17"/>
      <c r="AG501" s="17">
        <v>0.15349895289225901</v>
      </c>
      <c r="AH501" s="17">
        <v>0.202712921318039</v>
      </c>
      <c r="AI501" s="17"/>
      <c r="AJ501" s="17">
        <v>0.121853263188704</v>
      </c>
      <c r="AK501" s="17">
        <v>0.207298650434973</v>
      </c>
      <c r="AL501" s="17"/>
      <c r="AM501" s="17">
        <v>0.185632790697496</v>
      </c>
      <c r="AN501" s="17">
        <v>0.346121650773972</v>
      </c>
      <c r="AO501" s="17">
        <v>0.132658582309512</v>
      </c>
      <c r="AP501" s="17"/>
      <c r="AQ501" s="17">
        <v>0.20642601044120701</v>
      </c>
      <c r="AR501" s="17">
        <v>0.257248336248524</v>
      </c>
      <c r="AS501" s="17">
        <v>0.126530271859052</v>
      </c>
      <c r="AT501" s="17">
        <v>8.9646438018482197E-2</v>
      </c>
      <c r="AU501" s="17">
        <v>0.23679884227911399</v>
      </c>
      <c r="AV501" s="17"/>
      <c r="AW501" s="17">
        <v>0.110245710024862</v>
      </c>
      <c r="AX501" s="17">
        <v>0.168493997233717</v>
      </c>
      <c r="AY501" s="17">
        <v>0.224294058424582</v>
      </c>
      <c r="AZ501" s="17">
        <v>0.20235438554333701</v>
      </c>
      <c r="BA501" s="17">
        <v>0.24944209397283801</v>
      </c>
      <c r="BB501" s="17"/>
      <c r="BC501" s="17">
        <v>0.13899168294461201</v>
      </c>
      <c r="BD501" s="17">
        <v>0.17845181566229801</v>
      </c>
      <c r="BE501" s="17">
        <v>0.198802035214593</v>
      </c>
      <c r="BF501" s="17"/>
      <c r="BG501" s="17">
        <v>0.17126029355201899</v>
      </c>
      <c r="BH501" s="17">
        <v>0.266893944548663</v>
      </c>
      <c r="BI501" s="17">
        <v>0.182495644180067</v>
      </c>
    </row>
    <row r="502" spans="2:61" x14ac:dyDescent="0.3">
      <c r="B502" t="s">
        <v>315</v>
      </c>
      <c r="C502" s="17">
        <v>9.1650750811233903E-2</v>
      </c>
      <c r="D502" s="17">
        <v>7.4650590770082598E-2</v>
      </c>
      <c r="E502" s="17">
        <v>0.105621551504216</v>
      </c>
      <c r="F502" s="17"/>
      <c r="G502" s="17">
        <v>7.2520144258004501E-2</v>
      </c>
      <c r="H502" s="17">
        <v>0.107829100468123</v>
      </c>
      <c r="I502" s="17"/>
      <c r="J502" s="17">
        <v>4.8214488747047E-2</v>
      </c>
      <c r="K502" s="17">
        <v>0.11952445265900299</v>
      </c>
      <c r="L502" s="17">
        <v>7.1666540319277897E-2</v>
      </c>
      <c r="M502" s="17">
        <v>0.106927831518092</v>
      </c>
      <c r="N502" s="17">
        <v>0.125453915161574</v>
      </c>
      <c r="O502" s="17">
        <v>9.5514193449139501E-2</v>
      </c>
      <c r="P502" s="17">
        <v>0.115279618010889</v>
      </c>
      <c r="Q502" s="17">
        <v>6.5053072109719307E-2</v>
      </c>
      <c r="R502" s="17">
        <v>6.9719194418968705E-2</v>
      </c>
      <c r="S502" s="17"/>
      <c r="T502" s="17">
        <v>6.2704661991674099E-2</v>
      </c>
      <c r="U502" s="17">
        <v>0.11061335051910801</v>
      </c>
      <c r="V502" s="17"/>
      <c r="W502" s="17">
        <v>0.10115387300781201</v>
      </c>
      <c r="X502" s="17">
        <v>3.9560747223470798E-2</v>
      </c>
      <c r="Y502" s="17"/>
      <c r="Z502" s="17">
        <v>9.1120001933975597E-2</v>
      </c>
      <c r="AA502" s="17">
        <v>8.7813614166055903E-2</v>
      </c>
      <c r="AB502" s="17"/>
      <c r="AC502" s="17">
        <v>8.9571147043656693E-2</v>
      </c>
      <c r="AD502" s="17">
        <v>9.6680854152882301E-2</v>
      </c>
      <c r="AE502" s="17">
        <v>0</v>
      </c>
      <c r="AF502" s="17"/>
      <c r="AG502" s="17">
        <v>6.3255631305908805E-2</v>
      </c>
      <c r="AH502" s="17">
        <v>0.11688904967739699</v>
      </c>
      <c r="AI502" s="17"/>
      <c r="AJ502" s="17">
        <v>3.6576928026583501E-2</v>
      </c>
      <c r="AK502" s="17">
        <v>0.118726937273954</v>
      </c>
      <c r="AL502" s="17"/>
      <c r="AM502" s="17">
        <v>9.8480189551536396E-2</v>
      </c>
      <c r="AN502" s="17">
        <v>0.18212537317833899</v>
      </c>
      <c r="AO502" s="17">
        <v>5.4419931203682298E-2</v>
      </c>
      <c r="AP502" s="17"/>
      <c r="AQ502" s="17">
        <v>0.127701329482452</v>
      </c>
      <c r="AR502" s="17">
        <v>0</v>
      </c>
      <c r="AS502" s="17">
        <v>2.1534896032102901E-2</v>
      </c>
      <c r="AT502" s="17">
        <v>7.3207334334653304E-2</v>
      </c>
      <c r="AU502" s="17">
        <v>7.8629609652598006E-2</v>
      </c>
      <c r="AV502" s="17"/>
      <c r="AW502" s="17">
        <v>3.0553584680036501E-2</v>
      </c>
      <c r="AX502" s="17">
        <v>9.6319569606947597E-2</v>
      </c>
      <c r="AY502" s="17">
        <v>0.1123765185218</v>
      </c>
      <c r="AZ502" s="17">
        <v>0.14027318727458199</v>
      </c>
      <c r="BA502" s="17">
        <v>6.0944442422592303E-2</v>
      </c>
      <c r="BB502" s="17"/>
      <c r="BC502" s="17">
        <v>7.4136336246621304E-2</v>
      </c>
      <c r="BD502" s="17">
        <v>9.7568257706748401E-2</v>
      </c>
      <c r="BE502" s="17">
        <v>0.11347748937098701</v>
      </c>
      <c r="BF502" s="17"/>
      <c r="BG502" s="17">
        <v>9.2761339838362294E-2</v>
      </c>
      <c r="BH502" s="17">
        <v>7.0880198620058593E-2</v>
      </c>
      <c r="BI502" s="17">
        <v>9.6584719028767294E-2</v>
      </c>
    </row>
    <row r="503" spans="2:61" x14ac:dyDescent="0.3">
      <c r="B503" t="s">
        <v>316</v>
      </c>
      <c r="C503" s="17">
        <v>5.4281723331280202E-2</v>
      </c>
      <c r="D503" s="17">
        <v>3.8197690500348401E-2</v>
      </c>
      <c r="E503" s="17">
        <v>6.7401408398762394E-2</v>
      </c>
      <c r="F503" s="17"/>
      <c r="G503" s="17">
        <v>3.3370207167695003E-2</v>
      </c>
      <c r="H503" s="17">
        <v>6.4350709808989007E-2</v>
      </c>
      <c r="I503" s="17"/>
      <c r="J503" s="17">
        <v>1.50275475054961E-2</v>
      </c>
      <c r="K503" s="17">
        <v>5.0114561603434797E-2</v>
      </c>
      <c r="L503" s="17">
        <v>5.5123301565686698E-2</v>
      </c>
      <c r="M503" s="17">
        <v>6.7645213820296493E-2</v>
      </c>
      <c r="N503" s="17">
        <v>2.4201038807307899E-2</v>
      </c>
      <c r="O503" s="17">
        <v>7.3812458528157293E-2</v>
      </c>
      <c r="P503" s="17">
        <v>9.1353397811410997E-2</v>
      </c>
      <c r="Q503" s="17">
        <v>2.7118021892581699E-2</v>
      </c>
      <c r="R503" s="17">
        <v>7.9813517746243803E-2</v>
      </c>
      <c r="S503" s="17"/>
      <c r="T503" s="17">
        <v>4.3206187054121402E-2</v>
      </c>
      <c r="U503" s="17">
        <v>6.1537313621318902E-2</v>
      </c>
      <c r="V503" s="17"/>
      <c r="W503" s="17">
        <v>5.9613153729740902E-2</v>
      </c>
      <c r="X503" s="17">
        <v>2.5058250998817502E-2</v>
      </c>
      <c r="Y503" s="17"/>
      <c r="Z503" s="17">
        <v>5.0853680390810903E-2</v>
      </c>
      <c r="AA503" s="17">
        <v>5.7827403857275701E-2</v>
      </c>
      <c r="AB503" s="17"/>
      <c r="AC503" s="17">
        <v>5.2537139914181102E-2</v>
      </c>
      <c r="AD503" s="17">
        <v>5.8501486255809997E-2</v>
      </c>
      <c r="AE503" s="17">
        <v>0</v>
      </c>
      <c r="AF503" s="17"/>
      <c r="AG503" s="17">
        <v>5.2932428816393602E-2</v>
      </c>
      <c r="AH503" s="17">
        <v>5.7577677150136002E-2</v>
      </c>
      <c r="AI503" s="17"/>
      <c r="AJ503" s="17">
        <v>1.99073597533291E-2</v>
      </c>
      <c r="AK503" s="17">
        <v>7.0408531564574495E-2</v>
      </c>
      <c r="AL503" s="17"/>
      <c r="AM503" s="17">
        <v>5.2647341983658003E-2</v>
      </c>
      <c r="AN503" s="17">
        <v>0</v>
      </c>
      <c r="AO503" s="17">
        <v>1.13791463394355E-2</v>
      </c>
      <c r="AP503" s="17"/>
      <c r="AQ503" s="17">
        <v>6.5413266634644293E-2</v>
      </c>
      <c r="AR503" s="17">
        <v>0</v>
      </c>
      <c r="AS503" s="17">
        <v>1.9235089392996001E-2</v>
      </c>
      <c r="AT503" s="17">
        <v>1.53075711800539E-2</v>
      </c>
      <c r="AU503" s="17">
        <v>0.147734931481217</v>
      </c>
      <c r="AV503" s="17"/>
      <c r="AW503" s="17">
        <v>1.7923996153555E-2</v>
      </c>
      <c r="AX503" s="17">
        <v>4.7466732671759201E-2</v>
      </c>
      <c r="AY503" s="17">
        <v>8.2570385188601395E-2</v>
      </c>
      <c r="AZ503" s="17">
        <v>7.4829477282867596E-2</v>
      </c>
      <c r="BA503" s="17">
        <v>5.28241374921323E-2</v>
      </c>
      <c r="BB503" s="17"/>
      <c r="BC503" s="17">
        <v>5.5219187270508598E-2</v>
      </c>
      <c r="BD503" s="17">
        <v>4.2744597029228601E-2</v>
      </c>
      <c r="BE503" s="17">
        <v>6.1253032473076001E-2</v>
      </c>
      <c r="BF503" s="17"/>
      <c r="BG503" s="17">
        <v>4.3152277586048997E-2</v>
      </c>
      <c r="BH503" s="17">
        <v>4.61254980887238E-2</v>
      </c>
      <c r="BI503" s="17">
        <v>9.4395396556398795E-2</v>
      </c>
    </row>
    <row r="504" spans="2:61" x14ac:dyDescent="0.3">
      <c r="B504" t="s">
        <v>85</v>
      </c>
      <c r="C504" s="17">
        <v>1.55621283198986E-2</v>
      </c>
      <c r="D504" s="17">
        <v>1.10169081162421E-2</v>
      </c>
      <c r="E504" s="17">
        <v>1.9270321478791201E-2</v>
      </c>
      <c r="F504" s="17"/>
      <c r="G504" s="17">
        <v>3.50874531630575E-3</v>
      </c>
      <c r="H504" s="17">
        <v>2.5448274798315702E-2</v>
      </c>
      <c r="I504" s="17"/>
      <c r="J504" s="17">
        <v>9.5378677557953206E-3</v>
      </c>
      <c r="K504" s="17">
        <v>1.81134101806554E-2</v>
      </c>
      <c r="L504" s="17">
        <v>3.0793805757332201E-2</v>
      </c>
      <c r="M504" s="17">
        <v>7.5706793139166803E-3</v>
      </c>
      <c r="N504" s="17">
        <v>2.5093553663198102E-2</v>
      </c>
      <c r="O504" s="17">
        <v>6.12480356147961E-3</v>
      </c>
      <c r="P504" s="17">
        <v>7.7146973709887497E-3</v>
      </c>
      <c r="Q504" s="17">
        <v>1.3559010946290801E-2</v>
      </c>
      <c r="R504" s="17">
        <v>1.95151836313067E-2</v>
      </c>
      <c r="S504" s="17"/>
      <c r="T504" s="17">
        <v>7.16338027726928E-3</v>
      </c>
      <c r="U504" s="17">
        <v>2.1064153072619302E-2</v>
      </c>
      <c r="V504" s="17"/>
      <c r="W504" s="17">
        <v>1.51387907488629E-2</v>
      </c>
      <c r="X504" s="17">
        <v>1.78825925986833E-2</v>
      </c>
      <c r="Y504" s="17"/>
      <c r="Z504" s="17">
        <v>1.5130011569819701E-2</v>
      </c>
      <c r="AA504" s="17">
        <v>1.6340564841739201E-2</v>
      </c>
      <c r="AB504" s="17"/>
      <c r="AC504" s="17">
        <v>1.0347135615851599E-2</v>
      </c>
      <c r="AD504" s="17">
        <v>2.8176046719296698E-2</v>
      </c>
      <c r="AE504" s="17">
        <v>0</v>
      </c>
      <c r="AF504" s="17"/>
      <c r="AG504" s="17">
        <v>9.4406267337582492E-3</v>
      </c>
      <c r="AH504" s="17">
        <v>1.9598228166898601E-2</v>
      </c>
      <c r="AI504" s="17"/>
      <c r="AJ504" s="17">
        <v>8.4838702970722896E-3</v>
      </c>
      <c r="AK504" s="17">
        <v>1.9263742902231099E-2</v>
      </c>
      <c r="AL504" s="17"/>
      <c r="AM504" s="17">
        <v>1.2044104193592701E-2</v>
      </c>
      <c r="AN504" s="17">
        <v>5.76491613412198E-2</v>
      </c>
      <c r="AO504" s="17">
        <v>9.4511899669581997E-3</v>
      </c>
      <c r="AP504" s="17"/>
      <c r="AQ504" s="17">
        <v>1.1861840870841901E-2</v>
      </c>
      <c r="AR504" s="17">
        <v>3.6827677510727498E-2</v>
      </c>
      <c r="AS504" s="17">
        <v>1.27911267642226E-2</v>
      </c>
      <c r="AT504" s="17">
        <v>0</v>
      </c>
      <c r="AU504" s="17">
        <v>6.4759155427054405E-2</v>
      </c>
      <c r="AV504" s="17"/>
      <c r="AW504" s="17">
        <v>2.4647764885921901E-2</v>
      </c>
      <c r="AX504" s="17">
        <v>9.7951685851611694E-3</v>
      </c>
      <c r="AY504" s="17">
        <v>1.68140732829654E-2</v>
      </c>
      <c r="AZ504" s="17">
        <v>1.1431897625255E-2</v>
      </c>
      <c r="BA504" s="17">
        <v>2.51985053727093E-2</v>
      </c>
      <c r="BB504" s="17"/>
      <c r="BC504" s="17">
        <v>6.7499263592679703E-3</v>
      </c>
      <c r="BD504" s="17">
        <v>9.3977682578446405E-3</v>
      </c>
      <c r="BE504" s="17">
        <v>5.09301274552919E-2</v>
      </c>
      <c r="BF504" s="17"/>
      <c r="BG504" s="17">
        <v>1.2831566533999601E-2</v>
      </c>
      <c r="BH504" s="17">
        <v>3.7375233280328997E-2</v>
      </c>
      <c r="BI504" s="17">
        <v>1.58758334065724E-2</v>
      </c>
    </row>
    <row r="505" spans="2:61" x14ac:dyDescent="0.3">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row>
    <row r="506" spans="2:61" x14ac:dyDescent="0.3">
      <c r="B506" s="6" t="s">
        <v>390</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row>
    <row r="507" spans="2:61" x14ac:dyDescent="0.3">
      <c r="B507" s="21" t="s">
        <v>416</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row>
    <row r="508" spans="2:61" x14ac:dyDescent="0.3">
      <c r="B508" t="s">
        <v>175</v>
      </c>
      <c r="C508" s="17">
        <v>0.30001254967066399</v>
      </c>
      <c r="D508" s="17">
        <v>0.32828684674188102</v>
      </c>
      <c r="E508" s="17">
        <v>0.27511793543952201</v>
      </c>
      <c r="F508" s="17"/>
      <c r="G508" s="17">
        <v>0.35492683136815201</v>
      </c>
      <c r="H508" s="17">
        <v>0.25767272692281101</v>
      </c>
      <c r="I508" s="17"/>
      <c r="J508" s="17">
        <v>0.38253117367474199</v>
      </c>
      <c r="K508" s="17">
        <v>0.25068116960910503</v>
      </c>
      <c r="L508" s="17">
        <v>0.274311385564601</v>
      </c>
      <c r="M508" s="17">
        <v>0.24102193397578001</v>
      </c>
      <c r="N508" s="17">
        <v>0.33210519475979999</v>
      </c>
      <c r="O508" s="17">
        <v>0.30226863914748098</v>
      </c>
      <c r="P508" s="17">
        <v>0.31302056621360402</v>
      </c>
      <c r="Q508" s="17">
        <v>0.33655841756189803</v>
      </c>
      <c r="R508" s="17">
        <v>0.29907548428128899</v>
      </c>
      <c r="S508" s="17"/>
      <c r="T508" s="17">
        <v>0.37139284805629702</v>
      </c>
      <c r="U508" s="17">
        <v>0.25325127446858098</v>
      </c>
      <c r="V508" s="17"/>
      <c r="W508" s="17">
        <v>0.28055688027685699</v>
      </c>
      <c r="X508" s="17">
        <v>0.40665601563499798</v>
      </c>
      <c r="Y508" s="17"/>
      <c r="Z508" s="17">
        <v>0.31299824333362197</v>
      </c>
      <c r="AA508" s="17">
        <v>0.28195283397416498</v>
      </c>
      <c r="AB508" s="17"/>
      <c r="AC508" s="17">
        <v>0.32976789446990001</v>
      </c>
      <c r="AD508" s="17">
        <v>0.22804092621043301</v>
      </c>
      <c r="AE508" s="17">
        <v>0</v>
      </c>
      <c r="AF508" s="17"/>
      <c r="AG508" s="17">
        <v>0.36741055944700901</v>
      </c>
      <c r="AH508" s="17">
        <v>0.24063469706966001</v>
      </c>
      <c r="AI508" s="17"/>
      <c r="AJ508" s="17">
        <v>0.45683703983341101</v>
      </c>
      <c r="AK508" s="17">
        <v>0.22663745849186701</v>
      </c>
      <c r="AL508" s="17"/>
      <c r="AM508" s="17">
        <v>0.27309623789931498</v>
      </c>
      <c r="AN508" s="17">
        <v>0.28998332750762301</v>
      </c>
      <c r="AO508" s="17">
        <v>0.51031908836100504</v>
      </c>
      <c r="AP508" s="17"/>
      <c r="AQ508" s="17">
        <v>0.21840458803624399</v>
      </c>
      <c r="AR508" s="17">
        <v>0.37143550938660103</v>
      </c>
      <c r="AS508" s="17">
        <v>0.42036597490584299</v>
      </c>
      <c r="AT508" s="17">
        <v>0.55826589256952697</v>
      </c>
      <c r="AU508" s="17">
        <v>0.21217005353485199</v>
      </c>
      <c r="AV508" s="17"/>
      <c r="AW508" s="17">
        <v>0.421256814566216</v>
      </c>
      <c r="AX508" s="17">
        <v>0.30795462026396803</v>
      </c>
      <c r="AY508" s="17">
        <v>0.23445940719390601</v>
      </c>
      <c r="AZ508" s="17">
        <v>0.27941228814831898</v>
      </c>
      <c r="BA508" s="17">
        <v>0.20314754625453699</v>
      </c>
      <c r="BB508" s="17"/>
      <c r="BC508" s="17">
        <v>0.38534445885596702</v>
      </c>
      <c r="BD508" s="17">
        <v>0.29258819297797301</v>
      </c>
      <c r="BE508" s="17">
        <v>0.23575883958944099</v>
      </c>
      <c r="BF508" s="17"/>
      <c r="BG508" s="17">
        <v>0.31168363091470602</v>
      </c>
      <c r="BH508" s="17">
        <v>0.301334468127335</v>
      </c>
      <c r="BI508" s="17">
        <v>0.25888908791637599</v>
      </c>
    </row>
    <row r="509" spans="2:61" x14ac:dyDescent="0.3">
      <c r="B509" t="s">
        <v>313</v>
      </c>
      <c r="C509" s="17">
        <v>0.38292220406275002</v>
      </c>
      <c r="D509" s="17">
        <v>0.38253873825967599</v>
      </c>
      <c r="E509" s="17">
        <v>0.384391041134165</v>
      </c>
      <c r="F509" s="17"/>
      <c r="G509" s="17">
        <v>0.39092408224024</v>
      </c>
      <c r="H509" s="17">
        <v>0.37772679466970199</v>
      </c>
      <c r="I509" s="17"/>
      <c r="J509" s="17">
        <v>0.43699959340467798</v>
      </c>
      <c r="K509" s="17">
        <v>0.38320313980307602</v>
      </c>
      <c r="L509" s="17">
        <v>0.38083727918141802</v>
      </c>
      <c r="M509" s="17">
        <v>0.40083884389607499</v>
      </c>
      <c r="N509" s="17">
        <v>0.37516991360144802</v>
      </c>
      <c r="O509" s="17">
        <v>0.39143752368954399</v>
      </c>
      <c r="P509" s="17">
        <v>0.32756008368904299</v>
      </c>
      <c r="Q509" s="17">
        <v>0.433535778196462</v>
      </c>
      <c r="R509" s="17">
        <v>0.33169520770965299</v>
      </c>
      <c r="S509" s="17"/>
      <c r="T509" s="17">
        <v>0.38722374391268899</v>
      </c>
      <c r="U509" s="17">
        <v>0.380104262792331</v>
      </c>
      <c r="V509" s="17"/>
      <c r="W509" s="17">
        <v>0.389669950314535</v>
      </c>
      <c r="X509" s="17">
        <v>0.34593539917968402</v>
      </c>
      <c r="Y509" s="17"/>
      <c r="Z509" s="17">
        <v>0.38034404528385601</v>
      </c>
      <c r="AA509" s="17">
        <v>0.38475875452839697</v>
      </c>
      <c r="AB509" s="17"/>
      <c r="AC509" s="17">
        <v>0.376366328933119</v>
      </c>
      <c r="AD509" s="17">
        <v>0.39877942163040497</v>
      </c>
      <c r="AE509" s="17">
        <v>0</v>
      </c>
      <c r="AF509" s="17"/>
      <c r="AG509" s="17">
        <v>0.39338966156384703</v>
      </c>
      <c r="AH509" s="17">
        <v>0.37406837694044098</v>
      </c>
      <c r="AI509" s="17"/>
      <c r="AJ509" s="17">
        <v>0.34573371433817102</v>
      </c>
      <c r="AK509" s="17">
        <v>0.400941726534841</v>
      </c>
      <c r="AL509" s="17"/>
      <c r="AM509" s="17">
        <v>0.40825264648495402</v>
      </c>
      <c r="AN509" s="17">
        <v>0.36234104494726499</v>
      </c>
      <c r="AO509" s="17">
        <v>0.290927820030767</v>
      </c>
      <c r="AP509" s="17"/>
      <c r="AQ509" s="17">
        <v>0.41827225061585499</v>
      </c>
      <c r="AR509" s="17">
        <v>0.33919254029739199</v>
      </c>
      <c r="AS509" s="17">
        <v>0.37832260570709803</v>
      </c>
      <c r="AT509" s="17">
        <v>0.27426538153449698</v>
      </c>
      <c r="AU509" s="17">
        <v>0.28133569942357001</v>
      </c>
      <c r="AV509" s="17"/>
      <c r="AW509" s="17">
        <v>0.40462824281114002</v>
      </c>
      <c r="AX509" s="17">
        <v>0.39381580715243403</v>
      </c>
      <c r="AY509" s="17">
        <v>0.38638892652043599</v>
      </c>
      <c r="AZ509" s="17">
        <v>0.329315770047788</v>
      </c>
      <c r="BA509" s="17">
        <v>0.38039355208694298</v>
      </c>
      <c r="BB509" s="17"/>
      <c r="BC509" s="17">
        <v>0.37720270220423002</v>
      </c>
      <c r="BD509" s="17">
        <v>0.390042739996666</v>
      </c>
      <c r="BE509" s="17">
        <v>0.38629345915915198</v>
      </c>
      <c r="BF509" s="17"/>
      <c r="BG509" s="17">
        <v>0.38834369784817402</v>
      </c>
      <c r="BH509" s="17">
        <v>0.377301315031077</v>
      </c>
      <c r="BI509" s="17">
        <v>0.36846606369236701</v>
      </c>
    </row>
    <row r="510" spans="2:61" x14ac:dyDescent="0.3">
      <c r="B510" t="s">
        <v>314</v>
      </c>
      <c r="C510" s="17">
        <v>0.172319732896592</v>
      </c>
      <c r="D510" s="17">
        <v>0.17175206449886801</v>
      </c>
      <c r="E510" s="17">
        <v>0.17329897335505301</v>
      </c>
      <c r="F510" s="17"/>
      <c r="G510" s="17">
        <v>0.14804362053107101</v>
      </c>
      <c r="H510" s="17">
        <v>0.193257407285126</v>
      </c>
      <c r="I510" s="17"/>
      <c r="J510" s="17">
        <v>0.131910247441063</v>
      </c>
      <c r="K510" s="17">
        <v>0.18898411477584701</v>
      </c>
      <c r="L510" s="17">
        <v>0.22505641218162201</v>
      </c>
      <c r="M510" s="17">
        <v>0.181864395857501</v>
      </c>
      <c r="N510" s="17">
        <v>0.16316578087075601</v>
      </c>
      <c r="O510" s="17">
        <v>0.15800411339443801</v>
      </c>
      <c r="P510" s="17">
        <v>0.14781316572782799</v>
      </c>
      <c r="Q510" s="17">
        <v>0.14511282081513499</v>
      </c>
      <c r="R510" s="17">
        <v>0.188519145175606</v>
      </c>
      <c r="S510" s="17"/>
      <c r="T510" s="17">
        <v>0.130134546594457</v>
      </c>
      <c r="U510" s="17">
        <v>0.19995527310501299</v>
      </c>
      <c r="V510" s="17"/>
      <c r="W510" s="17">
        <v>0.17308621924454401</v>
      </c>
      <c r="X510" s="17">
        <v>0.168118347731921</v>
      </c>
      <c r="Y510" s="17"/>
      <c r="Z510" s="17">
        <v>0.15941473820844801</v>
      </c>
      <c r="AA510" s="17">
        <v>0.19289845806179101</v>
      </c>
      <c r="AB510" s="17"/>
      <c r="AC510" s="17">
        <v>0.16323471565138201</v>
      </c>
      <c r="AD510" s="17">
        <v>0.19429438802876101</v>
      </c>
      <c r="AE510" s="17">
        <v>0</v>
      </c>
      <c r="AF510" s="17"/>
      <c r="AG510" s="17">
        <v>0.12479052481327101</v>
      </c>
      <c r="AH510" s="17">
        <v>0.20898449423316601</v>
      </c>
      <c r="AI510" s="17"/>
      <c r="AJ510" s="17">
        <v>0.12985204722017599</v>
      </c>
      <c r="AK510" s="17">
        <v>0.19027976985508199</v>
      </c>
      <c r="AL510" s="17"/>
      <c r="AM510" s="17">
        <v>0.175695900493788</v>
      </c>
      <c r="AN510" s="17">
        <v>0.18110511920678399</v>
      </c>
      <c r="AO510" s="17">
        <v>0.112210973219591</v>
      </c>
      <c r="AP510" s="17"/>
      <c r="AQ510" s="17">
        <v>0.19514968152901399</v>
      </c>
      <c r="AR510" s="17">
        <v>0.101149917970979</v>
      </c>
      <c r="AS510" s="17">
        <v>0.12679384247039999</v>
      </c>
      <c r="AT510" s="17">
        <v>0.116029583412828</v>
      </c>
      <c r="AU510" s="17">
        <v>0.23447625775781</v>
      </c>
      <c r="AV510" s="17"/>
      <c r="AW510" s="17">
        <v>9.0280508984621005E-2</v>
      </c>
      <c r="AX510" s="17">
        <v>0.16821047741733799</v>
      </c>
      <c r="AY510" s="17">
        <v>0.20800971616941299</v>
      </c>
      <c r="AZ510" s="17">
        <v>0.19570973191978799</v>
      </c>
      <c r="BA510" s="17">
        <v>0.23664883111123</v>
      </c>
      <c r="BB510" s="17"/>
      <c r="BC510" s="17">
        <v>0.122816480604342</v>
      </c>
      <c r="BD510" s="17">
        <v>0.18015341518728001</v>
      </c>
      <c r="BE510" s="17">
        <v>0.18862186870074699</v>
      </c>
      <c r="BF510" s="17"/>
      <c r="BG510" s="17">
        <v>0.165051660892503</v>
      </c>
      <c r="BH510" s="17">
        <v>0.20181125369601</v>
      </c>
      <c r="BI510" s="17">
        <v>0.18499102298356199</v>
      </c>
    </row>
    <row r="511" spans="2:61" x14ac:dyDescent="0.3">
      <c r="B511" t="s">
        <v>315</v>
      </c>
      <c r="C511" s="17">
        <v>8.7316487536822404E-2</v>
      </c>
      <c r="D511" s="17">
        <v>7.3773193804516496E-2</v>
      </c>
      <c r="E511" s="17">
        <v>9.8489746595083902E-2</v>
      </c>
      <c r="F511" s="17"/>
      <c r="G511" s="17">
        <v>7.4248564477478005E-2</v>
      </c>
      <c r="H511" s="17">
        <v>9.5789212124121795E-2</v>
      </c>
      <c r="I511" s="17"/>
      <c r="J511" s="17">
        <v>3.9021117723722097E-2</v>
      </c>
      <c r="K511" s="17">
        <v>0.11552587675600499</v>
      </c>
      <c r="L511" s="17">
        <v>6.3666719111425699E-2</v>
      </c>
      <c r="M511" s="17">
        <v>0.105887744403431</v>
      </c>
      <c r="N511" s="17">
        <v>8.1157033153380506E-2</v>
      </c>
      <c r="O511" s="17">
        <v>0.10097419029839701</v>
      </c>
      <c r="P511" s="17">
        <v>0.145016385874084</v>
      </c>
      <c r="Q511" s="17">
        <v>1.41515544515586E-2</v>
      </c>
      <c r="R511" s="17">
        <v>8.8285830969122597E-2</v>
      </c>
      <c r="S511" s="17"/>
      <c r="T511" s="17">
        <v>7.3964872977764398E-2</v>
      </c>
      <c r="U511" s="17">
        <v>9.6063138039951895E-2</v>
      </c>
      <c r="V511" s="17"/>
      <c r="W511" s="17">
        <v>9.7103254600082095E-2</v>
      </c>
      <c r="X511" s="17">
        <v>3.3671725226879202E-2</v>
      </c>
      <c r="Y511" s="17"/>
      <c r="Z511" s="17">
        <v>9.3849296757570005E-2</v>
      </c>
      <c r="AA511" s="17">
        <v>7.6493671969729296E-2</v>
      </c>
      <c r="AB511" s="17"/>
      <c r="AC511" s="17">
        <v>7.98751386671782E-2</v>
      </c>
      <c r="AD511" s="17">
        <v>0.105315470996627</v>
      </c>
      <c r="AE511" s="17">
        <v>0</v>
      </c>
      <c r="AF511" s="17"/>
      <c r="AG511" s="17">
        <v>5.8459890903335698E-2</v>
      </c>
      <c r="AH511" s="17">
        <v>0.11535193673967301</v>
      </c>
      <c r="AI511" s="17"/>
      <c r="AJ511" s="17">
        <v>3.74454116424843E-2</v>
      </c>
      <c r="AK511" s="17">
        <v>0.11197578196790101</v>
      </c>
      <c r="AL511" s="17"/>
      <c r="AM511" s="17">
        <v>8.9704695785812402E-2</v>
      </c>
      <c r="AN511" s="17">
        <v>0.10892134699710899</v>
      </c>
      <c r="AO511" s="17">
        <v>6.3510683739180507E-2</v>
      </c>
      <c r="AP511" s="17"/>
      <c r="AQ511" s="17">
        <v>0.10884144296710301</v>
      </c>
      <c r="AR511" s="17">
        <v>0.122141621605505</v>
      </c>
      <c r="AS511" s="17">
        <v>3.6589837921705802E-2</v>
      </c>
      <c r="AT511" s="17">
        <v>4.3269513982482799E-2</v>
      </c>
      <c r="AU511" s="17">
        <v>0.108775764028657</v>
      </c>
      <c r="AV511" s="17"/>
      <c r="AW511" s="17">
        <v>5.31646372500146E-2</v>
      </c>
      <c r="AX511" s="17">
        <v>8.5492167400713096E-2</v>
      </c>
      <c r="AY511" s="17">
        <v>7.8274445721943794E-2</v>
      </c>
      <c r="AZ511" s="17">
        <v>0.12901929046218</v>
      </c>
      <c r="BA511" s="17">
        <v>0.11522374099313901</v>
      </c>
      <c r="BB511" s="17"/>
      <c r="BC511" s="17">
        <v>6.5843190682139993E-2</v>
      </c>
      <c r="BD511" s="17">
        <v>9.1756379895176904E-2</v>
      </c>
      <c r="BE511" s="17">
        <v>0.13100074176301399</v>
      </c>
      <c r="BF511" s="17"/>
      <c r="BG511" s="17">
        <v>8.5084305640427502E-2</v>
      </c>
      <c r="BH511" s="17">
        <v>5.9785284079993603E-2</v>
      </c>
      <c r="BI511" s="17">
        <v>0.105962090447503</v>
      </c>
    </row>
    <row r="512" spans="2:61" x14ac:dyDescent="0.3">
      <c r="B512" t="s">
        <v>316</v>
      </c>
      <c r="C512" s="17">
        <v>3.9911046424092197E-2</v>
      </c>
      <c r="D512" s="17">
        <v>2.8405409403175999E-2</v>
      </c>
      <c r="E512" s="17">
        <v>4.92994254813569E-2</v>
      </c>
      <c r="F512" s="17"/>
      <c r="G512" s="17">
        <v>2.3063015622447398E-2</v>
      </c>
      <c r="H512" s="17">
        <v>5.0834866717961197E-2</v>
      </c>
      <c r="I512" s="17"/>
      <c r="J512" s="17">
        <v>0</v>
      </c>
      <c r="K512" s="17">
        <v>3.6008260633061798E-2</v>
      </c>
      <c r="L512" s="17">
        <v>3.2648971828215897E-2</v>
      </c>
      <c r="M512" s="17">
        <v>4.7344197016665902E-2</v>
      </c>
      <c r="N512" s="17">
        <v>2.9805041081189702E-2</v>
      </c>
      <c r="O512" s="17">
        <v>3.5065926347181101E-2</v>
      </c>
      <c r="P512" s="17">
        <v>5.99349739570431E-2</v>
      </c>
      <c r="Q512" s="17">
        <v>5.7082418028655699E-2</v>
      </c>
      <c r="R512" s="17">
        <v>7.41070731413776E-2</v>
      </c>
      <c r="S512" s="17"/>
      <c r="T512" s="17">
        <v>2.8330857504027401E-2</v>
      </c>
      <c r="U512" s="17">
        <v>4.7497234955523701E-2</v>
      </c>
      <c r="V512" s="17"/>
      <c r="W512" s="17">
        <v>4.4789247347111497E-2</v>
      </c>
      <c r="X512" s="17">
        <v>1.3171886564252701E-2</v>
      </c>
      <c r="Y512" s="17"/>
      <c r="Z512" s="17">
        <v>3.6509147942895101E-2</v>
      </c>
      <c r="AA512" s="17">
        <v>4.5285497247169598E-2</v>
      </c>
      <c r="AB512" s="17"/>
      <c r="AC512" s="17">
        <v>3.88185777159002E-2</v>
      </c>
      <c r="AD512" s="17">
        <v>4.2553487539750003E-2</v>
      </c>
      <c r="AE512" s="17">
        <v>0</v>
      </c>
      <c r="AF512" s="17"/>
      <c r="AG512" s="17">
        <v>4.3059308233242E-2</v>
      </c>
      <c r="AH512" s="17">
        <v>3.8807309357387597E-2</v>
      </c>
      <c r="AI512" s="17"/>
      <c r="AJ512" s="17">
        <v>1.9160040127770402E-2</v>
      </c>
      <c r="AK512" s="17">
        <v>4.9172024737531302E-2</v>
      </c>
      <c r="AL512" s="17"/>
      <c r="AM512" s="17">
        <v>4.0168874850245201E-2</v>
      </c>
      <c r="AN512" s="17">
        <v>5.76491613412198E-2</v>
      </c>
      <c r="AO512" s="17">
        <v>6.0730338702609798E-3</v>
      </c>
      <c r="AP512" s="17"/>
      <c r="AQ512" s="17">
        <v>4.7427930937464301E-2</v>
      </c>
      <c r="AR512" s="17">
        <v>0</v>
      </c>
      <c r="AS512" s="17">
        <v>2.1385642084527E-2</v>
      </c>
      <c r="AT512" s="17">
        <v>8.1696285006656894E-3</v>
      </c>
      <c r="AU512" s="17">
        <v>9.6672681231876403E-2</v>
      </c>
      <c r="AV512" s="17"/>
      <c r="AW512" s="17">
        <v>1.3674441529095501E-2</v>
      </c>
      <c r="AX512" s="17">
        <v>3.1440731144571597E-2</v>
      </c>
      <c r="AY512" s="17">
        <v>6.9231562919479406E-2</v>
      </c>
      <c r="AZ512" s="17">
        <v>5.6847413033725799E-2</v>
      </c>
      <c r="BA512" s="17">
        <v>2.7304793741682199E-2</v>
      </c>
      <c r="BB512" s="17"/>
      <c r="BC512" s="17">
        <v>3.3791594029423E-2</v>
      </c>
      <c r="BD512" s="17">
        <v>3.4596896080169998E-2</v>
      </c>
      <c r="BE512" s="17">
        <v>3.0744491638918001E-2</v>
      </c>
      <c r="BF512" s="17"/>
      <c r="BG512" s="17">
        <v>3.4859391388390198E-2</v>
      </c>
      <c r="BH512" s="17">
        <v>3.1991318657453097E-2</v>
      </c>
      <c r="BI512" s="17">
        <v>5.9853688228427099E-2</v>
      </c>
    </row>
    <row r="513" spans="2:61" x14ac:dyDescent="0.3">
      <c r="B513" t="s">
        <v>85</v>
      </c>
      <c r="C513" s="17">
        <v>1.7517979409079301E-2</v>
      </c>
      <c r="D513" s="17">
        <v>1.5243747291882799E-2</v>
      </c>
      <c r="E513" s="17">
        <v>1.9402877994819E-2</v>
      </c>
      <c r="F513" s="17"/>
      <c r="G513" s="17">
        <v>8.7938857606116392E-3</v>
      </c>
      <c r="H513" s="17">
        <v>2.4718992280278299E-2</v>
      </c>
      <c r="I513" s="17"/>
      <c r="J513" s="17">
        <v>9.5378677557953206E-3</v>
      </c>
      <c r="K513" s="17">
        <v>2.5597438422904899E-2</v>
      </c>
      <c r="L513" s="17">
        <v>2.3479232132717801E-2</v>
      </c>
      <c r="M513" s="17">
        <v>2.3042884850547101E-2</v>
      </c>
      <c r="N513" s="17">
        <v>1.8597036533425999E-2</v>
      </c>
      <c r="O513" s="17">
        <v>1.2249607122959199E-2</v>
      </c>
      <c r="P513" s="17">
        <v>6.6548245383981804E-3</v>
      </c>
      <c r="Q513" s="17">
        <v>1.3559010946290801E-2</v>
      </c>
      <c r="R513" s="17">
        <v>1.8317258722952701E-2</v>
      </c>
      <c r="S513" s="17"/>
      <c r="T513" s="17">
        <v>8.9531309547642608E-3</v>
      </c>
      <c r="U513" s="17">
        <v>2.3128816638599298E-2</v>
      </c>
      <c r="V513" s="17"/>
      <c r="W513" s="17">
        <v>1.4794448216871099E-2</v>
      </c>
      <c r="X513" s="17">
        <v>3.2446625662264202E-2</v>
      </c>
      <c r="Y513" s="17"/>
      <c r="Z513" s="17">
        <v>1.6884528473608398E-2</v>
      </c>
      <c r="AA513" s="17">
        <v>1.8610784218747799E-2</v>
      </c>
      <c r="AB513" s="17"/>
      <c r="AC513" s="17">
        <v>1.1937344562519899E-2</v>
      </c>
      <c r="AD513" s="17">
        <v>3.1016305594024601E-2</v>
      </c>
      <c r="AE513" s="17">
        <v>0</v>
      </c>
      <c r="AF513" s="17"/>
      <c r="AG513" s="17">
        <v>1.2890055039295099E-2</v>
      </c>
      <c r="AH513" s="17">
        <v>2.2153185659672999E-2</v>
      </c>
      <c r="AI513" s="17"/>
      <c r="AJ513" s="17">
        <v>1.09717468379875E-2</v>
      </c>
      <c r="AK513" s="17">
        <v>2.0993238412778201E-2</v>
      </c>
      <c r="AL513" s="17"/>
      <c r="AM513" s="17">
        <v>1.30816444858846E-2</v>
      </c>
      <c r="AN513" s="17">
        <v>0</v>
      </c>
      <c r="AO513" s="17">
        <v>1.6958400779194902E-2</v>
      </c>
      <c r="AP513" s="17"/>
      <c r="AQ513" s="17">
        <v>1.1904105914319601E-2</v>
      </c>
      <c r="AR513" s="17">
        <v>6.6080410739523296E-2</v>
      </c>
      <c r="AS513" s="17">
        <v>1.6542096910426199E-2</v>
      </c>
      <c r="AT513" s="17">
        <v>0</v>
      </c>
      <c r="AU513" s="17">
        <v>6.6569544023235297E-2</v>
      </c>
      <c r="AV513" s="17"/>
      <c r="AW513" s="17">
        <v>1.6995354858912601E-2</v>
      </c>
      <c r="AX513" s="17">
        <v>1.3086196620975999E-2</v>
      </c>
      <c r="AY513" s="17">
        <v>2.3635941474822598E-2</v>
      </c>
      <c r="AZ513" s="17">
        <v>9.6955063882002805E-3</v>
      </c>
      <c r="BA513" s="17">
        <v>3.7281535812468299E-2</v>
      </c>
      <c r="BB513" s="17"/>
      <c r="BC513" s="17">
        <v>1.50015736238985E-2</v>
      </c>
      <c r="BD513" s="17">
        <v>1.08623758627338E-2</v>
      </c>
      <c r="BE513" s="17">
        <v>2.75805991487276E-2</v>
      </c>
      <c r="BF513" s="17"/>
      <c r="BG513" s="17">
        <v>1.4977313315799899E-2</v>
      </c>
      <c r="BH513" s="17">
        <v>2.7776360408132101E-2</v>
      </c>
      <c r="BI513" s="17">
        <v>2.1838046731764801E-2</v>
      </c>
    </row>
    <row r="514" spans="2:61" x14ac:dyDescent="0.3">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row>
    <row r="515" spans="2:61" x14ac:dyDescent="0.3">
      <c r="B515" s="6" t="s">
        <v>391</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row>
    <row r="516" spans="2:61" x14ac:dyDescent="0.3">
      <c r="B516" s="21" t="s">
        <v>416</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row>
    <row r="517" spans="2:61" x14ac:dyDescent="0.3">
      <c r="B517" t="s">
        <v>175</v>
      </c>
      <c r="C517" s="17">
        <v>0.27012454434792899</v>
      </c>
      <c r="D517" s="17">
        <v>0.30951357529694401</v>
      </c>
      <c r="E517" s="17">
        <v>0.23921602175168399</v>
      </c>
      <c r="F517" s="17"/>
      <c r="G517" s="17">
        <v>0.31810081555186798</v>
      </c>
      <c r="H517" s="17">
        <v>0.233192411679645</v>
      </c>
      <c r="I517" s="17"/>
      <c r="J517" s="17">
        <v>0.405157940811672</v>
      </c>
      <c r="K517" s="17">
        <v>0.22943947234686299</v>
      </c>
      <c r="L517" s="17">
        <v>0.222624699287891</v>
      </c>
      <c r="M517" s="17">
        <v>0.24101532168282899</v>
      </c>
      <c r="N517" s="17">
        <v>0.28572784322040001</v>
      </c>
      <c r="O517" s="17">
        <v>0.21140598461920801</v>
      </c>
      <c r="P517" s="17">
        <v>0.297639622341274</v>
      </c>
      <c r="Q517" s="17">
        <v>0.303155103677063</v>
      </c>
      <c r="R517" s="17">
        <v>0.25420789929718901</v>
      </c>
      <c r="S517" s="17"/>
      <c r="T517" s="17">
        <v>0.34351204251221201</v>
      </c>
      <c r="U517" s="17">
        <v>0.22204835139742499</v>
      </c>
      <c r="V517" s="17"/>
      <c r="W517" s="17">
        <v>0.25763958288154998</v>
      </c>
      <c r="X517" s="17">
        <v>0.33855907292958898</v>
      </c>
      <c r="Y517" s="17"/>
      <c r="Z517" s="17">
        <v>0.27678119954809399</v>
      </c>
      <c r="AA517" s="17">
        <v>0.26111323656122098</v>
      </c>
      <c r="AB517" s="17"/>
      <c r="AC517" s="17">
        <v>0.30453034082313601</v>
      </c>
      <c r="AD517" s="17">
        <v>0.18690450285721699</v>
      </c>
      <c r="AE517" s="17">
        <v>0</v>
      </c>
      <c r="AF517" s="17"/>
      <c r="AG517" s="17">
        <v>0.36014750025221798</v>
      </c>
      <c r="AH517" s="17">
        <v>0.19660662416987801</v>
      </c>
      <c r="AI517" s="17"/>
      <c r="AJ517" s="17">
        <v>0.44650241759433701</v>
      </c>
      <c r="AK517" s="17">
        <v>0.18880502362097801</v>
      </c>
      <c r="AL517" s="17"/>
      <c r="AM517" s="17">
        <v>0.24186343211956701</v>
      </c>
      <c r="AN517" s="17">
        <v>0.180710829193439</v>
      </c>
      <c r="AO517" s="17">
        <v>0.51158275950462095</v>
      </c>
      <c r="AP517" s="17"/>
      <c r="AQ517" s="17">
        <v>0.18207823213316099</v>
      </c>
      <c r="AR517" s="17">
        <v>0.404762179614017</v>
      </c>
      <c r="AS517" s="17">
        <v>0.40864467909708702</v>
      </c>
      <c r="AT517" s="17">
        <v>0.54846044848179998</v>
      </c>
      <c r="AU517" s="17">
        <v>0.122848948001505</v>
      </c>
      <c r="AV517" s="17"/>
      <c r="AW517" s="17">
        <v>0.35171288050857202</v>
      </c>
      <c r="AX517" s="17">
        <v>0.30407862446043998</v>
      </c>
      <c r="AY517" s="17">
        <v>0.18789278001843601</v>
      </c>
      <c r="AZ517" s="17">
        <v>0.255781539939267</v>
      </c>
      <c r="BA517" s="17">
        <v>0.179174910505672</v>
      </c>
      <c r="BB517" s="17"/>
      <c r="BC517" s="17">
        <v>0.363636167176</v>
      </c>
      <c r="BD517" s="17">
        <v>0.26137723054816198</v>
      </c>
      <c r="BE517" s="17">
        <v>0.167144743773494</v>
      </c>
      <c r="BF517" s="17"/>
      <c r="BG517" s="17">
        <v>0.29480465267724598</v>
      </c>
      <c r="BH517" s="17">
        <v>0.25755667706309399</v>
      </c>
      <c r="BI517" s="17">
        <v>0.19159316798171</v>
      </c>
    </row>
    <row r="518" spans="2:61" x14ac:dyDescent="0.3">
      <c r="B518" t="s">
        <v>313</v>
      </c>
      <c r="C518" s="17">
        <v>0.343735356871121</v>
      </c>
      <c r="D518" s="17">
        <v>0.37428619612986402</v>
      </c>
      <c r="E518" s="17">
        <v>0.32016874334321899</v>
      </c>
      <c r="F518" s="17"/>
      <c r="G518" s="17">
        <v>0.35698561339581703</v>
      </c>
      <c r="H518" s="17">
        <v>0.33549491603582399</v>
      </c>
      <c r="I518" s="17"/>
      <c r="J518" s="17">
        <v>0.390034759317052</v>
      </c>
      <c r="K518" s="17">
        <v>0.32751220132266001</v>
      </c>
      <c r="L518" s="17">
        <v>0.36722341170022499</v>
      </c>
      <c r="M518" s="17">
        <v>0.34420874442761301</v>
      </c>
      <c r="N518" s="17">
        <v>0.335678744569475</v>
      </c>
      <c r="O518" s="17">
        <v>0.35233231117119501</v>
      </c>
      <c r="P518" s="17">
        <v>0.27847097473111199</v>
      </c>
      <c r="Q518" s="17">
        <v>0.30863423058049699</v>
      </c>
      <c r="R518" s="17">
        <v>0.35642821243394002</v>
      </c>
      <c r="S518" s="17"/>
      <c r="T518" s="17">
        <v>0.35787229767706102</v>
      </c>
      <c r="U518" s="17">
        <v>0.33447423868455001</v>
      </c>
      <c r="V518" s="17"/>
      <c r="W518" s="17">
        <v>0.33635441001768501</v>
      </c>
      <c r="X518" s="17">
        <v>0.38419296018543098</v>
      </c>
      <c r="Y518" s="17"/>
      <c r="Z518" s="17">
        <v>0.34580145483606201</v>
      </c>
      <c r="AA518" s="17">
        <v>0.34004731767567398</v>
      </c>
      <c r="AB518" s="17"/>
      <c r="AC518" s="17">
        <v>0.33809446027198897</v>
      </c>
      <c r="AD518" s="17">
        <v>0.35737944295884999</v>
      </c>
      <c r="AE518" s="17">
        <v>0</v>
      </c>
      <c r="AF518" s="17"/>
      <c r="AG518" s="17">
        <v>0.33258900524760698</v>
      </c>
      <c r="AH518" s="17">
        <v>0.34777888062287299</v>
      </c>
      <c r="AI518" s="17"/>
      <c r="AJ518" s="17">
        <v>0.33965161959940199</v>
      </c>
      <c r="AK518" s="17">
        <v>0.34764651490176501</v>
      </c>
      <c r="AL518" s="17"/>
      <c r="AM518" s="17">
        <v>0.35947399024261101</v>
      </c>
      <c r="AN518" s="17">
        <v>0.35367741668675701</v>
      </c>
      <c r="AO518" s="17">
        <v>0.29810254100676498</v>
      </c>
      <c r="AP518" s="17"/>
      <c r="AQ518" s="17">
        <v>0.35620738429948001</v>
      </c>
      <c r="AR518" s="17">
        <v>0.31072148711419101</v>
      </c>
      <c r="AS518" s="17">
        <v>0.36417768147562402</v>
      </c>
      <c r="AT518" s="17">
        <v>0.29374609985800898</v>
      </c>
      <c r="AU518" s="17">
        <v>0.26649909577369602</v>
      </c>
      <c r="AV518" s="17"/>
      <c r="AW518" s="17">
        <v>0.395967044008949</v>
      </c>
      <c r="AX518" s="17">
        <v>0.345944680263233</v>
      </c>
      <c r="AY518" s="17">
        <v>0.34995797438422099</v>
      </c>
      <c r="AZ518" s="17">
        <v>0.25842914354081797</v>
      </c>
      <c r="BA518" s="17">
        <v>0.36463451956581799</v>
      </c>
      <c r="BB518" s="17"/>
      <c r="BC518" s="17">
        <v>0.35680855608604101</v>
      </c>
      <c r="BD518" s="17">
        <v>0.36111577294445901</v>
      </c>
      <c r="BE518" s="17">
        <v>0.27819013322283398</v>
      </c>
      <c r="BF518" s="17"/>
      <c r="BG518" s="17">
        <v>0.35484623870145698</v>
      </c>
      <c r="BH518" s="17">
        <v>0.29004849677628503</v>
      </c>
      <c r="BI518" s="17">
        <v>0.32965256079062399</v>
      </c>
    </row>
    <row r="519" spans="2:61" x14ac:dyDescent="0.3">
      <c r="B519" t="s">
        <v>314</v>
      </c>
      <c r="C519" s="17">
        <v>0.16598155322428201</v>
      </c>
      <c r="D519" s="17">
        <v>0.14761948860858601</v>
      </c>
      <c r="E519" s="17">
        <v>0.179759874178719</v>
      </c>
      <c r="F519" s="17"/>
      <c r="G519" s="17">
        <v>0.15595552538908899</v>
      </c>
      <c r="H519" s="17">
        <v>0.17531916590067101</v>
      </c>
      <c r="I519" s="17"/>
      <c r="J519" s="17">
        <v>9.9461807684519302E-2</v>
      </c>
      <c r="K519" s="17">
        <v>0.184208320773256</v>
      </c>
      <c r="L519" s="17">
        <v>0.21636096601774299</v>
      </c>
      <c r="M519" s="17">
        <v>0.16616010417511301</v>
      </c>
      <c r="N519" s="17">
        <v>0.168769783144638</v>
      </c>
      <c r="O519" s="17">
        <v>0.18858966539498601</v>
      </c>
      <c r="P519" s="17">
        <v>0.17873135112001801</v>
      </c>
      <c r="Q519" s="17">
        <v>0.181673237294041</v>
      </c>
      <c r="R519" s="17">
        <v>0.13497073749008301</v>
      </c>
      <c r="S519" s="17"/>
      <c r="T519" s="17">
        <v>0.128344988090452</v>
      </c>
      <c r="U519" s="17">
        <v>0.190637289046175</v>
      </c>
      <c r="V519" s="17"/>
      <c r="W519" s="17">
        <v>0.17030876432396</v>
      </c>
      <c r="X519" s="17">
        <v>0.142262565185968</v>
      </c>
      <c r="Y519" s="17"/>
      <c r="Z519" s="17">
        <v>0.168204109404994</v>
      </c>
      <c r="AA519" s="17">
        <v>0.16422310680536101</v>
      </c>
      <c r="AB519" s="17"/>
      <c r="AC519" s="17">
        <v>0.15467347818528299</v>
      </c>
      <c r="AD519" s="17">
        <v>0.193333295382139</v>
      </c>
      <c r="AE519" s="17">
        <v>0</v>
      </c>
      <c r="AF519" s="17"/>
      <c r="AG519" s="17">
        <v>0.138405052784149</v>
      </c>
      <c r="AH519" s="17">
        <v>0.191552621844713</v>
      </c>
      <c r="AI519" s="17"/>
      <c r="AJ519" s="17">
        <v>0.124378651910142</v>
      </c>
      <c r="AK519" s="17">
        <v>0.182179201630222</v>
      </c>
      <c r="AL519" s="17"/>
      <c r="AM519" s="17">
        <v>0.17560943988352501</v>
      </c>
      <c r="AN519" s="17">
        <v>0.12133724861129</v>
      </c>
      <c r="AO519" s="17">
        <v>8.0472307842115898E-2</v>
      </c>
      <c r="AP519" s="17"/>
      <c r="AQ519" s="17">
        <v>0.19178743645864599</v>
      </c>
      <c r="AR519" s="17">
        <v>7.7985694568644098E-2</v>
      </c>
      <c r="AS519" s="17">
        <v>0.135564312104963</v>
      </c>
      <c r="AT519" s="17">
        <v>8.1330761812310803E-2</v>
      </c>
      <c r="AU519" s="17">
        <v>0.20594112466502201</v>
      </c>
      <c r="AV519" s="17"/>
      <c r="AW519" s="17">
        <v>0.112210487662083</v>
      </c>
      <c r="AX519" s="17">
        <v>0.151428160985114</v>
      </c>
      <c r="AY519" s="17">
        <v>0.21015668339541799</v>
      </c>
      <c r="AZ519" s="17">
        <v>0.17171887697532201</v>
      </c>
      <c r="BA519" s="17">
        <v>0.224703481739742</v>
      </c>
      <c r="BB519" s="17"/>
      <c r="BC519" s="17">
        <v>0.120712197363085</v>
      </c>
      <c r="BD519" s="17">
        <v>0.160450205046063</v>
      </c>
      <c r="BE519" s="17">
        <v>0.20914938436816899</v>
      </c>
      <c r="BF519" s="17"/>
      <c r="BG519" s="17">
        <v>0.143929649195319</v>
      </c>
      <c r="BH519" s="17">
        <v>0.28451630374138798</v>
      </c>
      <c r="BI519" s="17">
        <v>0.19171034368420201</v>
      </c>
    </row>
    <row r="520" spans="2:61" x14ac:dyDescent="0.3">
      <c r="B520" t="s">
        <v>315</v>
      </c>
      <c r="C520" s="17">
        <v>0.12658879392377501</v>
      </c>
      <c r="D520" s="17">
        <v>0.11221784557296099</v>
      </c>
      <c r="E520" s="17">
        <v>0.13854767183480601</v>
      </c>
      <c r="F520" s="17"/>
      <c r="G520" s="17">
        <v>0.103056425111039</v>
      </c>
      <c r="H520" s="17">
        <v>0.14509480555825799</v>
      </c>
      <c r="I520" s="17"/>
      <c r="J520" s="17">
        <v>7.1814054212735901E-2</v>
      </c>
      <c r="K520" s="17">
        <v>0.154359327327872</v>
      </c>
      <c r="L520" s="17">
        <v>8.8470508451399796E-2</v>
      </c>
      <c r="M520" s="17">
        <v>0.12010152262449</v>
      </c>
      <c r="N520" s="17">
        <v>0.12395510849411399</v>
      </c>
      <c r="O520" s="17">
        <v>0.18952213267520801</v>
      </c>
      <c r="P520" s="17">
        <v>0.13278030754839901</v>
      </c>
      <c r="Q520" s="17">
        <v>0.111031808319094</v>
      </c>
      <c r="R520" s="17">
        <v>0.13145469912694399</v>
      </c>
      <c r="S520" s="17"/>
      <c r="T520" s="17">
        <v>0.114733197511295</v>
      </c>
      <c r="U520" s="17">
        <v>0.13435540206449401</v>
      </c>
      <c r="V520" s="17"/>
      <c r="W520" s="17">
        <v>0.13305965045821999</v>
      </c>
      <c r="X520" s="17">
        <v>9.1119720379034097E-2</v>
      </c>
      <c r="Y520" s="17"/>
      <c r="Z520" s="17">
        <v>0.125043504187836</v>
      </c>
      <c r="AA520" s="17">
        <v>0.128347021224999</v>
      </c>
      <c r="AB520" s="17"/>
      <c r="AC520" s="17">
        <v>0.112860121663545</v>
      </c>
      <c r="AD520" s="17">
        <v>0.159795427461007</v>
      </c>
      <c r="AE520" s="17">
        <v>0</v>
      </c>
      <c r="AF520" s="17"/>
      <c r="AG520" s="17">
        <v>8.8637588460319203E-2</v>
      </c>
      <c r="AH520" s="17">
        <v>0.157742271575949</v>
      </c>
      <c r="AI520" s="17"/>
      <c r="AJ520" s="17">
        <v>5.8498240101081803E-2</v>
      </c>
      <c r="AK520" s="17">
        <v>0.15728946644202099</v>
      </c>
      <c r="AL520" s="17"/>
      <c r="AM520" s="17">
        <v>0.137397132833014</v>
      </c>
      <c r="AN520" s="17">
        <v>0.17436202800855999</v>
      </c>
      <c r="AO520" s="17">
        <v>6.0632029062063303E-2</v>
      </c>
      <c r="AP520" s="17"/>
      <c r="AQ520" s="17">
        <v>0.16355445044195199</v>
      </c>
      <c r="AR520" s="17">
        <v>8.7339125720016605E-2</v>
      </c>
      <c r="AS520" s="17">
        <v>6.0173948831145199E-2</v>
      </c>
      <c r="AT520" s="17">
        <v>5.1411933037083003E-2</v>
      </c>
      <c r="AU520" s="17">
        <v>0.147946829231382</v>
      </c>
      <c r="AV520" s="17"/>
      <c r="AW520" s="17">
        <v>7.6133896824508496E-2</v>
      </c>
      <c r="AX520" s="17">
        <v>0.12016307213822</v>
      </c>
      <c r="AY520" s="17">
        <v>0.13522836843827099</v>
      </c>
      <c r="AZ520" s="17">
        <v>0.183893040920458</v>
      </c>
      <c r="BA520" s="17">
        <v>0.13540900748665599</v>
      </c>
      <c r="BB520" s="17"/>
      <c r="BC520" s="17">
        <v>9.2768199822821307E-2</v>
      </c>
      <c r="BD520" s="17">
        <v>0.13569544810206699</v>
      </c>
      <c r="BE520" s="17">
        <v>0.191318757878574</v>
      </c>
      <c r="BF520" s="17"/>
      <c r="BG520" s="17">
        <v>0.12478043183842601</v>
      </c>
      <c r="BH520" s="17">
        <v>8.1587173252626002E-2</v>
      </c>
      <c r="BI520" s="17">
        <v>0.15095160597109999</v>
      </c>
    </row>
    <row r="521" spans="2:61" x14ac:dyDescent="0.3">
      <c r="B521" t="s">
        <v>316</v>
      </c>
      <c r="C521" s="17">
        <v>7.5175886353776103E-2</v>
      </c>
      <c r="D521" s="17">
        <v>4.33130857088957E-2</v>
      </c>
      <c r="E521" s="17">
        <v>0.101068234642718</v>
      </c>
      <c r="F521" s="17"/>
      <c r="G521" s="17">
        <v>5.30295652588363E-2</v>
      </c>
      <c r="H521" s="17">
        <v>8.7893844041096097E-2</v>
      </c>
      <c r="I521" s="17"/>
      <c r="J521" s="17">
        <v>2.3993570218225999E-2</v>
      </c>
      <c r="K521" s="17">
        <v>7.4876130596161494E-2</v>
      </c>
      <c r="L521" s="17">
        <v>5.9897461536179697E-2</v>
      </c>
      <c r="M521" s="17">
        <v>0.113069289703797</v>
      </c>
      <c r="N521" s="17">
        <v>7.37680011677182E-2</v>
      </c>
      <c r="O521" s="17">
        <v>5.2025102577922901E-2</v>
      </c>
      <c r="P521" s="17">
        <v>0.104663046888207</v>
      </c>
      <c r="Q521" s="17">
        <v>8.1946609183012803E-2</v>
      </c>
      <c r="R521" s="17">
        <v>0.10462119292889201</v>
      </c>
      <c r="S521" s="17"/>
      <c r="T521" s="17">
        <v>4.7997720471616503E-2</v>
      </c>
      <c r="U521" s="17">
        <v>9.2980318711813004E-2</v>
      </c>
      <c r="V521" s="17"/>
      <c r="W521" s="17">
        <v>8.63426542737597E-2</v>
      </c>
      <c r="X521" s="17">
        <v>1.39668469472234E-2</v>
      </c>
      <c r="Y521" s="17"/>
      <c r="Z521" s="17">
        <v>6.5173550351791898E-2</v>
      </c>
      <c r="AA521" s="17">
        <v>8.8594648421573899E-2</v>
      </c>
      <c r="AB521" s="17"/>
      <c r="AC521" s="17">
        <v>7.9706811684997006E-2</v>
      </c>
      <c r="AD521" s="17">
        <v>6.4216576217554402E-2</v>
      </c>
      <c r="AE521" s="17">
        <v>0</v>
      </c>
      <c r="AF521" s="17"/>
      <c r="AG521" s="17">
        <v>7.1961113622080602E-2</v>
      </c>
      <c r="AH521" s="17">
        <v>7.8565220523715798E-2</v>
      </c>
      <c r="AI521" s="17"/>
      <c r="AJ521" s="17">
        <v>2.2485200497964802E-2</v>
      </c>
      <c r="AK521" s="17">
        <v>0.100559767131553</v>
      </c>
      <c r="AL521" s="17"/>
      <c r="AM521" s="17">
        <v>7.0670694224635497E-2</v>
      </c>
      <c r="AN521" s="17">
        <v>0.169912477499954</v>
      </c>
      <c r="AO521" s="17">
        <v>2.5776118576952299E-2</v>
      </c>
      <c r="AP521" s="17"/>
      <c r="AQ521" s="17">
        <v>9.0458904069151594E-2</v>
      </c>
      <c r="AR521" s="17">
        <v>2.7877214568600199E-2</v>
      </c>
      <c r="AS521" s="17">
        <v>1.8648251726957499E-2</v>
      </c>
      <c r="AT521" s="17">
        <v>2.5050756810796899E-2</v>
      </c>
      <c r="AU521" s="17">
        <v>0.21103431084490101</v>
      </c>
      <c r="AV521" s="17"/>
      <c r="AW521" s="17">
        <v>3.4168485342431602E-2</v>
      </c>
      <c r="AX521" s="17">
        <v>5.8866604215065003E-2</v>
      </c>
      <c r="AY521" s="17">
        <v>0.106636811556597</v>
      </c>
      <c r="AZ521" s="17">
        <v>0.124745931220866</v>
      </c>
      <c r="BA521" s="17">
        <v>6.1870803387142501E-2</v>
      </c>
      <c r="BB521" s="17"/>
      <c r="BC521" s="17">
        <v>5.38015050575592E-2</v>
      </c>
      <c r="BD521" s="17">
        <v>6.8052404338220504E-2</v>
      </c>
      <c r="BE521" s="17">
        <v>0.103187456065547</v>
      </c>
      <c r="BF521" s="17"/>
      <c r="BG521" s="17">
        <v>6.20614633646119E-2</v>
      </c>
      <c r="BH521" s="17">
        <v>4.9129560844776002E-2</v>
      </c>
      <c r="BI521" s="17">
        <v>0.12905850740892399</v>
      </c>
    </row>
    <row r="522" spans="2:61" x14ac:dyDescent="0.3">
      <c r="B522" t="s">
        <v>85</v>
      </c>
      <c r="C522" s="17">
        <v>1.83938652791165E-2</v>
      </c>
      <c r="D522" s="17">
        <v>1.30498086827497E-2</v>
      </c>
      <c r="E522" s="17">
        <v>2.1239454248854501E-2</v>
      </c>
      <c r="F522" s="17"/>
      <c r="G522" s="17">
        <v>1.28720552933498E-2</v>
      </c>
      <c r="H522" s="17">
        <v>2.3004856784506499E-2</v>
      </c>
      <c r="I522" s="17"/>
      <c r="J522" s="17">
        <v>9.5378677557953206E-3</v>
      </c>
      <c r="K522" s="17">
        <v>2.96045476331873E-2</v>
      </c>
      <c r="L522" s="17">
        <v>4.5422953006561101E-2</v>
      </c>
      <c r="M522" s="17">
        <v>1.5445017386159001E-2</v>
      </c>
      <c r="N522" s="17">
        <v>1.2100519403653901E-2</v>
      </c>
      <c r="O522" s="17">
        <v>6.12480356147961E-3</v>
      </c>
      <c r="P522" s="17">
        <v>7.7146973709887497E-3</v>
      </c>
      <c r="Q522" s="17">
        <v>1.3559010946290801E-2</v>
      </c>
      <c r="R522" s="17">
        <v>1.8317258722952701E-2</v>
      </c>
      <c r="S522" s="17"/>
      <c r="T522" s="17">
        <v>7.5397537373637202E-3</v>
      </c>
      <c r="U522" s="17">
        <v>2.55044000955435E-2</v>
      </c>
      <c r="V522" s="17"/>
      <c r="W522" s="17">
        <v>1.6294938044824899E-2</v>
      </c>
      <c r="X522" s="17">
        <v>2.98988343727545E-2</v>
      </c>
      <c r="Y522" s="17"/>
      <c r="Z522" s="17">
        <v>1.89961816712222E-2</v>
      </c>
      <c r="AA522" s="17">
        <v>1.7674669311171801E-2</v>
      </c>
      <c r="AB522" s="17"/>
      <c r="AC522" s="17">
        <v>1.01347873710499E-2</v>
      </c>
      <c r="AD522" s="17">
        <v>3.8370755123233603E-2</v>
      </c>
      <c r="AE522" s="17">
        <v>0</v>
      </c>
      <c r="AF522" s="17"/>
      <c r="AG522" s="17">
        <v>8.2597396336257702E-3</v>
      </c>
      <c r="AH522" s="17">
        <v>2.77543812628703E-2</v>
      </c>
      <c r="AI522" s="17"/>
      <c r="AJ522" s="17">
        <v>8.4838702970722896E-3</v>
      </c>
      <c r="AK522" s="17">
        <v>2.3520026273461499E-2</v>
      </c>
      <c r="AL522" s="17"/>
      <c r="AM522" s="17">
        <v>1.49853106966472E-2</v>
      </c>
      <c r="AN522" s="17">
        <v>0</v>
      </c>
      <c r="AO522" s="17">
        <v>2.34342440074819E-2</v>
      </c>
      <c r="AP522" s="17"/>
      <c r="AQ522" s="17">
        <v>1.5913592597608401E-2</v>
      </c>
      <c r="AR522" s="17">
        <v>9.1314298414530898E-2</v>
      </c>
      <c r="AS522" s="17">
        <v>1.27911267642226E-2</v>
      </c>
      <c r="AT522" s="17">
        <v>0</v>
      </c>
      <c r="AU522" s="17">
        <v>4.57296914834944E-2</v>
      </c>
      <c r="AV522" s="17"/>
      <c r="AW522" s="17">
        <v>2.98072056534564E-2</v>
      </c>
      <c r="AX522" s="17">
        <v>1.9518857937927701E-2</v>
      </c>
      <c r="AY522" s="17">
        <v>1.0127382207058101E-2</v>
      </c>
      <c r="AZ522" s="17">
        <v>5.4314674032695399E-3</v>
      </c>
      <c r="BA522" s="17">
        <v>3.4207277314970301E-2</v>
      </c>
      <c r="BB522" s="17"/>
      <c r="BC522" s="17">
        <v>1.2273374494494799E-2</v>
      </c>
      <c r="BD522" s="17">
        <v>1.3308939021028801E-2</v>
      </c>
      <c r="BE522" s="17">
        <v>5.1009524691382403E-2</v>
      </c>
      <c r="BF522" s="17"/>
      <c r="BG522" s="17">
        <v>1.9577564222939398E-2</v>
      </c>
      <c r="BH522" s="17">
        <v>3.71617883218315E-2</v>
      </c>
      <c r="BI522" s="17">
        <v>7.0338141634395399E-3</v>
      </c>
    </row>
    <row r="523" spans="2:61" x14ac:dyDescent="0.3">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row>
    <row r="524" spans="2:61" x14ac:dyDescent="0.3">
      <c r="B524" s="6" t="s">
        <v>392</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row>
    <row r="525" spans="2:61" x14ac:dyDescent="0.3">
      <c r="B525" s="21" t="s">
        <v>416</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row>
    <row r="526" spans="2:61" x14ac:dyDescent="0.3">
      <c r="B526" t="s">
        <v>175</v>
      </c>
      <c r="C526" s="17">
        <v>0.29977184516280198</v>
      </c>
      <c r="D526" s="17">
        <v>0.30956993867044003</v>
      </c>
      <c r="E526" s="17">
        <v>0.291273206060298</v>
      </c>
      <c r="F526" s="17"/>
      <c r="G526" s="17">
        <v>0.35182180217380399</v>
      </c>
      <c r="H526" s="17">
        <v>0.25975265288235999</v>
      </c>
      <c r="I526" s="17"/>
      <c r="J526" s="17">
        <v>0.373434005746479</v>
      </c>
      <c r="K526" s="17">
        <v>0.29318163074815801</v>
      </c>
      <c r="L526" s="17">
        <v>0.23889805855638599</v>
      </c>
      <c r="M526" s="17">
        <v>0.26885982964990501</v>
      </c>
      <c r="N526" s="17">
        <v>0.28079400297950402</v>
      </c>
      <c r="O526" s="17">
        <v>0.31460386729969197</v>
      </c>
      <c r="P526" s="17">
        <v>0.32453666524094599</v>
      </c>
      <c r="Q526" s="17">
        <v>0.30010723104478498</v>
      </c>
      <c r="R526" s="17">
        <v>0.29250026522071598</v>
      </c>
      <c r="S526" s="17"/>
      <c r="T526" s="17">
        <v>0.35878394379107298</v>
      </c>
      <c r="U526" s="17">
        <v>0.26111298485234402</v>
      </c>
      <c r="V526" s="17"/>
      <c r="W526" s="17">
        <v>0.28282748844634797</v>
      </c>
      <c r="X526" s="17">
        <v>0.392649910275992</v>
      </c>
      <c r="Y526" s="17"/>
      <c r="Z526" s="17">
        <v>0.30817359287866097</v>
      </c>
      <c r="AA526" s="17">
        <v>0.28846100711233702</v>
      </c>
      <c r="AB526" s="17"/>
      <c r="AC526" s="17">
        <v>0.32489039467151598</v>
      </c>
      <c r="AD526" s="17">
        <v>0.23901560794538801</v>
      </c>
      <c r="AE526" s="17">
        <v>0</v>
      </c>
      <c r="AF526" s="17"/>
      <c r="AG526" s="17">
        <v>0.36701263627896002</v>
      </c>
      <c r="AH526" s="17">
        <v>0.24306901190640301</v>
      </c>
      <c r="AI526" s="17"/>
      <c r="AJ526" s="17">
        <v>0.432028699477156</v>
      </c>
      <c r="AK526" s="17">
        <v>0.23918199613463401</v>
      </c>
      <c r="AL526" s="17"/>
      <c r="AM526" s="17">
        <v>0.26907194926213501</v>
      </c>
      <c r="AN526" s="17">
        <v>0.28998332750762301</v>
      </c>
      <c r="AO526" s="17">
        <v>0.528598939375858</v>
      </c>
      <c r="AP526" s="17"/>
      <c r="AQ526" s="17">
        <v>0.229993690229751</v>
      </c>
      <c r="AR526" s="17">
        <v>0.37875526867000597</v>
      </c>
      <c r="AS526" s="17">
        <v>0.37662994386448301</v>
      </c>
      <c r="AT526" s="17">
        <v>0.58032949812350998</v>
      </c>
      <c r="AU526" s="17">
        <v>0.21212164160538699</v>
      </c>
      <c r="AV526" s="17"/>
      <c r="AW526" s="17">
        <v>0.407201785496144</v>
      </c>
      <c r="AX526" s="17">
        <v>0.29523344158850101</v>
      </c>
      <c r="AY526" s="17">
        <v>0.26630616886859798</v>
      </c>
      <c r="AZ526" s="17">
        <v>0.25581920995751201</v>
      </c>
      <c r="BA526" s="17">
        <v>0.25021589082144802</v>
      </c>
      <c r="BB526" s="17"/>
      <c r="BC526" s="17">
        <v>0.368130036443369</v>
      </c>
      <c r="BD526" s="17">
        <v>0.297722010326957</v>
      </c>
      <c r="BE526" s="17">
        <v>0.24063238724866301</v>
      </c>
      <c r="BF526" s="17"/>
      <c r="BG526" s="17">
        <v>0.31607597513313901</v>
      </c>
      <c r="BH526" s="17">
        <v>0.29366616345359903</v>
      </c>
      <c r="BI526" s="17">
        <v>0.249387586531648</v>
      </c>
    </row>
    <row r="527" spans="2:61" x14ac:dyDescent="0.3">
      <c r="B527" t="s">
        <v>313</v>
      </c>
      <c r="C527" s="17">
        <v>0.358474791653009</v>
      </c>
      <c r="D527" s="17">
        <v>0.41305689217388802</v>
      </c>
      <c r="E527" s="17">
        <v>0.31408167486814598</v>
      </c>
      <c r="F527" s="17"/>
      <c r="G527" s="17">
        <v>0.38851797476060701</v>
      </c>
      <c r="H527" s="17">
        <v>0.33672603371841697</v>
      </c>
      <c r="I527" s="17"/>
      <c r="J527" s="17">
        <v>0.45546797264679501</v>
      </c>
      <c r="K527" s="17">
        <v>0.322907717296192</v>
      </c>
      <c r="L527" s="17">
        <v>0.42473509830189299</v>
      </c>
      <c r="M527" s="17">
        <v>0.28794996552623398</v>
      </c>
      <c r="N527" s="17">
        <v>0.33049599119003897</v>
      </c>
      <c r="O527" s="17">
        <v>0.32264076064401798</v>
      </c>
      <c r="P527" s="17">
        <v>0.35309891333333598</v>
      </c>
      <c r="Q527" s="17">
        <v>0.36258362087093599</v>
      </c>
      <c r="R527" s="17">
        <v>0.36638666047750901</v>
      </c>
      <c r="S527" s="17"/>
      <c r="T527" s="17">
        <v>0.384164478772546</v>
      </c>
      <c r="U527" s="17">
        <v>0.34164546260254702</v>
      </c>
      <c r="V527" s="17"/>
      <c r="W527" s="17">
        <v>0.36209575849718101</v>
      </c>
      <c r="X527" s="17">
        <v>0.33862698037557498</v>
      </c>
      <c r="Y527" s="17"/>
      <c r="Z527" s="17">
        <v>0.36866470077182201</v>
      </c>
      <c r="AA527" s="17">
        <v>0.34489728739592501</v>
      </c>
      <c r="AB527" s="17"/>
      <c r="AC527" s="17">
        <v>0.35397051205590702</v>
      </c>
      <c r="AD527" s="17">
        <v>0.369369651628908</v>
      </c>
      <c r="AE527" s="17">
        <v>0</v>
      </c>
      <c r="AF527" s="17"/>
      <c r="AG527" s="17">
        <v>0.370339762890047</v>
      </c>
      <c r="AH527" s="17">
        <v>0.34193982748202001</v>
      </c>
      <c r="AI527" s="17"/>
      <c r="AJ527" s="17">
        <v>0.35774333552436</v>
      </c>
      <c r="AK527" s="17">
        <v>0.36024813635432501</v>
      </c>
      <c r="AL527" s="17"/>
      <c r="AM527" s="17">
        <v>0.383425322957966</v>
      </c>
      <c r="AN527" s="17">
        <v>0.17925373665434099</v>
      </c>
      <c r="AO527" s="17">
        <v>0.29447346658686302</v>
      </c>
      <c r="AP527" s="17"/>
      <c r="AQ527" s="17">
        <v>0.374270906220253</v>
      </c>
      <c r="AR527" s="17">
        <v>0.46323244194271701</v>
      </c>
      <c r="AS527" s="17">
        <v>0.402227335677044</v>
      </c>
      <c r="AT527" s="17">
        <v>0.236212773641233</v>
      </c>
      <c r="AU527" s="17">
        <v>0.218956833258865</v>
      </c>
      <c r="AV527" s="17"/>
      <c r="AW527" s="17">
        <v>0.34199136411539</v>
      </c>
      <c r="AX527" s="17">
        <v>0.41538948072971099</v>
      </c>
      <c r="AY527" s="17">
        <v>0.31552900831861103</v>
      </c>
      <c r="AZ527" s="17">
        <v>0.31171902116163702</v>
      </c>
      <c r="BA527" s="17">
        <v>0.34674346930236799</v>
      </c>
      <c r="BB527" s="17"/>
      <c r="BC527" s="17">
        <v>0.39091810239528102</v>
      </c>
      <c r="BD527" s="17">
        <v>0.371376047536979</v>
      </c>
      <c r="BE527" s="17">
        <v>0.23841283641944999</v>
      </c>
      <c r="BF527" s="17"/>
      <c r="BG527" s="17">
        <v>0.37428591247927001</v>
      </c>
      <c r="BH527" s="17">
        <v>0.296647987603674</v>
      </c>
      <c r="BI527" s="17">
        <v>0.32916683924475498</v>
      </c>
    </row>
    <row r="528" spans="2:61" x14ac:dyDescent="0.3">
      <c r="B528" t="s">
        <v>314</v>
      </c>
      <c r="C528" s="17">
        <v>0.183043991233447</v>
      </c>
      <c r="D528" s="17">
        <v>0.15030436462607</v>
      </c>
      <c r="E528" s="17">
        <v>0.209969358145212</v>
      </c>
      <c r="F528" s="17"/>
      <c r="G528" s="17">
        <v>0.153531516793285</v>
      </c>
      <c r="H528" s="17">
        <v>0.20830537295735199</v>
      </c>
      <c r="I528" s="17"/>
      <c r="J528" s="17">
        <v>8.9234946463783105E-2</v>
      </c>
      <c r="K528" s="17">
        <v>0.18319942642242801</v>
      </c>
      <c r="L528" s="17">
        <v>0.20194277282013201</v>
      </c>
      <c r="M528" s="17">
        <v>0.266642818749175</v>
      </c>
      <c r="N528" s="17">
        <v>0.23213728583735799</v>
      </c>
      <c r="O528" s="17">
        <v>0.175537076568029</v>
      </c>
      <c r="P528" s="17">
        <v>0.18830174732863</v>
      </c>
      <c r="Q528" s="17">
        <v>0.141197702843954</v>
      </c>
      <c r="R528" s="17">
        <v>0.178064935189543</v>
      </c>
      <c r="S528" s="17"/>
      <c r="T528" s="17">
        <v>0.15087588513431399</v>
      </c>
      <c r="U528" s="17">
        <v>0.20411733634479301</v>
      </c>
      <c r="V528" s="17"/>
      <c r="W528" s="17">
        <v>0.180898579739802</v>
      </c>
      <c r="X528" s="17">
        <v>0.19480375713874401</v>
      </c>
      <c r="Y528" s="17"/>
      <c r="Z528" s="17">
        <v>0.16970594315410401</v>
      </c>
      <c r="AA528" s="17">
        <v>0.20435837880722499</v>
      </c>
      <c r="AB528" s="17"/>
      <c r="AC528" s="17">
        <v>0.17127144690436599</v>
      </c>
      <c r="AD528" s="17">
        <v>0.21151918227351901</v>
      </c>
      <c r="AE528" s="17">
        <v>0</v>
      </c>
      <c r="AF528" s="17"/>
      <c r="AG528" s="17">
        <v>0.13987016421229001</v>
      </c>
      <c r="AH528" s="17">
        <v>0.21939579001170301</v>
      </c>
      <c r="AI528" s="17"/>
      <c r="AJ528" s="17">
        <v>0.12784957102165401</v>
      </c>
      <c r="AK528" s="17">
        <v>0.20632266473991201</v>
      </c>
      <c r="AL528" s="17"/>
      <c r="AM528" s="17">
        <v>0.194250871039474</v>
      </c>
      <c r="AN528" s="17">
        <v>0.36861380350786099</v>
      </c>
      <c r="AO528" s="17">
        <v>8.6710082472727504E-2</v>
      </c>
      <c r="AP528" s="17"/>
      <c r="AQ528" s="17">
        <v>0.21348044067834401</v>
      </c>
      <c r="AR528" s="17">
        <v>5.0917664586387502E-2</v>
      </c>
      <c r="AS528" s="17">
        <v>0.143090868114161</v>
      </c>
      <c r="AT528" s="17">
        <v>9.9066705661867899E-2</v>
      </c>
      <c r="AU528" s="17">
        <v>0.23399836451905501</v>
      </c>
      <c r="AV528" s="17"/>
      <c r="AW528" s="17">
        <v>0.14493666934613</v>
      </c>
      <c r="AX528" s="17">
        <v>0.15939083908597601</v>
      </c>
      <c r="AY528" s="17">
        <v>0.24009411857337101</v>
      </c>
      <c r="AZ528" s="17">
        <v>0.18066160453712801</v>
      </c>
      <c r="BA528" s="17">
        <v>0.22881099918839801</v>
      </c>
      <c r="BB528" s="17"/>
      <c r="BC528" s="17">
        <v>0.12873665648664301</v>
      </c>
      <c r="BD528" s="17">
        <v>0.18328731806861401</v>
      </c>
      <c r="BE528" s="17">
        <v>0.26425859803752799</v>
      </c>
      <c r="BF528" s="17"/>
      <c r="BG528" s="17">
        <v>0.170818859352667</v>
      </c>
      <c r="BH528" s="17">
        <v>0.254378252894154</v>
      </c>
      <c r="BI528" s="17">
        <v>0.19533339449940099</v>
      </c>
    </row>
    <row r="529" spans="2:61" x14ac:dyDescent="0.3">
      <c r="B529" t="s">
        <v>315</v>
      </c>
      <c r="C529" s="17">
        <v>7.9981038531887899E-2</v>
      </c>
      <c r="D529" s="17">
        <v>7.1035225568196803E-2</v>
      </c>
      <c r="E529" s="17">
        <v>8.7428930603075605E-2</v>
      </c>
      <c r="F529" s="17"/>
      <c r="G529" s="17">
        <v>6.5969224947445004E-2</v>
      </c>
      <c r="H529" s="17">
        <v>9.0428460192997606E-2</v>
      </c>
      <c r="I529" s="17"/>
      <c r="J529" s="17">
        <v>4.8331637168922498E-2</v>
      </c>
      <c r="K529" s="17">
        <v>8.9991325917362294E-2</v>
      </c>
      <c r="L529" s="17">
        <v>5.4496979415927599E-2</v>
      </c>
      <c r="M529" s="17">
        <v>6.3147249462093505E-2</v>
      </c>
      <c r="N529" s="17">
        <v>6.7976637787056302E-2</v>
      </c>
      <c r="O529" s="17">
        <v>0.12525829793884</v>
      </c>
      <c r="P529" s="17">
        <v>8.8497222049432597E-2</v>
      </c>
      <c r="Q529" s="17">
        <v>0.12831639050887</v>
      </c>
      <c r="R529" s="17">
        <v>7.6993582733493507E-2</v>
      </c>
      <c r="S529" s="17"/>
      <c r="T529" s="17">
        <v>5.7685331704480799E-2</v>
      </c>
      <c r="U529" s="17">
        <v>9.4586969108820904E-2</v>
      </c>
      <c r="V529" s="17"/>
      <c r="W529" s="17">
        <v>8.7016950788765507E-2</v>
      </c>
      <c r="X529" s="17">
        <v>4.1414692953811297E-2</v>
      </c>
      <c r="Y529" s="17"/>
      <c r="Z529" s="17">
        <v>8.0099539076594894E-2</v>
      </c>
      <c r="AA529" s="17">
        <v>7.8595997613072704E-2</v>
      </c>
      <c r="AB529" s="17"/>
      <c r="AC529" s="17">
        <v>7.2282357628128402E-2</v>
      </c>
      <c r="AD529" s="17">
        <v>9.8602451487588602E-2</v>
      </c>
      <c r="AE529" s="17">
        <v>0</v>
      </c>
      <c r="AF529" s="17"/>
      <c r="AG529" s="17">
        <v>5.8760851019016701E-2</v>
      </c>
      <c r="AH529" s="17">
        <v>0.10122104123827499</v>
      </c>
      <c r="AI529" s="17"/>
      <c r="AJ529" s="17">
        <v>4.95038918047776E-2</v>
      </c>
      <c r="AK529" s="17">
        <v>9.6134551711793401E-2</v>
      </c>
      <c r="AL529" s="17"/>
      <c r="AM529" s="17">
        <v>8.3341839840530299E-2</v>
      </c>
      <c r="AN529" s="17">
        <v>0.104499970988956</v>
      </c>
      <c r="AO529" s="17">
        <v>5.8075442722371098E-2</v>
      </c>
      <c r="AP529" s="17"/>
      <c r="AQ529" s="17">
        <v>9.7706838038283395E-2</v>
      </c>
      <c r="AR529" s="17">
        <v>7.0266947290161502E-2</v>
      </c>
      <c r="AS529" s="17">
        <v>4.62528277200389E-2</v>
      </c>
      <c r="AT529" s="17">
        <v>5.3866567297099502E-2</v>
      </c>
      <c r="AU529" s="17">
        <v>7.7965578398325505E-2</v>
      </c>
      <c r="AV529" s="17"/>
      <c r="AW529" s="17">
        <v>5.2079892621933598E-2</v>
      </c>
      <c r="AX529" s="17">
        <v>6.6740004241454695E-2</v>
      </c>
      <c r="AY529" s="17">
        <v>6.5073722968034695E-2</v>
      </c>
      <c r="AZ529" s="17">
        <v>0.14519470198048601</v>
      </c>
      <c r="BA529" s="17">
        <v>0.114075400552901</v>
      </c>
      <c r="BB529" s="17"/>
      <c r="BC529" s="17">
        <v>6.84560688762475E-2</v>
      </c>
      <c r="BD529" s="17">
        <v>7.7983680289485102E-2</v>
      </c>
      <c r="BE529" s="17">
        <v>0.11614232537626901</v>
      </c>
      <c r="BF529" s="17"/>
      <c r="BG529" s="17">
        <v>7.0006711496788498E-2</v>
      </c>
      <c r="BH529" s="17">
        <v>8.3584774739315706E-2</v>
      </c>
      <c r="BI529" s="17">
        <v>0.11165692446824101</v>
      </c>
    </row>
    <row r="530" spans="2:61" x14ac:dyDescent="0.3">
      <c r="B530" t="s">
        <v>316</v>
      </c>
      <c r="C530" s="17">
        <v>5.4947783599757598E-2</v>
      </c>
      <c r="D530" s="17">
        <v>4.3374934535073399E-2</v>
      </c>
      <c r="E530" s="17">
        <v>6.4435850120059299E-2</v>
      </c>
      <c r="F530" s="17"/>
      <c r="G530" s="17">
        <v>3.3884376521701502E-2</v>
      </c>
      <c r="H530" s="17">
        <v>6.6640433524937703E-2</v>
      </c>
      <c r="I530" s="17"/>
      <c r="J530" s="17">
        <v>1.6110545722974198E-2</v>
      </c>
      <c r="K530" s="17">
        <v>7.4703105675511805E-2</v>
      </c>
      <c r="L530" s="17">
        <v>4.0283200264839697E-2</v>
      </c>
      <c r="M530" s="17">
        <v>9.8258777984760307E-2</v>
      </c>
      <c r="N530" s="17">
        <v>4.44342260479735E-2</v>
      </c>
      <c r="O530" s="17">
        <v>5.5835193987941401E-2</v>
      </c>
      <c r="P530" s="17">
        <v>4.5565452047656101E-2</v>
      </c>
      <c r="Q530" s="17">
        <v>5.42360437851633E-2</v>
      </c>
      <c r="R530" s="17">
        <v>5.78923521557115E-2</v>
      </c>
      <c r="S530" s="17"/>
      <c r="T530" s="17">
        <v>3.1507368553734399E-2</v>
      </c>
      <c r="U530" s="17">
        <v>7.03036131999141E-2</v>
      </c>
      <c r="V530" s="17"/>
      <c r="W530" s="17">
        <v>6.3104318523116806E-2</v>
      </c>
      <c r="X530" s="17">
        <v>1.02389053350472E-2</v>
      </c>
      <c r="Y530" s="17"/>
      <c r="Z530" s="17">
        <v>4.8951881997719902E-2</v>
      </c>
      <c r="AA530" s="17">
        <v>6.0608441779594603E-2</v>
      </c>
      <c r="AB530" s="17"/>
      <c r="AC530" s="17">
        <v>5.6108852032023197E-2</v>
      </c>
      <c r="AD530" s="17">
        <v>5.2139414865253003E-2</v>
      </c>
      <c r="AE530" s="17">
        <v>0</v>
      </c>
      <c r="AF530" s="17"/>
      <c r="AG530" s="17">
        <v>5.0713101060618201E-2</v>
      </c>
      <c r="AH530" s="17">
        <v>6.0728107113541201E-2</v>
      </c>
      <c r="AI530" s="17"/>
      <c r="AJ530" s="17">
        <v>1.9414878793149199E-2</v>
      </c>
      <c r="AK530" s="17">
        <v>7.01531525894179E-2</v>
      </c>
      <c r="AL530" s="17"/>
      <c r="AM530" s="17">
        <v>5.2134175876540498E-2</v>
      </c>
      <c r="AN530" s="17">
        <v>0</v>
      </c>
      <c r="AO530" s="17">
        <v>1.66178450049616E-2</v>
      </c>
      <c r="AP530" s="17"/>
      <c r="AQ530" s="17">
        <v>6.61773805151432E-2</v>
      </c>
      <c r="AR530" s="17">
        <v>0</v>
      </c>
      <c r="AS530" s="17">
        <v>1.5256927713847301E-2</v>
      </c>
      <c r="AT530" s="17">
        <v>2.2354826775623501E-2</v>
      </c>
      <c r="AU530" s="17">
        <v>0.15302222343261601</v>
      </c>
      <c r="AV530" s="17"/>
      <c r="AW530" s="17">
        <v>3.3471197099902102E-2</v>
      </c>
      <c r="AX530" s="17">
        <v>4.5617427275375502E-2</v>
      </c>
      <c r="AY530" s="17">
        <v>8.4472049709836697E-2</v>
      </c>
      <c r="AZ530" s="17">
        <v>8.5595461216660507E-2</v>
      </c>
      <c r="BA530" s="17">
        <v>8.6146009369419199E-3</v>
      </c>
      <c r="BB530" s="17"/>
      <c r="BC530" s="17">
        <v>3.3434865824911099E-2</v>
      </c>
      <c r="BD530" s="17">
        <v>5.0986252045031703E-2</v>
      </c>
      <c r="BE530" s="17">
        <v>7.8001633923632893E-2</v>
      </c>
      <c r="BF530" s="17"/>
      <c r="BG530" s="17">
        <v>4.5115953622100399E-2</v>
      </c>
      <c r="BH530" s="17">
        <v>3.8938454216002102E-2</v>
      </c>
      <c r="BI530" s="17">
        <v>9.3930731803652606E-2</v>
      </c>
    </row>
    <row r="531" spans="2:61" x14ac:dyDescent="0.3">
      <c r="B531" t="s">
        <v>85</v>
      </c>
      <c r="C531" s="17">
        <v>2.3780549819096601E-2</v>
      </c>
      <c r="D531" s="17">
        <v>1.2658644426331E-2</v>
      </c>
      <c r="E531" s="17">
        <v>3.2810980203209002E-2</v>
      </c>
      <c r="F531" s="17"/>
      <c r="G531" s="17">
        <v>6.2751048031573099E-3</v>
      </c>
      <c r="H531" s="17">
        <v>3.81470467239352E-2</v>
      </c>
      <c r="I531" s="17"/>
      <c r="J531" s="17">
        <v>1.7420892251047201E-2</v>
      </c>
      <c r="K531" s="17">
        <v>3.6016793940347E-2</v>
      </c>
      <c r="L531" s="17">
        <v>3.9643890640821099E-2</v>
      </c>
      <c r="M531" s="17">
        <v>1.51413586278334E-2</v>
      </c>
      <c r="N531" s="17">
        <v>4.4161856158069099E-2</v>
      </c>
      <c r="O531" s="17">
        <v>6.12480356147961E-3</v>
      </c>
      <c r="P531" s="17">
        <v>0</v>
      </c>
      <c r="Q531" s="17">
        <v>1.3559010946290801E-2</v>
      </c>
      <c r="R531" s="17">
        <v>2.81622042230265E-2</v>
      </c>
      <c r="S531" s="17"/>
      <c r="T531" s="17">
        <v>1.69829920438525E-2</v>
      </c>
      <c r="U531" s="17">
        <v>2.8233633891581001E-2</v>
      </c>
      <c r="V531" s="17"/>
      <c r="W531" s="17">
        <v>2.4056904004787098E-2</v>
      </c>
      <c r="X531" s="17">
        <v>2.2265753920829499E-2</v>
      </c>
      <c r="Y531" s="17"/>
      <c r="Z531" s="17">
        <v>2.4404342121097801E-2</v>
      </c>
      <c r="AA531" s="17">
        <v>2.3078887291846002E-2</v>
      </c>
      <c r="AB531" s="17"/>
      <c r="AC531" s="17">
        <v>2.1476436708059699E-2</v>
      </c>
      <c r="AD531" s="17">
        <v>2.9353691799342899E-2</v>
      </c>
      <c r="AE531" s="17">
        <v>0</v>
      </c>
      <c r="AF531" s="17"/>
      <c r="AG531" s="17">
        <v>1.33034845390673E-2</v>
      </c>
      <c r="AH531" s="17">
        <v>3.36462222480578E-2</v>
      </c>
      <c r="AI531" s="17"/>
      <c r="AJ531" s="17">
        <v>1.34596233789028E-2</v>
      </c>
      <c r="AK531" s="17">
        <v>2.7959498469917798E-2</v>
      </c>
      <c r="AL531" s="17"/>
      <c r="AM531" s="17">
        <v>1.7775841023353198E-2</v>
      </c>
      <c r="AN531" s="17">
        <v>5.76491613412198E-2</v>
      </c>
      <c r="AO531" s="17">
        <v>1.55242238372192E-2</v>
      </c>
      <c r="AP531" s="17"/>
      <c r="AQ531" s="17">
        <v>1.8370744318225499E-2</v>
      </c>
      <c r="AR531" s="17">
        <v>3.6827677510727498E-2</v>
      </c>
      <c r="AS531" s="17">
        <v>1.6542096910426199E-2</v>
      </c>
      <c r="AT531" s="17">
        <v>8.1696285006656894E-3</v>
      </c>
      <c r="AU531" s="17">
        <v>0.103935358785753</v>
      </c>
      <c r="AV531" s="17"/>
      <c r="AW531" s="17">
        <v>2.03190913205002E-2</v>
      </c>
      <c r="AX531" s="17">
        <v>1.76288070789824E-2</v>
      </c>
      <c r="AY531" s="17">
        <v>2.85249315615487E-2</v>
      </c>
      <c r="AZ531" s="17">
        <v>2.10100011465768E-2</v>
      </c>
      <c r="BA531" s="17">
        <v>5.1539639197942598E-2</v>
      </c>
      <c r="BB531" s="17"/>
      <c r="BC531" s="17">
        <v>1.03242699735494E-2</v>
      </c>
      <c r="BD531" s="17">
        <v>1.8644691732932799E-2</v>
      </c>
      <c r="BE531" s="17">
        <v>6.2552218994457107E-2</v>
      </c>
      <c r="BF531" s="17"/>
      <c r="BG531" s="17">
        <v>2.3696587916035499E-2</v>
      </c>
      <c r="BH531" s="17">
        <v>3.2784367093254399E-2</v>
      </c>
      <c r="BI531" s="17">
        <v>2.0524523452302702E-2</v>
      </c>
    </row>
    <row r="532" spans="2:61" x14ac:dyDescent="0.3">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row>
    <row r="533" spans="2:61" x14ac:dyDescent="0.3">
      <c r="B533" s="6" t="s">
        <v>393</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row>
    <row r="534" spans="2:61" x14ac:dyDescent="0.3">
      <c r="B534" s="21" t="s">
        <v>416</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row>
    <row r="535" spans="2:61" x14ac:dyDescent="0.3">
      <c r="B535" t="s">
        <v>175</v>
      </c>
      <c r="C535" s="17">
        <v>0.255853776992361</v>
      </c>
      <c r="D535" s="17">
        <v>0.27356577095234802</v>
      </c>
      <c r="E535" s="17">
        <v>0.242362290269138</v>
      </c>
      <c r="F535" s="17"/>
      <c r="G535" s="17">
        <v>0.28355269653433701</v>
      </c>
      <c r="H535" s="17">
        <v>0.23525853192562801</v>
      </c>
      <c r="I535" s="17"/>
      <c r="J535" s="17">
        <v>0.325854866856221</v>
      </c>
      <c r="K535" s="17">
        <v>0.25172878040477298</v>
      </c>
      <c r="L535" s="17">
        <v>0.26603784750395798</v>
      </c>
      <c r="M535" s="17">
        <v>0.21742324972257401</v>
      </c>
      <c r="N535" s="17">
        <v>0.27320607492230098</v>
      </c>
      <c r="O535" s="17">
        <v>0.22041928727499799</v>
      </c>
      <c r="P535" s="17">
        <v>0.314594375426893</v>
      </c>
      <c r="Q535" s="17">
        <v>0.18798260414214801</v>
      </c>
      <c r="R535" s="17">
        <v>0.22261649557542301</v>
      </c>
      <c r="S535" s="17"/>
      <c r="T535" s="17">
        <v>0.31766493159995801</v>
      </c>
      <c r="U535" s="17">
        <v>0.21536125347349</v>
      </c>
      <c r="V535" s="17"/>
      <c r="W535" s="17">
        <v>0.23658038656456601</v>
      </c>
      <c r="X535" s="17">
        <v>0.361498106904656</v>
      </c>
      <c r="Y535" s="17"/>
      <c r="Z535" s="17">
        <v>0.26176756519559802</v>
      </c>
      <c r="AA535" s="17">
        <v>0.24780629325237</v>
      </c>
      <c r="AB535" s="17"/>
      <c r="AC535" s="17">
        <v>0.28089200483092702</v>
      </c>
      <c r="AD535" s="17">
        <v>0.19529182019880501</v>
      </c>
      <c r="AE535" s="17">
        <v>0</v>
      </c>
      <c r="AF535" s="17"/>
      <c r="AG535" s="17">
        <v>0.32761285906057003</v>
      </c>
      <c r="AH535" s="17">
        <v>0.19724195394006599</v>
      </c>
      <c r="AI535" s="17"/>
      <c r="AJ535" s="17">
        <v>0.393630981075061</v>
      </c>
      <c r="AK535" s="17">
        <v>0.19307545572915699</v>
      </c>
      <c r="AL535" s="17"/>
      <c r="AM535" s="17">
        <v>0.23687900034550599</v>
      </c>
      <c r="AN535" s="17">
        <v>0.29777484717785502</v>
      </c>
      <c r="AO535" s="17">
        <v>0.39209012522470599</v>
      </c>
      <c r="AP535" s="17"/>
      <c r="AQ535" s="17">
        <v>0.18713476267151799</v>
      </c>
      <c r="AR535" s="17">
        <v>0.210622230004536</v>
      </c>
      <c r="AS535" s="17">
        <v>0.37640114860155499</v>
      </c>
      <c r="AT535" s="17">
        <v>0.454738320976182</v>
      </c>
      <c r="AU535" s="17">
        <v>0.199812101541298</v>
      </c>
      <c r="AV535" s="17"/>
      <c r="AW535" s="17">
        <v>0.34710116417296599</v>
      </c>
      <c r="AX535" s="17">
        <v>0.23288511163151099</v>
      </c>
      <c r="AY535" s="17">
        <v>0.23006956453079799</v>
      </c>
      <c r="AZ535" s="17">
        <v>0.240128255600769</v>
      </c>
      <c r="BA535" s="17">
        <v>0.24932135531622199</v>
      </c>
      <c r="BB535" s="17"/>
      <c r="BC535" s="17">
        <v>0.32741436731476597</v>
      </c>
      <c r="BD535" s="17">
        <v>0.25799009225731701</v>
      </c>
      <c r="BE535" s="17">
        <v>0.16253822919326699</v>
      </c>
      <c r="BF535" s="17"/>
      <c r="BG535" s="17">
        <v>0.26961113863243302</v>
      </c>
      <c r="BH535" s="17">
        <v>0.27206608207438299</v>
      </c>
      <c r="BI535" s="17">
        <v>0.20175785501611901</v>
      </c>
    </row>
    <row r="536" spans="2:61" x14ac:dyDescent="0.3">
      <c r="B536" t="s">
        <v>313</v>
      </c>
      <c r="C536" s="17">
        <v>0.34600083865542203</v>
      </c>
      <c r="D536" s="17">
        <v>0.38013156502051798</v>
      </c>
      <c r="E536" s="17">
        <v>0.31955758583090799</v>
      </c>
      <c r="F536" s="17"/>
      <c r="G536" s="17">
        <v>0.39909352521512498</v>
      </c>
      <c r="H536" s="17">
        <v>0.304210003673757</v>
      </c>
      <c r="I536" s="17"/>
      <c r="J536" s="17">
        <v>0.430337660875594</v>
      </c>
      <c r="K536" s="17">
        <v>0.32243754643096501</v>
      </c>
      <c r="L536" s="17">
        <v>0.32990898066190699</v>
      </c>
      <c r="M536" s="17">
        <v>0.32473624352849501</v>
      </c>
      <c r="N536" s="17">
        <v>0.34340401666645898</v>
      </c>
      <c r="O536" s="17">
        <v>0.33662041801107701</v>
      </c>
      <c r="P536" s="17">
        <v>0.29165227895117202</v>
      </c>
      <c r="Q536" s="17">
        <v>0.400212781077531</v>
      </c>
      <c r="R536" s="17">
        <v>0.34471997488126399</v>
      </c>
      <c r="S536" s="17"/>
      <c r="T536" s="17">
        <v>0.39408364951010499</v>
      </c>
      <c r="U536" s="17">
        <v>0.31450176115481598</v>
      </c>
      <c r="V536" s="17"/>
      <c r="W536" s="17">
        <v>0.35267561097827599</v>
      </c>
      <c r="X536" s="17">
        <v>0.30941402991480199</v>
      </c>
      <c r="Y536" s="17"/>
      <c r="Z536" s="17">
        <v>0.336932115178247</v>
      </c>
      <c r="AA536" s="17">
        <v>0.36067292612382801</v>
      </c>
      <c r="AB536" s="17"/>
      <c r="AC536" s="17">
        <v>0.33462633893974503</v>
      </c>
      <c r="AD536" s="17">
        <v>0.37351324747167602</v>
      </c>
      <c r="AE536" s="17">
        <v>0</v>
      </c>
      <c r="AF536" s="17"/>
      <c r="AG536" s="17">
        <v>0.34612518000298098</v>
      </c>
      <c r="AH536" s="17">
        <v>0.34252291565684501</v>
      </c>
      <c r="AI536" s="17"/>
      <c r="AJ536" s="17">
        <v>0.34210944975097002</v>
      </c>
      <c r="AK536" s="17">
        <v>0.34989155192205201</v>
      </c>
      <c r="AL536" s="17"/>
      <c r="AM536" s="17">
        <v>0.36138933743996898</v>
      </c>
      <c r="AN536" s="17">
        <v>0.33925598522979</v>
      </c>
      <c r="AO536" s="17">
        <v>0.33210046194896098</v>
      </c>
      <c r="AP536" s="17"/>
      <c r="AQ536" s="17">
        <v>0.36190370731240801</v>
      </c>
      <c r="AR536" s="17">
        <v>0.41121483307365198</v>
      </c>
      <c r="AS536" s="17">
        <v>0.35601860728240697</v>
      </c>
      <c r="AT536" s="17">
        <v>0.30478779265855499</v>
      </c>
      <c r="AU536" s="17">
        <v>0.21391811149484299</v>
      </c>
      <c r="AV536" s="17"/>
      <c r="AW536" s="17">
        <v>0.36230215737080002</v>
      </c>
      <c r="AX536" s="17">
        <v>0.39018023990494899</v>
      </c>
      <c r="AY536" s="17">
        <v>0.31489126454723998</v>
      </c>
      <c r="AZ536" s="17">
        <v>0.300992950927013</v>
      </c>
      <c r="BA536" s="17">
        <v>0.28268123959341401</v>
      </c>
      <c r="BB536" s="17"/>
      <c r="BC536" s="17">
        <v>0.378380243257321</v>
      </c>
      <c r="BD536" s="17">
        <v>0.35588158946527698</v>
      </c>
      <c r="BE536" s="17">
        <v>0.26180318447067202</v>
      </c>
      <c r="BF536" s="17"/>
      <c r="BG536" s="17">
        <v>0.35616722786999899</v>
      </c>
      <c r="BH536" s="17">
        <v>0.261644136511058</v>
      </c>
      <c r="BI536" s="17">
        <v>0.34731773578673097</v>
      </c>
    </row>
    <row r="537" spans="2:61" x14ac:dyDescent="0.3">
      <c r="B537" t="s">
        <v>314</v>
      </c>
      <c r="C537" s="17">
        <v>0.22388031545067</v>
      </c>
      <c r="D537" s="17">
        <v>0.21556412123371199</v>
      </c>
      <c r="E537" s="17">
        <v>0.23125697308045101</v>
      </c>
      <c r="F537" s="17"/>
      <c r="G537" s="17">
        <v>0.19710339172595301</v>
      </c>
      <c r="H537" s="17">
        <v>0.24572540082413399</v>
      </c>
      <c r="I537" s="17"/>
      <c r="J537" s="17">
        <v>0.19524848678866699</v>
      </c>
      <c r="K537" s="17">
        <v>0.23225784392290899</v>
      </c>
      <c r="L537" s="17">
        <v>0.248370628221941</v>
      </c>
      <c r="M537" s="17">
        <v>0.227360201051379</v>
      </c>
      <c r="N537" s="17">
        <v>0.22846487409014199</v>
      </c>
      <c r="O537" s="17">
        <v>0.275048877190326</v>
      </c>
      <c r="P537" s="17">
        <v>0.21574472668019301</v>
      </c>
      <c r="Q537" s="17">
        <v>0.22824451700868401</v>
      </c>
      <c r="R537" s="17">
        <v>0.179098284871574</v>
      </c>
      <c r="S537" s="17"/>
      <c r="T537" s="17">
        <v>0.15893204961549101</v>
      </c>
      <c r="U537" s="17">
        <v>0.26642796236871702</v>
      </c>
      <c r="V537" s="17"/>
      <c r="W537" s="17">
        <v>0.22679197139874099</v>
      </c>
      <c r="X537" s="17">
        <v>0.207920490285423</v>
      </c>
      <c r="Y537" s="17"/>
      <c r="Z537" s="17">
        <v>0.230304353049435</v>
      </c>
      <c r="AA537" s="17">
        <v>0.21478954361503699</v>
      </c>
      <c r="AB537" s="17"/>
      <c r="AC537" s="17">
        <v>0.218081594833196</v>
      </c>
      <c r="AD537" s="17">
        <v>0.23790614306744701</v>
      </c>
      <c r="AE537" s="17">
        <v>0</v>
      </c>
      <c r="AF537" s="17"/>
      <c r="AG537" s="17">
        <v>0.18079272660741999</v>
      </c>
      <c r="AH537" s="17">
        <v>0.26100624700494701</v>
      </c>
      <c r="AI537" s="17"/>
      <c r="AJ537" s="17">
        <v>0.183811487422817</v>
      </c>
      <c r="AK537" s="17">
        <v>0.237958613457599</v>
      </c>
      <c r="AL537" s="17"/>
      <c r="AM537" s="17">
        <v>0.22337965736601101</v>
      </c>
      <c r="AN537" s="17">
        <v>0.20204329516953301</v>
      </c>
      <c r="AO537" s="17">
        <v>0.189355706549207</v>
      </c>
      <c r="AP537" s="17"/>
      <c r="AQ537" s="17">
        <v>0.23539575693769399</v>
      </c>
      <c r="AR537" s="17">
        <v>0.28928073199857801</v>
      </c>
      <c r="AS537" s="17">
        <v>0.193000839267259</v>
      </c>
      <c r="AT537" s="17">
        <v>0.15485857113454801</v>
      </c>
      <c r="AU537" s="17">
        <v>0.28648177614961301</v>
      </c>
      <c r="AV537" s="17"/>
      <c r="AW537" s="17">
        <v>0.17910443804812701</v>
      </c>
      <c r="AX537" s="17">
        <v>0.215324126505888</v>
      </c>
      <c r="AY537" s="17">
        <v>0.24527093690114701</v>
      </c>
      <c r="AZ537" s="17">
        <v>0.23993649321595301</v>
      </c>
      <c r="BA537" s="17">
        <v>0.27542169526662602</v>
      </c>
      <c r="BB537" s="17"/>
      <c r="BC537" s="17">
        <v>0.166297989265595</v>
      </c>
      <c r="BD537" s="17">
        <v>0.22719790553047001</v>
      </c>
      <c r="BE537" s="17">
        <v>0.27847471682368002</v>
      </c>
      <c r="BF537" s="17"/>
      <c r="BG537" s="17">
        <v>0.21567834192955099</v>
      </c>
      <c r="BH537" s="17">
        <v>0.30704645230095001</v>
      </c>
      <c r="BI537" s="17">
        <v>0.21829590492843101</v>
      </c>
    </row>
    <row r="538" spans="2:61" x14ac:dyDescent="0.3">
      <c r="B538" t="s">
        <v>315</v>
      </c>
      <c r="C538" s="17">
        <v>9.0084492489589496E-2</v>
      </c>
      <c r="D538" s="17">
        <v>8.5728830001709597E-2</v>
      </c>
      <c r="E538" s="17">
        <v>9.3865748662380594E-2</v>
      </c>
      <c r="F538" s="17"/>
      <c r="G538" s="17">
        <v>7.7833724934343804E-2</v>
      </c>
      <c r="H538" s="17">
        <v>9.7367992835593997E-2</v>
      </c>
      <c r="I538" s="17"/>
      <c r="J538" s="17">
        <v>3.11380932284703E-2</v>
      </c>
      <c r="K538" s="17">
        <v>0.10343736448728801</v>
      </c>
      <c r="L538" s="17">
        <v>9.5630443356403902E-2</v>
      </c>
      <c r="M538" s="17">
        <v>0.10523272380070001</v>
      </c>
      <c r="N538" s="17">
        <v>7.0420294567061795E-2</v>
      </c>
      <c r="O538" s="17">
        <v>0.111899582737033</v>
      </c>
      <c r="P538" s="17">
        <v>9.4929552871732104E-2</v>
      </c>
      <c r="Q538" s="17">
        <v>8.0676367066538204E-2</v>
      </c>
      <c r="R538" s="17">
        <v>0.11152556244211199</v>
      </c>
      <c r="S538" s="17"/>
      <c r="T538" s="17">
        <v>8.6309315543002404E-2</v>
      </c>
      <c r="U538" s="17">
        <v>9.2557613114305798E-2</v>
      </c>
      <c r="V538" s="17"/>
      <c r="W538" s="17">
        <v>9.45011781819073E-2</v>
      </c>
      <c r="X538" s="17">
        <v>6.5875062283410404E-2</v>
      </c>
      <c r="Y538" s="17"/>
      <c r="Z538" s="17">
        <v>9.7065218515598503E-2</v>
      </c>
      <c r="AA538" s="17">
        <v>7.8685217806124502E-2</v>
      </c>
      <c r="AB538" s="17"/>
      <c r="AC538" s="17">
        <v>9.3374403856793603E-2</v>
      </c>
      <c r="AD538" s="17">
        <v>8.2126921715816203E-2</v>
      </c>
      <c r="AE538" s="17">
        <v>0</v>
      </c>
      <c r="AF538" s="17"/>
      <c r="AG538" s="17">
        <v>6.6089351694334803E-2</v>
      </c>
      <c r="AH538" s="17">
        <v>0.11260513520705399</v>
      </c>
      <c r="AI538" s="17"/>
      <c r="AJ538" s="17">
        <v>4.0808974498800103E-2</v>
      </c>
      <c r="AK538" s="17">
        <v>0.11450000287083301</v>
      </c>
      <c r="AL538" s="17"/>
      <c r="AM538" s="17">
        <v>9.7421733611431097E-2</v>
      </c>
      <c r="AN538" s="17">
        <v>0.108430426859582</v>
      </c>
      <c r="AO538" s="17">
        <v>3.9859617056422603E-2</v>
      </c>
      <c r="AP538" s="17"/>
      <c r="AQ538" s="17">
        <v>0.120704873427883</v>
      </c>
      <c r="AR538" s="17">
        <v>0</v>
      </c>
      <c r="AS538" s="17">
        <v>3.3256548029120502E-2</v>
      </c>
      <c r="AT538" s="17">
        <v>5.3620360183464E-2</v>
      </c>
      <c r="AU538" s="17">
        <v>0.105070106271426</v>
      </c>
      <c r="AV538" s="17"/>
      <c r="AW538" s="17">
        <v>4.93346988617646E-2</v>
      </c>
      <c r="AX538" s="17">
        <v>8.4007028153112701E-2</v>
      </c>
      <c r="AY538" s="17">
        <v>0.11129709157137301</v>
      </c>
      <c r="AZ538" s="17">
        <v>0.107439913443218</v>
      </c>
      <c r="BA538" s="17">
        <v>0.119701520917446</v>
      </c>
      <c r="BB538" s="17"/>
      <c r="BC538" s="17">
        <v>6.5196102845218401E-2</v>
      </c>
      <c r="BD538" s="17">
        <v>8.9373929585856701E-2</v>
      </c>
      <c r="BE538" s="17">
        <v>0.13538317580732501</v>
      </c>
      <c r="BF538" s="17"/>
      <c r="BG538" s="17">
        <v>9.0374914257440306E-2</v>
      </c>
      <c r="BH538" s="17">
        <v>7.4500929590902598E-2</v>
      </c>
      <c r="BI538" s="17">
        <v>9.5640228092645399E-2</v>
      </c>
    </row>
    <row r="539" spans="2:61" x14ac:dyDescent="0.3">
      <c r="B539" t="s">
        <v>316</v>
      </c>
      <c r="C539" s="17">
        <v>3.6567604891970203E-2</v>
      </c>
      <c r="D539" s="17">
        <v>1.60491032245203E-2</v>
      </c>
      <c r="E539" s="17">
        <v>5.3205473939435401E-2</v>
      </c>
      <c r="F539" s="17"/>
      <c r="G539" s="17">
        <v>1.9342810438606001E-2</v>
      </c>
      <c r="H539" s="17">
        <v>4.95821970152436E-2</v>
      </c>
      <c r="I539" s="17"/>
      <c r="J539" s="17">
        <v>0</v>
      </c>
      <c r="K539" s="17">
        <v>3.3330209530958901E-2</v>
      </c>
      <c r="L539" s="17">
        <v>1.46291472492289E-2</v>
      </c>
      <c r="M539" s="17">
        <v>6.2154708735702099E-2</v>
      </c>
      <c r="N539" s="17">
        <v>1.8597036533425999E-2</v>
      </c>
      <c r="O539" s="17">
        <v>4.2476478786134399E-2</v>
      </c>
      <c r="P539" s="17">
        <v>6.7649671328031805E-2</v>
      </c>
      <c r="Q539" s="17">
        <v>1.3559010946290801E-2</v>
      </c>
      <c r="R539" s="17">
        <v>6.9968572246169994E-2</v>
      </c>
      <c r="S539" s="17"/>
      <c r="T539" s="17">
        <v>1.9809825134299502E-2</v>
      </c>
      <c r="U539" s="17">
        <v>4.7545636207990002E-2</v>
      </c>
      <c r="V539" s="17"/>
      <c r="W539" s="17">
        <v>4.2286770033235298E-2</v>
      </c>
      <c r="X539" s="17">
        <v>5.2188200857761604E-3</v>
      </c>
      <c r="Y539" s="17"/>
      <c r="Z539" s="17">
        <v>2.87978870381237E-2</v>
      </c>
      <c r="AA539" s="17">
        <v>4.6345880997996101E-2</v>
      </c>
      <c r="AB539" s="17"/>
      <c r="AC539" s="17">
        <v>3.33816403840375E-2</v>
      </c>
      <c r="AD539" s="17">
        <v>4.4273751114428703E-2</v>
      </c>
      <c r="AE539" s="17">
        <v>0</v>
      </c>
      <c r="AF539" s="17"/>
      <c r="AG539" s="17">
        <v>3.5722717552031699E-2</v>
      </c>
      <c r="AH539" s="17">
        <v>3.8733376520705999E-2</v>
      </c>
      <c r="AI539" s="17"/>
      <c r="AJ539" s="17">
        <v>1.6144903724513601E-2</v>
      </c>
      <c r="AK539" s="17">
        <v>4.56133868474057E-2</v>
      </c>
      <c r="AL539" s="17"/>
      <c r="AM539" s="17">
        <v>3.2313500999626397E-2</v>
      </c>
      <c r="AN539" s="17">
        <v>5.2495445563241303E-2</v>
      </c>
      <c r="AO539" s="17">
        <v>2.45158717710998E-2</v>
      </c>
      <c r="AP539" s="17"/>
      <c r="AQ539" s="17">
        <v>3.9448630315803701E-2</v>
      </c>
      <c r="AR539" s="17">
        <v>5.2054527412505998E-2</v>
      </c>
      <c r="AS539" s="17">
        <v>1.36996605452762E-2</v>
      </c>
      <c r="AT539" s="17">
        <v>1.50086964811561E-2</v>
      </c>
      <c r="AU539" s="17">
        <v>0.103503870243184</v>
      </c>
      <c r="AV539" s="17"/>
      <c r="AW539" s="17">
        <v>2.20904658222267E-2</v>
      </c>
      <c r="AX539" s="17">
        <v>2.4711887483597199E-2</v>
      </c>
      <c r="AY539" s="17">
        <v>4.8509302058494498E-2</v>
      </c>
      <c r="AZ539" s="17">
        <v>7.0146949029881195E-2</v>
      </c>
      <c r="BA539" s="17">
        <v>2.56060578324653E-2</v>
      </c>
      <c r="BB539" s="17"/>
      <c r="BC539" s="17">
        <v>3.9180077778466098E-2</v>
      </c>
      <c r="BD539" s="17">
        <v>2.34013467753619E-2</v>
      </c>
      <c r="BE539" s="17">
        <v>4.8660464163979601E-2</v>
      </c>
      <c r="BF539" s="17"/>
      <c r="BG539" s="17">
        <v>2.7215174199215299E-2</v>
      </c>
      <c r="BH539" s="17">
        <v>1.1133566284610499E-2</v>
      </c>
      <c r="BI539" s="17">
        <v>7.7688116481755401E-2</v>
      </c>
    </row>
    <row r="540" spans="2:61" x14ac:dyDescent="0.3">
      <c r="B540" t="s">
        <v>85</v>
      </c>
      <c r="C540" s="17">
        <v>4.7612971519987203E-2</v>
      </c>
      <c r="D540" s="17">
        <v>2.8960609567191899E-2</v>
      </c>
      <c r="E540" s="17">
        <v>5.9751928217686802E-2</v>
      </c>
      <c r="F540" s="17"/>
      <c r="G540" s="17">
        <v>2.3073851151634999E-2</v>
      </c>
      <c r="H540" s="17">
        <v>6.7855873725643695E-2</v>
      </c>
      <c r="I540" s="17"/>
      <c r="J540" s="17">
        <v>1.7420892251047201E-2</v>
      </c>
      <c r="K540" s="17">
        <v>5.6808255223105397E-2</v>
      </c>
      <c r="L540" s="17">
        <v>4.5422953006561101E-2</v>
      </c>
      <c r="M540" s="17">
        <v>6.3092873161150503E-2</v>
      </c>
      <c r="N540" s="17">
        <v>6.5907703220610903E-2</v>
      </c>
      <c r="O540" s="17">
        <v>1.35353560004329E-2</v>
      </c>
      <c r="P540" s="17">
        <v>1.5429394741977499E-2</v>
      </c>
      <c r="Q540" s="17">
        <v>8.9324719758808596E-2</v>
      </c>
      <c r="R540" s="17">
        <v>7.2071109983456602E-2</v>
      </c>
      <c r="S540" s="17"/>
      <c r="T540" s="17">
        <v>2.3200228597143401E-2</v>
      </c>
      <c r="U540" s="17">
        <v>6.3605773680681807E-2</v>
      </c>
      <c r="V540" s="17"/>
      <c r="W540" s="17">
        <v>4.7164082843274002E-2</v>
      </c>
      <c r="X540" s="17">
        <v>5.0073490525932102E-2</v>
      </c>
      <c r="Y540" s="17"/>
      <c r="Z540" s="17">
        <v>4.5132861022997399E-2</v>
      </c>
      <c r="AA540" s="17">
        <v>5.1700138204644003E-2</v>
      </c>
      <c r="AB540" s="17"/>
      <c r="AC540" s="17">
        <v>3.9644017155299797E-2</v>
      </c>
      <c r="AD540" s="17">
        <v>6.6888116431826794E-2</v>
      </c>
      <c r="AE540" s="17">
        <v>0</v>
      </c>
      <c r="AF540" s="17"/>
      <c r="AG540" s="17">
        <v>4.36571650826625E-2</v>
      </c>
      <c r="AH540" s="17">
        <v>4.7890371670382598E-2</v>
      </c>
      <c r="AI540" s="17"/>
      <c r="AJ540" s="17">
        <v>2.34942035278379E-2</v>
      </c>
      <c r="AK540" s="17">
        <v>5.8960989172954101E-2</v>
      </c>
      <c r="AL540" s="17"/>
      <c r="AM540" s="17">
        <v>4.8616770237456697E-2</v>
      </c>
      <c r="AN540" s="17">
        <v>0</v>
      </c>
      <c r="AO540" s="17">
        <v>2.20782174496034E-2</v>
      </c>
      <c r="AP540" s="17"/>
      <c r="AQ540" s="17">
        <v>5.5412269334693398E-2</v>
      </c>
      <c r="AR540" s="17">
        <v>3.6827677510727498E-2</v>
      </c>
      <c r="AS540" s="17">
        <v>2.76231962743821E-2</v>
      </c>
      <c r="AT540" s="17">
        <v>1.6986258566095199E-2</v>
      </c>
      <c r="AU540" s="17">
        <v>9.1214034299635802E-2</v>
      </c>
      <c r="AV540" s="17"/>
      <c r="AW540" s="17">
        <v>4.0067075724115699E-2</v>
      </c>
      <c r="AX540" s="17">
        <v>5.2891606320941802E-2</v>
      </c>
      <c r="AY540" s="17">
        <v>4.9961840390947303E-2</v>
      </c>
      <c r="AZ540" s="17">
        <v>4.13554377831667E-2</v>
      </c>
      <c r="BA540" s="17">
        <v>4.72681310738274E-2</v>
      </c>
      <c r="BB540" s="17"/>
      <c r="BC540" s="17">
        <v>2.3531219538634199E-2</v>
      </c>
      <c r="BD540" s="17">
        <v>4.6155136385717201E-2</v>
      </c>
      <c r="BE540" s="17">
        <v>0.113140229541076</v>
      </c>
      <c r="BF540" s="17"/>
      <c r="BG540" s="17">
        <v>4.0953203111360498E-2</v>
      </c>
      <c r="BH540" s="17">
        <v>7.3608833238095195E-2</v>
      </c>
      <c r="BI540" s="17">
        <v>5.9300159694318101E-2</v>
      </c>
    </row>
    <row r="541" spans="2:61" x14ac:dyDescent="0.3">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row>
    <row r="542" spans="2:61" x14ac:dyDescent="0.3">
      <c r="B542" s="6" t="s">
        <v>363</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row>
    <row r="543" spans="2:61" x14ac:dyDescent="0.3">
      <c r="B543" s="21" t="s">
        <v>416</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row>
    <row r="544" spans="2:61" x14ac:dyDescent="0.3">
      <c r="B544" t="s">
        <v>317</v>
      </c>
      <c r="C544" s="17">
        <v>0.14404814188658499</v>
      </c>
      <c r="D544" s="17">
        <v>0.16168580665464299</v>
      </c>
      <c r="E544" s="17">
        <v>0.13027783847806801</v>
      </c>
      <c r="F544" s="17"/>
      <c r="G544" s="17">
        <v>0.176411615175361</v>
      </c>
      <c r="H544" s="17">
        <v>0.118856813128421</v>
      </c>
      <c r="I544" s="17"/>
      <c r="J544" s="17">
        <v>0.24569614299388801</v>
      </c>
      <c r="K544" s="17">
        <v>9.9501676168552697E-2</v>
      </c>
      <c r="L544" s="17">
        <v>0.115762326017112</v>
      </c>
      <c r="M544" s="17">
        <v>0.159217318235368</v>
      </c>
      <c r="N544" s="17">
        <v>0.14298261069709001</v>
      </c>
      <c r="O544" s="17">
        <v>0.16010371894042399</v>
      </c>
      <c r="P544" s="17">
        <v>8.0782524678443907E-2</v>
      </c>
      <c r="Q544" s="17">
        <v>0.164981198609533</v>
      </c>
      <c r="R544" s="17">
        <v>0.130850464616387</v>
      </c>
      <c r="S544" s="17"/>
      <c r="T544" s="17">
        <v>0.205312869521729</v>
      </c>
      <c r="U544" s="17">
        <v>0.103913582996814</v>
      </c>
      <c r="V544" s="17"/>
      <c r="W544" s="17">
        <v>0.130404500734871</v>
      </c>
      <c r="X544" s="17">
        <v>0.21883380725441301</v>
      </c>
      <c r="Y544" s="17"/>
      <c r="Z544" s="17">
        <v>0.138273101659147</v>
      </c>
      <c r="AA544" s="17">
        <v>0.153868095699256</v>
      </c>
      <c r="AB544" s="17"/>
      <c r="AC544" s="17">
        <v>0.14714435239299001</v>
      </c>
      <c r="AD544" s="17">
        <v>0.136559090819485</v>
      </c>
      <c r="AE544" s="17">
        <v>0</v>
      </c>
      <c r="AF544" s="17"/>
      <c r="AG544" s="17">
        <v>0.20632160219114901</v>
      </c>
      <c r="AH544" s="17">
        <v>9.1998608546840194E-2</v>
      </c>
      <c r="AI544" s="17"/>
      <c r="AJ544" s="17">
        <v>0.26971612744296702</v>
      </c>
      <c r="AK544" s="17">
        <v>8.5305110046873397E-2</v>
      </c>
      <c r="AL544" s="17"/>
      <c r="AM544" s="17">
        <v>0.14228817448325901</v>
      </c>
      <c r="AN544" s="17">
        <v>0.170403397637481</v>
      </c>
      <c r="AO544" s="17">
        <v>0.208184548611693</v>
      </c>
      <c r="AP544" s="17"/>
      <c r="AQ544" s="17">
        <v>8.9227416500274395E-2</v>
      </c>
      <c r="AR544" s="17">
        <v>6.7608093394158894E-2</v>
      </c>
      <c r="AS544" s="17">
        <v>0.28878341699063698</v>
      </c>
      <c r="AT544" s="17">
        <v>0.25671578480546497</v>
      </c>
      <c r="AU544" s="17">
        <v>3.6761352151811297E-2</v>
      </c>
      <c r="AV544" s="17"/>
      <c r="AW544" s="17">
        <v>0.17920038863283599</v>
      </c>
      <c r="AX544" s="17">
        <v>0.15356671747917</v>
      </c>
      <c r="AY544" s="17">
        <v>0.12907176491945599</v>
      </c>
      <c r="AZ544" s="17">
        <v>0.10956779569305899</v>
      </c>
      <c r="BA544" s="17">
        <v>0.128560149634837</v>
      </c>
      <c r="BB544" s="17"/>
      <c r="BC544" s="17">
        <v>0.16186227871286901</v>
      </c>
      <c r="BD544" s="17">
        <v>0.14111871346497001</v>
      </c>
      <c r="BE544" s="17">
        <v>0.106446085010858</v>
      </c>
      <c r="BF544" s="17"/>
      <c r="BG544" s="17">
        <v>0.15411423293248699</v>
      </c>
      <c r="BH544" s="17">
        <v>0.18839020976781001</v>
      </c>
      <c r="BI544" s="17">
        <v>9.3553388853909403E-2</v>
      </c>
    </row>
    <row r="545" spans="2:61" x14ac:dyDescent="0.3">
      <c r="B545" t="s">
        <v>318</v>
      </c>
      <c r="C545" s="17">
        <v>0.48089454932984399</v>
      </c>
      <c r="D545" s="17">
        <v>0.570223376967532</v>
      </c>
      <c r="E545" s="17">
        <v>0.41039934887301299</v>
      </c>
      <c r="F545" s="17"/>
      <c r="G545" s="17">
        <v>0.53866644516904005</v>
      </c>
      <c r="H545" s="17">
        <v>0.43605916580730703</v>
      </c>
      <c r="I545" s="17"/>
      <c r="J545" s="17">
        <v>0.57903345071091405</v>
      </c>
      <c r="K545" s="17">
        <v>0.50944797853032098</v>
      </c>
      <c r="L545" s="17">
        <v>0.42506120058306701</v>
      </c>
      <c r="M545" s="17">
        <v>0.433372529193705</v>
      </c>
      <c r="N545" s="17">
        <v>0.50652899724531897</v>
      </c>
      <c r="O545" s="17">
        <v>0.461685801446655</v>
      </c>
      <c r="P545" s="17">
        <v>0.47883880481937502</v>
      </c>
      <c r="Q545" s="17">
        <v>0.545551175137306</v>
      </c>
      <c r="R545" s="17">
        <v>0.40129879112994998</v>
      </c>
      <c r="S545" s="17"/>
      <c r="T545" s="17">
        <v>0.53735748411326201</v>
      </c>
      <c r="U545" s="17">
        <v>0.44390564774441799</v>
      </c>
      <c r="V545" s="17"/>
      <c r="W545" s="17">
        <v>0.46635931312598999</v>
      </c>
      <c r="X545" s="17">
        <v>0.56056736531029405</v>
      </c>
      <c r="Y545" s="17"/>
      <c r="Z545" s="17">
        <v>0.50190464323230199</v>
      </c>
      <c r="AA545" s="17">
        <v>0.45266762642873498</v>
      </c>
      <c r="AB545" s="17"/>
      <c r="AC545" s="17">
        <v>0.50716466903261004</v>
      </c>
      <c r="AD545" s="17">
        <v>0.41735291752354398</v>
      </c>
      <c r="AE545" s="17">
        <v>0</v>
      </c>
      <c r="AF545" s="17"/>
      <c r="AG545" s="17">
        <v>0.54259096675702601</v>
      </c>
      <c r="AH545" s="17">
        <v>0.43222474162920699</v>
      </c>
      <c r="AI545" s="17"/>
      <c r="AJ545" s="17">
        <v>0.54485393210346</v>
      </c>
      <c r="AK545" s="17">
        <v>0.45314321937277802</v>
      </c>
      <c r="AL545" s="17"/>
      <c r="AM545" s="17">
        <v>0.47385524325085898</v>
      </c>
      <c r="AN545" s="17">
        <v>0.35645465336524901</v>
      </c>
      <c r="AO545" s="17">
        <v>0.60948115249805301</v>
      </c>
      <c r="AP545" s="17"/>
      <c r="AQ545" s="17">
        <v>0.45410383926123199</v>
      </c>
      <c r="AR545" s="17">
        <v>0.60973644370552105</v>
      </c>
      <c r="AS545" s="17">
        <v>0.52295571800319995</v>
      </c>
      <c r="AT545" s="17">
        <v>0.60939301826626702</v>
      </c>
      <c r="AU545" s="17">
        <v>0.33516130290592</v>
      </c>
      <c r="AV545" s="17"/>
      <c r="AW545" s="17">
        <v>0.54246834459359095</v>
      </c>
      <c r="AX545" s="17">
        <v>0.47724930388903902</v>
      </c>
      <c r="AY545" s="17">
        <v>0.46755980424833599</v>
      </c>
      <c r="AZ545" s="17">
        <v>0.46305538432322602</v>
      </c>
      <c r="BA545" s="17">
        <v>0.42780372385932203</v>
      </c>
      <c r="BB545" s="17"/>
      <c r="BC545" s="17">
        <v>0.51596481687193996</v>
      </c>
      <c r="BD545" s="17">
        <v>0.487963063086302</v>
      </c>
      <c r="BE545" s="17">
        <v>0.40182649567015999</v>
      </c>
      <c r="BF545" s="17"/>
      <c r="BG545" s="17">
        <v>0.50476556739297196</v>
      </c>
      <c r="BH545" s="17">
        <v>0.36732665973126399</v>
      </c>
      <c r="BI545" s="17">
        <v>0.44914564935656798</v>
      </c>
    </row>
    <row r="546" spans="2:61" x14ac:dyDescent="0.3">
      <c r="B546" t="s">
        <v>319</v>
      </c>
      <c r="C546" s="17">
        <v>0.33542724720028699</v>
      </c>
      <c r="D546" s="17">
        <v>0.23105386926976201</v>
      </c>
      <c r="E546" s="17">
        <v>0.418998641711405</v>
      </c>
      <c r="F546" s="17"/>
      <c r="G546" s="17">
        <v>0.26978272471064602</v>
      </c>
      <c r="H546" s="17">
        <v>0.38530832279002802</v>
      </c>
      <c r="I546" s="17"/>
      <c r="J546" s="17">
        <v>0.140084125060634</v>
      </c>
      <c r="K546" s="17">
        <v>0.34239491402800198</v>
      </c>
      <c r="L546" s="17">
        <v>0.41799707150012599</v>
      </c>
      <c r="M546" s="17">
        <v>0.38280518164648297</v>
      </c>
      <c r="N546" s="17">
        <v>0.33278387038005502</v>
      </c>
      <c r="O546" s="17">
        <v>0.34758646180552299</v>
      </c>
      <c r="P546" s="17">
        <v>0.39247097907324502</v>
      </c>
      <c r="Q546" s="17">
        <v>0.25006083553076303</v>
      </c>
      <c r="R546" s="17">
        <v>0.40677857042641402</v>
      </c>
      <c r="S546" s="17"/>
      <c r="T546" s="17">
        <v>0.23708078905341101</v>
      </c>
      <c r="U546" s="17">
        <v>0.39985406942665203</v>
      </c>
      <c r="V546" s="17"/>
      <c r="W546" s="17">
        <v>0.36551037195894098</v>
      </c>
      <c r="X546" s="17">
        <v>0.170530906377312</v>
      </c>
      <c r="Y546" s="17"/>
      <c r="Z546" s="17">
        <v>0.32984373654781901</v>
      </c>
      <c r="AA546" s="17">
        <v>0.33925807310119899</v>
      </c>
      <c r="AB546" s="17"/>
      <c r="AC546" s="17">
        <v>0.31231891162929398</v>
      </c>
      <c r="AD546" s="17">
        <v>0.39132121978671303</v>
      </c>
      <c r="AE546" s="17">
        <v>0</v>
      </c>
      <c r="AF546" s="17"/>
      <c r="AG546" s="17">
        <v>0.23015728025757801</v>
      </c>
      <c r="AH546" s="17">
        <v>0.42537553532898698</v>
      </c>
      <c r="AI546" s="17"/>
      <c r="AJ546" s="17">
        <v>0.16842232142262401</v>
      </c>
      <c r="AK546" s="17">
        <v>0.41025881072200598</v>
      </c>
      <c r="AL546" s="17"/>
      <c r="AM546" s="17">
        <v>0.34339243592443802</v>
      </c>
      <c r="AN546" s="17">
        <v>0.47314194899726902</v>
      </c>
      <c r="AO546" s="17">
        <v>0.16640726569500899</v>
      </c>
      <c r="AP546" s="17"/>
      <c r="AQ546" s="17">
        <v>0.40824953133402597</v>
      </c>
      <c r="AR546" s="17">
        <v>0.26059389771458502</v>
      </c>
      <c r="AS546" s="17">
        <v>0.168455953220529</v>
      </c>
      <c r="AT546" s="17">
        <v>0.13389119692826801</v>
      </c>
      <c r="AU546" s="17">
        <v>0.55665453094411399</v>
      </c>
      <c r="AV546" s="17"/>
      <c r="AW546" s="17">
        <v>0.25612831073854198</v>
      </c>
      <c r="AX546" s="17">
        <v>0.32940352441708498</v>
      </c>
      <c r="AY546" s="17">
        <v>0.34890213317551899</v>
      </c>
      <c r="AZ546" s="17">
        <v>0.39576676589133303</v>
      </c>
      <c r="BA546" s="17">
        <v>0.38871783781512198</v>
      </c>
      <c r="BB546" s="17"/>
      <c r="BC546" s="17">
        <v>0.31039256359490802</v>
      </c>
      <c r="BD546" s="17">
        <v>0.33348345764443699</v>
      </c>
      <c r="BE546" s="17">
        <v>0.379918427943851</v>
      </c>
      <c r="BF546" s="17"/>
      <c r="BG546" s="17">
        <v>0.30543483004751598</v>
      </c>
      <c r="BH546" s="17">
        <v>0.39307326434020401</v>
      </c>
      <c r="BI546" s="17">
        <v>0.40918502084241198</v>
      </c>
    </row>
    <row r="547" spans="2:61" x14ac:dyDescent="0.3">
      <c r="B547" t="s">
        <v>85</v>
      </c>
      <c r="C547" s="17">
        <v>3.9630061583283797E-2</v>
      </c>
      <c r="D547" s="17">
        <v>3.7036947108062997E-2</v>
      </c>
      <c r="E547" s="17">
        <v>4.03241709375134E-2</v>
      </c>
      <c r="F547" s="17"/>
      <c r="G547" s="17">
        <v>1.51392149449525E-2</v>
      </c>
      <c r="H547" s="17">
        <v>5.9775698274243602E-2</v>
      </c>
      <c r="I547" s="17"/>
      <c r="J547" s="17">
        <v>3.5186281234564798E-2</v>
      </c>
      <c r="K547" s="17">
        <v>4.8655431273123599E-2</v>
      </c>
      <c r="L547" s="17">
        <v>4.1179401899695503E-2</v>
      </c>
      <c r="M547" s="17">
        <v>2.4604970924444299E-2</v>
      </c>
      <c r="N547" s="17">
        <v>1.7704521677535799E-2</v>
      </c>
      <c r="O547" s="17">
        <v>3.06240178073981E-2</v>
      </c>
      <c r="P547" s="17">
        <v>4.7907691428936E-2</v>
      </c>
      <c r="Q547" s="17">
        <v>3.9406790722397902E-2</v>
      </c>
      <c r="R547" s="17">
        <v>6.1072173827248999E-2</v>
      </c>
      <c r="S547" s="17"/>
      <c r="T547" s="17">
        <v>2.0248857311598201E-2</v>
      </c>
      <c r="U547" s="17">
        <v>5.2326699832115603E-2</v>
      </c>
      <c r="V547" s="17"/>
      <c r="W547" s="17">
        <v>3.7725814180197402E-2</v>
      </c>
      <c r="X547" s="17">
        <v>5.0067921057980698E-2</v>
      </c>
      <c r="Y547" s="17"/>
      <c r="Z547" s="17">
        <v>2.99785185607323E-2</v>
      </c>
      <c r="AA547" s="17">
        <v>5.4206204770809598E-2</v>
      </c>
      <c r="AB547" s="17"/>
      <c r="AC547" s="17">
        <v>3.3372066945105999E-2</v>
      </c>
      <c r="AD547" s="17">
        <v>5.4766771870258302E-2</v>
      </c>
      <c r="AE547" s="17">
        <v>0</v>
      </c>
      <c r="AF547" s="17"/>
      <c r="AG547" s="17">
        <v>2.0930150794246101E-2</v>
      </c>
      <c r="AH547" s="17">
        <v>5.0401114494966301E-2</v>
      </c>
      <c r="AI547" s="17"/>
      <c r="AJ547" s="17">
        <v>1.70076190309493E-2</v>
      </c>
      <c r="AK547" s="17">
        <v>5.1292859858342803E-2</v>
      </c>
      <c r="AL547" s="17"/>
      <c r="AM547" s="17">
        <v>4.0464146341444601E-2</v>
      </c>
      <c r="AN547" s="17">
        <v>0</v>
      </c>
      <c r="AO547" s="17">
        <v>1.5927033195245199E-2</v>
      </c>
      <c r="AP547" s="17"/>
      <c r="AQ547" s="17">
        <v>4.84192129044674E-2</v>
      </c>
      <c r="AR547" s="17">
        <v>6.20615651857351E-2</v>
      </c>
      <c r="AS547" s="17">
        <v>1.98049117856346E-2</v>
      </c>
      <c r="AT547" s="17">
        <v>0</v>
      </c>
      <c r="AU547" s="17">
        <v>7.1422813998154297E-2</v>
      </c>
      <c r="AV547" s="17"/>
      <c r="AW547" s="17">
        <v>2.2202956035031599E-2</v>
      </c>
      <c r="AX547" s="17">
        <v>3.9780454214705302E-2</v>
      </c>
      <c r="AY547" s="17">
        <v>5.4466297656688402E-2</v>
      </c>
      <c r="AZ547" s="17">
        <v>3.1610054092381899E-2</v>
      </c>
      <c r="BA547" s="17">
        <v>5.4918288690719401E-2</v>
      </c>
      <c r="BB547" s="17"/>
      <c r="BC547" s="17">
        <v>1.1780340820282601E-2</v>
      </c>
      <c r="BD547" s="17">
        <v>3.74347658042909E-2</v>
      </c>
      <c r="BE547" s="17">
        <v>0.11180899137513101</v>
      </c>
      <c r="BF547" s="17"/>
      <c r="BG547" s="17">
        <v>3.5685369627025398E-2</v>
      </c>
      <c r="BH547" s="17">
        <v>5.1209866160723497E-2</v>
      </c>
      <c r="BI547" s="17">
        <v>4.8115940947110303E-2</v>
      </c>
    </row>
    <row r="548" spans="2:61" x14ac:dyDescent="0.3">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row>
    <row r="549" spans="2:61" x14ac:dyDescent="0.3">
      <c r="B549" s="6" t="s">
        <v>364</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row>
    <row r="550" spans="2:61" x14ac:dyDescent="0.3">
      <c r="B550" s="21" t="s">
        <v>416</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row>
    <row r="551" spans="2:61" x14ac:dyDescent="0.3">
      <c r="B551" t="s">
        <v>320</v>
      </c>
      <c r="C551" s="17">
        <v>0.39721071564640797</v>
      </c>
      <c r="D551" s="17">
        <v>0.42896944986624902</v>
      </c>
      <c r="E551" s="17">
        <v>0.37283316552397899</v>
      </c>
      <c r="F551" s="17"/>
      <c r="G551" s="17">
        <v>0.48381864851129902</v>
      </c>
      <c r="H551" s="17">
        <v>0.32562740026646603</v>
      </c>
      <c r="I551" s="17"/>
      <c r="J551" s="17">
        <v>0.49981211367827499</v>
      </c>
      <c r="K551" s="17">
        <v>0.38944488249873699</v>
      </c>
      <c r="L551" s="17">
        <v>0.313546355576445</v>
      </c>
      <c r="M551" s="17">
        <v>0.38361731103891999</v>
      </c>
      <c r="N551" s="17">
        <v>0.36853605243189602</v>
      </c>
      <c r="O551" s="17">
        <v>0.34803945258770103</v>
      </c>
      <c r="P551" s="17">
        <v>0.40729643345341698</v>
      </c>
      <c r="Q551" s="17">
        <v>0.46135073521606901</v>
      </c>
      <c r="R551" s="17">
        <v>0.40874788681331597</v>
      </c>
      <c r="S551" s="17"/>
      <c r="T551" s="17">
        <v>0.51008506576980805</v>
      </c>
      <c r="U551" s="17">
        <v>0.32326666289306799</v>
      </c>
      <c r="V551" s="17"/>
      <c r="W551" s="17">
        <v>0.38834697214685698</v>
      </c>
      <c r="X551" s="17">
        <v>0.445796056457755</v>
      </c>
      <c r="Y551" s="17"/>
      <c r="Z551" s="17">
        <v>0.397878029472165</v>
      </c>
      <c r="AA551" s="17">
        <v>0.39985312406131601</v>
      </c>
      <c r="AB551" s="17"/>
      <c r="AC551" s="17">
        <v>0.38656524798530301</v>
      </c>
      <c r="AD551" s="17">
        <v>0.42295975654082801</v>
      </c>
      <c r="AE551" s="17">
        <v>0</v>
      </c>
      <c r="AF551" s="17"/>
      <c r="AG551" s="17">
        <v>0.41033311189680399</v>
      </c>
      <c r="AH551" s="17">
        <v>0.38927068412226701</v>
      </c>
      <c r="AI551" s="17"/>
      <c r="AJ551" s="17">
        <v>0.42545070062218099</v>
      </c>
      <c r="AK551" s="17">
        <v>0.37900579337569101</v>
      </c>
      <c r="AL551" s="17"/>
      <c r="AM551" s="17">
        <v>0.387496903887255</v>
      </c>
      <c r="AN551" s="17">
        <v>0.46274011759580602</v>
      </c>
      <c r="AO551" s="17">
        <v>0.48915483381805802</v>
      </c>
      <c r="AP551" s="17"/>
      <c r="AQ551" s="17">
        <v>0.373124918112614</v>
      </c>
      <c r="AR551" s="17">
        <v>0.55112143114065004</v>
      </c>
      <c r="AS551" s="17">
        <v>0.42293443291628202</v>
      </c>
      <c r="AT551" s="17">
        <v>0.46776209371706901</v>
      </c>
      <c r="AU551" s="17">
        <v>0.34556251738631499</v>
      </c>
      <c r="AV551" s="17"/>
      <c r="AW551" s="17">
        <v>0.46578357360484302</v>
      </c>
      <c r="AX551" s="17">
        <v>0.37980362354806901</v>
      </c>
      <c r="AY551" s="17">
        <v>0.37156776612180198</v>
      </c>
      <c r="AZ551" s="17">
        <v>0.41110004986339799</v>
      </c>
      <c r="BA551" s="17">
        <v>0.35985806098405199</v>
      </c>
      <c r="BB551" s="17"/>
      <c r="BC551" s="17">
        <v>0.42756581839097701</v>
      </c>
      <c r="BD551" s="17">
        <v>0.39733910305433801</v>
      </c>
      <c r="BE551" s="17">
        <v>0.35971584747456598</v>
      </c>
      <c r="BF551" s="17"/>
      <c r="BG551" s="17">
        <v>0.43584113732117302</v>
      </c>
      <c r="BH551" s="17">
        <v>0.37965065779374801</v>
      </c>
      <c r="BI551" s="17">
        <v>0.27811994127623202</v>
      </c>
    </row>
    <row r="552" spans="2:61" x14ac:dyDescent="0.3">
      <c r="B552" t="s">
        <v>321</v>
      </c>
      <c r="C552" s="17">
        <v>0.27315918526049798</v>
      </c>
      <c r="D552" s="17">
        <v>0.31585452192893398</v>
      </c>
      <c r="E552" s="17">
        <v>0.23959671572958999</v>
      </c>
      <c r="F552" s="17"/>
      <c r="G552" s="17">
        <v>0.30445251251396499</v>
      </c>
      <c r="H552" s="17">
        <v>0.24977561325942699</v>
      </c>
      <c r="I552" s="17"/>
      <c r="J552" s="17">
        <v>0.43273805388164699</v>
      </c>
      <c r="K552" s="17">
        <v>0.20937969435609899</v>
      </c>
      <c r="L552" s="17">
        <v>0.25209394783796701</v>
      </c>
      <c r="M552" s="17">
        <v>0.27751122643457798</v>
      </c>
      <c r="N552" s="17">
        <v>0.186661665928954</v>
      </c>
      <c r="O552" s="17">
        <v>0.31628997551255</v>
      </c>
      <c r="P552" s="17">
        <v>0.31815003240836098</v>
      </c>
      <c r="Q552" s="17">
        <v>0.36122111032746901</v>
      </c>
      <c r="R552" s="17">
        <v>0.176011361679909</v>
      </c>
      <c r="S552" s="17"/>
      <c r="T552" s="17">
        <v>0.336220925398523</v>
      </c>
      <c r="U552" s="17">
        <v>0.231847402429538</v>
      </c>
      <c r="V552" s="17"/>
      <c r="W552" s="17">
        <v>0.25097700516391003</v>
      </c>
      <c r="X552" s="17">
        <v>0.39474762923858903</v>
      </c>
      <c r="Y552" s="17"/>
      <c r="Z552" s="17">
        <v>0.28315606183048098</v>
      </c>
      <c r="AA552" s="17">
        <v>0.26092916618970202</v>
      </c>
      <c r="AB552" s="17"/>
      <c r="AC552" s="17">
        <v>0.28507466019419597</v>
      </c>
      <c r="AD552" s="17">
        <v>0.244338276577903</v>
      </c>
      <c r="AE552" s="17">
        <v>0</v>
      </c>
      <c r="AF552" s="17"/>
      <c r="AG552" s="17">
        <v>0.373658609321535</v>
      </c>
      <c r="AH552" s="17">
        <v>0.19169578937113199</v>
      </c>
      <c r="AI552" s="17"/>
      <c r="AJ552" s="17">
        <v>0.44901219492866501</v>
      </c>
      <c r="AK552" s="17">
        <v>0.19097017881002101</v>
      </c>
      <c r="AL552" s="17"/>
      <c r="AM552" s="17">
        <v>0.26276342477005099</v>
      </c>
      <c r="AN552" s="17">
        <v>0.19478110933332901</v>
      </c>
      <c r="AO552" s="17">
        <v>0.38451409596535402</v>
      </c>
      <c r="AP552" s="17"/>
      <c r="AQ552" s="17">
        <v>0.19241225092449701</v>
      </c>
      <c r="AR552" s="17">
        <v>0.236939192722702</v>
      </c>
      <c r="AS552" s="17">
        <v>0.45491718608121801</v>
      </c>
      <c r="AT552" s="17">
        <v>0.43546140769304997</v>
      </c>
      <c r="AU552" s="17">
        <v>0.177540601724264</v>
      </c>
      <c r="AV552" s="17"/>
      <c r="AW552" s="17">
        <v>0.31921277292783001</v>
      </c>
      <c r="AX552" s="17">
        <v>0.23895828710586001</v>
      </c>
      <c r="AY552" s="17">
        <v>0.27163618084601598</v>
      </c>
      <c r="AZ552" s="17">
        <v>0.28486881444262002</v>
      </c>
      <c r="BA552" s="17">
        <v>0.301566220965514</v>
      </c>
      <c r="BB552" s="17"/>
      <c r="BC552" s="17">
        <v>0.31662067772523</v>
      </c>
      <c r="BD552" s="17">
        <v>0.27001382033710097</v>
      </c>
      <c r="BE552" s="17">
        <v>0.201182707809447</v>
      </c>
      <c r="BF552" s="17"/>
      <c r="BG552" s="17">
        <v>0.273345329893945</v>
      </c>
      <c r="BH552" s="17">
        <v>0.273063203977575</v>
      </c>
      <c r="BI552" s="17">
        <v>0.27341360245794599</v>
      </c>
    </row>
    <row r="553" spans="2:61" x14ac:dyDescent="0.3">
      <c r="B553" t="s">
        <v>322</v>
      </c>
      <c r="C553" s="17">
        <v>0.24257084267920501</v>
      </c>
      <c r="D553" s="17">
        <v>0.32043170140152999</v>
      </c>
      <c r="E553" s="17">
        <v>0.18059083897703801</v>
      </c>
      <c r="F553" s="17"/>
      <c r="G553" s="17">
        <v>0.34206628002232098</v>
      </c>
      <c r="H553" s="17">
        <v>0.16366654980510301</v>
      </c>
      <c r="I553" s="17"/>
      <c r="J553" s="17">
        <v>0.438157180557121</v>
      </c>
      <c r="K553" s="17">
        <v>0.18617427650708601</v>
      </c>
      <c r="L553" s="17">
        <v>0.202644845245323</v>
      </c>
      <c r="M553" s="17">
        <v>0.22561754694571701</v>
      </c>
      <c r="N553" s="17">
        <v>0.28487953685573902</v>
      </c>
      <c r="O553" s="17">
        <v>0.23311640895574301</v>
      </c>
      <c r="P553" s="17">
        <v>0.201938886421618</v>
      </c>
      <c r="Q553" s="17">
        <v>0.26454235484871902</v>
      </c>
      <c r="R553" s="17">
        <v>0.16207687951228</v>
      </c>
      <c r="S553" s="17"/>
      <c r="T553" s="17">
        <v>0.38016370666655303</v>
      </c>
      <c r="U553" s="17">
        <v>0.15243367704289601</v>
      </c>
      <c r="V553" s="17"/>
      <c r="W553" s="17">
        <v>0.22047291129344701</v>
      </c>
      <c r="X553" s="17">
        <v>0.36369748941228902</v>
      </c>
      <c r="Y553" s="17"/>
      <c r="Z553" s="17">
        <v>0.26357371661550599</v>
      </c>
      <c r="AA553" s="17">
        <v>0.21191193156496299</v>
      </c>
      <c r="AB553" s="17"/>
      <c r="AC553" s="17">
        <v>0.24002092068751299</v>
      </c>
      <c r="AD553" s="17">
        <v>0.24873854218587499</v>
      </c>
      <c r="AE553" s="17">
        <v>0</v>
      </c>
      <c r="AF553" s="17"/>
      <c r="AG553" s="17">
        <v>0.27435687726035002</v>
      </c>
      <c r="AH553" s="17">
        <v>0.222534222312886</v>
      </c>
      <c r="AI553" s="17"/>
      <c r="AJ553" s="17">
        <v>0.35262424621664501</v>
      </c>
      <c r="AK553" s="17">
        <v>0.19117535830614499</v>
      </c>
      <c r="AL553" s="17"/>
      <c r="AM553" s="17">
        <v>0.22308794838920601</v>
      </c>
      <c r="AN553" s="17">
        <v>0.16569839974805201</v>
      </c>
      <c r="AO553" s="17">
        <v>0.39441168136517801</v>
      </c>
      <c r="AP553" s="17"/>
      <c r="AQ553" s="17">
        <v>0.18817604352845199</v>
      </c>
      <c r="AR553" s="17">
        <v>0.29345433519719499</v>
      </c>
      <c r="AS553" s="17">
        <v>0.32220780502573199</v>
      </c>
      <c r="AT553" s="17">
        <v>0.42926520505655902</v>
      </c>
      <c r="AU553" s="17">
        <v>0.164341931334683</v>
      </c>
      <c r="AV553" s="17"/>
      <c r="AW553" s="17">
        <v>0.281078493720752</v>
      </c>
      <c r="AX553" s="17">
        <v>0.27475416658663798</v>
      </c>
      <c r="AY553" s="17">
        <v>0.24193512362097599</v>
      </c>
      <c r="AZ553" s="17">
        <v>0.18309397834358199</v>
      </c>
      <c r="BA553" s="17">
        <v>0.13090234731311001</v>
      </c>
      <c r="BB553" s="17"/>
      <c r="BC553" s="17">
        <v>0.28112253621407102</v>
      </c>
      <c r="BD553" s="17">
        <v>0.23562008243023999</v>
      </c>
      <c r="BE553" s="17">
        <v>0.172040500267617</v>
      </c>
      <c r="BF553" s="17"/>
      <c r="BG553" s="17">
        <v>0.29392015437831098</v>
      </c>
      <c r="BH553" s="17">
        <v>0.133618541812491</v>
      </c>
      <c r="BI553" s="17">
        <v>0.117680369117049</v>
      </c>
    </row>
    <row r="554" spans="2:61" x14ac:dyDescent="0.3">
      <c r="B554" t="s">
        <v>323</v>
      </c>
      <c r="C554" s="17">
        <v>0.185488286725882</v>
      </c>
      <c r="D554" s="17">
        <v>0.10581367025600399</v>
      </c>
      <c r="E554" s="17">
        <v>0.248711296481855</v>
      </c>
      <c r="F554" s="17"/>
      <c r="G554" s="17">
        <v>0.10349585538473199</v>
      </c>
      <c r="H554" s="17">
        <v>0.25331800674927601</v>
      </c>
      <c r="I554" s="17"/>
      <c r="J554" s="17">
        <v>4.6904142218974001E-2</v>
      </c>
      <c r="K554" s="17">
        <v>0.219019310464797</v>
      </c>
      <c r="L554" s="17">
        <v>0.20655191669822601</v>
      </c>
      <c r="M554" s="17">
        <v>0.21869806355022101</v>
      </c>
      <c r="N554" s="17">
        <v>0.202583476084365</v>
      </c>
      <c r="O554" s="17">
        <v>0.18783602446235101</v>
      </c>
      <c r="P554" s="17">
        <v>0.210535366498348</v>
      </c>
      <c r="Q554" s="17">
        <v>0.13530345596818399</v>
      </c>
      <c r="R554" s="17">
        <v>0.225318237847835</v>
      </c>
      <c r="S554" s="17"/>
      <c r="T554" s="17">
        <v>7.7622775380941506E-2</v>
      </c>
      <c r="U554" s="17">
        <v>0.256151046267236</v>
      </c>
      <c r="V554" s="17"/>
      <c r="W554" s="17">
        <v>0.207295978857339</v>
      </c>
      <c r="X554" s="17">
        <v>6.5952544906483598E-2</v>
      </c>
      <c r="Y554" s="17"/>
      <c r="Z554" s="17">
        <v>0.17975138835666199</v>
      </c>
      <c r="AA554" s="17">
        <v>0.19011705239899901</v>
      </c>
      <c r="AB554" s="17"/>
      <c r="AC554" s="17">
        <v>0.18378921951681901</v>
      </c>
      <c r="AD554" s="17">
        <v>0.18959795597117099</v>
      </c>
      <c r="AE554" s="17">
        <v>0</v>
      </c>
      <c r="AF554" s="17"/>
      <c r="AG554" s="17">
        <v>0.14974264732057799</v>
      </c>
      <c r="AH554" s="17">
        <v>0.21285402091330999</v>
      </c>
      <c r="AI554" s="17"/>
      <c r="AJ554" s="17">
        <v>9.6137551491895498E-2</v>
      </c>
      <c r="AK554" s="17">
        <v>0.232032922683506</v>
      </c>
      <c r="AL554" s="17"/>
      <c r="AM554" s="17">
        <v>0.20027661823482401</v>
      </c>
      <c r="AN554" s="17">
        <v>0.123061667852219</v>
      </c>
      <c r="AO554" s="17">
        <v>6.5965581607627499E-2</v>
      </c>
      <c r="AP554" s="17"/>
      <c r="AQ554" s="17">
        <v>0.235427202380697</v>
      </c>
      <c r="AR554" s="17">
        <v>7.5094977430293294E-2</v>
      </c>
      <c r="AS554" s="17">
        <v>0.109444094878138</v>
      </c>
      <c r="AT554" s="17">
        <v>6.2813838562957497E-2</v>
      </c>
      <c r="AU554" s="17">
        <v>0.22952522365503</v>
      </c>
      <c r="AV554" s="17"/>
      <c r="AW554" s="17">
        <v>0.146493412231232</v>
      </c>
      <c r="AX554" s="17">
        <v>0.196330612884665</v>
      </c>
      <c r="AY554" s="17">
        <v>0.18800039861229501</v>
      </c>
      <c r="AZ554" s="17">
        <v>0.161128641667065</v>
      </c>
      <c r="BA554" s="17">
        <v>0.26547673219983398</v>
      </c>
      <c r="BB554" s="17"/>
      <c r="BC554" s="17">
        <v>0.133070339051541</v>
      </c>
      <c r="BD554" s="17">
        <v>0.201552143531953</v>
      </c>
      <c r="BE554" s="17">
        <v>0.24187519334239799</v>
      </c>
      <c r="BF554" s="17"/>
      <c r="BG554" s="17">
        <v>0.16838358045005</v>
      </c>
      <c r="BH554" s="17">
        <v>0.18502896291225401</v>
      </c>
      <c r="BI554" s="17">
        <v>0.23957664689623001</v>
      </c>
    </row>
    <row r="555" spans="2:61" x14ac:dyDescent="0.3">
      <c r="B555" t="s">
        <v>85</v>
      </c>
      <c r="C555" s="17">
        <v>2.8326504257195999E-2</v>
      </c>
      <c r="D555" s="17">
        <v>2.4884953814435399E-2</v>
      </c>
      <c r="E555" s="17">
        <v>3.1184387790201201E-2</v>
      </c>
      <c r="F555" s="17"/>
      <c r="G555" s="17">
        <v>1.5784684107988899E-2</v>
      </c>
      <c r="H555" s="17">
        <v>3.8701613932551303E-2</v>
      </c>
      <c r="I555" s="17"/>
      <c r="J555" s="17">
        <v>9.5378677557953206E-3</v>
      </c>
      <c r="K555" s="17">
        <v>3.5347998232614697E-2</v>
      </c>
      <c r="L555" s="17">
        <v>6.1907266326673697E-2</v>
      </c>
      <c r="M555" s="17">
        <v>1.6730632852202099E-2</v>
      </c>
      <c r="N555" s="17">
        <v>2.4201038807307899E-2</v>
      </c>
      <c r="O555" s="17">
        <v>2.4766874813918E-2</v>
      </c>
      <c r="P555" s="17">
        <v>2.3481232767280501E-2</v>
      </c>
      <c r="Q555" s="17">
        <v>1.3559010946290801E-2</v>
      </c>
      <c r="R555" s="17">
        <v>3.6634517445905297E-2</v>
      </c>
      <c r="S555" s="17"/>
      <c r="T555" s="17">
        <v>1.19025065662005E-2</v>
      </c>
      <c r="U555" s="17">
        <v>3.9085874746204403E-2</v>
      </c>
      <c r="V555" s="17"/>
      <c r="W555" s="17">
        <v>2.2828584446306199E-2</v>
      </c>
      <c r="X555" s="17">
        <v>5.8462564464608097E-2</v>
      </c>
      <c r="Y555" s="17"/>
      <c r="Z555" s="17">
        <v>1.6803312708389299E-2</v>
      </c>
      <c r="AA555" s="17">
        <v>4.5555981952286703E-2</v>
      </c>
      <c r="AB555" s="17"/>
      <c r="AC555" s="17">
        <v>2.63059760718918E-2</v>
      </c>
      <c r="AD555" s="17">
        <v>3.3213716780682898E-2</v>
      </c>
      <c r="AE555" s="17">
        <v>0</v>
      </c>
      <c r="AF555" s="17"/>
      <c r="AG555" s="17">
        <v>2.0419736789871499E-2</v>
      </c>
      <c r="AH555" s="17">
        <v>3.3429687570318903E-2</v>
      </c>
      <c r="AI555" s="17"/>
      <c r="AJ555" s="17">
        <v>1.3576943033587099E-2</v>
      </c>
      <c r="AK555" s="17">
        <v>3.2846946052042102E-2</v>
      </c>
      <c r="AL555" s="17"/>
      <c r="AM555" s="17">
        <v>2.8111744330321101E-2</v>
      </c>
      <c r="AN555" s="17">
        <v>5.2495445563241303E-2</v>
      </c>
      <c r="AO555" s="17">
        <v>2.20423396000545E-2</v>
      </c>
      <c r="AP555" s="17"/>
      <c r="AQ555" s="17">
        <v>3.0153856126114199E-2</v>
      </c>
      <c r="AR555" s="17">
        <v>6.6080410739523296E-2</v>
      </c>
      <c r="AS555" s="17">
        <v>1.7329887860822402E-2</v>
      </c>
      <c r="AT555" s="17">
        <v>6.8390679804903702E-3</v>
      </c>
      <c r="AU555" s="17">
        <v>5.7859515223068501E-2</v>
      </c>
      <c r="AV555" s="17"/>
      <c r="AW555" s="17">
        <v>2.0407789002933101E-2</v>
      </c>
      <c r="AX555" s="17">
        <v>2.87521341040946E-2</v>
      </c>
      <c r="AY555" s="17">
        <v>3.7806636389341799E-2</v>
      </c>
      <c r="AZ555" s="17">
        <v>2.1503109465287301E-2</v>
      </c>
      <c r="BA555" s="17">
        <v>3.2704962491449302E-2</v>
      </c>
      <c r="BB555" s="17"/>
      <c r="BC555" s="17">
        <v>2.06431449460358E-2</v>
      </c>
      <c r="BD555" s="17">
        <v>2.3987189043941801E-2</v>
      </c>
      <c r="BE555" s="17">
        <v>5.8397937347287099E-2</v>
      </c>
      <c r="BF555" s="17"/>
      <c r="BG555" s="17">
        <v>2.4171049763026399E-2</v>
      </c>
      <c r="BH555" s="17">
        <v>2.62635831411186E-2</v>
      </c>
      <c r="BI555" s="17">
        <v>4.2935071962165103E-2</v>
      </c>
    </row>
    <row r="556" spans="2:61" x14ac:dyDescent="0.3">
      <c r="B556" t="s">
        <v>324</v>
      </c>
      <c r="C556" s="17">
        <v>2.3261623771725401E-2</v>
      </c>
      <c r="D556" s="17">
        <v>8.1563891129892707E-3</v>
      </c>
      <c r="E556" s="17">
        <v>3.5498945921067802E-2</v>
      </c>
      <c r="F556" s="17"/>
      <c r="G556" s="17">
        <v>2.62962744560102E-2</v>
      </c>
      <c r="H556" s="17">
        <v>2.0970514161241401E-2</v>
      </c>
      <c r="I556" s="17"/>
      <c r="J556" s="17">
        <v>2.2910572000747999E-2</v>
      </c>
      <c r="K556" s="17">
        <v>2.7863969990365299E-2</v>
      </c>
      <c r="L556" s="17">
        <v>7.6342284366237301E-3</v>
      </c>
      <c r="M556" s="17">
        <v>2.8202543026344399E-2</v>
      </c>
      <c r="N556" s="17">
        <v>2.73498493364236E-2</v>
      </c>
      <c r="O556" s="17">
        <v>6.12480356147961E-3</v>
      </c>
      <c r="P556" s="17">
        <v>2.8739043818773902E-2</v>
      </c>
      <c r="Q556" s="17">
        <v>1.16962253245484E-2</v>
      </c>
      <c r="R556" s="17">
        <v>3.7593196669575502E-2</v>
      </c>
      <c r="S556" s="17"/>
      <c r="T556" s="17">
        <v>2.5530448685255301E-2</v>
      </c>
      <c r="U556" s="17">
        <v>2.17753152444937E-2</v>
      </c>
      <c r="V556" s="17"/>
      <c r="W556" s="17">
        <v>2.62272421570405E-2</v>
      </c>
      <c r="X556" s="17">
        <v>7.0060112334990703E-3</v>
      </c>
      <c r="Y556" s="17"/>
      <c r="Z556" s="17">
        <v>1.7008898860488099E-2</v>
      </c>
      <c r="AA556" s="17">
        <v>3.2682718039477303E-2</v>
      </c>
      <c r="AB556" s="17"/>
      <c r="AC556" s="17">
        <v>2.67520367232401E-2</v>
      </c>
      <c r="AD556" s="17">
        <v>1.48190838394182E-2</v>
      </c>
      <c r="AE556" s="17">
        <v>0</v>
      </c>
      <c r="AF556" s="17"/>
      <c r="AG556" s="17">
        <v>2.0430962002828901E-2</v>
      </c>
      <c r="AH556" s="17">
        <v>2.6592886642303901E-2</v>
      </c>
      <c r="AI556" s="17"/>
      <c r="AJ556" s="17">
        <v>1.69181626513621E-2</v>
      </c>
      <c r="AK556" s="17">
        <v>2.5497046901369599E-2</v>
      </c>
      <c r="AL556" s="17"/>
      <c r="AM556" s="17">
        <v>2.4838544869578101E-2</v>
      </c>
      <c r="AN556" s="17">
        <v>0</v>
      </c>
      <c r="AO556" s="17">
        <v>1.33489810302814E-2</v>
      </c>
      <c r="AP556" s="17"/>
      <c r="AQ556" s="17">
        <v>2.61191844790012E-2</v>
      </c>
      <c r="AR556" s="17">
        <v>2.9252733228795898E-2</v>
      </c>
      <c r="AS556" s="17">
        <v>2.1899373245238399E-2</v>
      </c>
      <c r="AT556" s="17">
        <v>7.8585256541022601E-3</v>
      </c>
      <c r="AU556" s="17">
        <v>2.2539322126297098E-2</v>
      </c>
      <c r="AV556" s="17"/>
      <c r="AW556" s="17">
        <v>2.7841730782242499E-2</v>
      </c>
      <c r="AX556" s="17">
        <v>2.18361437550318E-2</v>
      </c>
      <c r="AY556" s="17">
        <v>2.2546849612450799E-2</v>
      </c>
      <c r="AZ556" s="17">
        <v>3.4263414429700302E-2</v>
      </c>
      <c r="BA556" s="17">
        <v>0</v>
      </c>
      <c r="BB556" s="17"/>
      <c r="BC556" s="17">
        <v>1.6605862781398199E-2</v>
      </c>
      <c r="BD556" s="17">
        <v>2.5884093789314E-2</v>
      </c>
      <c r="BE556" s="17">
        <v>3.6833909065675699E-2</v>
      </c>
      <c r="BF556" s="17"/>
      <c r="BG556" s="17">
        <v>1.4660698064421E-2</v>
      </c>
      <c r="BH556" s="17">
        <v>2.4620446366054399E-2</v>
      </c>
      <c r="BI556" s="17">
        <v>5.1137292889727903E-2</v>
      </c>
    </row>
    <row r="557" spans="2:61" x14ac:dyDescent="0.3">
      <c r="B557" t="s">
        <v>100</v>
      </c>
      <c r="C557" s="17">
        <v>7.8512684522344597E-2</v>
      </c>
      <c r="D557" s="17">
        <v>6.9753683979315001E-2</v>
      </c>
      <c r="E557" s="17">
        <v>8.4291032974268099E-2</v>
      </c>
      <c r="F557" s="17"/>
      <c r="G557" s="17">
        <v>5.8006716691862199E-2</v>
      </c>
      <c r="H557" s="17">
        <v>9.2683412870356197E-2</v>
      </c>
      <c r="I557" s="17"/>
      <c r="J557" s="17">
        <v>4.0331464251795103E-2</v>
      </c>
      <c r="K557" s="17">
        <v>0.11304931876758099</v>
      </c>
      <c r="L557" s="17">
        <v>9.1541530969148702E-2</v>
      </c>
      <c r="M557" s="17">
        <v>3.3764924462729697E-2</v>
      </c>
      <c r="N557" s="17">
        <v>7.6592106550273598E-2</v>
      </c>
      <c r="O557" s="17">
        <v>8.2649120385321004E-2</v>
      </c>
      <c r="P557" s="17">
        <v>5.5959529454238897E-2</v>
      </c>
      <c r="Q557" s="17">
        <v>7.1625017596696497E-2</v>
      </c>
      <c r="R557" s="17">
        <v>0.112144959070618</v>
      </c>
      <c r="S557" s="17"/>
      <c r="T557" s="17">
        <v>5.2289635998555697E-2</v>
      </c>
      <c r="U557" s="17">
        <v>9.5691418940541506E-2</v>
      </c>
      <c r="V557" s="17"/>
      <c r="W557" s="17">
        <v>8.3418586202630401E-2</v>
      </c>
      <c r="X557" s="17">
        <v>5.1621686927963803E-2</v>
      </c>
      <c r="Y557" s="17"/>
      <c r="Z557" s="17">
        <v>7.9100212836444403E-2</v>
      </c>
      <c r="AA557" s="17">
        <v>7.6690998348833403E-2</v>
      </c>
      <c r="AB557" s="17"/>
      <c r="AC557" s="17">
        <v>7.6366403397948895E-2</v>
      </c>
      <c r="AD557" s="17">
        <v>8.3704065699980096E-2</v>
      </c>
      <c r="AE557" s="17">
        <v>0</v>
      </c>
      <c r="AF557" s="17"/>
      <c r="AG557" s="17">
        <v>5.2526236105569502E-2</v>
      </c>
      <c r="AH557" s="17">
        <v>9.9054095811164505E-2</v>
      </c>
      <c r="AI557" s="17"/>
      <c r="AJ557" s="17">
        <v>2.2982063484167502E-2</v>
      </c>
      <c r="AK557" s="17">
        <v>0.10682956890732299</v>
      </c>
      <c r="AL557" s="17"/>
      <c r="AM557" s="17">
        <v>8.7597219547531496E-2</v>
      </c>
      <c r="AN557" s="17">
        <v>5.76491613412198E-2</v>
      </c>
      <c r="AO557" s="17">
        <v>1.92786291880515E-2</v>
      </c>
      <c r="AP557" s="17"/>
      <c r="AQ557" s="17">
        <v>0.11215227343471</v>
      </c>
      <c r="AR557" s="17">
        <v>4.8732961339848203E-2</v>
      </c>
      <c r="AS557" s="17">
        <v>2.3040868949222599E-2</v>
      </c>
      <c r="AT557" s="17">
        <v>9.1101045344980803E-3</v>
      </c>
      <c r="AU557" s="17">
        <v>8.1738427370045594E-2</v>
      </c>
      <c r="AV557" s="17"/>
      <c r="AW557" s="17">
        <v>4.7525161789944301E-2</v>
      </c>
      <c r="AX557" s="17">
        <v>7.9599221833392603E-2</v>
      </c>
      <c r="AY557" s="17">
        <v>7.0894920579071499E-2</v>
      </c>
      <c r="AZ557" s="17">
        <v>0.114499262544667</v>
      </c>
      <c r="BA557" s="17">
        <v>9.3837307964245206E-2</v>
      </c>
      <c r="BB557" s="17"/>
      <c r="BC557" s="17">
        <v>6.6478156171940694E-2</v>
      </c>
      <c r="BD557" s="17">
        <v>8.2492055067722406E-2</v>
      </c>
      <c r="BE557" s="17">
        <v>0.103708577164751</v>
      </c>
      <c r="BF557" s="17"/>
      <c r="BG557" s="17">
        <v>6.0267678990819001E-2</v>
      </c>
      <c r="BH557" s="17">
        <v>0.15719119723252001</v>
      </c>
      <c r="BI557" s="17">
        <v>0.107385928591774</v>
      </c>
    </row>
    <row r="558" spans="2:61" x14ac:dyDescent="0.3">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row>
    <row r="559" spans="2:61" x14ac:dyDescent="0.3">
      <c r="B559" s="6" t="s">
        <v>394</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row>
    <row r="560" spans="2:61" x14ac:dyDescent="0.3">
      <c r="B560" s="21" t="s">
        <v>416</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row>
    <row r="561" spans="2:61" x14ac:dyDescent="0.3">
      <c r="B561" t="s">
        <v>333</v>
      </c>
      <c r="C561" s="17">
        <v>0.18987230480169501</v>
      </c>
      <c r="D561" s="17">
        <v>0.24127214980492001</v>
      </c>
      <c r="E561" s="17">
        <v>0.14904629332523101</v>
      </c>
      <c r="F561" s="17"/>
      <c r="G561" s="17">
        <v>0.24625886384613199</v>
      </c>
      <c r="H561" s="17">
        <v>0.145536809483133</v>
      </c>
      <c r="I561" s="17"/>
      <c r="J561" s="17">
        <v>0.30974432113324701</v>
      </c>
      <c r="K561" s="17">
        <v>0.15285718349911201</v>
      </c>
      <c r="L561" s="17">
        <v>0.13457609893972799</v>
      </c>
      <c r="M561" s="17">
        <v>0.11132393410899399</v>
      </c>
      <c r="N561" s="17">
        <v>0.276597990014187</v>
      </c>
      <c r="O561" s="17">
        <v>0.14925847130664799</v>
      </c>
      <c r="P561" s="17">
        <v>0.18074049712738199</v>
      </c>
      <c r="Q561" s="17">
        <v>0.20399694421544901</v>
      </c>
      <c r="R561" s="17">
        <v>0.19276570666863499</v>
      </c>
      <c r="S561" s="17"/>
      <c r="T561" s="17">
        <v>0.26993299822122802</v>
      </c>
      <c r="U561" s="17">
        <v>0.13742449773825699</v>
      </c>
      <c r="V561" s="17"/>
      <c r="W561" s="17">
        <v>0.17959547352827099</v>
      </c>
      <c r="X561" s="17">
        <v>0.24620328390835</v>
      </c>
      <c r="Y561" s="17"/>
      <c r="Z561" s="17">
        <v>0.19191226010637899</v>
      </c>
      <c r="AA561" s="17">
        <v>0.18860082915805801</v>
      </c>
      <c r="AB561" s="17"/>
      <c r="AC561" s="17">
        <v>0.210411337359802</v>
      </c>
      <c r="AD561" s="17">
        <v>0.140192910142238</v>
      </c>
      <c r="AE561" s="17">
        <v>0</v>
      </c>
      <c r="AF561" s="17"/>
      <c r="AG561" s="17">
        <v>0.27871676737117201</v>
      </c>
      <c r="AH561" s="17">
        <v>0.11273079021893399</v>
      </c>
      <c r="AI561" s="17"/>
      <c r="AJ561" s="17">
        <v>0.35954395513244303</v>
      </c>
      <c r="AK561" s="17">
        <v>0.10652487885958099</v>
      </c>
      <c r="AL561" s="17"/>
      <c r="AM561" s="17">
        <v>0.16747891184076899</v>
      </c>
      <c r="AN561" s="17">
        <v>0.172075375433383</v>
      </c>
      <c r="AO561" s="17">
        <v>0.37787435232654198</v>
      </c>
      <c r="AP561" s="17"/>
      <c r="AQ561" s="17">
        <v>9.9659082352794096E-2</v>
      </c>
      <c r="AR561" s="17">
        <v>0.26451121295017399</v>
      </c>
      <c r="AS561" s="17">
        <v>0.35061961316513401</v>
      </c>
      <c r="AT561" s="17">
        <v>0.417010730351073</v>
      </c>
      <c r="AU561" s="17">
        <v>9.2083720597156804E-2</v>
      </c>
      <c r="AV561" s="17"/>
      <c r="AW561" s="17">
        <v>0.21736113800328599</v>
      </c>
      <c r="AX561" s="17">
        <v>0.20048428540281299</v>
      </c>
      <c r="AY561" s="17">
        <v>0.17547301119004199</v>
      </c>
      <c r="AZ561" s="17">
        <v>0.163521032002895</v>
      </c>
      <c r="BA561" s="17">
        <v>0.169652965229735</v>
      </c>
      <c r="BB561" s="17"/>
      <c r="BC561" s="17">
        <v>0.28605352236996001</v>
      </c>
      <c r="BD561" s="17">
        <v>0.15612680209784</v>
      </c>
      <c r="BE561" s="17">
        <v>0.102671263407476</v>
      </c>
      <c r="BF561" s="17"/>
      <c r="BG561" s="17">
        <v>0.20635524902467001</v>
      </c>
      <c r="BH561" s="17">
        <v>0.18373733667476</v>
      </c>
      <c r="BI561" s="17">
        <v>0.138576648395976</v>
      </c>
    </row>
    <row r="562" spans="2:61" x14ac:dyDescent="0.3">
      <c r="B562" t="s">
        <v>334</v>
      </c>
      <c r="C562" s="17">
        <v>0.31554496836990498</v>
      </c>
      <c r="D562" s="17">
        <v>0.379217007207305</v>
      </c>
      <c r="E562" s="17">
        <v>0.26521473098911202</v>
      </c>
      <c r="F562" s="17"/>
      <c r="G562" s="17">
        <v>0.34266040658579799</v>
      </c>
      <c r="H562" s="17">
        <v>0.29585743266112902</v>
      </c>
      <c r="I562" s="17"/>
      <c r="J562" s="17">
        <v>0.457868265925502</v>
      </c>
      <c r="K562" s="17">
        <v>0.261520577968474</v>
      </c>
      <c r="L562" s="17">
        <v>0.36314748678722902</v>
      </c>
      <c r="M562" s="17">
        <v>0.35869914995433599</v>
      </c>
      <c r="N562" s="17">
        <v>0.23492639950378899</v>
      </c>
      <c r="O562" s="17">
        <v>0.30141631667211899</v>
      </c>
      <c r="P562" s="17">
        <v>0.311508905788484</v>
      </c>
      <c r="Q562" s="17">
        <v>0.33016389560785198</v>
      </c>
      <c r="R562" s="17">
        <v>0.24447652853226301</v>
      </c>
      <c r="S562" s="17"/>
      <c r="T562" s="17">
        <v>0.37425552877880103</v>
      </c>
      <c r="U562" s="17">
        <v>0.27708364592324197</v>
      </c>
      <c r="V562" s="17"/>
      <c r="W562" s="17">
        <v>0.296177780248635</v>
      </c>
      <c r="X562" s="17">
        <v>0.42170343690828399</v>
      </c>
      <c r="Y562" s="17"/>
      <c r="Z562" s="17">
        <v>0.32667480714771002</v>
      </c>
      <c r="AA562" s="17">
        <v>0.30019136310510303</v>
      </c>
      <c r="AB562" s="17"/>
      <c r="AC562" s="17">
        <v>0.305538750896513</v>
      </c>
      <c r="AD562" s="17">
        <v>0.33974780389795001</v>
      </c>
      <c r="AE562" s="17">
        <v>0</v>
      </c>
      <c r="AF562" s="17"/>
      <c r="AG562" s="17">
        <v>0.33670044353130801</v>
      </c>
      <c r="AH562" s="17">
        <v>0.30107835920970499</v>
      </c>
      <c r="AI562" s="17"/>
      <c r="AJ562" s="17">
        <v>0.35906203894025601</v>
      </c>
      <c r="AK562" s="17">
        <v>0.297598867836811</v>
      </c>
      <c r="AL562" s="17"/>
      <c r="AM562" s="17">
        <v>0.32577099377142599</v>
      </c>
      <c r="AN562" s="17">
        <v>0.22788811841797599</v>
      </c>
      <c r="AO562" s="17">
        <v>0.33965220763234</v>
      </c>
      <c r="AP562" s="17"/>
      <c r="AQ562" s="17">
        <v>0.31347544331282401</v>
      </c>
      <c r="AR562" s="17">
        <v>0.32858451605570999</v>
      </c>
      <c r="AS562" s="17">
        <v>0.35965676425541299</v>
      </c>
      <c r="AT562" s="17">
        <v>0.34347310888635202</v>
      </c>
      <c r="AU562" s="17">
        <v>0.15681257947149399</v>
      </c>
      <c r="AV562" s="17"/>
      <c r="AW562" s="17">
        <v>0.400445260702262</v>
      </c>
      <c r="AX562" s="17">
        <v>0.352177863013174</v>
      </c>
      <c r="AY562" s="17">
        <v>0.26867245762133102</v>
      </c>
      <c r="AZ562" s="17">
        <v>0.23541299054236201</v>
      </c>
      <c r="BA562" s="17">
        <v>0.23998570473900899</v>
      </c>
      <c r="BB562" s="17"/>
      <c r="BC562" s="17">
        <v>0.33493289004432703</v>
      </c>
      <c r="BD562" s="17">
        <v>0.334553644752623</v>
      </c>
      <c r="BE562" s="17">
        <v>0.243433801315138</v>
      </c>
      <c r="BF562" s="17"/>
      <c r="BG562" s="17">
        <v>0.34815560418144598</v>
      </c>
      <c r="BH562" s="17">
        <v>0.23524078437669199</v>
      </c>
      <c r="BI562" s="17">
        <v>0.24116945909436099</v>
      </c>
    </row>
    <row r="563" spans="2:61" x14ac:dyDescent="0.3">
      <c r="B563" t="s">
        <v>335</v>
      </c>
      <c r="C563" s="17">
        <v>0.27661335814060001</v>
      </c>
      <c r="D563" s="17">
        <v>0.223513153963279</v>
      </c>
      <c r="E563" s="17">
        <v>0.31870743963864201</v>
      </c>
      <c r="F563" s="17"/>
      <c r="G563" s="17">
        <v>0.23817161190081099</v>
      </c>
      <c r="H563" s="17">
        <v>0.30731559236842299</v>
      </c>
      <c r="I563" s="17"/>
      <c r="J563" s="17">
        <v>0.13025540418051901</v>
      </c>
      <c r="K563" s="17">
        <v>0.322316354478141</v>
      </c>
      <c r="L563" s="17">
        <v>0.28622211559305</v>
      </c>
      <c r="M563" s="17">
        <v>0.27104853886139102</v>
      </c>
      <c r="N563" s="17">
        <v>0.29334503660473799</v>
      </c>
      <c r="O563" s="17">
        <v>0.317712871739599</v>
      </c>
      <c r="P563" s="17">
        <v>0.282657967911428</v>
      </c>
      <c r="Q563" s="17">
        <v>0.34223192953306403</v>
      </c>
      <c r="R563" s="17">
        <v>0.28127969373153799</v>
      </c>
      <c r="S563" s="17"/>
      <c r="T563" s="17">
        <v>0.193004204471841</v>
      </c>
      <c r="U563" s="17">
        <v>0.331385763587771</v>
      </c>
      <c r="V563" s="17"/>
      <c r="W563" s="17">
        <v>0.29169550705446001</v>
      </c>
      <c r="X563" s="17">
        <v>0.19394271845157199</v>
      </c>
      <c r="Y563" s="17"/>
      <c r="Z563" s="17">
        <v>0.267733556325922</v>
      </c>
      <c r="AA563" s="17">
        <v>0.28860234257689499</v>
      </c>
      <c r="AB563" s="17"/>
      <c r="AC563" s="17">
        <v>0.278774992409624</v>
      </c>
      <c r="AD563" s="17">
        <v>0.27138484108866701</v>
      </c>
      <c r="AE563" s="17">
        <v>0</v>
      </c>
      <c r="AF563" s="17"/>
      <c r="AG563" s="17">
        <v>0.237707049636044</v>
      </c>
      <c r="AH563" s="17">
        <v>0.31209503316260601</v>
      </c>
      <c r="AI563" s="17"/>
      <c r="AJ563" s="17">
        <v>0.18464375533820601</v>
      </c>
      <c r="AK563" s="17">
        <v>0.316370727721075</v>
      </c>
      <c r="AL563" s="17"/>
      <c r="AM563" s="17">
        <v>0.283841451909701</v>
      </c>
      <c r="AN563" s="17">
        <v>0.178194917307713</v>
      </c>
      <c r="AO563" s="17">
        <v>0.15721706468056099</v>
      </c>
      <c r="AP563" s="17"/>
      <c r="AQ563" s="17">
        <v>0.31329200543729402</v>
      </c>
      <c r="AR563" s="17">
        <v>0.22820306916555</v>
      </c>
      <c r="AS563" s="17">
        <v>0.202381167810461</v>
      </c>
      <c r="AT563" s="17">
        <v>0.132710552940867</v>
      </c>
      <c r="AU563" s="17">
        <v>0.42161716979252301</v>
      </c>
      <c r="AV563" s="17"/>
      <c r="AW563" s="17">
        <v>0.220617499728606</v>
      </c>
      <c r="AX563" s="17">
        <v>0.28395523637164299</v>
      </c>
      <c r="AY563" s="17">
        <v>0.27498188634566301</v>
      </c>
      <c r="AZ563" s="17">
        <v>0.29108194215620598</v>
      </c>
      <c r="BA563" s="17">
        <v>0.346268163262339</v>
      </c>
      <c r="BB563" s="17"/>
      <c r="BC563" s="17">
        <v>0.215966391844993</v>
      </c>
      <c r="BD563" s="17">
        <v>0.28620549519530702</v>
      </c>
      <c r="BE563" s="17">
        <v>0.31128305237223403</v>
      </c>
      <c r="BF563" s="17"/>
      <c r="BG563" s="17">
        <v>0.25258252277183901</v>
      </c>
      <c r="BH563" s="17">
        <v>0.32394261659152901</v>
      </c>
      <c r="BI563" s="17">
        <v>0.33467352214972501</v>
      </c>
    </row>
    <row r="564" spans="2:61" x14ac:dyDescent="0.3">
      <c r="B564" t="s">
        <v>336</v>
      </c>
      <c r="C564" s="17">
        <v>0.121389386757495</v>
      </c>
      <c r="D564" s="17">
        <v>9.7093684831757704E-2</v>
      </c>
      <c r="E564" s="17">
        <v>0.141326634288194</v>
      </c>
      <c r="F564" s="17"/>
      <c r="G564" s="17">
        <v>0.10779861051056799</v>
      </c>
      <c r="H564" s="17">
        <v>0.13329259769106</v>
      </c>
      <c r="I564" s="17"/>
      <c r="J564" s="17">
        <v>6.0490197980863802E-2</v>
      </c>
      <c r="K564" s="17">
        <v>0.14833866566961099</v>
      </c>
      <c r="L564" s="17">
        <v>0.12689854264535599</v>
      </c>
      <c r="M564" s="17">
        <v>0.15016589967924601</v>
      </c>
      <c r="N564" s="17">
        <v>8.8124816244597601E-2</v>
      </c>
      <c r="O564" s="17">
        <v>0.17373009471022999</v>
      </c>
      <c r="P564" s="17">
        <v>0.15688332347426201</v>
      </c>
      <c r="Q564" s="17">
        <v>5.42360437851633E-2</v>
      </c>
      <c r="R564" s="17">
        <v>0.10676766491839899</v>
      </c>
      <c r="S564" s="17"/>
      <c r="T564" s="17">
        <v>0.10454982320643701</v>
      </c>
      <c r="U564" s="17">
        <v>0.13242099468437399</v>
      </c>
      <c r="V564" s="17"/>
      <c r="W564" s="17">
        <v>0.127834029260152</v>
      </c>
      <c r="X564" s="17">
        <v>8.6064001674460794E-2</v>
      </c>
      <c r="Y564" s="17"/>
      <c r="Z564" s="17">
        <v>0.12609354724914701</v>
      </c>
      <c r="AA564" s="17">
        <v>0.11556914345972499</v>
      </c>
      <c r="AB564" s="17"/>
      <c r="AC564" s="17">
        <v>0.10880515940940701</v>
      </c>
      <c r="AD564" s="17">
        <v>0.151827860192954</v>
      </c>
      <c r="AE564" s="17">
        <v>0</v>
      </c>
      <c r="AF564" s="17"/>
      <c r="AG564" s="17">
        <v>8.2483638235335693E-2</v>
      </c>
      <c r="AH564" s="17">
        <v>0.153878461775172</v>
      </c>
      <c r="AI564" s="17"/>
      <c r="AJ564" s="17">
        <v>5.8886109091395501E-2</v>
      </c>
      <c r="AK564" s="17">
        <v>0.152759312867153</v>
      </c>
      <c r="AL564" s="17"/>
      <c r="AM564" s="17">
        <v>0.12970047873210899</v>
      </c>
      <c r="AN564" s="17">
        <v>0.19600436924068201</v>
      </c>
      <c r="AO564" s="17">
        <v>9.2195401984007094E-2</v>
      </c>
      <c r="AP564" s="17"/>
      <c r="AQ564" s="17">
        <v>0.15901413484447</v>
      </c>
      <c r="AR564" s="17">
        <v>0.11399630974923899</v>
      </c>
      <c r="AS564" s="17">
        <v>4.9907941418567199E-2</v>
      </c>
      <c r="AT564" s="17">
        <v>8.4669070477384298E-2</v>
      </c>
      <c r="AU564" s="17">
        <v>8.5020170416057306E-2</v>
      </c>
      <c r="AV564" s="17"/>
      <c r="AW564" s="17">
        <v>9.4969110634324699E-2</v>
      </c>
      <c r="AX564" s="17">
        <v>9.7539744124737607E-2</v>
      </c>
      <c r="AY564" s="17">
        <v>0.16580557326266901</v>
      </c>
      <c r="AZ564" s="17">
        <v>0.15552830809409099</v>
      </c>
      <c r="BA564" s="17">
        <v>0.10452067335465801</v>
      </c>
      <c r="BB564" s="17"/>
      <c r="BC564" s="17">
        <v>9.3277397786560107E-2</v>
      </c>
      <c r="BD564" s="17">
        <v>0.13180416697494901</v>
      </c>
      <c r="BE564" s="17">
        <v>0.163408158173664</v>
      </c>
      <c r="BF564" s="17"/>
      <c r="BG564" s="17">
        <v>0.111111928747629</v>
      </c>
      <c r="BH564" s="17">
        <v>0.137434559914793</v>
      </c>
      <c r="BI564" s="17">
        <v>0.14920880215239801</v>
      </c>
    </row>
    <row r="565" spans="2:61" x14ac:dyDescent="0.3">
      <c r="B565" t="s">
        <v>337</v>
      </c>
      <c r="C565" s="17">
        <v>4.5403055430273599E-2</v>
      </c>
      <c r="D565" s="17">
        <v>2.89411043410654E-2</v>
      </c>
      <c r="E565" s="17">
        <v>5.8800247733883398E-2</v>
      </c>
      <c r="F565" s="17"/>
      <c r="G565" s="17">
        <v>3.3369864935638802E-2</v>
      </c>
      <c r="H565" s="17">
        <v>5.2498786092923702E-2</v>
      </c>
      <c r="I565" s="17"/>
      <c r="J565" s="17">
        <v>0</v>
      </c>
      <c r="K565" s="17">
        <v>5.8368989582519203E-2</v>
      </c>
      <c r="L565" s="17">
        <v>2.0253570895358598E-2</v>
      </c>
      <c r="M565" s="17">
        <v>7.0056234958415897E-2</v>
      </c>
      <c r="N565" s="17">
        <v>4.8674447504520102E-2</v>
      </c>
      <c r="O565" s="17">
        <v>4.1190729908660802E-2</v>
      </c>
      <c r="P565" s="17">
        <v>5.2779910956467203E-2</v>
      </c>
      <c r="Q565" s="17">
        <v>2.58477797761071E-2</v>
      </c>
      <c r="R565" s="17">
        <v>7.6458988705865497E-2</v>
      </c>
      <c r="S565" s="17"/>
      <c r="T565" s="17">
        <v>3.0527220885442099E-2</v>
      </c>
      <c r="U565" s="17">
        <v>5.5148223337157902E-2</v>
      </c>
      <c r="V565" s="17"/>
      <c r="W565" s="17">
        <v>5.0845538372686502E-2</v>
      </c>
      <c r="X565" s="17">
        <v>1.5570864479525E-2</v>
      </c>
      <c r="Y565" s="17"/>
      <c r="Z565" s="17">
        <v>4.4280631478783597E-2</v>
      </c>
      <c r="AA565" s="17">
        <v>4.3799115589616598E-2</v>
      </c>
      <c r="AB565" s="17"/>
      <c r="AC565" s="17">
        <v>4.9520977562351597E-2</v>
      </c>
      <c r="AD565" s="17">
        <v>3.54427090411411E-2</v>
      </c>
      <c r="AE565" s="17">
        <v>0</v>
      </c>
      <c r="AF565" s="17"/>
      <c r="AG565" s="17">
        <v>3.1902264914280498E-2</v>
      </c>
      <c r="AH565" s="17">
        <v>5.75998526811244E-2</v>
      </c>
      <c r="AI565" s="17"/>
      <c r="AJ565" s="17">
        <v>9.5572948998347406E-3</v>
      </c>
      <c r="AK565" s="17">
        <v>6.35943940517813E-2</v>
      </c>
      <c r="AL565" s="17"/>
      <c r="AM565" s="17">
        <v>4.7358363419590002E-2</v>
      </c>
      <c r="AN565" s="17">
        <v>0.104499970988956</v>
      </c>
      <c r="AO565" s="17">
        <v>1.34926396546687E-2</v>
      </c>
      <c r="AP565" s="17"/>
      <c r="AQ565" s="17">
        <v>6.2709772389705903E-2</v>
      </c>
      <c r="AR565" s="17">
        <v>2.7877214568600199E-2</v>
      </c>
      <c r="AS565" s="17">
        <v>6.8425506292602101E-3</v>
      </c>
      <c r="AT565" s="17">
        <v>8.5266501394633404E-3</v>
      </c>
      <c r="AU565" s="17">
        <v>7.9485658761243694E-2</v>
      </c>
      <c r="AV565" s="17"/>
      <c r="AW565" s="17">
        <v>2.0994816514621099E-2</v>
      </c>
      <c r="AX565" s="17">
        <v>3.7580712087799201E-2</v>
      </c>
      <c r="AY565" s="17">
        <v>3.6084483189294199E-2</v>
      </c>
      <c r="AZ565" s="17">
        <v>0.104084429794687</v>
      </c>
      <c r="BA565" s="17">
        <v>4.5942457219435899E-2</v>
      </c>
      <c r="BB565" s="17"/>
      <c r="BC565" s="17">
        <v>4.4700332685892297E-2</v>
      </c>
      <c r="BD565" s="17">
        <v>4.0740570156184097E-2</v>
      </c>
      <c r="BE565" s="17">
        <v>7.03949705765438E-2</v>
      </c>
      <c r="BF565" s="17"/>
      <c r="BG565" s="17">
        <v>3.7412382379987001E-2</v>
      </c>
      <c r="BH565" s="17">
        <v>4.00921123676867E-2</v>
      </c>
      <c r="BI565" s="17">
        <v>7.40050089834942E-2</v>
      </c>
    </row>
    <row r="566" spans="2:61" x14ac:dyDescent="0.3">
      <c r="B566" t="s">
        <v>85</v>
      </c>
      <c r="C566" s="17">
        <v>5.1176926500032097E-2</v>
      </c>
      <c r="D566" s="17">
        <v>2.9962899851672602E-2</v>
      </c>
      <c r="E566" s="17">
        <v>6.6904654024937504E-2</v>
      </c>
      <c r="F566" s="17"/>
      <c r="G566" s="17">
        <v>3.1740642221052301E-2</v>
      </c>
      <c r="H566" s="17">
        <v>6.5498781703331801E-2</v>
      </c>
      <c r="I566" s="17"/>
      <c r="J566" s="17">
        <v>4.1641810779868199E-2</v>
      </c>
      <c r="K566" s="17">
        <v>5.6598228802141499E-2</v>
      </c>
      <c r="L566" s="17">
        <v>6.8902185139278899E-2</v>
      </c>
      <c r="M566" s="17">
        <v>3.87062424376165E-2</v>
      </c>
      <c r="N566" s="17">
        <v>5.8331310128168501E-2</v>
      </c>
      <c r="O566" s="17">
        <v>1.6691515662742299E-2</v>
      </c>
      <c r="P566" s="17">
        <v>1.5429394741977499E-2</v>
      </c>
      <c r="Q566" s="17">
        <v>4.35234070823649E-2</v>
      </c>
      <c r="R566" s="17">
        <v>9.8251417443299696E-2</v>
      </c>
      <c r="S566" s="17"/>
      <c r="T566" s="17">
        <v>2.7730224436250901E-2</v>
      </c>
      <c r="U566" s="17">
        <v>6.6536874729197407E-2</v>
      </c>
      <c r="V566" s="17"/>
      <c r="W566" s="17">
        <v>5.3851671535795599E-2</v>
      </c>
      <c r="X566" s="17">
        <v>3.6515694577808497E-2</v>
      </c>
      <c r="Y566" s="17"/>
      <c r="Z566" s="17">
        <v>4.3305197692057699E-2</v>
      </c>
      <c r="AA566" s="17">
        <v>6.3237206110601601E-2</v>
      </c>
      <c r="AB566" s="17"/>
      <c r="AC566" s="17">
        <v>4.69487823623028E-2</v>
      </c>
      <c r="AD566" s="17">
        <v>6.1403875637050603E-2</v>
      </c>
      <c r="AE566" s="17">
        <v>0</v>
      </c>
      <c r="AF566" s="17"/>
      <c r="AG566" s="17">
        <v>3.2489836311859803E-2</v>
      </c>
      <c r="AH566" s="17">
        <v>6.2617502952458104E-2</v>
      </c>
      <c r="AI566" s="17"/>
      <c r="AJ566" s="17">
        <v>2.83068465978644E-2</v>
      </c>
      <c r="AK566" s="17">
        <v>6.3151818663598994E-2</v>
      </c>
      <c r="AL566" s="17"/>
      <c r="AM566" s="17">
        <v>4.5849800326404899E-2</v>
      </c>
      <c r="AN566" s="17">
        <v>0.12133724861129</v>
      </c>
      <c r="AO566" s="17">
        <v>1.9568333721881399E-2</v>
      </c>
      <c r="AP566" s="17"/>
      <c r="AQ566" s="17">
        <v>5.1849561662911603E-2</v>
      </c>
      <c r="AR566" s="17">
        <v>3.6827677510727498E-2</v>
      </c>
      <c r="AS566" s="17">
        <v>3.0591962721165399E-2</v>
      </c>
      <c r="AT566" s="17">
        <v>1.36098872048609E-2</v>
      </c>
      <c r="AU566" s="17">
        <v>0.16498070096152601</v>
      </c>
      <c r="AV566" s="17"/>
      <c r="AW566" s="17">
        <v>4.5612174416899798E-2</v>
      </c>
      <c r="AX566" s="17">
        <v>2.82621589998341E-2</v>
      </c>
      <c r="AY566" s="17">
        <v>7.8982588391001696E-2</v>
      </c>
      <c r="AZ566" s="17">
        <v>5.0371297409758702E-2</v>
      </c>
      <c r="BA566" s="17">
        <v>9.3630036194824101E-2</v>
      </c>
      <c r="BB566" s="17"/>
      <c r="BC566" s="17">
        <v>2.5069465268267699E-2</v>
      </c>
      <c r="BD566" s="17">
        <v>5.0569320823096502E-2</v>
      </c>
      <c r="BE566" s="17">
        <v>0.108808754154944</v>
      </c>
      <c r="BF566" s="17"/>
      <c r="BG566" s="17">
        <v>4.4382312894428899E-2</v>
      </c>
      <c r="BH566" s="17">
        <v>7.9552590074538201E-2</v>
      </c>
      <c r="BI566" s="17">
        <v>6.2366559224044597E-2</v>
      </c>
    </row>
    <row r="567" spans="2:61" x14ac:dyDescent="0.3">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row>
    <row r="568" spans="2:61" x14ac:dyDescent="0.3">
      <c r="B568" s="6" t="s">
        <v>395</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row>
    <row r="569" spans="2:61" x14ac:dyDescent="0.3">
      <c r="B569" s="21" t="s">
        <v>416</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row>
    <row r="570" spans="2:61" x14ac:dyDescent="0.3">
      <c r="B570" t="s">
        <v>333</v>
      </c>
      <c r="C570" s="17">
        <v>0.20625855071849</v>
      </c>
      <c r="D570" s="17">
        <v>0.25019685297440297</v>
      </c>
      <c r="E570" s="17">
        <v>0.16846300104571199</v>
      </c>
      <c r="F570" s="17"/>
      <c r="G570" s="17">
        <v>0.26813893256690902</v>
      </c>
      <c r="H570" s="17">
        <v>0.15758799761662801</v>
      </c>
      <c r="I570" s="17"/>
      <c r="J570" s="17">
        <v>0.35184777706746101</v>
      </c>
      <c r="K570" s="17">
        <v>0.158819193826789</v>
      </c>
      <c r="L570" s="17">
        <v>0.13702724677688199</v>
      </c>
      <c r="M570" s="17">
        <v>0.16179230327345401</v>
      </c>
      <c r="N570" s="17">
        <v>0.231686771615778</v>
      </c>
      <c r="O570" s="17">
        <v>0.182603036825283</v>
      </c>
      <c r="P570" s="17">
        <v>0.244811260515159</v>
      </c>
      <c r="Q570" s="17">
        <v>0.16193332597725499</v>
      </c>
      <c r="R570" s="17">
        <v>0.20591111481435001</v>
      </c>
      <c r="S570" s="17"/>
      <c r="T570" s="17">
        <v>0.29576518796429602</v>
      </c>
      <c r="U570" s="17">
        <v>0.14762270033226499</v>
      </c>
      <c r="V570" s="17"/>
      <c r="W570" s="17">
        <v>0.19741288673229601</v>
      </c>
      <c r="X570" s="17">
        <v>0.25474479126613497</v>
      </c>
      <c r="Y570" s="17"/>
      <c r="Z570" s="17">
        <v>0.205185813779617</v>
      </c>
      <c r="AA570" s="17">
        <v>0.20804793717330999</v>
      </c>
      <c r="AB570" s="17"/>
      <c r="AC570" s="17">
        <v>0.22345273293697099</v>
      </c>
      <c r="AD570" s="17">
        <v>0.16466961210310399</v>
      </c>
      <c r="AE570" s="17">
        <v>0</v>
      </c>
      <c r="AF570" s="17"/>
      <c r="AG570" s="17">
        <v>0.29032163787978199</v>
      </c>
      <c r="AH570" s="17">
        <v>0.13014472020307899</v>
      </c>
      <c r="AI570" s="17"/>
      <c r="AJ570" s="17">
        <v>0.37337924513187998</v>
      </c>
      <c r="AK570" s="17">
        <v>0.127156623511094</v>
      </c>
      <c r="AL570" s="17"/>
      <c r="AM570" s="17">
        <v>0.18039795371683001</v>
      </c>
      <c r="AN570" s="17">
        <v>0.16692165965540401</v>
      </c>
      <c r="AO570" s="17">
        <v>0.39363824197854402</v>
      </c>
      <c r="AP570" s="17"/>
      <c r="AQ570" s="17">
        <v>0.119475070444393</v>
      </c>
      <c r="AR570" s="17">
        <v>0.25995922594519599</v>
      </c>
      <c r="AS570" s="17">
        <v>0.34515972267105099</v>
      </c>
      <c r="AT570" s="17">
        <v>0.43978827393962999</v>
      </c>
      <c r="AU570" s="17">
        <v>0.14697670449908601</v>
      </c>
      <c r="AV570" s="17"/>
      <c r="AW570" s="17">
        <v>0.27325344042498201</v>
      </c>
      <c r="AX570" s="17">
        <v>0.20897823510753499</v>
      </c>
      <c r="AY570" s="17">
        <v>0.154944049260962</v>
      </c>
      <c r="AZ570" s="17">
        <v>0.210500125030369</v>
      </c>
      <c r="BA570" s="17">
        <v>0.169208605987303</v>
      </c>
      <c r="BB570" s="17"/>
      <c r="BC570" s="17">
        <v>0.29872551352753801</v>
      </c>
      <c r="BD570" s="17">
        <v>0.17568916820684199</v>
      </c>
      <c r="BE570" s="17">
        <v>0.134102763753563</v>
      </c>
      <c r="BF570" s="17"/>
      <c r="BG570" s="17">
        <v>0.22410314956954899</v>
      </c>
      <c r="BH570" s="17">
        <v>0.164800389506675</v>
      </c>
      <c r="BI570" s="17">
        <v>0.164667421364001</v>
      </c>
    </row>
    <row r="571" spans="2:61" x14ac:dyDescent="0.3">
      <c r="B571" t="s">
        <v>334</v>
      </c>
      <c r="C571" s="17">
        <v>0.37273250675847902</v>
      </c>
      <c r="D571" s="17">
        <v>0.42028714392924199</v>
      </c>
      <c r="E571" s="17">
        <v>0.33555763456779703</v>
      </c>
      <c r="F571" s="17"/>
      <c r="G571" s="17">
        <v>0.38991783577635197</v>
      </c>
      <c r="H571" s="17">
        <v>0.36024985410247401</v>
      </c>
      <c r="I571" s="17"/>
      <c r="J571" s="17">
        <v>0.37331685732460301</v>
      </c>
      <c r="K571" s="17">
        <v>0.36714022277078301</v>
      </c>
      <c r="L571" s="17">
        <v>0.46294956834276102</v>
      </c>
      <c r="M571" s="17">
        <v>0.35234872627172498</v>
      </c>
      <c r="N571" s="17">
        <v>0.35116196228990998</v>
      </c>
      <c r="O571" s="17">
        <v>0.35096094126446897</v>
      </c>
      <c r="P571" s="17">
        <v>0.33325598441454501</v>
      </c>
      <c r="Q571" s="17">
        <v>0.51795695302230305</v>
      </c>
      <c r="R571" s="17">
        <v>0.32718668801313999</v>
      </c>
      <c r="S571" s="17"/>
      <c r="T571" s="17">
        <v>0.41816800010722799</v>
      </c>
      <c r="U571" s="17">
        <v>0.342967688503659</v>
      </c>
      <c r="V571" s="17"/>
      <c r="W571" s="17">
        <v>0.359023382442404</v>
      </c>
      <c r="X571" s="17">
        <v>0.44787710871535602</v>
      </c>
      <c r="Y571" s="17"/>
      <c r="Z571" s="17">
        <v>0.38067511199542697</v>
      </c>
      <c r="AA571" s="17">
        <v>0.36443671755461599</v>
      </c>
      <c r="AB571" s="17"/>
      <c r="AC571" s="17">
        <v>0.36386977130682102</v>
      </c>
      <c r="AD571" s="17">
        <v>0.39416951120450899</v>
      </c>
      <c r="AE571" s="17">
        <v>0</v>
      </c>
      <c r="AF571" s="17"/>
      <c r="AG571" s="17">
        <v>0.37143480571598803</v>
      </c>
      <c r="AH571" s="17">
        <v>0.38113868827395397</v>
      </c>
      <c r="AI571" s="17"/>
      <c r="AJ571" s="17">
        <v>0.386061789176607</v>
      </c>
      <c r="AK571" s="17">
        <v>0.371197393249592</v>
      </c>
      <c r="AL571" s="17"/>
      <c r="AM571" s="17">
        <v>0.381418504840769</v>
      </c>
      <c r="AN571" s="17">
        <v>0.36772791101755797</v>
      </c>
      <c r="AO571" s="17">
        <v>0.37340123469847503</v>
      </c>
      <c r="AP571" s="17"/>
      <c r="AQ571" s="17">
        <v>0.37795632615924601</v>
      </c>
      <c r="AR571" s="17">
        <v>0.39389707087314202</v>
      </c>
      <c r="AS571" s="17">
        <v>0.398829082911626</v>
      </c>
      <c r="AT571" s="17">
        <v>0.36632545330362898</v>
      </c>
      <c r="AU571" s="17">
        <v>0.251950851653995</v>
      </c>
      <c r="AV571" s="17"/>
      <c r="AW571" s="17">
        <v>0.436807124599148</v>
      </c>
      <c r="AX571" s="17">
        <v>0.40341257073904802</v>
      </c>
      <c r="AY571" s="17">
        <v>0.36083167856047199</v>
      </c>
      <c r="AZ571" s="17">
        <v>0.26848599994737798</v>
      </c>
      <c r="BA571" s="17">
        <v>0.32552606527336297</v>
      </c>
      <c r="BB571" s="17"/>
      <c r="BC571" s="17">
        <v>0.38800850808387499</v>
      </c>
      <c r="BD571" s="17">
        <v>0.39282973490763101</v>
      </c>
      <c r="BE571" s="17">
        <v>0.25216417428098098</v>
      </c>
      <c r="BF571" s="17"/>
      <c r="BG571" s="17">
        <v>0.39460183441312002</v>
      </c>
      <c r="BH571" s="17">
        <v>0.35167996232272403</v>
      </c>
      <c r="BI571" s="17">
        <v>0.31021113344351298</v>
      </c>
    </row>
    <row r="572" spans="2:61" x14ac:dyDescent="0.3">
      <c r="B572" t="s">
        <v>335</v>
      </c>
      <c r="C572" s="17">
        <v>0.23058972686918899</v>
      </c>
      <c r="D572" s="17">
        <v>0.21421543428725701</v>
      </c>
      <c r="E572" s="17">
        <v>0.244477288706891</v>
      </c>
      <c r="F572" s="17"/>
      <c r="G572" s="17">
        <v>0.19754573209856499</v>
      </c>
      <c r="H572" s="17">
        <v>0.25906064247919303</v>
      </c>
      <c r="I572" s="17"/>
      <c r="J572" s="17">
        <v>0.19474428214741099</v>
      </c>
      <c r="K572" s="17">
        <v>0.24201693703990401</v>
      </c>
      <c r="L572" s="17">
        <v>0.221500718759465</v>
      </c>
      <c r="M572" s="17">
        <v>0.22998956239040899</v>
      </c>
      <c r="N572" s="17">
        <v>0.251205588332229</v>
      </c>
      <c r="O572" s="17">
        <v>0.27326408743474201</v>
      </c>
      <c r="P572" s="17">
        <v>0.20299471197381</v>
      </c>
      <c r="Q572" s="17">
        <v>0.196502490356806</v>
      </c>
      <c r="R572" s="17">
        <v>0.24000588347249899</v>
      </c>
      <c r="S572" s="17"/>
      <c r="T572" s="17">
        <v>0.16388432880484399</v>
      </c>
      <c r="U572" s="17">
        <v>0.2742884721378</v>
      </c>
      <c r="V572" s="17"/>
      <c r="W572" s="17">
        <v>0.235980247499402</v>
      </c>
      <c r="X572" s="17">
        <v>0.20104235989238201</v>
      </c>
      <c r="Y572" s="17"/>
      <c r="Z572" s="17">
        <v>0.241932498542198</v>
      </c>
      <c r="AA572" s="17">
        <v>0.214147164426821</v>
      </c>
      <c r="AB572" s="17"/>
      <c r="AC572" s="17">
        <v>0.23945301019645701</v>
      </c>
      <c r="AD572" s="17">
        <v>0.20915139723276399</v>
      </c>
      <c r="AE572" s="17">
        <v>0</v>
      </c>
      <c r="AF572" s="17"/>
      <c r="AG572" s="17">
        <v>0.20639618183105299</v>
      </c>
      <c r="AH572" s="17">
        <v>0.24524009419817</v>
      </c>
      <c r="AI572" s="17"/>
      <c r="AJ572" s="17">
        <v>0.18032923477103999</v>
      </c>
      <c r="AK572" s="17">
        <v>0.24578401370502301</v>
      </c>
      <c r="AL572" s="17"/>
      <c r="AM572" s="17">
        <v>0.24242709346815899</v>
      </c>
      <c r="AN572" s="17">
        <v>0.17383269417453101</v>
      </c>
      <c r="AO572" s="17">
        <v>0.135223314994069</v>
      </c>
      <c r="AP572" s="17"/>
      <c r="AQ572" s="17">
        <v>0.25406804930522198</v>
      </c>
      <c r="AR572" s="17">
        <v>0.150848251158853</v>
      </c>
      <c r="AS572" s="17">
        <v>0.202016861160559</v>
      </c>
      <c r="AT572" s="17">
        <v>0.129829115329891</v>
      </c>
      <c r="AU572" s="17">
        <v>0.301871733947286</v>
      </c>
      <c r="AV572" s="17"/>
      <c r="AW572" s="17">
        <v>0.16479052609290801</v>
      </c>
      <c r="AX572" s="17">
        <v>0.221449073298395</v>
      </c>
      <c r="AY572" s="17">
        <v>0.28037210745575197</v>
      </c>
      <c r="AZ572" s="17">
        <v>0.25549054547954098</v>
      </c>
      <c r="BA572" s="17">
        <v>0.241184296830076</v>
      </c>
      <c r="BB572" s="17"/>
      <c r="BC572" s="17">
        <v>0.170959099886904</v>
      </c>
      <c r="BD572" s="17">
        <v>0.24457323697969799</v>
      </c>
      <c r="BE572" s="17">
        <v>0.29666736912513803</v>
      </c>
      <c r="BF572" s="17"/>
      <c r="BG572" s="17">
        <v>0.222499242090614</v>
      </c>
      <c r="BH572" s="17">
        <v>0.26251149759996301</v>
      </c>
      <c r="BI572" s="17">
        <v>0.242138851236847</v>
      </c>
    </row>
    <row r="573" spans="2:61" x14ac:dyDescent="0.3">
      <c r="B573" t="s">
        <v>336</v>
      </c>
      <c r="C573" s="17">
        <v>0.122552156853126</v>
      </c>
      <c r="D573" s="17">
        <v>8.5413515567061393E-2</v>
      </c>
      <c r="E573" s="17">
        <v>0.15283756613375499</v>
      </c>
      <c r="F573" s="17"/>
      <c r="G573" s="17">
        <v>0.104455376910526</v>
      </c>
      <c r="H573" s="17">
        <v>0.13662162293418001</v>
      </c>
      <c r="I573" s="17"/>
      <c r="J573" s="17">
        <v>6.2670191209477699E-2</v>
      </c>
      <c r="K573" s="17">
        <v>0.140564656807566</v>
      </c>
      <c r="L573" s="17">
        <v>9.4460524868757903E-2</v>
      </c>
      <c r="M573" s="17">
        <v>0.16435956247981801</v>
      </c>
      <c r="N573" s="17">
        <v>0.103186785070587</v>
      </c>
      <c r="O573" s="17">
        <v>0.14532107986936699</v>
      </c>
      <c r="P573" s="17">
        <v>0.143910815051779</v>
      </c>
      <c r="Q573" s="17">
        <v>8.4200439921237394E-2</v>
      </c>
      <c r="R573" s="17">
        <v>0.14365156019150499</v>
      </c>
      <c r="S573" s="17"/>
      <c r="T573" s="17">
        <v>7.9193040051647207E-2</v>
      </c>
      <c r="U573" s="17">
        <v>0.150956739617959</v>
      </c>
      <c r="V573" s="17"/>
      <c r="W573" s="17">
        <v>0.132130719865614</v>
      </c>
      <c r="X573" s="17">
        <v>7.0048635235176807E-2</v>
      </c>
      <c r="Y573" s="17"/>
      <c r="Z573" s="17">
        <v>0.110893572682117</v>
      </c>
      <c r="AA573" s="17">
        <v>0.13722757099692501</v>
      </c>
      <c r="AB573" s="17"/>
      <c r="AC573" s="17">
        <v>0.11109063338959201</v>
      </c>
      <c r="AD573" s="17">
        <v>0.15027505694263299</v>
      </c>
      <c r="AE573" s="17">
        <v>0</v>
      </c>
      <c r="AF573" s="17"/>
      <c r="AG573" s="17">
        <v>7.59178327666645E-2</v>
      </c>
      <c r="AH573" s="17">
        <v>0.16275627591424</v>
      </c>
      <c r="AI573" s="17"/>
      <c r="AJ573" s="17">
        <v>3.8704736398842698E-2</v>
      </c>
      <c r="AK573" s="17">
        <v>0.16432464408889699</v>
      </c>
      <c r="AL573" s="17"/>
      <c r="AM573" s="17">
        <v>0.13204026982125899</v>
      </c>
      <c r="AN573" s="17">
        <v>0.12936860282233101</v>
      </c>
      <c r="AO573" s="17">
        <v>6.0920707752616897E-2</v>
      </c>
      <c r="AP573" s="17"/>
      <c r="AQ573" s="17">
        <v>0.16656884118336701</v>
      </c>
      <c r="AR573" s="17">
        <v>0.13323388683707399</v>
      </c>
      <c r="AS573" s="17">
        <v>3.8194325145583297E-2</v>
      </c>
      <c r="AT573" s="17">
        <v>3.5956015275205901E-2</v>
      </c>
      <c r="AU573" s="17">
        <v>0.13262539850778299</v>
      </c>
      <c r="AV573" s="17"/>
      <c r="AW573" s="17">
        <v>8.7212187862851606E-2</v>
      </c>
      <c r="AX573" s="17">
        <v>0.10301204376392301</v>
      </c>
      <c r="AY573" s="17">
        <v>0.13082069645231501</v>
      </c>
      <c r="AZ573" s="17">
        <v>0.164526255707795</v>
      </c>
      <c r="BA573" s="17">
        <v>0.185446264475017</v>
      </c>
      <c r="BB573" s="17"/>
      <c r="BC573" s="17">
        <v>0.108403264254752</v>
      </c>
      <c r="BD573" s="17">
        <v>0.119207942632992</v>
      </c>
      <c r="BE573" s="17">
        <v>0.20782932425897199</v>
      </c>
      <c r="BF573" s="17"/>
      <c r="BG573" s="17">
        <v>0.103358332372482</v>
      </c>
      <c r="BH573" s="17">
        <v>0.154368508010749</v>
      </c>
      <c r="BI573" s="17">
        <v>0.173449361319575</v>
      </c>
    </row>
    <row r="574" spans="2:61" x14ac:dyDescent="0.3">
      <c r="B574" t="s">
        <v>337</v>
      </c>
      <c r="C574" s="17">
        <v>4.4080189202814E-2</v>
      </c>
      <c r="D574" s="17">
        <v>2.3129661822653701E-2</v>
      </c>
      <c r="E574" s="17">
        <v>6.1088800718047502E-2</v>
      </c>
      <c r="F574" s="17"/>
      <c r="G574" s="17">
        <v>2.3534249210335801E-2</v>
      </c>
      <c r="H574" s="17">
        <v>5.6536954902773003E-2</v>
      </c>
      <c r="I574" s="17"/>
      <c r="J574" s="17">
        <v>7.8830244952518506E-3</v>
      </c>
      <c r="K574" s="17">
        <v>5.06362184744652E-2</v>
      </c>
      <c r="L574" s="17">
        <v>3.8638988245574102E-2</v>
      </c>
      <c r="M574" s="17">
        <v>7.6368486956761003E-2</v>
      </c>
      <c r="N574" s="17">
        <v>2.55648196246431E-2</v>
      </c>
      <c r="O574" s="17">
        <v>3.0317891432548798E-2</v>
      </c>
      <c r="P574" s="17">
        <v>6.7312530673717605E-2</v>
      </c>
      <c r="Q574" s="17">
        <v>3.9406790722397902E-2</v>
      </c>
      <c r="R574" s="17">
        <v>6.1202946943869602E-2</v>
      </c>
      <c r="S574" s="17"/>
      <c r="T574" s="17">
        <v>2.7654316216031E-2</v>
      </c>
      <c r="U574" s="17">
        <v>5.4840788199189201E-2</v>
      </c>
      <c r="V574" s="17"/>
      <c r="W574" s="17">
        <v>5.1169924545668002E-2</v>
      </c>
      <c r="X574" s="17">
        <v>5.2188200857761604E-3</v>
      </c>
      <c r="Y574" s="17"/>
      <c r="Z574" s="17">
        <v>3.8627088483790803E-2</v>
      </c>
      <c r="AA574" s="17">
        <v>5.0515197775491898E-2</v>
      </c>
      <c r="AB574" s="17"/>
      <c r="AC574" s="17">
        <v>4.6167146465999398E-2</v>
      </c>
      <c r="AD574" s="17">
        <v>3.9032299375389497E-2</v>
      </c>
      <c r="AE574" s="17">
        <v>0</v>
      </c>
      <c r="AF574" s="17"/>
      <c r="AG574" s="17">
        <v>4.3760817431055803E-2</v>
      </c>
      <c r="AH574" s="17">
        <v>4.6095355693027099E-2</v>
      </c>
      <c r="AI574" s="17"/>
      <c r="AJ574" s="17">
        <v>1.1173645181976199E-2</v>
      </c>
      <c r="AK574" s="17">
        <v>6.0819736403075302E-2</v>
      </c>
      <c r="AL574" s="17"/>
      <c r="AM574" s="17">
        <v>4.58347115392993E-2</v>
      </c>
      <c r="AN574" s="17">
        <v>0.104499970988956</v>
      </c>
      <c r="AO574" s="17">
        <v>1.668525880861E-2</v>
      </c>
      <c r="AP574" s="17"/>
      <c r="AQ574" s="17">
        <v>6.0722340959286303E-2</v>
      </c>
      <c r="AR574" s="17">
        <v>0</v>
      </c>
      <c r="AS574" s="17">
        <v>6.5409565985358404E-3</v>
      </c>
      <c r="AT574" s="17">
        <v>2.2445513859442E-2</v>
      </c>
      <c r="AU574" s="17">
        <v>7.2179542637511807E-2</v>
      </c>
      <c r="AV574" s="17"/>
      <c r="AW574" s="17">
        <v>1.29036880515189E-2</v>
      </c>
      <c r="AX574" s="17">
        <v>4.51631190008768E-2</v>
      </c>
      <c r="AY574" s="17">
        <v>4.5651367592563899E-2</v>
      </c>
      <c r="AZ574" s="17">
        <v>8.3428940955544401E-2</v>
      </c>
      <c r="BA574" s="17">
        <v>2.9564597399018899E-2</v>
      </c>
      <c r="BB574" s="17"/>
      <c r="BC574" s="17">
        <v>2.5060495424311099E-2</v>
      </c>
      <c r="BD574" s="17">
        <v>5.4470770235170697E-2</v>
      </c>
      <c r="BE574" s="17">
        <v>2.1041130608550101E-2</v>
      </c>
      <c r="BF574" s="17"/>
      <c r="BG574" s="17">
        <v>3.7857237794454497E-2</v>
      </c>
      <c r="BH574" s="17">
        <v>8.7104600887161696E-3</v>
      </c>
      <c r="BI574" s="17">
        <v>7.8886688537422894E-2</v>
      </c>
    </row>
    <row r="575" spans="2:61" x14ac:dyDescent="0.3">
      <c r="B575" t="s">
        <v>85</v>
      </c>
      <c r="C575" s="17">
        <v>2.3786869597901598E-2</v>
      </c>
      <c r="D575" s="17">
        <v>6.7573914193825102E-3</v>
      </c>
      <c r="E575" s="17">
        <v>3.7575708827797101E-2</v>
      </c>
      <c r="F575" s="17"/>
      <c r="G575" s="17">
        <v>1.64078734373116E-2</v>
      </c>
      <c r="H575" s="17">
        <v>2.9942927964752199E-2</v>
      </c>
      <c r="I575" s="17"/>
      <c r="J575" s="17">
        <v>9.5378677557953206E-3</v>
      </c>
      <c r="K575" s="17">
        <v>4.0822771080493502E-2</v>
      </c>
      <c r="L575" s="17">
        <v>4.5422953006561101E-2</v>
      </c>
      <c r="M575" s="17">
        <v>1.51413586278334E-2</v>
      </c>
      <c r="N575" s="17">
        <v>3.7194073066851997E-2</v>
      </c>
      <c r="O575" s="17">
        <v>1.7532963173590599E-2</v>
      </c>
      <c r="P575" s="17">
        <v>7.7146973709887497E-3</v>
      </c>
      <c r="Q575" s="17">
        <v>0</v>
      </c>
      <c r="R575" s="17">
        <v>2.2041806564635499E-2</v>
      </c>
      <c r="S575" s="17"/>
      <c r="T575" s="17">
        <v>1.53351268559529E-2</v>
      </c>
      <c r="U575" s="17">
        <v>2.93236112091276E-2</v>
      </c>
      <c r="V575" s="17"/>
      <c r="W575" s="17">
        <v>2.42828389146157E-2</v>
      </c>
      <c r="X575" s="17">
        <v>2.10682848051735E-2</v>
      </c>
      <c r="Y575" s="17"/>
      <c r="Z575" s="17">
        <v>2.2685914516849499E-2</v>
      </c>
      <c r="AA575" s="17">
        <v>2.56254120728364E-2</v>
      </c>
      <c r="AB575" s="17"/>
      <c r="AC575" s="17">
        <v>1.5966705704158798E-2</v>
      </c>
      <c r="AD575" s="17">
        <v>4.2702123141600802E-2</v>
      </c>
      <c r="AE575" s="17">
        <v>0</v>
      </c>
      <c r="AF575" s="17"/>
      <c r="AG575" s="17">
        <v>1.21687243754563E-2</v>
      </c>
      <c r="AH575" s="17">
        <v>3.4624865717530297E-2</v>
      </c>
      <c r="AI575" s="17"/>
      <c r="AJ575" s="17">
        <v>1.0351349339653501E-2</v>
      </c>
      <c r="AK575" s="17">
        <v>3.07175890423191E-2</v>
      </c>
      <c r="AL575" s="17"/>
      <c r="AM575" s="17">
        <v>1.7881466613683901E-2</v>
      </c>
      <c r="AN575" s="17">
        <v>5.76491613412198E-2</v>
      </c>
      <c r="AO575" s="17">
        <v>2.01312417676855E-2</v>
      </c>
      <c r="AP575" s="17"/>
      <c r="AQ575" s="17">
        <v>2.12093719484861E-2</v>
      </c>
      <c r="AR575" s="17">
        <v>6.20615651857351E-2</v>
      </c>
      <c r="AS575" s="17">
        <v>9.2590515126442195E-3</v>
      </c>
      <c r="AT575" s="17">
        <v>5.6556282922023502E-3</v>
      </c>
      <c r="AU575" s="17">
        <v>9.4395768754338596E-2</v>
      </c>
      <c r="AV575" s="17"/>
      <c r="AW575" s="17">
        <v>2.5033032968591901E-2</v>
      </c>
      <c r="AX575" s="17">
        <v>1.79849580902222E-2</v>
      </c>
      <c r="AY575" s="17">
        <v>2.7380100677935199E-2</v>
      </c>
      <c r="AZ575" s="17">
        <v>1.75681328793728E-2</v>
      </c>
      <c r="BA575" s="17">
        <v>4.9070170035223397E-2</v>
      </c>
      <c r="BB575" s="17"/>
      <c r="BC575" s="17">
        <v>8.8431188226197298E-3</v>
      </c>
      <c r="BD575" s="17">
        <v>1.32291470376665E-2</v>
      </c>
      <c r="BE575" s="17">
        <v>8.8195237972796506E-2</v>
      </c>
      <c r="BF575" s="17"/>
      <c r="BG575" s="17">
        <v>1.75802037597802E-2</v>
      </c>
      <c r="BH575" s="17">
        <v>5.7929182471172402E-2</v>
      </c>
      <c r="BI575" s="17">
        <v>3.06465440986406E-2</v>
      </c>
    </row>
    <row r="576" spans="2:61" x14ac:dyDescent="0.3">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row>
    <row r="577" spans="2:61" x14ac:dyDescent="0.3">
      <c r="B577" s="6" t="s">
        <v>396</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row>
    <row r="578" spans="2:61" x14ac:dyDescent="0.3">
      <c r="B578" s="21" t="s">
        <v>416</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row>
    <row r="579" spans="2:61" x14ac:dyDescent="0.3">
      <c r="B579" t="s">
        <v>333</v>
      </c>
      <c r="C579" s="17">
        <v>0.22662982419017799</v>
      </c>
      <c r="D579" s="17">
        <v>0.26650160643105902</v>
      </c>
      <c r="E579" s="17">
        <v>0.195200702286767</v>
      </c>
      <c r="F579" s="17"/>
      <c r="G579" s="17">
        <v>0.29262064378498198</v>
      </c>
      <c r="H579" s="17">
        <v>0.173279211142669</v>
      </c>
      <c r="I579" s="17"/>
      <c r="J579" s="17">
        <v>0.37356515096201198</v>
      </c>
      <c r="K579" s="17">
        <v>0.15431631382942301</v>
      </c>
      <c r="L579" s="17">
        <v>0.17699079222971201</v>
      </c>
      <c r="M579" s="17">
        <v>0.157846384211909</v>
      </c>
      <c r="N579" s="17">
        <v>0.27476875181117699</v>
      </c>
      <c r="O579" s="17">
        <v>0.20931506848877501</v>
      </c>
      <c r="P579" s="17">
        <v>0.23223804153516001</v>
      </c>
      <c r="Q579" s="17">
        <v>0.243794780054329</v>
      </c>
      <c r="R579" s="17">
        <v>0.234607913065004</v>
      </c>
      <c r="S579" s="17"/>
      <c r="T579" s="17">
        <v>0.31450200959464703</v>
      </c>
      <c r="U579" s="17">
        <v>0.16906470416072999</v>
      </c>
      <c r="V579" s="17"/>
      <c r="W579" s="17">
        <v>0.20719256120488</v>
      </c>
      <c r="X579" s="17">
        <v>0.33317239806184201</v>
      </c>
      <c r="Y579" s="17"/>
      <c r="Z579" s="17">
        <v>0.236329799794714</v>
      </c>
      <c r="AA579" s="17">
        <v>0.212739459818339</v>
      </c>
      <c r="AB579" s="17"/>
      <c r="AC579" s="17">
        <v>0.239900556224802</v>
      </c>
      <c r="AD579" s="17">
        <v>0.194530847166658</v>
      </c>
      <c r="AE579" s="17">
        <v>0</v>
      </c>
      <c r="AF579" s="17"/>
      <c r="AG579" s="17">
        <v>0.306307406165298</v>
      </c>
      <c r="AH579" s="17">
        <v>0.154897320727792</v>
      </c>
      <c r="AI579" s="17"/>
      <c r="AJ579" s="17">
        <v>0.38107443874979902</v>
      </c>
      <c r="AK579" s="17">
        <v>0.15403248866961999</v>
      </c>
      <c r="AL579" s="17"/>
      <c r="AM579" s="17">
        <v>0.20072400742655899</v>
      </c>
      <c r="AN579" s="17">
        <v>0.246310046460788</v>
      </c>
      <c r="AO579" s="17">
        <v>0.43124579163194598</v>
      </c>
      <c r="AP579" s="17"/>
      <c r="AQ579" s="17">
        <v>0.14425195309693201</v>
      </c>
      <c r="AR579" s="17">
        <v>0.35953025548857598</v>
      </c>
      <c r="AS579" s="17">
        <v>0.35387820128004999</v>
      </c>
      <c r="AT579" s="17">
        <v>0.45600415972389302</v>
      </c>
      <c r="AU579" s="17">
        <v>0.13492896613906299</v>
      </c>
      <c r="AV579" s="17"/>
      <c r="AW579" s="17">
        <v>0.266713517530282</v>
      </c>
      <c r="AX579" s="17">
        <v>0.24262608387803999</v>
      </c>
      <c r="AY579" s="17">
        <v>0.19325029481860201</v>
      </c>
      <c r="AZ579" s="17">
        <v>0.213823472690546</v>
      </c>
      <c r="BA579" s="17">
        <v>0.17780230657759699</v>
      </c>
      <c r="BB579" s="17"/>
      <c r="BC579" s="17">
        <v>0.30020866449521699</v>
      </c>
      <c r="BD579" s="17">
        <v>0.20629321377454399</v>
      </c>
      <c r="BE579" s="17">
        <v>0.17789032282560899</v>
      </c>
      <c r="BF579" s="17"/>
      <c r="BG579" s="17">
        <v>0.238467596153147</v>
      </c>
      <c r="BH579" s="17">
        <v>0.21880756376955199</v>
      </c>
      <c r="BI579" s="17">
        <v>0.19143207710023899</v>
      </c>
    </row>
    <row r="580" spans="2:61" x14ac:dyDescent="0.3">
      <c r="B580" t="s">
        <v>334</v>
      </c>
      <c r="C580" s="17">
        <v>0.39936943669221697</v>
      </c>
      <c r="D580" s="17">
        <v>0.43969137600121899</v>
      </c>
      <c r="E580" s="17">
        <v>0.36658637307726599</v>
      </c>
      <c r="F580" s="17"/>
      <c r="G580" s="17">
        <v>0.39052524344797301</v>
      </c>
      <c r="H580" s="17">
        <v>0.408185366898907</v>
      </c>
      <c r="I580" s="17"/>
      <c r="J580" s="17">
        <v>0.41386167309333499</v>
      </c>
      <c r="K580" s="17">
        <v>0.445644647489291</v>
      </c>
      <c r="L580" s="17">
        <v>0.470688660172082</v>
      </c>
      <c r="M580" s="17">
        <v>0.35033375517933002</v>
      </c>
      <c r="N580" s="17">
        <v>0.37036760882456099</v>
      </c>
      <c r="O580" s="17">
        <v>0.364355936724165</v>
      </c>
      <c r="P580" s="17">
        <v>0.41336422778436099</v>
      </c>
      <c r="Q580" s="17">
        <v>0.39550362121229599</v>
      </c>
      <c r="R580" s="17">
        <v>0.35492480704012502</v>
      </c>
      <c r="S580" s="17"/>
      <c r="T580" s="17">
        <v>0.38957165052144299</v>
      </c>
      <c r="U580" s="17">
        <v>0.40578797214057699</v>
      </c>
      <c r="V580" s="17"/>
      <c r="W580" s="17">
        <v>0.40067065824190301</v>
      </c>
      <c r="X580" s="17">
        <v>0.39223697708688798</v>
      </c>
      <c r="Y580" s="17"/>
      <c r="Z580" s="17">
        <v>0.41282835033510301</v>
      </c>
      <c r="AA580" s="17">
        <v>0.37941021200140301</v>
      </c>
      <c r="AB580" s="17"/>
      <c r="AC580" s="17">
        <v>0.40209448945446902</v>
      </c>
      <c r="AD580" s="17">
        <v>0.39277813443585402</v>
      </c>
      <c r="AE580" s="17">
        <v>0</v>
      </c>
      <c r="AF580" s="17"/>
      <c r="AG580" s="17">
        <v>0.39370377719892302</v>
      </c>
      <c r="AH580" s="17">
        <v>0.40870761281863799</v>
      </c>
      <c r="AI580" s="17"/>
      <c r="AJ580" s="17">
        <v>0.38239344891495503</v>
      </c>
      <c r="AK580" s="17">
        <v>0.40811963606889001</v>
      </c>
      <c r="AL580" s="17"/>
      <c r="AM580" s="17">
        <v>0.41844912111023402</v>
      </c>
      <c r="AN580" s="17">
        <v>0.23558275385616601</v>
      </c>
      <c r="AO580" s="17">
        <v>0.32830243621122002</v>
      </c>
      <c r="AP580" s="17"/>
      <c r="AQ580" s="17">
        <v>0.42399253753671101</v>
      </c>
      <c r="AR580" s="17">
        <v>0.33214067835521399</v>
      </c>
      <c r="AS580" s="17">
        <v>0.40615828062543002</v>
      </c>
      <c r="AT580" s="17">
        <v>0.32697735915069198</v>
      </c>
      <c r="AU580" s="17">
        <v>0.31173745601431702</v>
      </c>
      <c r="AV580" s="17"/>
      <c r="AW580" s="17">
        <v>0.50265797647536603</v>
      </c>
      <c r="AX580" s="17">
        <v>0.414078559477212</v>
      </c>
      <c r="AY580" s="17">
        <v>0.36840900658824999</v>
      </c>
      <c r="AZ580" s="17">
        <v>0.316111012443757</v>
      </c>
      <c r="BA580" s="17">
        <v>0.34356562705447802</v>
      </c>
      <c r="BB580" s="17"/>
      <c r="BC580" s="17">
        <v>0.409229000089884</v>
      </c>
      <c r="BD580" s="17">
        <v>0.42918201568435399</v>
      </c>
      <c r="BE580" s="17">
        <v>0.30337822458852198</v>
      </c>
      <c r="BF580" s="17"/>
      <c r="BG580" s="17">
        <v>0.424787215328229</v>
      </c>
      <c r="BH580" s="17">
        <v>0.39428957614111199</v>
      </c>
      <c r="BI580" s="17">
        <v>0.31580107392314299</v>
      </c>
    </row>
    <row r="581" spans="2:61" x14ac:dyDescent="0.3">
      <c r="B581" t="s">
        <v>335</v>
      </c>
      <c r="C581" s="17">
        <v>0.24116734880857801</v>
      </c>
      <c r="D581" s="17">
        <v>0.19889854375013999</v>
      </c>
      <c r="E581" s="17">
        <v>0.27442965729641999</v>
      </c>
      <c r="F581" s="17"/>
      <c r="G581" s="17">
        <v>0.22429713686341901</v>
      </c>
      <c r="H581" s="17">
        <v>0.25329634465587902</v>
      </c>
      <c r="I581" s="17"/>
      <c r="J581" s="17">
        <v>0.14802079316403699</v>
      </c>
      <c r="K581" s="17">
        <v>0.269876670776592</v>
      </c>
      <c r="L581" s="17">
        <v>0.24292420814246901</v>
      </c>
      <c r="M581" s="17">
        <v>0.33672608516025199</v>
      </c>
      <c r="N581" s="17">
        <v>0.224560892744916</v>
      </c>
      <c r="O581" s="17">
        <v>0.25251656972300901</v>
      </c>
      <c r="P581" s="17">
        <v>0.22205551280608901</v>
      </c>
      <c r="Q581" s="17">
        <v>0.25006083553076303</v>
      </c>
      <c r="R581" s="17">
        <v>0.23058502316846799</v>
      </c>
      <c r="S581" s="17"/>
      <c r="T581" s="17">
        <v>0.195214192772631</v>
      </c>
      <c r="U581" s="17">
        <v>0.27127128819241297</v>
      </c>
      <c r="V581" s="17"/>
      <c r="W581" s="17">
        <v>0.25511691346245802</v>
      </c>
      <c r="X581" s="17">
        <v>0.16470480756818701</v>
      </c>
      <c r="Y581" s="17"/>
      <c r="Z581" s="17">
        <v>0.226401735280578</v>
      </c>
      <c r="AA581" s="17">
        <v>0.26344172314330999</v>
      </c>
      <c r="AB581" s="17"/>
      <c r="AC581" s="17">
        <v>0.23149276677692701</v>
      </c>
      <c r="AD581" s="17">
        <v>0.264568031267986</v>
      </c>
      <c r="AE581" s="17">
        <v>0</v>
      </c>
      <c r="AF581" s="17"/>
      <c r="AG581" s="17">
        <v>0.18500689008315299</v>
      </c>
      <c r="AH581" s="17">
        <v>0.28819922951391802</v>
      </c>
      <c r="AI581" s="17"/>
      <c r="AJ581" s="17">
        <v>0.16428479119749001</v>
      </c>
      <c r="AK581" s="17">
        <v>0.27588338971245902</v>
      </c>
      <c r="AL581" s="17"/>
      <c r="AM581" s="17">
        <v>0.24623151329641399</v>
      </c>
      <c r="AN581" s="17">
        <v>0.34255008626758598</v>
      </c>
      <c r="AO581" s="17">
        <v>0.15041570927436199</v>
      </c>
      <c r="AP581" s="17"/>
      <c r="AQ581" s="17">
        <v>0.27235164846694498</v>
      </c>
      <c r="AR581" s="17">
        <v>0.174736362415228</v>
      </c>
      <c r="AS581" s="17">
        <v>0.17287406165364899</v>
      </c>
      <c r="AT581" s="17">
        <v>0.142019485595655</v>
      </c>
      <c r="AU581" s="17">
        <v>0.36009670103370001</v>
      </c>
      <c r="AV581" s="17"/>
      <c r="AW581" s="17">
        <v>0.161725273364654</v>
      </c>
      <c r="AX581" s="17">
        <v>0.21641371790127401</v>
      </c>
      <c r="AY581" s="17">
        <v>0.278031846102197</v>
      </c>
      <c r="AZ581" s="17">
        <v>0.32276148797333098</v>
      </c>
      <c r="BA581" s="17">
        <v>0.27552401569818902</v>
      </c>
      <c r="BB581" s="17"/>
      <c r="BC581" s="17">
        <v>0.203694627220321</v>
      </c>
      <c r="BD581" s="17">
        <v>0.23539283152905699</v>
      </c>
      <c r="BE581" s="17">
        <v>0.267691884716037</v>
      </c>
      <c r="BF581" s="17"/>
      <c r="BG581" s="17">
        <v>0.21894435795388101</v>
      </c>
      <c r="BH581" s="17">
        <v>0.266897175511212</v>
      </c>
      <c r="BI581" s="17">
        <v>0.30484599496618497</v>
      </c>
    </row>
    <row r="582" spans="2:61" x14ac:dyDescent="0.3">
      <c r="B582" t="s">
        <v>336</v>
      </c>
      <c r="C582" s="17">
        <v>8.9829263825382602E-2</v>
      </c>
      <c r="D582" s="17">
        <v>6.9534611671993901E-2</v>
      </c>
      <c r="E582" s="17">
        <v>0.106448170855096</v>
      </c>
      <c r="F582" s="17"/>
      <c r="G582" s="17">
        <v>6.7804313687348794E-2</v>
      </c>
      <c r="H582" s="17">
        <v>0.108341073119936</v>
      </c>
      <c r="I582" s="17"/>
      <c r="J582" s="17">
        <v>3.2448439756543303E-2</v>
      </c>
      <c r="K582" s="17">
        <v>8.3314698912262106E-2</v>
      </c>
      <c r="L582" s="17">
        <v>7.8602533698404503E-2</v>
      </c>
      <c r="M582" s="17">
        <v>0.107749578431843</v>
      </c>
      <c r="N582" s="17">
        <v>7.0891560528506897E-2</v>
      </c>
      <c r="O582" s="17">
        <v>0.136260621991175</v>
      </c>
      <c r="P582" s="17">
        <v>9.4828603852037396E-2</v>
      </c>
      <c r="Q582" s="17">
        <v>8.5385526931772995E-2</v>
      </c>
      <c r="R582" s="17">
        <v>0.122403857624217</v>
      </c>
      <c r="S582" s="17"/>
      <c r="T582" s="17">
        <v>7.1852240031513206E-2</v>
      </c>
      <c r="U582" s="17">
        <v>0.10160602262229899</v>
      </c>
      <c r="V582" s="17"/>
      <c r="W582" s="17">
        <v>9.4288385014790296E-2</v>
      </c>
      <c r="X582" s="17">
        <v>6.5387229518158105E-2</v>
      </c>
      <c r="Y582" s="17"/>
      <c r="Z582" s="17">
        <v>8.5870743725005902E-2</v>
      </c>
      <c r="AA582" s="17">
        <v>9.6479073702840201E-2</v>
      </c>
      <c r="AB582" s="17"/>
      <c r="AC582" s="17">
        <v>8.1359744507146198E-2</v>
      </c>
      <c r="AD582" s="17">
        <v>0.110315165076874</v>
      </c>
      <c r="AE582" s="17">
        <v>0</v>
      </c>
      <c r="AF582" s="17"/>
      <c r="AG582" s="17">
        <v>7.4371382736716396E-2</v>
      </c>
      <c r="AH582" s="17">
        <v>0.103411031210684</v>
      </c>
      <c r="AI582" s="17"/>
      <c r="AJ582" s="17">
        <v>4.67780033328749E-2</v>
      </c>
      <c r="AK582" s="17">
        <v>0.109716542799444</v>
      </c>
      <c r="AL582" s="17"/>
      <c r="AM582" s="17">
        <v>9.6224224006641906E-2</v>
      </c>
      <c r="AN582" s="17">
        <v>6.5412506510998905E-2</v>
      </c>
      <c r="AO582" s="17">
        <v>4.6584754026790999E-2</v>
      </c>
      <c r="AP582" s="17"/>
      <c r="AQ582" s="17">
        <v>0.11293210674922299</v>
      </c>
      <c r="AR582" s="17">
        <v>5.0855244881161797E-2</v>
      </c>
      <c r="AS582" s="17">
        <v>4.9815340810902803E-2</v>
      </c>
      <c r="AT582" s="17">
        <v>4.51104516623154E-2</v>
      </c>
      <c r="AU582" s="17">
        <v>0.102450142288176</v>
      </c>
      <c r="AV582" s="17"/>
      <c r="AW582" s="17">
        <v>6.5249467611157297E-2</v>
      </c>
      <c r="AX582" s="17">
        <v>8.3862323117231005E-2</v>
      </c>
      <c r="AY582" s="17">
        <v>0.103390518602688</v>
      </c>
      <c r="AZ582" s="17">
        <v>8.3562717555860505E-2</v>
      </c>
      <c r="BA582" s="17">
        <v>0.14791903088070099</v>
      </c>
      <c r="BB582" s="17"/>
      <c r="BC582" s="17">
        <v>7.3014291223516006E-2</v>
      </c>
      <c r="BD582" s="17">
        <v>9.2246325216588695E-2</v>
      </c>
      <c r="BE582" s="17">
        <v>0.11579431404509399</v>
      </c>
      <c r="BF582" s="17"/>
      <c r="BG582" s="17">
        <v>8.1757078495108798E-2</v>
      </c>
      <c r="BH582" s="17">
        <v>6.81816188565917E-2</v>
      </c>
      <c r="BI582" s="17">
        <v>0.12537575596702999</v>
      </c>
    </row>
    <row r="583" spans="2:61" x14ac:dyDescent="0.3">
      <c r="B583" t="s">
        <v>337</v>
      </c>
      <c r="C583" s="17">
        <v>2.8742759623088199E-2</v>
      </c>
      <c r="D583" s="17">
        <v>1.47357188172587E-2</v>
      </c>
      <c r="E583" s="17">
        <v>4.01121201120768E-2</v>
      </c>
      <c r="F583" s="17"/>
      <c r="G583" s="17">
        <v>1.7647210017097001E-2</v>
      </c>
      <c r="H583" s="17">
        <v>3.6730809881336597E-2</v>
      </c>
      <c r="I583" s="17"/>
      <c r="J583" s="17">
        <v>1.46830507730257E-2</v>
      </c>
      <c r="K583" s="17">
        <v>2.8734258811776301E-2</v>
      </c>
      <c r="L583" s="17">
        <v>1.6164658508103301E-2</v>
      </c>
      <c r="M583" s="17">
        <v>3.8184243478380502E-2</v>
      </c>
      <c r="N583" s="17">
        <v>4.0814149557412797E-2</v>
      </c>
      <c r="O583" s="17">
        <v>2.5034535381917501E-2</v>
      </c>
      <c r="P583" s="17">
        <v>2.9798916651364402E-2</v>
      </c>
      <c r="Q583" s="17">
        <v>2.5255236270839299E-2</v>
      </c>
      <c r="R583" s="17">
        <v>3.91611403792341E-2</v>
      </c>
      <c r="S583" s="17"/>
      <c r="T583" s="17">
        <v>1.9919092541305101E-2</v>
      </c>
      <c r="U583" s="17">
        <v>3.4523149086770497E-2</v>
      </c>
      <c r="V583" s="17"/>
      <c r="W583" s="17">
        <v>3.2202517627944502E-2</v>
      </c>
      <c r="X583" s="17">
        <v>9.7785915151960608E-3</v>
      </c>
      <c r="Y583" s="17"/>
      <c r="Z583" s="17">
        <v>2.4378363733776401E-2</v>
      </c>
      <c r="AA583" s="17">
        <v>3.3434382575878399E-2</v>
      </c>
      <c r="AB583" s="17"/>
      <c r="AC583" s="17">
        <v>3.5001444675190403E-2</v>
      </c>
      <c r="AD583" s="17">
        <v>1.3604379376941001E-2</v>
      </c>
      <c r="AE583" s="17">
        <v>0</v>
      </c>
      <c r="AF583" s="17"/>
      <c r="AG583" s="17">
        <v>3.0493628537220301E-2</v>
      </c>
      <c r="AH583" s="17">
        <v>2.8387810374501301E-2</v>
      </c>
      <c r="AI583" s="17"/>
      <c r="AJ583" s="17">
        <v>1.9328139349289002E-2</v>
      </c>
      <c r="AK583" s="17">
        <v>3.3799681233222599E-2</v>
      </c>
      <c r="AL583" s="17"/>
      <c r="AM583" s="17">
        <v>2.7609772927125801E-2</v>
      </c>
      <c r="AN583" s="17">
        <v>5.2495445563241303E-2</v>
      </c>
      <c r="AO583" s="17">
        <v>2.2218163191262099E-2</v>
      </c>
      <c r="AP583" s="17"/>
      <c r="AQ583" s="17">
        <v>3.5070907798557101E-2</v>
      </c>
      <c r="AR583" s="17">
        <v>0</v>
      </c>
      <c r="AS583" s="17">
        <v>8.0150641173238509E-3</v>
      </c>
      <c r="AT583" s="17">
        <v>2.98885438674453E-2</v>
      </c>
      <c r="AU583" s="17">
        <v>5.1463399917156601E-2</v>
      </c>
      <c r="AV583" s="17"/>
      <c r="AW583" s="17">
        <v>0</v>
      </c>
      <c r="AX583" s="17">
        <v>2.73793236420816E-2</v>
      </c>
      <c r="AY583" s="17">
        <v>2.9114820896461599E-2</v>
      </c>
      <c r="AZ583" s="17">
        <v>5.9046811039407801E-2</v>
      </c>
      <c r="BA583" s="17">
        <v>3.9977109677684398E-2</v>
      </c>
      <c r="BB583" s="17"/>
      <c r="BC583" s="17">
        <v>1.1460926977970701E-2</v>
      </c>
      <c r="BD583" s="17">
        <v>2.9128382682125201E-2</v>
      </c>
      <c r="BE583" s="17">
        <v>6.4623182771256102E-2</v>
      </c>
      <c r="BF583" s="17"/>
      <c r="BG583" s="17">
        <v>2.4763667370616398E-2</v>
      </c>
      <c r="BH583" s="17">
        <v>2.5090993367427102E-2</v>
      </c>
      <c r="BI583" s="17">
        <v>4.3407441099970502E-2</v>
      </c>
    </row>
    <row r="584" spans="2:61" x14ac:dyDescent="0.3">
      <c r="B584" t="s">
        <v>85</v>
      </c>
      <c r="C584" s="17">
        <v>1.42613668605564E-2</v>
      </c>
      <c r="D584" s="17">
        <v>1.06381433283298E-2</v>
      </c>
      <c r="E584" s="17">
        <v>1.72229763723745E-2</v>
      </c>
      <c r="F584" s="17"/>
      <c r="G584" s="17">
        <v>7.1054521991796302E-3</v>
      </c>
      <c r="H584" s="17">
        <v>2.0167194301272302E-2</v>
      </c>
      <c r="I584" s="17"/>
      <c r="J584" s="17">
        <v>1.7420892251047201E-2</v>
      </c>
      <c r="K584" s="17">
        <v>1.81134101806554E-2</v>
      </c>
      <c r="L584" s="17">
        <v>1.46291472492289E-2</v>
      </c>
      <c r="M584" s="17">
        <v>9.15995353828538E-3</v>
      </c>
      <c r="N584" s="17">
        <v>1.8597036533425999E-2</v>
      </c>
      <c r="O584" s="17">
        <v>1.25172676909587E-2</v>
      </c>
      <c r="P584" s="17">
        <v>7.7146973709887497E-3</v>
      </c>
      <c r="Q584" s="17">
        <v>0</v>
      </c>
      <c r="R584" s="17">
        <v>1.8317258722952701E-2</v>
      </c>
      <c r="S584" s="17"/>
      <c r="T584" s="17">
        <v>8.9408145384593796E-3</v>
      </c>
      <c r="U584" s="17">
        <v>1.77468637972115E-2</v>
      </c>
      <c r="V584" s="17"/>
      <c r="W584" s="17">
        <v>1.0528964448023301E-2</v>
      </c>
      <c r="X584" s="17">
        <v>3.4719996249729497E-2</v>
      </c>
      <c r="Y584" s="17"/>
      <c r="Z584" s="17">
        <v>1.41910071308224E-2</v>
      </c>
      <c r="AA584" s="17">
        <v>1.4495148758230001E-2</v>
      </c>
      <c r="AB584" s="17"/>
      <c r="AC584" s="17">
        <v>1.0150998361465701E-2</v>
      </c>
      <c r="AD584" s="17">
        <v>2.4203442675686301E-2</v>
      </c>
      <c r="AE584" s="17">
        <v>0</v>
      </c>
      <c r="AF584" s="17"/>
      <c r="AG584" s="17">
        <v>1.01169152786885E-2</v>
      </c>
      <c r="AH584" s="17">
        <v>1.6396995354467502E-2</v>
      </c>
      <c r="AI584" s="17"/>
      <c r="AJ584" s="17">
        <v>6.1411784555915902E-3</v>
      </c>
      <c r="AK584" s="17">
        <v>1.8448261516365201E-2</v>
      </c>
      <c r="AL584" s="17"/>
      <c r="AM584" s="17">
        <v>1.07613612330254E-2</v>
      </c>
      <c r="AN584" s="17">
        <v>5.76491613412198E-2</v>
      </c>
      <c r="AO584" s="17">
        <v>2.1233145664419702E-2</v>
      </c>
      <c r="AP584" s="17"/>
      <c r="AQ584" s="17">
        <v>1.14008463516325E-2</v>
      </c>
      <c r="AR584" s="17">
        <v>8.2737458859820298E-2</v>
      </c>
      <c r="AS584" s="17">
        <v>9.2590515126442195E-3</v>
      </c>
      <c r="AT584" s="17">
        <v>0</v>
      </c>
      <c r="AU584" s="17">
        <v>3.9323334607587399E-2</v>
      </c>
      <c r="AV584" s="17"/>
      <c r="AW584" s="17">
        <v>3.6537650185404099E-3</v>
      </c>
      <c r="AX584" s="17">
        <v>1.5639991984160901E-2</v>
      </c>
      <c r="AY584" s="17">
        <v>2.78035129918019E-2</v>
      </c>
      <c r="AZ584" s="17">
        <v>4.6944982970979401E-3</v>
      </c>
      <c r="BA584" s="17">
        <v>1.52119101113502E-2</v>
      </c>
      <c r="BB584" s="17"/>
      <c r="BC584" s="17">
        <v>2.3924899930911499E-3</v>
      </c>
      <c r="BD584" s="17">
        <v>7.7572311133314803E-3</v>
      </c>
      <c r="BE584" s="17">
        <v>7.0622071053480506E-2</v>
      </c>
      <c r="BF584" s="17"/>
      <c r="BG584" s="17">
        <v>1.12800846990184E-2</v>
      </c>
      <c r="BH584" s="17">
        <v>2.67330723541057E-2</v>
      </c>
      <c r="BI584" s="17">
        <v>1.91376569434323E-2</v>
      </c>
    </row>
    <row r="585" spans="2:61" x14ac:dyDescent="0.3">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row>
    <row r="586" spans="2:61" x14ac:dyDescent="0.3">
      <c r="B586" s="6" t="s">
        <v>397</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row>
    <row r="587" spans="2:61" x14ac:dyDescent="0.3">
      <c r="B587" s="21" t="s">
        <v>416</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row>
    <row r="588" spans="2:61" x14ac:dyDescent="0.3">
      <c r="B588" t="s">
        <v>333</v>
      </c>
      <c r="C588" s="17">
        <v>0.225074921110412</v>
      </c>
      <c r="D588" s="17">
        <v>0.24902268491517299</v>
      </c>
      <c r="E588" s="17">
        <v>0.20495283083702201</v>
      </c>
      <c r="F588" s="17"/>
      <c r="G588" s="17">
        <v>0.28991776495515498</v>
      </c>
      <c r="H588" s="17">
        <v>0.174139421808399</v>
      </c>
      <c r="I588" s="17"/>
      <c r="J588" s="17">
        <v>0.36773097447984099</v>
      </c>
      <c r="K588" s="17">
        <v>0.16306651259558999</v>
      </c>
      <c r="L588" s="17">
        <v>0.18419666509393501</v>
      </c>
      <c r="M588" s="17">
        <v>0.17099288716783601</v>
      </c>
      <c r="N588" s="17">
        <v>0.26370730807829801</v>
      </c>
      <c r="O588" s="17">
        <v>0.21158262541783401</v>
      </c>
      <c r="P588" s="17">
        <v>0.21685709766283101</v>
      </c>
      <c r="Q588" s="17">
        <v>0.286725643631426</v>
      </c>
      <c r="R588" s="17">
        <v>0.20090383946343501</v>
      </c>
      <c r="S588" s="17"/>
      <c r="T588" s="17">
        <v>0.30641214326523902</v>
      </c>
      <c r="U588" s="17">
        <v>0.17179085932621099</v>
      </c>
      <c r="V588" s="17"/>
      <c r="W588" s="17">
        <v>0.21800743762107799</v>
      </c>
      <c r="X588" s="17">
        <v>0.26381431987857601</v>
      </c>
      <c r="Y588" s="17"/>
      <c r="Z588" s="17">
        <v>0.234535761483426</v>
      </c>
      <c r="AA588" s="17">
        <v>0.21152255563995601</v>
      </c>
      <c r="AB588" s="17"/>
      <c r="AC588" s="17">
        <v>0.23541771497415501</v>
      </c>
      <c r="AD588" s="17">
        <v>0.20005798144761999</v>
      </c>
      <c r="AE588" s="17">
        <v>0</v>
      </c>
      <c r="AF588" s="17"/>
      <c r="AG588" s="17">
        <v>0.288766147504116</v>
      </c>
      <c r="AH588" s="17">
        <v>0.16881105712137001</v>
      </c>
      <c r="AI588" s="17"/>
      <c r="AJ588" s="17">
        <v>0.37451643645386201</v>
      </c>
      <c r="AK588" s="17">
        <v>0.15611148321753399</v>
      </c>
      <c r="AL588" s="17"/>
      <c r="AM588" s="17">
        <v>0.20303480237622401</v>
      </c>
      <c r="AN588" s="17">
        <v>5.76491613412198E-2</v>
      </c>
      <c r="AO588" s="17">
        <v>0.42208305889804199</v>
      </c>
      <c r="AP588" s="17"/>
      <c r="AQ588" s="17">
        <v>0.155801176204512</v>
      </c>
      <c r="AR588" s="17">
        <v>0.27708303699207598</v>
      </c>
      <c r="AS588" s="17">
        <v>0.33505336817076597</v>
      </c>
      <c r="AT588" s="17">
        <v>0.47214144385540202</v>
      </c>
      <c r="AU588" s="17">
        <v>9.3341349121707107E-2</v>
      </c>
      <c r="AV588" s="17"/>
      <c r="AW588" s="17">
        <v>0.29024916524807098</v>
      </c>
      <c r="AX588" s="17">
        <v>0.24599058050101899</v>
      </c>
      <c r="AY588" s="17">
        <v>0.15318266028001601</v>
      </c>
      <c r="AZ588" s="17">
        <v>0.20930107803976999</v>
      </c>
      <c r="BA588" s="17">
        <v>0.204030388563993</v>
      </c>
      <c r="BB588" s="17"/>
      <c r="BC588" s="17">
        <v>0.32276087185407998</v>
      </c>
      <c r="BD588" s="17">
        <v>0.18285999132942399</v>
      </c>
      <c r="BE588" s="17">
        <v>0.20261686411000601</v>
      </c>
      <c r="BF588" s="17"/>
      <c r="BG588" s="17">
        <v>0.24307894883745099</v>
      </c>
      <c r="BH588" s="17">
        <v>0.248670857091151</v>
      </c>
      <c r="BI588" s="17">
        <v>0.15696881821377101</v>
      </c>
    </row>
    <row r="589" spans="2:61" x14ac:dyDescent="0.3">
      <c r="B589" t="s">
        <v>334</v>
      </c>
      <c r="C589" s="17">
        <v>0.37524825722239002</v>
      </c>
      <c r="D589" s="17">
        <v>0.41061852990712699</v>
      </c>
      <c r="E589" s="17">
        <v>0.346380557814704</v>
      </c>
      <c r="F589" s="17"/>
      <c r="G589" s="17">
        <v>0.40853344918429602</v>
      </c>
      <c r="H589" s="17">
        <v>0.350993022754024</v>
      </c>
      <c r="I589" s="17"/>
      <c r="J589" s="17">
        <v>0.36006130150152599</v>
      </c>
      <c r="K589" s="17">
        <v>0.348660827863084</v>
      </c>
      <c r="L589" s="17">
        <v>0.40379627982329702</v>
      </c>
      <c r="M589" s="17">
        <v>0.36784129004615301</v>
      </c>
      <c r="N589" s="17">
        <v>0.40171225686510598</v>
      </c>
      <c r="O589" s="17">
        <v>0.38726327571775998</v>
      </c>
      <c r="P589" s="17">
        <v>0.39498450842104199</v>
      </c>
      <c r="Q589" s="17">
        <v>0.33507455386187202</v>
      </c>
      <c r="R589" s="17">
        <v>0.38264735197891803</v>
      </c>
      <c r="S589" s="17"/>
      <c r="T589" s="17">
        <v>0.41525054602008099</v>
      </c>
      <c r="U589" s="17">
        <v>0.349042734445275</v>
      </c>
      <c r="V589" s="17"/>
      <c r="W589" s="17">
        <v>0.36523335976607901</v>
      </c>
      <c r="X589" s="17">
        <v>0.43014348361631399</v>
      </c>
      <c r="Y589" s="17"/>
      <c r="Z589" s="17">
        <v>0.38470808322428901</v>
      </c>
      <c r="AA589" s="17">
        <v>0.361226126106588</v>
      </c>
      <c r="AB589" s="17"/>
      <c r="AC589" s="17">
        <v>0.37077568828240498</v>
      </c>
      <c r="AD589" s="17">
        <v>0.38606641610511799</v>
      </c>
      <c r="AE589" s="17">
        <v>0</v>
      </c>
      <c r="AF589" s="17"/>
      <c r="AG589" s="17">
        <v>0.40694218620410499</v>
      </c>
      <c r="AH589" s="17">
        <v>0.35113201138087602</v>
      </c>
      <c r="AI589" s="17"/>
      <c r="AJ589" s="17">
        <v>0.39234084532355501</v>
      </c>
      <c r="AK589" s="17">
        <v>0.37075964849228499</v>
      </c>
      <c r="AL589" s="17"/>
      <c r="AM589" s="17">
        <v>0.38473784993924898</v>
      </c>
      <c r="AN589" s="17">
        <v>0.46923706416196398</v>
      </c>
      <c r="AO589" s="17">
        <v>0.34545115036437801</v>
      </c>
      <c r="AP589" s="17"/>
      <c r="AQ589" s="17">
        <v>0.36979873439760202</v>
      </c>
      <c r="AR589" s="17">
        <v>0.39565365804466801</v>
      </c>
      <c r="AS589" s="17">
        <v>0.42581429086892703</v>
      </c>
      <c r="AT589" s="17">
        <v>0.32811972915318299</v>
      </c>
      <c r="AU589" s="17">
        <v>0.32345738917050598</v>
      </c>
      <c r="AV589" s="17"/>
      <c r="AW589" s="17">
        <v>0.43017784943677101</v>
      </c>
      <c r="AX589" s="17">
        <v>0.39761829361516998</v>
      </c>
      <c r="AY589" s="17">
        <v>0.36890236819505101</v>
      </c>
      <c r="AZ589" s="17">
        <v>0.30202473642702798</v>
      </c>
      <c r="BA589" s="17">
        <v>0.31104776417407898</v>
      </c>
      <c r="BB589" s="17"/>
      <c r="BC589" s="17">
        <v>0.35476671244059699</v>
      </c>
      <c r="BD589" s="17">
        <v>0.41731123137634502</v>
      </c>
      <c r="BE589" s="17">
        <v>0.30898324132934502</v>
      </c>
      <c r="BF589" s="17"/>
      <c r="BG589" s="17">
        <v>0.38110734139531299</v>
      </c>
      <c r="BH589" s="17">
        <v>0.35868847433650802</v>
      </c>
      <c r="BI589" s="17">
        <v>0.363706252659177</v>
      </c>
    </row>
    <row r="590" spans="2:61" x14ac:dyDescent="0.3">
      <c r="B590" t="s">
        <v>335</v>
      </c>
      <c r="C590" s="17">
        <v>0.22762605290742</v>
      </c>
      <c r="D590" s="17">
        <v>0.20892192741280399</v>
      </c>
      <c r="E590" s="17">
        <v>0.24338125428633001</v>
      </c>
      <c r="F590" s="17"/>
      <c r="G590" s="17">
        <v>0.17324431914627</v>
      </c>
      <c r="H590" s="17">
        <v>0.27211313801431403</v>
      </c>
      <c r="I590" s="17"/>
      <c r="J590" s="17">
        <v>0.172469060003453</v>
      </c>
      <c r="K590" s="17">
        <v>0.26115659434805</v>
      </c>
      <c r="L590" s="17">
        <v>0.26958316355332701</v>
      </c>
      <c r="M590" s="17">
        <v>0.249462063289527</v>
      </c>
      <c r="N590" s="17">
        <v>0.192648434995041</v>
      </c>
      <c r="O590" s="17">
        <v>0.23536987772912801</v>
      </c>
      <c r="P590" s="17">
        <v>0.205114457638991</v>
      </c>
      <c r="Q590" s="17">
        <v>0.27286074267459198</v>
      </c>
      <c r="R590" s="17">
        <v>0.20563847899020399</v>
      </c>
      <c r="S590" s="17"/>
      <c r="T590" s="17">
        <v>0.15722176168683499</v>
      </c>
      <c r="U590" s="17">
        <v>0.27374794524509499</v>
      </c>
      <c r="V590" s="17"/>
      <c r="W590" s="17">
        <v>0.23186639449402599</v>
      </c>
      <c r="X590" s="17">
        <v>0.20438322766634201</v>
      </c>
      <c r="Y590" s="17"/>
      <c r="Z590" s="17">
        <v>0.21942001399775499</v>
      </c>
      <c r="AA590" s="17">
        <v>0.24178908280873099</v>
      </c>
      <c r="AB590" s="17"/>
      <c r="AC590" s="17">
        <v>0.221020919608542</v>
      </c>
      <c r="AD590" s="17">
        <v>0.24360241513406999</v>
      </c>
      <c r="AE590" s="17">
        <v>0</v>
      </c>
      <c r="AF590" s="17"/>
      <c r="AG590" s="17">
        <v>0.16800126038159299</v>
      </c>
      <c r="AH590" s="17">
        <v>0.27907937705817698</v>
      </c>
      <c r="AI590" s="17"/>
      <c r="AJ590" s="17">
        <v>0.15365728599443801</v>
      </c>
      <c r="AK590" s="17">
        <v>0.25921282638203202</v>
      </c>
      <c r="AL590" s="17"/>
      <c r="AM590" s="17">
        <v>0.23210967160208501</v>
      </c>
      <c r="AN590" s="17">
        <v>0.310473722029114</v>
      </c>
      <c r="AO590" s="17">
        <v>0.14344256393853699</v>
      </c>
      <c r="AP590" s="17"/>
      <c r="AQ590" s="17">
        <v>0.25978569730968198</v>
      </c>
      <c r="AR590" s="17">
        <v>0.177169261717076</v>
      </c>
      <c r="AS590" s="17">
        <v>0.157888829015848</v>
      </c>
      <c r="AT590" s="17">
        <v>0.13179908969248799</v>
      </c>
      <c r="AU590" s="17">
        <v>0.33094968013363801</v>
      </c>
      <c r="AV590" s="17"/>
      <c r="AW590" s="17">
        <v>0.18191708420137701</v>
      </c>
      <c r="AX590" s="17">
        <v>0.213629392773413</v>
      </c>
      <c r="AY590" s="17">
        <v>0.24868356167390401</v>
      </c>
      <c r="AZ590" s="17">
        <v>0.23991710815023801</v>
      </c>
      <c r="BA590" s="17">
        <v>0.31321794766100602</v>
      </c>
      <c r="BB590" s="17"/>
      <c r="BC590" s="17">
        <v>0.19237114279796499</v>
      </c>
      <c r="BD590" s="17">
        <v>0.23147775505288601</v>
      </c>
      <c r="BE590" s="17">
        <v>0.25600932977763702</v>
      </c>
      <c r="BF590" s="17"/>
      <c r="BG590" s="17">
        <v>0.21436033081188199</v>
      </c>
      <c r="BH590" s="17">
        <v>0.22454070578807001</v>
      </c>
      <c r="BI590" s="17">
        <v>0.27024031220977202</v>
      </c>
    </row>
    <row r="591" spans="2:61" x14ac:dyDescent="0.3">
      <c r="B591" t="s">
        <v>336</v>
      </c>
      <c r="C591" s="17">
        <v>0.111189203628781</v>
      </c>
      <c r="D591" s="17">
        <v>9.39910826590689E-2</v>
      </c>
      <c r="E591" s="17">
        <v>0.12537864327295201</v>
      </c>
      <c r="F591" s="17"/>
      <c r="G591" s="17">
        <v>8.3484964387365398E-2</v>
      </c>
      <c r="H591" s="17">
        <v>0.13146996220582399</v>
      </c>
      <c r="I591" s="17"/>
      <c r="J591" s="17">
        <v>5.94071997633858E-2</v>
      </c>
      <c r="K591" s="17">
        <v>0.14405010914681801</v>
      </c>
      <c r="L591" s="17">
        <v>8.9155756034637504E-2</v>
      </c>
      <c r="M591" s="17">
        <v>0.122386594849098</v>
      </c>
      <c r="N591" s="17">
        <v>0.102481631321477</v>
      </c>
      <c r="O591" s="17">
        <v>0.11607383070881599</v>
      </c>
      <c r="P591" s="17">
        <v>0.124505975806998</v>
      </c>
      <c r="Q591" s="17">
        <v>7.8221037939528004E-2</v>
      </c>
      <c r="R591" s="17">
        <v>0.134765293915102</v>
      </c>
      <c r="S591" s="17"/>
      <c r="T591" s="17">
        <v>8.0964323864381002E-2</v>
      </c>
      <c r="U591" s="17">
        <v>0.130989540032214</v>
      </c>
      <c r="V591" s="17"/>
      <c r="W591" s="17">
        <v>0.11899510197284</v>
      </c>
      <c r="X591" s="17">
        <v>6.8402289566568394E-2</v>
      </c>
      <c r="Y591" s="17"/>
      <c r="Z591" s="17">
        <v>0.10638941725930599</v>
      </c>
      <c r="AA591" s="17">
        <v>0.115334037798537</v>
      </c>
      <c r="AB591" s="17"/>
      <c r="AC591" s="17">
        <v>0.104635205073753</v>
      </c>
      <c r="AD591" s="17">
        <v>0.127041882175914</v>
      </c>
      <c r="AE591" s="17">
        <v>0</v>
      </c>
      <c r="AF591" s="17"/>
      <c r="AG591" s="17">
        <v>7.8755917891975002E-2</v>
      </c>
      <c r="AH591" s="17">
        <v>0.136357833575111</v>
      </c>
      <c r="AI591" s="17"/>
      <c r="AJ591" s="17">
        <v>4.6512924162666801E-2</v>
      </c>
      <c r="AK591" s="17">
        <v>0.138477286263056</v>
      </c>
      <c r="AL591" s="17"/>
      <c r="AM591" s="17">
        <v>0.119818545404774</v>
      </c>
      <c r="AN591" s="17">
        <v>0.10499089112648299</v>
      </c>
      <c r="AO591" s="17">
        <v>4.5207805900301198E-2</v>
      </c>
      <c r="AP591" s="17"/>
      <c r="AQ591" s="17">
        <v>0.14069458819459901</v>
      </c>
      <c r="AR591" s="17">
        <v>0.113266365735452</v>
      </c>
      <c r="AS591" s="17">
        <v>5.6506694389775403E-2</v>
      </c>
      <c r="AT591" s="17">
        <v>2.17119364301506E-2</v>
      </c>
      <c r="AU591" s="17">
        <v>0.157685938742469</v>
      </c>
      <c r="AV591" s="17"/>
      <c r="AW591" s="17">
        <v>7.3144002128421301E-2</v>
      </c>
      <c r="AX591" s="17">
        <v>9.4425043598538899E-2</v>
      </c>
      <c r="AY591" s="17">
        <v>0.14659794731900699</v>
      </c>
      <c r="AZ591" s="17">
        <v>0.14238035813666</v>
      </c>
      <c r="BA591" s="17">
        <v>0.118278484936641</v>
      </c>
      <c r="BB591" s="17"/>
      <c r="BC591" s="17">
        <v>9.3297271520512301E-2</v>
      </c>
      <c r="BD591" s="17">
        <v>0.106953598566668</v>
      </c>
      <c r="BE591" s="17">
        <v>0.136139311080852</v>
      </c>
      <c r="BF591" s="17"/>
      <c r="BG591" s="17">
        <v>0.1081684424366</v>
      </c>
      <c r="BH591" s="17">
        <v>0.112726407490416</v>
      </c>
      <c r="BI591" s="17">
        <v>0.12086797017905</v>
      </c>
    </row>
    <row r="592" spans="2:61" x14ac:dyDescent="0.3">
      <c r="B592" t="s">
        <v>337</v>
      </c>
      <c r="C592" s="17">
        <v>4.1443182846798501E-2</v>
      </c>
      <c r="D592" s="17">
        <v>2.8387224927137699E-2</v>
      </c>
      <c r="E592" s="17">
        <v>5.2084944571731101E-2</v>
      </c>
      <c r="F592" s="17"/>
      <c r="G592" s="17">
        <v>3.4707625193844703E-2</v>
      </c>
      <c r="H592" s="17">
        <v>4.4179005864962997E-2</v>
      </c>
      <c r="I592" s="17"/>
      <c r="J592" s="17">
        <v>2.2910572000747999E-2</v>
      </c>
      <c r="K592" s="17">
        <v>5.5340591585508997E-2</v>
      </c>
      <c r="L592" s="17">
        <v>3.2329317016206699E-2</v>
      </c>
      <c r="M592" s="17">
        <v>7.2586531795183304E-2</v>
      </c>
      <c r="N592" s="17">
        <v>1.4356815076879401E-2</v>
      </c>
      <c r="O592" s="17">
        <v>3.8302230814350802E-2</v>
      </c>
      <c r="P592" s="17">
        <v>5.0823263099149502E-2</v>
      </c>
      <c r="Q592" s="17">
        <v>1.3559010946290801E-2</v>
      </c>
      <c r="R592" s="17">
        <v>5.2021332324521802E-2</v>
      </c>
      <c r="S592" s="17"/>
      <c r="T592" s="17">
        <v>2.9901453022344399E-2</v>
      </c>
      <c r="U592" s="17">
        <v>4.9004176802211898E-2</v>
      </c>
      <c r="V592" s="17"/>
      <c r="W592" s="17">
        <v>4.6886677439348198E-2</v>
      </c>
      <c r="X592" s="17">
        <v>1.1605446680681E-2</v>
      </c>
      <c r="Y592" s="17"/>
      <c r="Z592" s="17">
        <v>3.5810899963787897E-2</v>
      </c>
      <c r="AA592" s="17">
        <v>5.0116448701548598E-2</v>
      </c>
      <c r="AB592" s="17"/>
      <c r="AC592" s="17">
        <v>4.8716788592199203E-2</v>
      </c>
      <c r="AD592" s="17">
        <v>2.3849933047872401E-2</v>
      </c>
      <c r="AE592" s="17">
        <v>0</v>
      </c>
      <c r="AF592" s="17"/>
      <c r="AG592" s="17">
        <v>3.9166231851215302E-2</v>
      </c>
      <c r="AH592" s="17">
        <v>4.5021712926574503E-2</v>
      </c>
      <c r="AI592" s="17"/>
      <c r="AJ592" s="17">
        <v>2.5034771982832299E-2</v>
      </c>
      <c r="AK592" s="17">
        <v>5.0113136824751797E-2</v>
      </c>
      <c r="AL592" s="17"/>
      <c r="AM592" s="17">
        <v>4.0207918050354098E-2</v>
      </c>
      <c r="AN592" s="17">
        <v>0</v>
      </c>
      <c r="AO592" s="17">
        <v>3.4364230931784097E-2</v>
      </c>
      <c r="AP592" s="17"/>
      <c r="AQ592" s="17">
        <v>5.0667936519231002E-2</v>
      </c>
      <c r="AR592" s="17">
        <v>0</v>
      </c>
      <c r="AS592" s="17">
        <v>1.27690970569852E-2</v>
      </c>
      <c r="AT592" s="17">
        <v>4.6227800868776703E-2</v>
      </c>
      <c r="AU592" s="17">
        <v>6.5517531590889397E-2</v>
      </c>
      <c r="AV592" s="17"/>
      <c r="AW592" s="17">
        <v>8.6141702292984196E-3</v>
      </c>
      <c r="AX592" s="17">
        <v>3.3890086985541801E-2</v>
      </c>
      <c r="AY592" s="17">
        <v>4.6764100629656399E-2</v>
      </c>
      <c r="AZ592" s="17">
        <v>9.1518834984203906E-2</v>
      </c>
      <c r="BA592" s="17">
        <v>3.8213504552931203E-2</v>
      </c>
      <c r="BB592" s="17"/>
      <c r="BC592" s="17">
        <v>2.65870515119833E-2</v>
      </c>
      <c r="BD592" s="17">
        <v>4.61808358768706E-2</v>
      </c>
      <c r="BE592" s="17">
        <v>2.87814548166077E-2</v>
      </c>
      <c r="BF592" s="17"/>
      <c r="BG592" s="17">
        <v>3.7724051845605899E-2</v>
      </c>
      <c r="BH592" s="17">
        <v>7.5847155624297396E-3</v>
      </c>
      <c r="BI592" s="17">
        <v>6.73838721404737E-2</v>
      </c>
    </row>
    <row r="593" spans="2:61" x14ac:dyDescent="0.3">
      <c r="B593" t="s">
        <v>85</v>
      </c>
      <c r="C593" s="17">
        <v>1.94183822841986E-2</v>
      </c>
      <c r="D593" s="17">
        <v>9.0585501786888695E-3</v>
      </c>
      <c r="E593" s="17">
        <v>2.7821769217260501E-2</v>
      </c>
      <c r="F593" s="17"/>
      <c r="G593" s="17">
        <v>1.0111877133069099E-2</v>
      </c>
      <c r="H593" s="17">
        <v>2.7105449352476701E-2</v>
      </c>
      <c r="I593" s="17"/>
      <c r="J593" s="17">
        <v>1.7420892251047201E-2</v>
      </c>
      <c r="K593" s="17">
        <v>2.77253644609484E-2</v>
      </c>
      <c r="L593" s="17">
        <v>2.0938818478596299E-2</v>
      </c>
      <c r="M593" s="17">
        <v>1.6730632852202099E-2</v>
      </c>
      <c r="N593" s="17">
        <v>2.5093553663198102E-2</v>
      </c>
      <c r="O593" s="17">
        <v>1.1408159612111E-2</v>
      </c>
      <c r="P593" s="17">
        <v>7.7146973709887497E-3</v>
      </c>
      <c r="Q593" s="17">
        <v>1.3559010946290801E-2</v>
      </c>
      <c r="R593" s="17">
        <v>2.4023703327818901E-2</v>
      </c>
      <c r="S593" s="17"/>
      <c r="T593" s="17">
        <v>1.0249772141120101E-2</v>
      </c>
      <c r="U593" s="17">
        <v>2.5424744148992699E-2</v>
      </c>
      <c r="V593" s="17"/>
      <c r="W593" s="17">
        <v>1.9011028706628099E-2</v>
      </c>
      <c r="X593" s="17">
        <v>2.1651232591518899E-2</v>
      </c>
      <c r="Y593" s="17"/>
      <c r="Z593" s="17">
        <v>1.9135824071436401E-2</v>
      </c>
      <c r="AA593" s="17">
        <v>2.0011748944640102E-2</v>
      </c>
      <c r="AB593" s="17"/>
      <c r="AC593" s="17">
        <v>1.9433683468946101E-2</v>
      </c>
      <c r="AD593" s="17">
        <v>1.9381372089405699E-2</v>
      </c>
      <c r="AE593" s="17">
        <v>0</v>
      </c>
      <c r="AF593" s="17"/>
      <c r="AG593" s="17">
        <v>1.8368256166995701E-2</v>
      </c>
      <c r="AH593" s="17">
        <v>1.9598007937892199E-2</v>
      </c>
      <c r="AI593" s="17"/>
      <c r="AJ593" s="17">
        <v>7.9377360826468606E-3</v>
      </c>
      <c r="AK593" s="17">
        <v>2.53256188203408E-2</v>
      </c>
      <c r="AL593" s="17"/>
      <c r="AM593" s="17">
        <v>2.0091212627312699E-2</v>
      </c>
      <c r="AN593" s="17">
        <v>5.76491613412198E-2</v>
      </c>
      <c r="AO593" s="17">
        <v>9.4511899669581997E-3</v>
      </c>
      <c r="AP593" s="17"/>
      <c r="AQ593" s="17">
        <v>2.3251867374373399E-2</v>
      </c>
      <c r="AR593" s="17">
        <v>3.6827677510727498E-2</v>
      </c>
      <c r="AS593" s="17">
        <v>1.19677204976976E-2</v>
      </c>
      <c r="AT593" s="17">
        <v>0</v>
      </c>
      <c r="AU593" s="17">
        <v>2.9048111240790701E-2</v>
      </c>
      <c r="AV593" s="17"/>
      <c r="AW593" s="17">
        <v>1.58977287560612E-2</v>
      </c>
      <c r="AX593" s="17">
        <v>1.44466025263174E-2</v>
      </c>
      <c r="AY593" s="17">
        <v>3.5869361902365303E-2</v>
      </c>
      <c r="AZ593" s="17">
        <v>1.48578842620995E-2</v>
      </c>
      <c r="BA593" s="17">
        <v>1.52119101113502E-2</v>
      </c>
      <c r="BB593" s="17"/>
      <c r="BC593" s="17">
        <v>1.02169498748622E-2</v>
      </c>
      <c r="BD593" s="17">
        <v>1.52165877978077E-2</v>
      </c>
      <c r="BE593" s="17">
        <v>6.7469798885552407E-2</v>
      </c>
      <c r="BF593" s="17"/>
      <c r="BG593" s="17">
        <v>1.55608846731475E-2</v>
      </c>
      <c r="BH593" s="17">
        <v>4.77888397314261E-2</v>
      </c>
      <c r="BI593" s="17">
        <v>2.0832774597756998E-2</v>
      </c>
    </row>
    <row r="594" spans="2:61" x14ac:dyDescent="0.3">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row>
    <row r="595" spans="2:61" x14ac:dyDescent="0.3">
      <c r="B595" s="6" t="s">
        <v>398</v>
      </c>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row>
    <row r="596" spans="2:61" x14ac:dyDescent="0.3">
      <c r="B596" s="21" t="s">
        <v>416</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row>
    <row r="597" spans="2:61" x14ac:dyDescent="0.3">
      <c r="B597" t="s">
        <v>333</v>
      </c>
      <c r="C597" s="17">
        <v>0.20533929167128701</v>
      </c>
      <c r="D597" s="17">
        <v>0.22782879194442501</v>
      </c>
      <c r="E597" s="17">
        <v>0.18633200904609201</v>
      </c>
      <c r="F597" s="17"/>
      <c r="G597" s="17">
        <v>0.26555000659772199</v>
      </c>
      <c r="H597" s="17">
        <v>0.15801580455287201</v>
      </c>
      <c r="I597" s="17"/>
      <c r="J597" s="17">
        <v>0.30688228297284798</v>
      </c>
      <c r="K597" s="17">
        <v>0.141677676496647</v>
      </c>
      <c r="L597" s="17">
        <v>0.149481573143218</v>
      </c>
      <c r="M597" s="17">
        <v>0.16023021719955699</v>
      </c>
      <c r="N597" s="17">
        <v>0.25829066691119601</v>
      </c>
      <c r="O597" s="17">
        <v>0.19090437754644801</v>
      </c>
      <c r="P597" s="17">
        <v>0.236085141181228</v>
      </c>
      <c r="Q597" s="17">
        <v>0.207056940042492</v>
      </c>
      <c r="R597" s="17">
        <v>0.21682524836967901</v>
      </c>
      <c r="S597" s="17"/>
      <c r="T597" s="17">
        <v>0.27780494889351998</v>
      </c>
      <c r="U597" s="17">
        <v>0.157866997260837</v>
      </c>
      <c r="V597" s="17"/>
      <c r="W597" s="17">
        <v>0.19792096106439999</v>
      </c>
      <c r="X597" s="17">
        <v>0.24600180867723601</v>
      </c>
      <c r="Y597" s="17"/>
      <c r="Z597" s="17">
        <v>0.20284869295729099</v>
      </c>
      <c r="AA597" s="17">
        <v>0.20920846535377</v>
      </c>
      <c r="AB597" s="17"/>
      <c r="AC597" s="17">
        <v>0.22313027250581099</v>
      </c>
      <c r="AD597" s="17">
        <v>0.162306828688591</v>
      </c>
      <c r="AE597" s="17">
        <v>0</v>
      </c>
      <c r="AF597" s="17"/>
      <c r="AG597" s="17">
        <v>0.28384895098337098</v>
      </c>
      <c r="AH597" s="17">
        <v>0.13772532108527899</v>
      </c>
      <c r="AI597" s="17"/>
      <c r="AJ597" s="17">
        <v>0.34232882536536202</v>
      </c>
      <c r="AK597" s="17">
        <v>0.139383898070157</v>
      </c>
      <c r="AL597" s="17"/>
      <c r="AM597" s="17">
        <v>0.18689667855005099</v>
      </c>
      <c r="AN597" s="17">
        <v>5.76491613412198E-2</v>
      </c>
      <c r="AO597" s="17">
        <v>0.37486880136265699</v>
      </c>
      <c r="AP597" s="17"/>
      <c r="AQ597" s="17">
        <v>0.13860927052841901</v>
      </c>
      <c r="AR597" s="17">
        <v>0.26068735072795501</v>
      </c>
      <c r="AS597" s="17">
        <v>0.31762525667561597</v>
      </c>
      <c r="AT597" s="17">
        <v>0.41428768513750502</v>
      </c>
      <c r="AU597" s="17">
        <v>9.6746000596894602E-2</v>
      </c>
      <c r="AV597" s="17"/>
      <c r="AW597" s="17">
        <v>0.235134037187337</v>
      </c>
      <c r="AX597" s="17">
        <v>0.22257014958417901</v>
      </c>
      <c r="AY597" s="17">
        <v>0.1805973699866</v>
      </c>
      <c r="AZ597" s="17">
        <v>0.17886203079590801</v>
      </c>
      <c r="BA597" s="17">
        <v>0.17797395723727599</v>
      </c>
      <c r="BB597" s="17"/>
      <c r="BC597" s="17">
        <v>0.30755795074620901</v>
      </c>
      <c r="BD597" s="17">
        <v>0.16595829557661701</v>
      </c>
      <c r="BE597" s="17">
        <v>0.16157937248351101</v>
      </c>
      <c r="BF597" s="17"/>
      <c r="BG597" s="17">
        <v>0.21819570688661799</v>
      </c>
      <c r="BH597" s="17">
        <v>0.20766794785385601</v>
      </c>
      <c r="BI597" s="17">
        <v>0.16265512448675301</v>
      </c>
    </row>
    <row r="598" spans="2:61" x14ac:dyDescent="0.3">
      <c r="B598" t="s">
        <v>334</v>
      </c>
      <c r="C598" s="17">
        <v>0.41047564290558403</v>
      </c>
      <c r="D598" s="17">
        <v>0.46786268817892301</v>
      </c>
      <c r="E598" s="17">
        <v>0.363980742574671</v>
      </c>
      <c r="F598" s="17"/>
      <c r="G598" s="17">
        <v>0.43750559942965001</v>
      </c>
      <c r="H598" s="17">
        <v>0.39028582160601399</v>
      </c>
      <c r="I598" s="17"/>
      <c r="J598" s="17">
        <v>0.50379960981571703</v>
      </c>
      <c r="K598" s="17">
        <v>0.42043713957068801</v>
      </c>
      <c r="L598" s="17">
        <v>0.46512438922565402</v>
      </c>
      <c r="M598" s="17">
        <v>0.37158246781022197</v>
      </c>
      <c r="N598" s="17">
        <v>0.34470624545203299</v>
      </c>
      <c r="O598" s="17">
        <v>0.41637016433757401</v>
      </c>
      <c r="P598" s="17">
        <v>0.32252476635364802</v>
      </c>
      <c r="Q598" s="17">
        <v>0.480498103027587</v>
      </c>
      <c r="R598" s="17">
        <v>0.36853313246701602</v>
      </c>
      <c r="S598" s="17"/>
      <c r="T598" s="17">
        <v>0.45161605464629401</v>
      </c>
      <c r="U598" s="17">
        <v>0.383524535123138</v>
      </c>
      <c r="V598" s="17"/>
      <c r="W598" s="17">
        <v>0.40185830182381499</v>
      </c>
      <c r="X598" s="17">
        <v>0.45771036414571897</v>
      </c>
      <c r="Y598" s="17"/>
      <c r="Z598" s="17">
        <v>0.43014894238923002</v>
      </c>
      <c r="AA598" s="17">
        <v>0.38524776807371103</v>
      </c>
      <c r="AB598" s="17"/>
      <c r="AC598" s="17">
        <v>0.40741621085139201</v>
      </c>
      <c r="AD598" s="17">
        <v>0.41787573499969599</v>
      </c>
      <c r="AE598" s="17">
        <v>0</v>
      </c>
      <c r="AF598" s="17"/>
      <c r="AG598" s="17">
        <v>0.40389477414409802</v>
      </c>
      <c r="AH598" s="17">
        <v>0.41874113600254398</v>
      </c>
      <c r="AI598" s="17"/>
      <c r="AJ598" s="17">
        <v>0.428772877715064</v>
      </c>
      <c r="AK598" s="17">
        <v>0.40371138235821702</v>
      </c>
      <c r="AL598" s="17"/>
      <c r="AM598" s="17">
        <v>0.411735095296763</v>
      </c>
      <c r="AN598" s="17">
        <v>0.367466586224791</v>
      </c>
      <c r="AO598" s="17">
        <v>0.41841754632205302</v>
      </c>
      <c r="AP598" s="17"/>
      <c r="AQ598" s="17">
        <v>0.40221572514297499</v>
      </c>
      <c r="AR598" s="17">
        <v>0.49720435351626302</v>
      </c>
      <c r="AS598" s="17">
        <v>0.43992700144045899</v>
      </c>
      <c r="AT598" s="17">
        <v>0.39121796198925401</v>
      </c>
      <c r="AU598" s="17">
        <v>0.37475159867459401</v>
      </c>
      <c r="AV598" s="17"/>
      <c r="AW598" s="17">
        <v>0.50750030082573405</v>
      </c>
      <c r="AX598" s="17">
        <v>0.41394494812479699</v>
      </c>
      <c r="AY598" s="17">
        <v>0.37576070640806802</v>
      </c>
      <c r="AZ598" s="17">
        <v>0.37028094992869898</v>
      </c>
      <c r="BA598" s="17">
        <v>0.34511417613538198</v>
      </c>
      <c r="BB598" s="17"/>
      <c r="BC598" s="17">
        <v>0.42099352045277899</v>
      </c>
      <c r="BD598" s="17">
        <v>0.43554690181762801</v>
      </c>
      <c r="BE598" s="17">
        <v>0.30890646951574702</v>
      </c>
      <c r="BF598" s="17"/>
      <c r="BG598" s="17">
        <v>0.44307098979213699</v>
      </c>
      <c r="BH598" s="17">
        <v>0.37802463433094802</v>
      </c>
      <c r="BI598" s="17">
        <v>0.31424235914501297</v>
      </c>
    </row>
    <row r="599" spans="2:61" x14ac:dyDescent="0.3">
      <c r="B599" t="s">
        <v>335</v>
      </c>
      <c r="C599" s="17">
        <v>0.245025450703099</v>
      </c>
      <c r="D599" s="17">
        <v>0.209467444411751</v>
      </c>
      <c r="E599" s="17">
        <v>0.27440870315510701</v>
      </c>
      <c r="F599" s="17"/>
      <c r="G599" s="17">
        <v>0.194687490501988</v>
      </c>
      <c r="H599" s="17">
        <v>0.28762335462559502</v>
      </c>
      <c r="I599" s="17"/>
      <c r="J599" s="17">
        <v>0.12368272621334001</v>
      </c>
      <c r="K599" s="17">
        <v>0.249152333331773</v>
      </c>
      <c r="L599" s="17">
        <v>0.25727963853890801</v>
      </c>
      <c r="M599" s="17">
        <v>0.301965918481991</v>
      </c>
      <c r="N599" s="17">
        <v>0.29136111082141702</v>
      </c>
      <c r="O599" s="17">
        <v>0.294896552515378</v>
      </c>
      <c r="P599" s="17">
        <v>0.24129725424300699</v>
      </c>
      <c r="Q599" s="17">
        <v>0.25761636963948997</v>
      </c>
      <c r="R599" s="17">
        <v>0.22652629489870599</v>
      </c>
      <c r="S599" s="17"/>
      <c r="T599" s="17">
        <v>0.17674738373523999</v>
      </c>
      <c r="U599" s="17">
        <v>0.28975445228980201</v>
      </c>
      <c r="V599" s="17"/>
      <c r="W599" s="17">
        <v>0.25636504746015698</v>
      </c>
      <c r="X599" s="17">
        <v>0.18286907477313599</v>
      </c>
      <c r="Y599" s="17"/>
      <c r="Z599" s="17">
        <v>0.22685710653258501</v>
      </c>
      <c r="AA599" s="17">
        <v>0.26856414229021802</v>
      </c>
      <c r="AB599" s="17"/>
      <c r="AC599" s="17">
        <v>0.23493218718200401</v>
      </c>
      <c r="AD599" s="17">
        <v>0.269438831442811</v>
      </c>
      <c r="AE599" s="17">
        <v>0</v>
      </c>
      <c r="AF599" s="17"/>
      <c r="AG599" s="17">
        <v>0.1868392393902</v>
      </c>
      <c r="AH599" s="17">
        <v>0.29519046214461903</v>
      </c>
      <c r="AI599" s="17"/>
      <c r="AJ599" s="17">
        <v>0.159214739178098</v>
      </c>
      <c r="AK599" s="17">
        <v>0.28268823176929198</v>
      </c>
      <c r="AL599" s="17"/>
      <c r="AM599" s="17">
        <v>0.25355039861900502</v>
      </c>
      <c r="AN599" s="17">
        <v>0.51723509109276999</v>
      </c>
      <c r="AO599" s="17">
        <v>0.13577314789054701</v>
      </c>
      <c r="AP599" s="17"/>
      <c r="AQ599" s="17">
        <v>0.28180080021572601</v>
      </c>
      <c r="AR599" s="17">
        <v>0.17740340367645399</v>
      </c>
      <c r="AS599" s="17">
        <v>0.17469657665521199</v>
      </c>
      <c r="AT599" s="17">
        <v>0.121401126820399</v>
      </c>
      <c r="AU599" s="17">
        <v>0.35902812240838</v>
      </c>
      <c r="AV599" s="17"/>
      <c r="AW599" s="17">
        <v>0.17359551958258801</v>
      </c>
      <c r="AX599" s="17">
        <v>0.24163742634816901</v>
      </c>
      <c r="AY599" s="17">
        <v>0.280767076432553</v>
      </c>
      <c r="AZ599" s="17">
        <v>0.25399830841407101</v>
      </c>
      <c r="BA599" s="17">
        <v>0.30996276383668497</v>
      </c>
      <c r="BB599" s="17"/>
      <c r="BC599" s="17">
        <v>0.17756314759811601</v>
      </c>
      <c r="BD599" s="17">
        <v>0.25695105264477902</v>
      </c>
      <c r="BE599" s="17">
        <v>0.29612226124951602</v>
      </c>
      <c r="BF599" s="17"/>
      <c r="BG599" s="17">
        <v>0.21614382639924901</v>
      </c>
      <c r="BH599" s="17">
        <v>0.28758630085657999</v>
      </c>
      <c r="BI599" s="17">
        <v>0.32392412537194099</v>
      </c>
    </row>
    <row r="600" spans="2:61" x14ac:dyDescent="0.3">
      <c r="B600" t="s">
        <v>336</v>
      </c>
      <c r="C600" s="17">
        <v>8.8165019879104897E-2</v>
      </c>
      <c r="D600" s="17">
        <v>7.5147917691840094E-2</v>
      </c>
      <c r="E600" s="17">
        <v>9.8917016328605695E-2</v>
      </c>
      <c r="F600" s="17"/>
      <c r="G600" s="17">
        <v>6.6581437349448006E-2</v>
      </c>
      <c r="H600" s="17">
        <v>0.10331553000926599</v>
      </c>
      <c r="I600" s="17"/>
      <c r="J600" s="17">
        <v>3.3531437974021298E-2</v>
      </c>
      <c r="K600" s="17">
        <v>0.122661273047874</v>
      </c>
      <c r="L600" s="17">
        <v>6.7742644024421594E-2</v>
      </c>
      <c r="M600" s="17">
        <v>0.12079732062473</v>
      </c>
      <c r="N600" s="17">
        <v>5.4091088671621899E-2</v>
      </c>
      <c r="O600" s="17">
        <v>6.7778674736051397E-2</v>
      </c>
      <c r="P600" s="17">
        <v>0.14015786426507401</v>
      </c>
      <c r="Q600" s="17">
        <v>2.7710565397849499E-2</v>
      </c>
      <c r="R600" s="17">
        <v>0.120008007807508</v>
      </c>
      <c r="S600" s="17"/>
      <c r="T600" s="17">
        <v>6.3942574344170305E-2</v>
      </c>
      <c r="U600" s="17">
        <v>0.10403315810973</v>
      </c>
      <c r="V600" s="17"/>
      <c r="W600" s="17">
        <v>9.1414383571269103E-2</v>
      </c>
      <c r="X600" s="17">
        <v>7.0354098070300006E-2</v>
      </c>
      <c r="Y600" s="17"/>
      <c r="Z600" s="17">
        <v>9.5681738005163594E-2</v>
      </c>
      <c r="AA600" s="17">
        <v>7.5900882120122401E-2</v>
      </c>
      <c r="AB600" s="17"/>
      <c r="AC600" s="17">
        <v>8.3191928990472799E-2</v>
      </c>
      <c r="AD600" s="17">
        <v>0.100193831082103</v>
      </c>
      <c r="AE600" s="17">
        <v>0</v>
      </c>
      <c r="AF600" s="17"/>
      <c r="AG600" s="17">
        <v>6.8682953000950397E-2</v>
      </c>
      <c r="AH600" s="17">
        <v>0.10218030889174901</v>
      </c>
      <c r="AI600" s="17"/>
      <c r="AJ600" s="17">
        <v>3.8150284662613103E-2</v>
      </c>
      <c r="AK600" s="17">
        <v>0.11290828193869699</v>
      </c>
      <c r="AL600" s="17"/>
      <c r="AM600" s="17">
        <v>9.7643692923823799E-2</v>
      </c>
      <c r="AN600" s="17">
        <v>0</v>
      </c>
      <c r="AO600" s="17">
        <v>3.9430116317622999E-2</v>
      </c>
      <c r="AP600" s="17"/>
      <c r="AQ600" s="17">
        <v>0.119410379882033</v>
      </c>
      <c r="AR600" s="17">
        <v>2.7877214568600199E-2</v>
      </c>
      <c r="AS600" s="17">
        <v>3.7584157473380501E-2</v>
      </c>
      <c r="AT600" s="17">
        <v>4.3418526771120701E-2</v>
      </c>
      <c r="AU600" s="17">
        <v>7.6823965224616E-2</v>
      </c>
      <c r="AV600" s="17"/>
      <c r="AW600" s="17">
        <v>5.5946508079434402E-2</v>
      </c>
      <c r="AX600" s="17">
        <v>8.3665487276906703E-2</v>
      </c>
      <c r="AY600" s="17">
        <v>8.7599271971438603E-2</v>
      </c>
      <c r="AZ600" s="17">
        <v>0.129268734754938</v>
      </c>
      <c r="BA600" s="17">
        <v>0.10265117156897099</v>
      </c>
      <c r="BB600" s="17"/>
      <c r="BC600" s="17">
        <v>6.8842612726908198E-2</v>
      </c>
      <c r="BD600" s="17">
        <v>9.1026956054273106E-2</v>
      </c>
      <c r="BE600" s="17">
        <v>0.12184251492074399</v>
      </c>
      <c r="BF600" s="17"/>
      <c r="BG600" s="17">
        <v>8.1234586378660906E-2</v>
      </c>
      <c r="BH600" s="17">
        <v>6.9283339845830502E-2</v>
      </c>
      <c r="BI600" s="17">
        <v>0.118835738654453</v>
      </c>
    </row>
    <row r="601" spans="2:61" x14ac:dyDescent="0.3">
      <c r="B601" t="s">
        <v>337</v>
      </c>
      <c r="C601" s="17">
        <v>2.8059607019785101E-2</v>
      </c>
      <c r="D601" s="17">
        <v>1.28220312995736E-2</v>
      </c>
      <c r="E601" s="17">
        <v>4.0418060580049098E-2</v>
      </c>
      <c r="F601" s="17"/>
      <c r="G601" s="17">
        <v>2.0590708393350799E-2</v>
      </c>
      <c r="H601" s="17">
        <v>3.1292571158473503E-2</v>
      </c>
      <c r="I601" s="17"/>
      <c r="J601" s="17">
        <v>1.46830507730257E-2</v>
      </c>
      <c r="K601" s="17">
        <v>2.8734258811776301E-2</v>
      </c>
      <c r="L601" s="17">
        <v>2.37988869447271E-2</v>
      </c>
      <c r="M601" s="17">
        <v>3.02827172556667E-2</v>
      </c>
      <c r="N601" s="17">
        <v>2.08533322066515E-2</v>
      </c>
      <c r="O601" s="17">
        <v>1.25172676909587E-2</v>
      </c>
      <c r="P601" s="17">
        <v>5.99349739570431E-2</v>
      </c>
      <c r="Q601" s="17">
        <v>1.3559010946290801E-2</v>
      </c>
      <c r="R601" s="17">
        <v>4.4867584984100303E-2</v>
      </c>
      <c r="S601" s="17"/>
      <c r="T601" s="17">
        <v>1.81397027305868E-2</v>
      </c>
      <c r="U601" s="17">
        <v>3.4558142118916502E-2</v>
      </c>
      <c r="V601" s="17"/>
      <c r="W601" s="17">
        <v>3.0496749210508101E-2</v>
      </c>
      <c r="X601" s="17">
        <v>1.47007610707814E-2</v>
      </c>
      <c r="Y601" s="17"/>
      <c r="Z601" s="17">
        <v>2.7891186384578898E-2</v>
      </c>
      <c r="AA601" s="17">
        <v>2.85637413359533E-2</v>
      </c>
      <c r="AB601" s="17"/>
      <c r="AC601" s="17">
        <v>3.1924510101932903E-2</v>
      </c>
      <c r="AD601" s="17">
        <v>1.8711257968028701E-2</v>
      </c>
      <c r="AE601" s="17">
        <v>0</v>
      </c>
      <c r="AF601" s="17"/>
      <c r="AG601" s="17">
        <v>3.6899865909557003E-2</v>
      </c>
      <c r="AH601" s="17">
        <v>2.1638267940435801E-2</v>
      </c>
      <c r="AI601" s="17"/>
      <c r="AJ601" s="17">
        <v>1.6106741904691999E-2</v>
      </c>
      <c r="AK601" s="17">
        <v>3.4339968869833502E-2</v>
      </c>
      <c r="AL601" s="17"/>
      <c r="AM601" s="17">
        <v>3.0340904020248E-2</v>
      </c>
      <c r="AN601" s="17">
        <v>0</v>
      </c>
      <c r="AO601" s="17">
        <v>1.13791463394355E-2</v>
      </c>
      <c r="AP601" s="17"/>
      <c r="AQ601" s="17">
        <v>3.68032356444725E-2</v>
      </c>
      <c r="AR601" s="17">
        <v>0</v>
      </c>
      <c r="AS601" s="17">
        <v>1.3504899870761099E-2</v>
      </c>
      <c r="AT601" s="17">
        <v>1.53075711800539E-2</v>
      </c>
      <c r="AU601" s="17">
        <v>3.1661246221368997E-2</v>
      </c>
      <c r="AV601" s="17"/>
      <c r="AW601" s="17">
        <v>7.8673470106409293E-3</v>
      </c>
      <c r="AX601" s="17">
        <v>2.1215113887340101E-2</v>
      </c>
      <c r="AY601" s="17">
        <v>4.3816752202314298E-2</v>
      </c>
      <c r="AZ601" s="17">
        <v>4.4317696441312997E-2</v>
      </c>
      <c r="BA601" s="17">
        <v>3.1254952416698102E-2</v>
      </c>
      <c r="BB601" s="17"/>
      <c r="BC601" s="17">
        <v>1.8418554195649899E-2</v>
      </c>
      <c r="BD601" s="17">
        <v>3.3214720189568003E-2</v>
      </c>
      <c r="BE601" s="17">
        <v>2.7534974592646599E-2</v>
      </c>
      <c r="BF601" s="17"/>
      <c r="BG601" s="17">
        <v>2.2529522066598098E-2</v>
      </c>
      <c r="BH601" s="17">
        <v>2.5497041098249299E-2</v>
      </c>
      <c r="BI601" s="17">
        <v>4.7398264490339799E-2</v>
      </c>
    </row>
    <row r="602" spans="2:61" x14ac:dyDescent="0.3">
      <c r="B602" t="s">
        <v>85</v>
      </c>
      <c r="C602" s="17">
        <v>2.29349878211394E-2</v>
      </c>
      <c r="D602" s="17">
        <v>6.8711264734869701E-3</v>
      </c>
      <c r="E602" s="17">
        <v>3.5943468315474902E-2</v>
      </c>
      <c r="F602" s="17"/>
      <c r="G602" s="17">
        <v>1.5084757727841E-2</v>
      </c>
      <c r="H602" s="17">
        <v>2.9466918047779601E-2</v>
      </c>
      <c r="I602" s="17"/>
      <c r="J602" s="17">
        <v>1.7420892251047201E-2</v>
      </c>
      <c r="K602" s="17">
        <v>3.7337318741241403E-2</v>
      </c>
      <c r="L602" s="17">
        <v>3.65728681230722E-2</v>
      </c>
      <c r="M602" s="17">
        <v>1.51413586278334E-2</v>
      </c>
      <c r="N602" s="17">
        <v>3.0697555937079998E-2</v>
      </c>
      <c r="O602" s="17">
        <v>1.7532963173590599E-2</v>
      </c>
      <c r="P602" s="17">
        <v>0</v>
      </c>
      <c r="Q602" s="17">
        <v>1.3559010946290801E-2</v>
      </c>
      <c r="R602" s="17">
        <v>2.3239731472989598E-2</v>
      </c>
      <c r="S602" s="17"/>
      <c r="T602" s="17">
        <v>1.17493356501891E-2</v>
      </c>
      <c r="U602" s="17">
        <v>3.02627150975757E-2</v>
      </c>
      <c r="V602" s="17"/>
      <c r="W602" s="17">
        <v>2.1944556869851299E-2</v>
      </c>
      <c r="X602" s="17">
        <v>2.83638932628268E-2</v>
      </c>
      <c r="Y602" s="17"/>
      <c r="Z602" s="17">
        <v>1.65723337311517E-2</v>
      </c>
      <c r="AA602" s="17">
        <v>3.2515000826225E-2</v>
      </c>
      <c r="AB602" s="17"/>
      <c r="AC602" s="17">
        <v>1.9404890368386499E-2</v>
      </c>
      <c r="AD602" s="17">
        <v>3.1473515818770399E-2</v>
      </c>
      <c r="AE602" s="17">
        <v>0</v>
      </c>
      <c r="AF602" s="17"/>
      <c r="AG602" s="17">
        <v>1.9834216571823299E-2</v>
      </c>
      <c r="AH602" s="17">
        <v>2.45245039353729E-2</v>
      </c>
      <c r="AI602" s="17"/>
      <c r="AJ602" s="17">
        <v>1.5426531174169899E-2</v>
      </c>
      <c r="AK602" s="17">
        <v>2.6968236993803602E-2</v>
      </c>
      <c r="AL602" s="17"/>
      <c r="AM602" s="17">
        <v>1.9833230590108698E-2</v>
      </c>
      <c r="AN602" s="17">
        <v>5.76491613412198E-2</v>
      </c>
      <c r="AO602" s="17">
        <v>2.01312417676855E-2</v>
      </c>
      <c r="AP602" s="17"/>
      <c r="AQ602" s="17">
        <v>2.11605885863742E-2</v>
      </c>
      <c r="AR602" s="17">
        <v>3.6827677510727498E-2</v>
      </c>
      <c r="AS602" s="17">
        <v>1.6662107884571099E-2</v>
      </c>
      <c r="AT602" s="17">
        <v>1.43671281016679E-2</v>
      </c>
      <c r="AU602" s="17">
        <v>6.0989066874146999E-2</v>
      </c>
      <c r="AV602" s="17"/>
      <c r="AW602" s="17">
        <v>1.9956287314265499E-2</v>
      </c>
      <c r="AX602" s="17">
        <v>1.6966874778608001E-2</v>
      </c>
      <c r="AY602" s="17">
        <v>3.1458822999026997E-2</v>
      </c>
      <c r="AZ602" s="17">
        <v>2.3272279665071099E-2</v>
      </c>
      <c r="BA602" s="17">
        <v>3.30429788049868E-2</v>
      </c>
      <c r="BB602" s="17"/>
      <c r="BC602" s="17">
        <v>6.6242142803379601E-3</v>
      </c>
      <c r="BD602" s="17">
        <v>1.7302073717135599E-2</v>
      </c>
      <c r="BE602" s="17">
        <v>8.4014407237834807E-2</v>
      </c>
      <c r="BF602" s="17"/>
      <c r="BG602" s="17">
        <v>1.8825368476736701E-2</v>
      </c>
      <c r="BH602" s="17">
        <v>3.1940736014535898E-2</v>
      </c>
      <c r="BI602" s="17">
        <v>3.2944387851499703E-2</v>
      </c>
    </row>
    <row r="603" spans="2:61" x14ac:dyDescent="0.3">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row>
    <row r="604" spans="2:61" x14ac:dyDescent="0.3">
      <c r="B604" s="6" t="s">
        <v>399</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row>
    <row r="605" spans="2:61" x14ac:dyDescent="0.3">
      <c r="B605" s="21" t="s">
        <v>416</v>
      </c>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row>
    <row r="606" spans="2:61" x14ac:dyDescent="0.3">
      <c r="B606" t="s">
        <v>333</v>
      </c>
      <c r="C606" s="17">
        <v>0.21592537254052599</v>
      </c>
      <c r="D606" s="17">
        <v>0.24138262473701999</v>
      </c>
      <c r="E606" s="17">
        <v>0.193045090783976</v>
      </c>
      <c r="F606" s="17"/>
      <c r="G606" s="17">
        <v>0.27804481905243</v>
      </c>
      <c r="H606" s="17">
        <v>0.165635711904036</v>
      </c>
      <c r="I606" s="17"/>
      <c r="J606" s="17">
        <v>0.35578576518483601</v>
      </c>
      <c r="K606" s="17">
        <v>0.12861898632194199</v>
      </c>
      <c r="L606" s="17">
        <v>0.20799555203866199</v>
      </c>
      <c r="M606" s="17">
        <v>0.18994729991152901</v>
      </c>
      <c r="N606" s="17">
        <v>0.237773574815866</v>
      </c>
      <c r="O606" s="17">
        <v>0.19799792864603799</v>
      </c>
      <c r="P606" s="17">
        <v>0.244974358323023</v>
      </c>
      <c r="Q606" s="17">
        <v>0.19398608097971101</v>
      </c>
      <c r="R606" s="17">
        <v>0.20604188793097</v>
      </c>
      <c r="S606" s="17"/>
      <c r="T606" s="17">
        <v>0.30240856094715302</v>
      </c>
      <c r="U606" s="17">
        <v>0.159270185256387</v>
      </c>
      <c r="V606" s="17"/>
      <c r="W606" s="17">
        <v>0.19904598287630801</v>
      </c>
      <c r="X606" s="17">
        <v>0.30844733005938502</v>
      </c>
      <c r="Y606" s="17"/>
      <c r="Z606" s="17">
        <v>0.21309749156831001</v>
      </c>
      <c r="AA606" s="17">
        <v>0.22038789917519699</v>
      </c>
      <c r="AB606" s="17"/>
      <c r="AC606" s="17">
        <v>0.23781690450818499</v>
      </c>
      <c r="AD606" s="17">
        <v>0.162974579788013</v>
      </c>
      <c r="AE606" s="17">
        <v>0</v>
      </c>
      <c r="AF606" s="17"/>
      <c r="AG606" s="17">
        <v>0.30017733178163802</v>
      </c>
      <c r="AH606" s="17">
        <v>0.14436575691134201</v>
      </c>
      <c r="AI606" s="17"/>
      <c r="AJ606" s="17">
        <v>0.37908281443806502</v>
      </c>
      <c r="AK606" s="17">
        <v>0.13890120738588399</v>
      </c>
      <c r="AL606" s="17"/>
      <c r="AM606" s="17">
        <v>0.18937078486134201</v>
      </c>
      <c r="AN606" s="17">
        <v>0.16779376824568101</v>
      </c>
      <c r="AO606" s="17">
        <v>0.41547876608908901</v>
      </c>
      <c r="AP606" s="17"/>
      <c r="AQ606" s="17">
        <v>0.135080880071802</v>
      </c>
      <c r="AR606" s="17">
        <v>0.24027884894266399</v>
      </c>
      <c r="AS606" s="17">
        <v>0.34018344946025603</v>
      </c>
      <c r="AT606" s="17">
        <v>0.47596306658595999</v>
      </c>
      <c r="AU606" s="17">
        <v>0.130081111256826</v>
      </c>
      <c r="AV606" s="17"/>
      <c r="AW606" s="17">
        <v>0.28133155716726199</v>
      </c>
      <c r="AX606" s="17">
        <v>0.21308914298786</v>
      </c>
      <c r="AY606" s="17">
        <v>0.17653399056308899</v>
      </c>
      <c r="AZ606" s="17">
        <v>0.20325844071393701</v>
      </c>
      <c r="BA606" s="17">
        <v>0.20834216748229401</v>
      </c>
      <c r="BB606" s="17"/>
      <c r="BC606" s="17">
        <v>0.31061724129324098</v>
      </c>
      <c r="BD606" s="17">
        <v>0.185439157757359</v>
      </c>
      <c r="BE606" s="17">
        <v>0.15612352741198701</v>
      </c>
      <c r="BF606" s="17"/>
      <c r="BG606" s="17">
        <v>0.23953648690922799</v>
      </c>
      <c r="BH606" s="17">
        <v>0.159991440643863</v>
      </c>
      <c r="BI606" s="17">
        <v>0.16115274638754301</v>
      </c>
    </row>
    <row r="607" spans="2:61" x14ac:dyDescent="0.3">
      <c r="B607" t="s">
        <v>334</v>
      </c>
      <c r="C607" s="17">
        <v>0.40883146661665098</v>
      </c>
      <c r="D607" s="17">
        <v>0.44895771072630403</v>
      </c>
      <c r="E607" s="17">
        <v>0.37774931627350999</v>
      </c>
      <c r="F607" s="17"/>
      <c r="G607" s="17">
        <v>0.445245883229271</v>
      </c>
      <c r="H607" s="17">
        <v>0.38228359613159502</v>
      </c>
      <c r="I607" s="17"/>
      <c r="J607" s="17">
        <v>0.45895831240348101</v>
      </c>
      <c r="K607" s="17">
        <v>0.42974169965459202</v>
      </c>
      <c r="L607" s="17">
        <v>0.44286362364127202</v>
      </c>
      <c r="M607" s="17">
        <v>0.34943606441216701</v>
      </c>
      <c r="N607" s="17">
        <v>0.37987559244366897</v>
      </c>
      <c r="O607" s="17">
        <v>0.42207241646145499</v>
      </c>
      <c r="P607" s="17">
        <v>0.35322045802974</v>
      </c>
      <c r="Q607" s="17">
        <v>0.46191920386548202</v>
      </c>
      <c r="R607" s="17">
        <v>0.37957600287544402</v>
      </c>
      <c r="S607" s="17"/>
      <c r="T607" s="17">
        <v>0.463256754570123</v>
      </c>
      <c r="U607" s="17">
        <v>0.37317742866074999</v>
      </c>
      <c r="V607" s="17"/>
      <c r="W607" s="17">
        <v>0.40810709599040701</v>
      </c>
      <c r="X607" s="17">
        <v>0.412802000483244</v>
      </c>
      <c r="Y607" s="17"/>
      <c r="Z607" s="17">
        <v>0.42305496551556399</v>
      </c>
      <c r="AA607" s="17">
        <v>0.38994190747788499</v>
      </c>
      <c r="AB607" s="17"/>
      <c r="AC607" s="17">
        <v>0.39890363712544502</v>
      </c>
      <c r="AD607" s="17">
        <v>0.43284469888599397</v>
      </c>
      <c r="AE607" s="17">
        <v>0</v>
      </c>
      <c r="AF607" s="17"/>
      <c r="AG607" s="17">
        <v>0.40726646838083502</v>
      </c>
      <c r="AH607" s="17">
        <v>0.40967743316123101</v>
      </c>
      <c r="AI607" s="17"/>
      <c r="AJ607" s="17">
        <v>0.40471044622542401</v>
      </c>
      <c r="AK607" s="17">
        <v>0.41255770058005198</v>
      </c>
      <c r="AL607" s="17"/>
      <c r="AM607" s="17">
        <v>0.41365780525168999</v>
      </c>
      <c r="AN607" s="17">
        <v>0.24202843927308601</v>
      </c>
      <c r="AO607" s="17">
        <v>0.41205925575864399</v>
      </c>
      <c r="AP607" s="17"/>
      <c r="AQ607" s="17">
        <v>0.41312864420416301</v>
      </c>
      <c r="AR607" s="17">
        <v>0.52088852967568</v>
      </c>
      <c r="AS607" s="17">
        <v>0.41637538135674101</v>
      </c>
      <c r="AT607" s="17">
        <v>0.37448810496321799</v>
      </c>
      <c r="AU607" s="17">
        <v>0.34594327308719502</v>
      </c>
      <c r="AV607" s="17"/>
      <c r="AW607" s="17">
        <v>0.48366373759631198</v>
      </c>
      <c r="AX607" s="17">
        <v>0.424972555387646</v>
      </c>
      <c r="AY607" s="17">
        <v>0.394974909057837</v>
      </c>
      <c r="AZ607" s="17">
        <v>0.34414284891397801</v>
      </c>
      <c r="BA607" s="17">
        <v>0.330486649430416</v>
      </c>
      <c r="BB607" s="17"/>
      <c r="BC607" s="17">
        <v>0.40833677546380998</v>
      </c>
      <c r="BD607" s="17">
        <v>0.43425907942270497</v>
      </c>
      <c r="BE607" s="17">
        <v>0.33232656452999798</v>
      </c>
      <c r="BF607" s="17"/>
      <c r="BG607" s="17">
        <v>0.41911356937779198</v>
      </c>
      <c r="BH607" s="17">
        <v>0.41776598742020099</v>
      </c>
      <c r="BI607" s="17">
        <v>0.37260544293133402</v>
      </c>
    </row>
    <row r="608" spans="2:61" x14ac:dyDescent="0.3">
      <c r="B608" t="s">
        <v>335</v>
      </c>
      <c r="C608" s="17">
        <v>0.23190000647787701</v>
      </c>
      <c r="D608" s="17">
        <v>0.20598626166405301</v>
      </c>
      <c r="E608" s="17">
        <v>0.253475307596641</v>
      </c>
      <c r="F608" s="17"/>
      <c r="G608" s="17">
        <v>0.18216368388262</v>
      </c>
      <c r="H608" s="17">
        <v>0.27241887453807401</v>
      </c>
      <c r="I608" s="17"/>
      <c r="J608" s="17">
        <v>0.15041413790958799</v>
      </c>
      <c r="K608" s="17">
        <v>0.26108517345650301</v>
      </c>
      <c r="L608" s="17">
        <v>0.19347126818213101</v>
      </c>
      <c r="M608" s="17">
        <v>0.26870955077287301</v>
      </c>
      <c r="N608" s="17">
        <v>0.265512386342109</v>
      </c>
      <c r="O608" s="17">
        <v>0.26372633860746703</v>
      </c>
      <c r="P608" s="17">
        <v>0.19098112736422401</v>
      </c>
      <c r="Q608" s="17">
        <v>0.23875565532269699</v>
      </c>
      <c r="R608" s="17">
        <v>0.246576072557641</v>
      </c>
      <c r="S608" s="17"/>
      <c r="T608" s="17">
        <v>0.13791903394850799</v>
      </c>
      <c r="U608" s="17">
        <v>0.29346699652410602</v>
      </c>
      <c r="V608" s="17"/>
      <c r="W608" s="17">
        <v>0.23823318338830199</v>
      </c>
      <c r="X608" s="17">
        <v>0.19718560407813401</v>
      </c>
      <c r="Y608" s="17"/>
      <c r="Z608" s="17">
        <v>0.22852033353950399</v>
      </c>
      <c r="AA608" s="17">
        <v>0.23715210145826099</v>
      </c>
      <c r="AB608" s="17"/>
      <c r="AC608" s="17">
        <v>0.22154177764288199</v>
      </c>
      <c r="AD608" s="17">
        <v>0.25695427993554099</v>
      </c>
      <c r="AE608" s="17">
        <v>0</v>
      </c>
      <c r="AF608" s="17"/>
      <c r="AG608" s="17">
        <v>0.18805638460368099</v>
      </c>
      <c r="AH608" s="17">
        <v>0.268224438614309</v>
      </c>
      <c r="AI608" s="17"/>
      <c r="AJ608" s="17">
        <v>0.14035943808726301</v>
      </c>
      <c r="AK608" s="17">
        <v>0.27103494450441601</v>
      </c>
      <c r="AL608" s="17"/>
      <c r="AM608" s="17">
        <v>0.25105705188209998</v>
      </c>
      <c r="AN608" s="17">
        <v>0.40280887700060602</v>
      </c>
      <c r="AO608" s="17">
        <v>9.52757027518399E-2</v>
      </c>
      <c r="AP608" s="17"/>
      <c r="AQ608" s="17">
        <v>0.28013218049045702</v>
      </c>
      <c r="AR608" s="17">
        <v>0.132596088856995</v>
      </c>
      <c r="AS608" s="17">
        <v>0.16732359718044401</v>
      </c>
      <c r="AT608" s="17">
        <v>8.2391578805839902E-2</v>
      </c>
      <c r="AU608" s="17">
        <v>0.286965401460412</v>
      </c>
      <c r="AV608" s="17"/>
      <c r="AW608" s="17">
        <v>0.148501775233401</v>
      </c>
      <c r="AX608" s="17">
        <v>0.23903489147207899</v>
      </c>
      <c r="AY608" s="17">
        <v>0.26503810035498598</v>
      </c>
      <c r="AZ608" s="17">
        <v>0.26154180519852899</v>
      </c>
      <c r="BA608" s="17">
        <v>0.24455536475345699</v>
      </c>
      <c r="BB608" s="17"/>
      <c r="BC608" s="17">
        <v>0.173977359640374</v>
      </c>
      <c r="BD608" s="17">
        <v>0.242043540221385</v>
      </c>
      <c r="BE608" s="17">
        <v>0.30014121296253199</v>
      </c>
      <c r="BF608" s="17"/>
      <c r="BG608" s="17">
        <v>0.20788026189822401</v>
      </c>
      <c r="BH608" s="17">
        <v>0.24939352191953301</v>
      </c>
      <c r="BI608" s="17">
        <v>0.30173358787605598</v>
      </c>
    </row>
    <row r="609" spans="2:61" x14ac:dyDescent="0.3">
      <c r="B609" t="s">
        <v>336</v>
      </c>
      <c r="C609" s="17">
        <v>9.1282278636226094E-2</v>
      </c>
      <c r="D609" s="17">
        <v>7.9517188337898503E-2</v>
      </c>
      <c r="E609" s="17">
        <v>0.101035256401432</v>
      </c>
      <c r="F609" s="17"/>
      <c r="G609" s="17">
        <v>6.7023379601672206E-2</v>
      </c>
      <c r="H609" s="17">
        <v>0.109806306854195</v>
      </c>
      <c r="I609" s="17"/>
      <c r="J609" s="17">
        <v>1.7420892251047201E-2</v>
      </c>
      <c r="K609" s="17">
        <v>0.13325623559504701</v>
      </c>
      <c r="L609" s="17">
        <v>8.1142947352525904E-2</v>
      </c>
      <c r="M609" s="17">
        <v>0.114061830430188</v>
      </c>
      <c r="N609" s="17">
        <v>6.5287558254624997E-2</v>
      </c>
      <c r="O609" s="17">
        <v>6.16538711745718E-2</v>
      </c>
      <c r="P609" s="17">
        <v>0.15860377969695999</v>
      </c>
      <c r="Q609" s="17">
        <v>6.4662026993237198E-2</v>
      </c>
      <c r="R609" s="17">
        <v>0.110327637533758</v>
      </c>
      <c r="S609" s="17"/>
      <c r="T609" s="17">
        <v>6.9464984264809099E-2</v>
      </c>
      <c r="U609" s="17">
        <v>0.10557480093355499</v>
      </c>
      <c r="V609" s="17"/>
      <c r="W609" s="17">
        <v>9.9699392972246198E-2</v>
      </c>
      <c r="X609" s="17">
        <v>4.5145071632852599E-2</v>
      </c>
      <c r="Y609" s="17"/>
      <c r="Z609" s="17">
        <v>8.2926026603583697E-2</v>
      </c>
      <c r="AA609" s="17">
        <v>0.10248169794791499</v>
      </c>
      <c r="AB609" s="17"/>
      <c r="AC609" s="17">
        <v>9.1132158654869205E-2</v>
      </c>
      <c r="AD609" s="17">
        <v>9.1645385797140599E-2</v>
      </c>
      <c r="AE609" s="17">
        <v>0</v>
      </c>
      <c r="AF609" s="17"/>
      <c r="AG609" s="17">
        <v>6.4754534859141996E-2</v>
      </c>
      <c r="AH609" s="17">
        <v>0.11312128822093501</v>
      </c>
      <c r="AI609" s="17"/>
      <c r="AJ609" s="17">
        <v>4.9612051649999697E-2</v>
      </c>
      <c r="AK609" s="17">
        <v>0.112017928360948</v>
      </c>
      <c r="AL609" s="17"/>
      <c r="AM609" s="17">
        <v>9.6161488688230795E-2</v>
      </c>
      <c r="AN609" s="17">
        <v>0.13059186272968301</v>
      </c>
      <c r="AO609" s="17">
        <v>5.2151730521593699E-2</v>
      </c>
      <c r="AP609" s="17"/>
      <c r="AQ609" s="17">
        <v>0.11280009441751</v>
      </c>
      <c r="AR609" s="17">
        <v>6.9408855013933499E-2</v>
      </c>
      <c r="AS609" s="17">
        <v>4.9938628703518402E-2</v>
      </c>
      <c r="AT609" s="17">
        <v>4.6194050172725397E-2</v>
      </c>
      <c r="AU609" s="17">
        <v>0.113043349842188</v>
      </c>
      <c r="AV609" s="17"/>
      <c r="AW609" s="17">
        <v>6.1481867563532203E-2</v>
      </c>
      <c r="AX609" s="17">
        <v>8.3382660520455301E-2</v>
      </c>
      <c r="AY609" s="17">
        <v>9.5534406549655296E-2</v>
      </c>
      <c r="AZ609" s="17">
        <v>0.116325442945511</v>
      </c>
      <c r="BA609" s="17">
        <v>0.133599339911876</v>
      </c>
      <c r="BB609" s="17"/>
      <c r="BC609" s="17">
        <v>8.0390473730098E-2</v>
      </c>
      <c r="BD609" s="17">
        <v>8.5950525033194794E-2</v>
      </c>
      <c r="BE609" s="17">
        <v>0.134350506887423</v>
      </c>
      <c r="BF609" s="17"/>
      <c r="BG609" s="17">
        <v>8.67533220990645E-2</v>
      </c>
      <c r="BH609" s="17">
        <v>0.11005830109059</v>
      </c>
      <c r="BI609" s="17">
        <v>9.8969528992378902E-2</v>
      </c>
    </row>
    <row r="610" spans="2:61" x14ac:dyDescent="0.3">
      <c r="B610" t="s">
        <v>337</v>
      </c>
      <c r="C610" s="17">
        <v>2.79260738301958E-2</v>
      </c>
      <c r="D610" s="17">
        <v>1.5741383961096499E-2</v>
      </c>
      <c r="E610" s="17">
        <v>3.7825106108062702E-2</v>
      </c>
      <c r="F610" s="17"/>
      <c r="G610" s="17">
        <v>1.7671591186178299E-2</v>
      </c>
      <c r="H610" s="17">
        <v>3.3963438421376002E-2</v>
      </c>
      <c r="I610" s="17"/>
      <c r="J610" s="17">
        <v>0</v>
      </c>
      <c r="K610" s="17">
        <v>2.39282816716298E-2</v>
      </c>
      <c r="L610" s="17">
        <v>1.3943899665991201E-2</v>
      </c>
      <c r="M610" s="17">
        <v>7.0274575159326405E-2</v>
      </c>
      <c r="N610" s="17">
        <v>2.08533322066515E-2</v>
      </c>
      <c r="O610" s="17">
        <v>3.0891678375397601E-2</v>
      </c>
      <c r="P610" s="17">
        <v>3.6453741189762599E-2</v>
      </c>
      <c r="Q610" s="17">
        <v>1.3559010946290801E-2</v>
      </c>
      <c r="R610" s="17">
        <v>4.0359065287588203E-2</v>
      </c>
      <c r="S610" s="17"/>
      <c r="T610" s="17">
        <v>1.7488965861024001E-2</v>
      </c>
      <c r="U610" s="17">
        <v>3.47634293624405E-2</v>
      </c>
      <c r="V610" s="17"/>
      <c r="W610" s="17">
        <v>3.0031255002339399E-2</v>
      </c>
      <c r="X610" s="17">
        <v>1.63868246717109E-2</v>
      </c>
      <c r="Y610" s="17"/>
      <c r="Z610" s="17">
        <v>3.2984077337485401E-2</v>
      </c>
      <c r="AA610" s="17">
        <v>1.8733264524733E-2</v>
      </c>
      <c r="AB610" s="17"/>
      <c r="AC610" s="17">
        <v>3.09488923181198E-2</v>
      </c>
      <c r="AD610" s="17">
        <v>2.0614541886292199E-2</v>
      </c>
      <c r="AE610" s="17">
        <v>0</v>
      </c>
      <c r="AF610" s="17"/>
      <c r="AG610" s="17">
        <v>3.1119709402457198E-2</v>
      </c>
      <c r="AH610" s="17">
        <v>2.6309752277092799E-2</v>
      </c>
      <c r="AI610" s="17"/>
      <c r="AJ610" s="17">
        <v>1.3880465960841699E-2</v>
      </c>
      <c r="AK610" s="17">
        <v>3.5222274161879098E-2</v>
      </c>
      <c r="AL610" s="17"/>
      <c r="AM610" s="17">
        <v>2.6404313185331901E-2</v>
      </c>
      <c r="AN610" s="17">
        <v>0</v>
      </c>
      <c r="AO610" s="17">
        <v>1.13791463394355E-2</v>
      </c>
      <c r="AP610" s="17"/>
      <c r="AQ610" s="17">
        <v>3.2621445594972702E-2</v>
      </c>
      <c r="AR610" s="17">
        <v>0</v>
      </c>
      <c r="AS610" s="17">
        <v>1.01483448065287E-2</v>
      </c>
      <c r="AT610" s="17">
        <v>1.53075711800539E-2</v>
      </c>
      <c r="AU610" s="17">
        <v>7.3401661775796601E-2</v>
      </c>
      <c r="AV610" s="17"/>
      <c r="AW610" s="17">
        <v>3.6537650185404099E-3</v>
      </c>
      <c r="AX610" s="17">
        <v>1.9660653587106801E-2</v>
      </c>
      <c r="AY610" s="17">
        <v>3.2676798665615098E-2</v>
      </c>
      <c r="AZ610" s="17">
        <v>6.2270955113005101E-2</v>
      </c>
      <c r="BA610" s="17">
        <v>4.0324920669149597E-2</v>
      </c>
      <c r="BB610" s="17"/>
      <c r="BC610" s="17">
        <v>1.47829622159027E-2</v>
      </c>
      <c r="BD610" s="17">
        <v>2.9532505864317601E-2</v>
      </c>
      <c r="BE610" s="17">
        <v>4.1141891409621899E-2</v>
      </c>
      <c r="BF610" s="17"/>
      <c r="BG610" s="17">
        <v>2.4955037091829099E-2</v>
      </c>
      <c r="BH610" s="17">
        <v>7.5847155624297396E-3</v>
      </c>
      <c r="BI610" s="17">
        <v>4.5947922200333301E-2</v>
      </c>
    </row>
    <row r="611" spans="2:61" x14ac:dyDescent="0.3">
      <c r="B611" t="s">
        <v>85</v>
      </c>
      <c r="C611" s="17">
        <v>2.4134801898523999E-2</v>
      </c>
      <c r="D611" s="17">
        <v>8.41483057362734E-3</v>
      </c>
      <c r="E611" s="17">
        <v>3.6869922836378299E-2</v>
      </c>
      <c r="F611" s="17"/>
      <c r="G611" s="17">
        <v>9.8506430478289293E-3</v>
      </c>
      <c r="H611" s="17">
        <v>3.5892072150724798E-2</v>
      </c>
      <c r="I611" s="17"/>
      <c r="J611" s="17">
        <v>1.7420892251047201E-2</v>
      </c>
      <c r="K611" s="17">
        <v>2.3369623300285299E-2</v>
      </c>
      <c r="L611" s="17">
        <v>6.0582709119417398E-2</v>
      </c>
      <c r="M611" s="17">
        <v>7.5706793139166803E-3</v>
      </c>
      <c r="N611" s="17">
        <v>3.0697555937079998E-2</v>
      </c>
      <c r="O611" s="17">
        <v>2.3657766735070199E-2</v>
      </c>
      <c r="P611" s="17">
        <v>1.5766535396291699E-2</v>
      </c>
      <c r="Q611" s="17">
        <v>2.7118021892581699E-2</v>
      </c>
      <c r="R611" s="17">
        <v>1.7119333814598601E-2</v>
      </c>
      <c r="S611" s="17"/>
      <c r="T611" s="17">
        <v>9.4617004083830097E-3</v>
      </c>
      <c r="U611" s="17">
        <v>3.3747159262760798E-2</v>
      </c>
      <c r="V611" s="17"/>
      <c r="W611" s="17">
        <v>2.4883089770397E-2</v>
      </c>
      <c r="X611" s="17">
        <v>2.0033169074674201E-2</v>
      </c>
      <c r="Y611" s="17"/>
      <c r="Z611" s="17">
        <v>1.9417105435552199E-2</v>
      </c>
      <c r="AA611" s="17">
        <v>3.1303129416008497E-2</v>
      </c>
      <c r="AB611" s="17"/>
      <c r="AC611" s="17">
        <v>1.96566297504993E-2</v>
      </c>
      <c r="AD611" s="17">
        <v>3.4966513707018698E-2</v>
      </c>
      <c r="AE611" s="17">
        <v>0</v>
      </c>
      <c r="AF611" s="17"/>
      <c r="AG611" s="17">
        <v>8.6255709722467197E-3</v>
      </c>
      <c r="AH611" s="17">
        <v>3.8301330815090899E-2</v>
      </c>
      <c r="AI611" s="17"/>
      <c r="AJ611" s="17">
        <v>1.23547836384076E-2</v>
      </c>
      <c r="AK611" s="17">
        <v>3.0265945006820401E-2</v>
      </c>
      <c r="AL611" s="17"/>
      <c r="AM611" s="17">
        <v>2.33485561313049E-2</v>
      </c>
      <c r="AN611" s="17">
        <v>5.6777052750943302E-2</v>
      </c>
      <c r="AO611" s="17">
        <v>1.3655398539398501E-2</v>
      </c>
      <c r="AP611" s="17"/>
      <c r="AQ611" s="17">
        <v>2.6236755221095798E-2</v>
      </c>
      <c r="AR611" s="17">
        <v>3.6827677510727498E-2</v>
      </c>
      <c r="AS611" s="17">
        <v>1.6030598492512899E-2</v>
      </c>
      <c r="AT611" s="17">
        <v>5.6556282922023502E-3</v>
      </c>
      <c r="AU611" s="17">
        <v>5.0565202577582298E-2</v>
      </c>
      <c r="AV611" s="17"/>
      <c r="AW611" s="17">
        <v>2.1367297420952201E-2</v>
      </c>
      <c r="AX611" s="17">
        <v>1.9860096044853399E-2</v>
      </c>
      <c r="AY611" s="17">
        <v>3.5241794808817201E-2</v>
      </c>
      <c r="AZ611" s="17">
        <v>1.2460507115039701E-2</v>
      </c>
      <c r="BA611" s="17">
        <v>4.26915577528083E-2</v>
      </c>
      <c r="BB611" s="17"/>
      <c r="BC611" s="17">
        <v>1.18951876565749E-2</v>
      </c>
      <c r="BD611" s="17">
        <v>2.2775191701037902E-2</v>
      </c>
      <c r="BE611" s="17">
        <v>3.5916296798436997E-2</v>
      </c>
      <c r="BF611" s="17"/>
      <c r="BG611" s="17">
        <v>2.1761322623861799E-2</v>
      </c>
      <c r="BH611" s="17">
        <v>5.5206033363383103E-2</v>
      </c>
      <c r="BI611" s="17">
        <v>1.9590771612355101E-2</v>
      </c>
    </row>
    <row r="612" spans="2:61" x14ac:dyDescent="0.3">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row>
    <row r="613" spans="2:61" x14ac:dyDescent="0.3">
      <c r="B613" s="6" t="s">
        <v>400</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row>
    <row r="614" spans="2:61" x14ac:dyDescent="0.3">
      <c r="B614" s="21" t="s">
        <v>416</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row>
    <row r="615" spans="2:61" x14ac:dyDescent="0.3">
      <c r="B615" t="s">
        <v>333</v>
      </c>
      <c r="C615" s="17">
        <v>0.232123031959033</v>
      </c>
      <c r="D615" s="17">
        <v>0.25561924190664997</v>
      </c>
      <c r="E615" s="17">
        <v>0.21238600653963899</v>
      </c>
      <c r="F615" s="17"/>
      <c r="G615" s="17">
        <v>0.28866560807712199</v>
      </c>
      <c r="H615" s="17">
        <v>0.187968675680385</v>
      </c>
      <c r="I615" s="17"/>
      <c r="J615" s="17">
        <v>0.360930948202067</v>
      </c>
      <c r="K615" s="17">
        <v>0.17170227697176199</v>
      </c>
      <c r="L615" s="17">
        <v>0.179435492597702</v>
      </c>
      <c r="M615" s="17">
        <v>0.15622992183706899</v>
      </c>
      <c r="N615" s="17">
        <v>0.258343002167852</v>
      </c>
      <c r="O615" s="17">
        <v>0.25743358366291402</v>
      </c>
      <c r="P615" s="17">
        <v>0.245933282135919</v>
      </c>
      <c r="Q615" s="17">
        <v>0.22865963698101999</v>
      </c>
      <c r="R615" s="17">
        <v>0.235312112294388</v>
      </c>
      <c r="S615" s="17"/>
      <c r="T615" s="17">
        <v>0.320502775414435</v>
      </c>
      <c r="U615" s="17">
        <v>0.17422541035369701</v>
      </c>
      <c r="V615" s="17"/>
      <c r="W615" s="17">
        <v>0.214711823999885</v>
      </c>
      <c r="X615" s="17">
        <v>0.327560075311571</v>
      </c>
      <c r="Y615" s="17"/>
      <c r="Z615" s="17">
        <v>0.23020122917752001</v>
      </c>
      <c r="AA615" s="17">
        <v>0.235398948914531</v>
      </c>
      <c r="AB615" s="17"/>
      <c r="AC615" s="17">
        <v>0.24951157420488901</v>
      </c>
      <c r="AD615" s="17">
        <v>0.190063979258252</v>
      </c>
      <c r="AE615" s="17">
        <v>0</v>
      </c>
      <c r="AF615" s="17"/>
      <c r="AG615" s="17">
        <v>0.30778862464726298</v>
      </c>
      <c r="AH615" s="17">
        <v>0.16486655825479701</v>
      </c>
      <c r="AI615" s="17"/>
      <c r="AJ615" s="17">
        <v>0.398481980866701</v>
      </c>
      <c r="AK615" s="17">
        <v>0.15382090432526899</v>
      </c>
      <c r="AL615" s="17"/>
      <c r="AM615" s="17">
        <v>0.20667005689465801</v>
      </c>
      <c r="AN615" s="17">
        <v>0.123061667852219</v>
      </c>
      <c r="AO615" s="17">
        <v>0.44599874029886499</v>
      </c>
      <c r="AP615" s="17"/>
      <c r="AQ615" s="17">
        <v>0.14855763053099999</v>
      </c>
      <c r="AR615" s="17">
        <v>0.34636183540625598</v>
      </c>
      <c r="AS615" s="17">
        <v>0.364385793087381</v>
      </c>
      <c r="AT615" s="17">
        <v>0.480396407799278</v>
      </c>
      <c r="AU615" s="17">
        <v>0.118064489395177</v>
      </c>
      <c r="AV615" s="17"/>
      <c r="AW615" s="17">
        <v>0.32123460608579701</v>
      </c>
      <c r="AX615" s="17">
        <v>0.241316815190074</v>
      </c>
      <c r="AY615" s="17">
        <v>0.183920149468523</v>
      </c>
      <c r="AZ615" s="17">
        <v>0.20325840551973601</v>
      </c>
      <c r="BA615" s="17">
        <v>0.17259745143041799</v>
      </c>
      <c r="BB615" s="17"/>
      <c r="BC615" s="17">
        <v>0.31215610718739301</v>
      </c>
      <c r="BD615" s="17">
        <v>0.213587477584159</v>
      </c>
      <c r="BE615" s="17">
        <v>0.187881726012119</v>
      </c>
      <c r="BF615" s="17"/>
      <c r="BG615" s="17">
        <v>0.24263001161429401</v>
      </c>
      <c r="BH615" s="17">
        <v>0.24888622554682899</v>
      </c>
      <c r="BI615" s="17">
        <v>0.19148469815864</v>
      </c>
    </row>
    <row r="616" spans="2:61" x14ac:dyDescent="0.3">
      <c r="B616" t="s">
        <v>334</v>
      </c>
      <c r="C616" s="17">
        <v>0.35773622978536401</v>
      </c>
      <c r="D616" s="17">
        <v>0.412345248095216</v>
      </c>
      <c r="E616" s="17">
        <v>0.31331919416534199</v>
      </c>
      <c r="F616" s="17"/>
      <c r="G616" s="17">
        <v>0.394248056126348</v>
      </c>
      <c r="H616" s="17">
        <v>0.33073734394708099</v>
      </c>
      <c r="I616" s="17"/>
      <c r="J616" s="17">
        <v>0.42695752100762602</v>
      </c>
      <c r="K616" s="17">
        <v>0.37515873824495599</v>
      </c>
      <c r="L616" s="17">
        <v>0.34410977233873602</v>
      </c>
      <c r="M616" s="17">
        <v>0.34885698766284801</v>
      </c>
      <c r="N616" s="17">
        <v>0.33297463968616903</v>
      </c>
      <c r="O616" s="17">
        <v>0.29046333339114699</v>
      </c>
      <c r="P616" s="17">
        <v>0.35354390076553299</v>
      </c>
      <c r="Q616" s="17">
        <v>0.42067370237719598</v>
      </c>
      <c r="R616" s="17">
        <v>0.33561813288736198</v>
      </c>
      <c r="S616" s="17"/>
      <c r="T616" s="17">
        <v>0.39174176939852401</v>
      </c>
      <c r="U616" s="17">
        <v>0.33545918090479698</v>
      </c>
      <c r="V616" s="17"/>
      <c r="W616" s="17">
        <v>0.34819080819367898</v>
      </c>
      <c r="X616" s="17">
        <v>0.41005809145064098</v>
      </c>
      <c r="Y616" s="17"/>
      <c r="Z616" s="17">
        <v>0.35842126051052903</v>
      </c>
      <c r="AA616" s="17">
        <v>0.35815043574711702</v>
      </c>
      <c r="AB616" s="17"/>
      <c r="AC616" s="17">
        <v>0.35067456759982601</v>
      </c>
      <c r="AD616" s="17">
        <v>0.37481683480775801</v>
      </c>
      <c r="AE616" s="17">
        <v>0</v>
      </c>
      <c r="AF616" s="17"/>
      <c r="AG616" s="17">
        <v>0.36365426930869899</v>
      </c>
      <c r="AH616" s="17">
        <v>0.35648970211368403</v>
      </c>
      <c r="AI616" s="17"/>
      <c r="AJ616" s="17">
        <v>0.381543021949452</v>
      </c>
      <c r="AK616" s="17">
        <v>0.349715614580348</v>
      </c>
      <c r="AL616" s="17"/>
      <c r="AM616" s="17">
        <v>0.378141391680825</v>
      </c>
      <c r="AN616" s="17">
        <v>0.27191255078188697</v>
      </c>
      <c r="AO616" s="17">
        <v>0.330699088248603</v>
      </c>
      <c r="AP616" s="17"/>
      <c r="AQ616" s="17">
        <v>0.36359214563028303</v>
      </c>
      <c r="AR616" s="17">
        <v>0.36819699967052899</v>
      </c>
      <c r="AS616" s="17">
        <v>0.42193367649476698</v>
      </c>
      <c r="AT616" s="17">
        <v>0.31775367720395498</v>
      </c>
      <c r="AU616" s="17">
        <v>0.16949076656360701</v>
      </c>
      <c r="AV616" s="17"/>
      <c r="AW616" s="17">
        <v>0.40544667386441702</v>
      </c>
      <c r="AX616" s="17">
        <v>0.38227660406741598</v>
      </c>
      <c r="AY616" s="17">
        <v>0.34818730336777298</v>
      </c>
      <c r="AZ616" s="17">
        <v>0.28308508513150699</v>
      </c>
      <c r="BA616" s="17">
        <v>0.31122540693765399</v>
      </c>
      <c r="BB616" s="17"/>
      <c r="BC616" s="17">
        <v>0.38254858397352398</v>
      </c>
      <c r="BD616" s="17">
        <v>0.37631305037948098</v>
      </c>
      <c r="BE616" s="17">
        <v>0.24873058872182599</v>
      </c>
      <c r="BF616" s="17"/>
      <c r="BG616" s="17">
        <v>0.39005074802412798</v>
      </c>
      <c r="BH616" s="17">
        <v>0.30027175979558501</v>
      </c>
      <c r="BI616" s="17">
        <v>0.27228340573573301</v>
      </c>
    </row>
    <row r="617" spans="2:61" x14ac:dyDescent="0.3">
      <c r="B617" t="s">
        <v>335</v>
      </c>
      <c r="C617" s="17">
        <v>0.22133283408798299</v>
      </c>
      <c r="D617" s="17">
        <v>0.19694551980706801</v>
      </c>
      <c r="E617" s="17">
        <v>0.24164662622949601</v>
      </c>
      <c r="F617" s="17"/>
      <c r="G617" s="17">
        <v>0.18203946640356</v>
      </c>
      <c r="H617" s="17">
        <v>0.25480331493910802</v>
      </c>
      <c r="I617" s="17"/>
      <c r="J617" s="17">
        <v>0.104834339012345</v>
      </c>
      <c r="K617" s="17">
        <v>0.227178952777537</v>
      </c>
      <c r="L617" s="17">
        <v>0.27619950212044397</v>
      </c>
      <c r="M617" s="17">
        <v>0.29362771185745601</v>
      </c>
      <c r="N617" s="17">
        <v>0.239116603893336</v>
      </c>
      <c r="O617" s="17">
        <v>0.239941271845134</v>
      </c>
      <c r="P617" s="17">
        <v>0.22015826085700599</v>
      </c>
      <c r="Q617" s="17">
        <v>0.20053395161083401</v>
      </c>
      <c r="R617" s="17">
        <v>0.21039637651391799</v>
      </c>
      <c r="S617" s="17"/>
      <c r="T617" s="17">
        <v>0.16559089228755</v>
      </c>
      <c r="U617" s="17">
        <v>0.257849412748757</v>
      </c>
      <c r="V617" s="17"/>
      <c r="W617" s="17">
        <v>0.23697975353567799</v>
      </c>
      <c r="X617" s="17">
        <v>0.135566485586084</v>
      </c>
      <c r="Y617" s="17"/>
      <c r="Z617" s="17">
        <v>0.23439095464794599</v>
      </c>
      <c r="AA617" s="17">
        <v>0.20412132129172</v>
      </c>
      <c r="AB617" s="17"/>
      <c r="AC617" s="17">
        <v>0.223002304365326</v>
      </c>
      <c r="AD617" s="17">
        <v>0.21729475329982001</v>
      </c>
      <c r="AE617" s="17">
        <v>0</v>
      </c>
      <c r="AF617" s="17"/>
      <c r="AG617" s="17">
        <v>0.185350552912115</v>
      </c>
      <c r="AH617" s="17">
        <v>0.248367784722271</v>
      </c>
      <c r="AI617" s="17"/>
      <c r="AJ617" s="17">
        <v>0.14403459787744</v>
      </c>
      <c r="AK617" s="17">
        <v>0.25066617026024102</v>
      </c>
      <c r="AL617" s="17"/>
      <c r="AM617" s="17">
        <v>0.21790906895512599</v>
      </c>
      <c r="AN617" s="17">
        <v>0.26851462102715901</v>
      </c>
      <c r="AO617" s="17">
        <v>0.13274746837328399</v>
      </c>
      <c r="AP617" s="17"/>
      <c r="AQ617" s="17">
        <v>0.245491693755549</v>
      </c>
      <c r="AR617" s="17">
        <v>0.128839153122948</v>
      </c>
      <c r="AS617" s="17">
        <v>0.13740229121018399</v>
      </c>
      <c r="AT617" s="17">
        <v>0.13409673678555301</v>
      </c>
      <c r="AU617" s="17">
        <v>0.43923291976252798</v>
      </c>
      <c r="AV617" s="17"/>
      <c r="AW617" s="17">
        <v>0.184395764409782</v>
      </c>
      <c r="AX617" s="17">
        <v>0.19306598034954001</v>
      </c>
      <c r="AY617" s="17">
        <v>0.27163247561647702</v>
      </c>
      <c r="AZ617" s="17">
        <v>0.24524994453972601</v>
      </c>
      <c r="BA617" s="17">
        <v>0.251758413648343</v>
      </c>
      <c r="BB617" s="17"/>
      <c r="BC617" s="17">
        <v>0.15618289153734</v>
      </c>
      <c r="BD617" s="17">
        <v>0.22801892107750199</v>
      </c>
      <c r="BE617" s="17">
        <v>0.24072289464374499</v>
      </c>
      <c r="BF617" s="17"/>
      <c r="BG617" s="17">
        <v>0.20305542768738899</v>
      </c>
      <c r="BH617" s="17">
        <v>0.249441125315815</v>
      </c>
      <c r="BI617" s="17">
        <v>0.27099410453184097</v>
      </c>
    </row>
    <row r="618" spans="2:61" x14ac:dyDescent="0.3">
      <c r="B618" t="s">
        <v>336</v>
      </c>
      <c r="C618" s="17">
        <v>0.113444112371241</v>
      </c>
      <c r="D618" s="17">
        <v>9.4587538659911E-2</v>
      </c>
      <c r="E618" s="17">
        <v>0.128976221406192</v>
      </c>
      <c r="F618" s="17"/>
      <c r="G618" s="17">
        <v>9.6306892782485498E-2</v>
      </c>
      <c r="H618" s="17">
        <v>0.126669253000534</v>
      </c>
      <c r="I618" s="17"/>
      <c r="J618" s="17">
        <v>6.7290224258637593E-2</v>
      </c>
      <c r="K618" s="17">
        <v>0.11952445265900299</v>
      </c>
      <c r="L618" s="17">
        <v>0.110094574513234</v>
      </c>
      <c r="M618" s="17">
        <v>0.12344012416938401</v>
      </c>
      <c r="N618" s="17">
        <v>0.105021831849368</v>
      </c>
      <c r="O618" s="17">
        <v>0.14704565388907401</v>
      </c>
      <c r="P618" s="17">
        <v>0.11881007508149601</v>
      </c>
      <c r="Q618" s="17">
        <v>0.10945567619207699</v>
      </c>
      <c r="R618" s="17">
        <v>0.12215447979701501</v>
      </c>
      <c r="S618" s="17"/>
      <c r="T618" s="17">
        <v>7.4725728729555504E-2</v>
      </c>
      <c r="U618" s="17">
        <v>0.13880854813007401</v>
      </c>
      <c r="V618" s="17"/>
      <c r="W618" s="17">
        <v>0.119862175890236</v>
      </c>
      <c r="X618" s="17">
        <v>7.8264416181365995E-2</v>
      </c>
      <c r="Y618" s="17"/>
      <c r="Z618" s="17">
        <v>0.111832088147249</v>
      </c>
      <c r="AA618" s="17">
        <v>0.113240180174488</v>
      </c>
      <c r="AB618" s="17"/>
      <c r="AC618" s="17">
        <v>0.102725926452633</v>
      </c>
      <c r="AD618" s="17">
        <v>0.13936904270949299</v>
      </c>
      <c r="AE618" s="17">
        <v>0</v>
      </c>
      <c r="AF618" s="17"/>
      <c r="AG618" s="17">
        <v>7.9346554656122906E-2</v>
      </c>
      <c r="AH618" s="17">
        <v>0.14409096964183701</v>
      </c>
      <c r="AI618" s="17"/>
      <c r="AJ618" s="17">
        <v>4.4957848912601801E-2</v>
      </c>
      <c r="AK618" s="17">
        <v>0.147592719963409</v>
      </c>
      <c r="AL618" s="17"/>
      <c r="AM618" s="17">
        <v>0.12610679407740599</v>
      </c>
      <c r="AN618" s="17">
        <v>0.11671286666734</v>
      </c>
      <c r="AO618" s="17">
        <v>5.7651355643096203E-2</v>
      </c>
      <c r="AP618" s="17"/>
      <c r="AQ618" s="17">
        <v>0.15635790378901901</v>
      </c>
      <c r="AR618" s="17">
        <v>7.2730421086591293E-2</v>
      </c>
      <c r="AS618" s="17">
        <v>4.3703261421454899E-2</v>
      </c>
      <c r="AT618" s="17">
        <v>5.2445607031160003E-2</v>
      </c>
      <c r="AU618" s="17">
        <v>7.8218390320999101E-2</v>
      </c>
      <c r="AV618" s="17"/>
      <c r="AW618" s="17">
        <v>6.8254538276251095E-2</v>
      </c>
      <c r="AX618" s="17">
        <v>0.120896997488999</v>
      </c>
      <c r="AY618" s="17">
        <v>0.12029591186308</v>
      </c>
      <c r="AZ618" s="17">
        <v>0.121551998470055</v>
      </c>
      <c r="BA618" s="17">
        <v>0.14861965164583399</v>
      </c>
      <c r="BB618" s="17"/>
      <c r="BC618" s="17">
        <v>0.10604035706621701</v>
      </c>
      <c r="BD618" s="17">
        <v>0.116750941042321</v>
      </c>
      <c r="BE618" s="17">
        <v>0.13372521381358199</v>
      </c>
      <c r="BF618" s="17"/>
      <c r="BG618" s="17">
        <v>0.105706566342708</v>
      </c>
      <c r="BH618" s="17">
        <v>0.10432116310522201</v>
      </c>
      <c r="BI618" s="17">
        <v>0.142944640610669</v>
      </c>
    </row>
    <row r="619" spans="2:61" x14ac:dyDescent="0.3">
      <c r="B619" t="s">
        <v>337</v>
      </c>
      <c r="C619" s="17">
        <v>5.3028157101255698E-2</v>
      </c>
      <c r="D619" s="17">
        <v>2.95160874093995E-2</v>
      </c>
      <c r="E619" s="17">
        <v>7.2127127096026297E-2</v>
      </c>
      <c r="F619" s="17"/>
      <c r="G619" s="17">
        <v>2.86145489197107E-2</v>
      </c>
      <c r="H619" s="17">
        <v>6.7423159555663401E-2</v>
      </c>
      <c r="I619" s="17"/>
      <c r="J619" s="17">
        <v>2.2566075268277499E-2</v>
      </c>
      <c r="K619" s="17">
        <v>7.4354473725131098E-2</v>
      </c>
      <c r="L619" s="17">
        <v>5.3587790306812301E-2</v>
      </c>
      <c r="M619" s="17">
        <v>5.3543942307124302E-2</v>
      </c>
      <c r="N619" s="17">
        <v>3.2953851610305403E-2</v>
      </c>
      <c r="O619" s="17">
        <v>5.37079975996195E-2</v>
      </c>
      <c r="P619" s="17">
        <v>5.38397837890578E-2</v>
      </c>
      <c r="Q619" s="17">
        <v>4.0677032838872501E-2</v>
      </c>
      <c r="R619" s="17">
        <v>7.3279167034328005E-2</v>
      </c>
      <c r="S619" s="17"/>
      <c r="T619" s="17">
        <v>3.3135653862417201E-2</v>
      </c>
      <c r="U619" s="17">
        <v>6.6059747602379898E-2</v>
      </c>
      <c r="V619" s="17"/>
      <c r="W619" s="17">
        <v>6.0834481928040099E-2</v>
      </c>
      <c r="X619" s="17">
        <v>1.02389053350472E-2</v>
      </c>
      <c r="Y619" s="17"/>
      <c r="Z619" s="17">
        <v>4.6762954824689902E-2</v>
      </c>
      <c r="AA619" s="17">
        <v>6.0740865310775001E-2</v>
      </c>
      <c r="AB619" s="17"/>
      <c r="AC619" s="17">
        <v>5.4801727470560203E-2</v>
      </c>
      <c r="AD619" s="17">
        <v>4.8738281125659998E-2</v>
      </c>
      <c r="AE619" s="17">
        <v>0</v>
      </c>
      <c r="AF619" s="17"/>
      <c r="AG619" s="17">
        <v>4.91627878921711E-2</v>
      </c>
      <c r="AH619" s="17">
        <v>5.8417957265296E-2</v>
      </c>
      <c r="AI619" s="17"/>
      <c r="AJ619" s="17">
        <v>1.9865618856383702E-2</v>
      </c>
      <c r="AK619" s="17">
        <v>7.0040733557013193E-2</v>
      </c>
      <c r="AL619" s="17"/>
      <c r="AM619" s="17">
        <v>5.52053905237299E-2</v>
      </c>
      <c r="AN619" s="17">
        <v>0.104499970988956</v>
      </c>
      <c r="AO619" s="17">
        <v>1.0903280370645601E-2</v>
      </c>
      <c r="AP619" s="17"/>
      <c r="AQ619" s="17">
        <v>6.8815209126627905E-2</v>
      </c>
      <c r="AR619" s="17">
        <v>2.1810025527940199E-2</v>
      </c>
      <c r="AS619" s="17">
        <v>1.9564956127365401E-2</v>
      </c>
      <c r="AT619" s="17">
        <v>7.1379426793881599E-3</v>
      </c>
      <c r="AU619" s="17">
        <v>0.102926820927461</v>
      </c>
      <c r="AV619" s="17"/>
      <c r="AW619" s="17">
        <v>1.2992035826425601E-2</v>
      </c>
      <c r="AX619" s="17">
        <v>4.2839108987868198E-2</v>
      </c>
      <c r="AY619" s="17">
        <v>4.0352909082345699E-2</v>
      </c>
      <c r="AZ619" s="17">
        <v>0.12896259182066699</v>
      </c>
      <c r="BA619" s="17">
        <v>7.4546571371100198E-2</v>
      </c>
      <c r="BB619" s="17"/>
      <c r="BC619" s="17">
        <v>3.64478459551872E-2</v>
      </c>
      <c r="BD619" s="17">
        <v>5.2958114262568599E-2</v>
      </c>
      <c r="BE619" s="17">
        <v>9.6176418815958495E-2</v>
      </c>
      <c r="BF619" s="17"/>
      <c r="BG619" s="17">
        <v>4.07332874578719E-2</v>
      </c>
      <c r="BH619" s="17">
        <v>6.5138990222014095E-2</v>
      </c>
      <c r="BI619" s="17">
        <v>8.8864709685211804E-2</v>
      </c>
    </row>
    <row r="620" spans="2:61" x14ac:dyDescent="0.3">
      <c r="B620" t="s">
        <v>85</v>
      </c>
      <c r="C620" s="17">
        <v>2.2335634695122099E-2</v>
      </c>
      <c r="D620" s="17">
        <v>1.0986364121754799E-2</v>
      </c>
      <c r="E620" s="17">
        <v>3.1544824563303903E-2</v>
      </c>
      <c r="F620" s="17"/>
      <c r="G620" s="17">
        <v>1.01254276907737E-2</v>
      </c>
      <c r="H620" s="17">
        <v>3.2398252877228598E-2</v>
      </c>
      <c r="I620" s="17"/>
      <c r="J620" s="17">
        <v>1.7420892251047201E-2</v>
      </c>
      <c r="K620" s="17">
        <v>3.2081105621611601E-2</v>
      </c>
      <c r="L620" s="17">
        <v>3.65728681230722E-2</v>
      </c>
      <c r="M620" s="17">
        <v>2.4301312166118701E-2</v>
      </c>
      <c r="N620" s="17">
        <v>3.1590070792970201E-2</v>
      </c>
      <c r="O620" s="17">
        <v>1.1408159612111E-2</v>
      </c>
      <c r="P620" s="17">
        <v>7.7146973709887497E-3</v>
      </c>
      <c r="Q620" s="17">
        <v>0</v>
      </c>
      <c r="R620" s="17">
        <v>2.3239731472989598E-2</v>
      </c>
      <c r="S620" s="17"/>
      <c r="T620" s="17">
        <v>1.4303180307518201E-2</v>
      </c>
      <c r="U620" s="17">
        <v>2.75977002602966E-2</v>
      </c>
      <c r="V620" s="17"/>
      <c r="W620" s="17">
        <v>1.9420956452481999E-2</v>
      </c>
      <c r="X620" s="17">
        <v>3.8312026135291201E-2</v>
      </c>
      <c r="Y620" s="17"/>
      <c r="Z620" s="17">
        <v>1.8391512692065699E-2</v>
      </c>
      <c r="AA620" s="17">
        <v>2.8348248561368299E-2</v>
      </c>
      <c r="AB620" s="17"/>
      <c r="AC620" s="17">
        <v>1.9283899906766499E-2</v>
      </c>
      <c r="AD620" s="17">
        <v>2.9717108799016501E-2</v>
      </c>
      <c r="AE620" s="17">
        <v>0</v>
      </c>
      <c r="AF620" s="17"/>
      <c r="AG620" s="17">
        <v>1.4697210583628601E-2</v>
      </c>
      <c r="AH620" s="17">
        <v>2.7767028002114599E-2</v>
      </c>
      <c r="AI620" s="17"/>
      <c r="AJ620" s="17">
        <v>1.1116931537421999E-2</v>
      </c>
      <c r="AK620" s="17">
        <v>2.8163857313720699E-2</v>
      </c>
      <c r="AL620" s="17"/>
      <c r="AM620" s="17">
        <v>1.5967297868254699E-2</v>
      </c>
      <c r="AN620" s="17">
        <v>0.11529832268244</v>
      </c>
      <c r="AO620" s="17">
        <v>2.2000067065506199E-2</v>
      </c>
      <c r="AP620" s="17"/>
      <c r="AQ620" s="17">
        <v>1.7185417167521599E-2</v>
      </c>
      <c r="AR620" s="17">
        <v>6.20615651857351E-2</v>
      </c>
      <c r="AS620" s="17">
        <v>1.30100216588479E-2</v>
      </c>
      <c r="AT620" s="17">
        <v>8.1696285006656894E-3</v>
      </c>
      <c r="AU620" s="17">
        <v>9.2066613030226799E-2</v>
      </c>
      <c r="AV620" s="17"/>
      <c r="AW620" s="17">
        <v>7.6763815373273696E-3</v>
      </c>
      <c r="AX620" s="17">
        <v>1.9604493916103201E-2</v>
      </c>
      <c r="AY620" s="17">
        <v>3.5611250601800301E-2</v>
      </c>
      <c r="AZ620" s="17">
        <v>1.7891974518309199E-2</v>
      </c>
      <c r="BA620" s="17">
        <v>4.12525049666514E-2</v>
      </c>
      <c r="BB620" s="17"/>
      <c r="BC620" s="17">
        <v>6.6242142803379601E-3</v>
      </c>
      <c r="BD620" s="17">
        <v>1.23714956539684E-2</v>
      </c>
      <c r="BE620" s="17">
        <v>9.2763157992769102E-2</v>
      </c>
      <c r="BF620" s="17"/>
      <c r="BG620" s="17">
        <v>1.7823958873608301E-2</v>
      </c>
      <c r="BH620" s="17">
        <v>3.1940736014535898E-2</v>
      </c>
      <c r="BI620" s="17">
        <v>3.3428441277906201E-2</v>
      </c>
    </row>
    <row r="621" spans="2:61" x14ac:dyDescent="0.3">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row>
    <row r="622" spans="2:61" x14ac:dyDescent="0.3">
      <c r="B622" s="6" t="s">
        <v>401</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row>
    <row r="623" spans="2:61" x14ac:dyDescent="0.3">
      <c r="B623" s="21" t="s">
        <v>416</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row>
    <row r="624" spans="2:61" x14ac:dyDescent="0.3">
      <c r="B624" t="s">
        <v>333</v>
      </c>
      <c r="C624" s="17">
        <v>0.227885943253927</v>
      </c>
      <c r="D624" s="17">
        <v>0.28144039782918701</v>
      </c>
      <c r="E624" s="17">
        <v>0.18543960487005501</v>
      </c>
      <c r="F624" s="17"/>
      <c r="G624" s="17">
        <v>0.28048404391510501</v>
      </c>
      <c r="H624" s="17">
        <v>0.186898900827901</v>
      </c>
      <c r="I624" s="17"/>
      <c r="J624" s="17">
        <v>0.35601311349543102</v>
      </c>
      <c r="K624" s="17">
        <v>0.17030179797203501</v>
      </c>
      <c r="L624" s="17">
        <v>0.184516319905945</v>
      </c>
      <c r="M624" s="17">
        <v>0.17353692994945</v>
      </c>
      <c r="N624" s="17">
        <v>0.30206626589094498</v>
      </c>
      <c r="O624" s="17">
        <v>0.187657198114764</v>
      </c>
      <c r="P624" s="17">
        <v>0.23279767590557299</v>
      </c>
      <c r="Q624" s="17">
        <v>0.164981198609533</v>
      </c>
      <c r="R624" s="17">
        <v>0.25222600253400501</v>
      </c>
      <c r="S624" s="17"/>
      <c r="T624" s="17">
        <v>0.30280737323984203</v>
      </c>
      <c r="U624" s="17">
        <v>0.178804870670319</v>
      </c>
      <c r="V624" s="17"/>
      <c r="W624" s="17">
        <v>0.21010214856124801</v>
      </c>
      <c r="X624" s="17">
        <v>0.325365267436376</v>
      </c>
      <c r="Y624" s="17"/>
      <c r="Z624" s="17">
        <v>0.23546238892876201</v>
      </c>
      <c r="AA624" s="17">
        <v>0.217134503288062</v>
      </c>
      <c r="AB624" s="17"/>
      <c r="AC624" s="17">
        <v>0.24948776636136</v>
      </c>
      <c r="AD624" s="17">
        <v>0.17563589240650601</v>
      </c>
      <c r="AE624" s="17">
        <v>0</v>
      </c>
      <c r="AF624" s="17"/>
      <c r="AG624" s="17">
        <v>0.31957680835659202</v>
      </c>
      <c r="AH624" s="17">
        <v>0.149704078047218</v>
      </c>
      <c r="AI624" s="17"/>
      <c r="AJ624" s="17">
        <v>0.40017693101513002</v>
      </c>
      <c r="AK624" s="17">
        <v>0.14389514608821499</v>
      </c>
      <c r="AL624" s="17"/>
      <c r="AM624" s="17">
        <v>0.202464317872912</v>
      </c>
      <c r="AN624" s="17">
        <v>5.76491613412198E-2</v>
      </c>
      <c r="AO624" s="17">
        <v>0.44194974304391899</v>
      </c>
      <c r="AP624" s="17"/>
      <c r="AQ624" s="17">
        <v>0.141873644331519</v>
      </c>
      <c r="AR624" s="17">
        <v>0.27238674745570102</v>
      </c>
      <c r="AS624" s="17">
        <v>0.36679327703921499</v>
      </c>
      <c r="AT624" s="17">
        <v>0.50048800804627003</v>
      </c>
      <c r="AU624" s="17">
        <v>0.1134006945848</v>
      </c>
      <c r="AV624" s="17"/>
      <c r="AW624" s="17">
        <v>0.30810841534836902</v>
      </c>
      <c r="AX624" s="17">
        <v>0.23629287273479199</v>
      </c>
      <c r="AY624" s="17">
        <v>0.185612923717383</v>
      </c>
      <c r="AZ624" s="17">
        <v>0.19354151598341501</v>
      </c>
      <c r="BA624" s="17">
        <v>0.18685978249445501</v>
      </c>
      <c r="BB624" s="17"/>
      <c r="BC624" s="17">
        <v>0.30437473675058502</v>
      </c>
      <c r="BD624" s="17">
        <v>0.20257423491813001</v>
      </c>
      <c r="BE624" s="17">
        <v>0.19276513153650801</v>
      </c>
      <c r="BF624" s="17"/>
      <c r="BG624" s="17">
        <v>0.25231037032014503</v>
      </c>
      <c r="BH624" s="17">
        <v>0.20942648447873899</v>
      </c>
      <c r="BI624" s="17">
        <v>0.155464734658251</v>
      </c>
    </row>
    <row r="625" spans="2:61" x14ac:dyDescent="0.3">
      <c r="B625" t="s">
        <v>334</v>
      </c>
      <c r="C625" s="17">
        <v>0.36669318393744399</v>
      </c>
      <c r="D625" s="17">
        <v>0.41284153781982402</v>
      </c>
      <c r="E625" s="17">
        <v>0.32911811693461601</v>
      </c>
      <c r="F625" s="17"/>
      <c r="G625" s="17">
        <v>0.39585208445921899</v>
      </c>
      <c r="H625" s="17">
        <v>0.34572123878087402</v>
      </c>
      <c r="I625" s="17"/>
      <c r="J625" s="17">
        <v>0.45597912582120698</v>
      </c>
      <c r="K625" s="17">
        <v>0.41577571915816303</v>
      </c>
      <c r="L625" s="17">
        <v>0.421924805162675</v>
      </c>
      <c r="M625" s="17">
        <v>0.33508656305847301</v>
      </c>
      <c r="N625" s="17">
        <v>0.35318668836512701</v>
      </c>
      <c r="O625" s="17">
        <v>0.30759367419612299</v>
      </c>
      <c r="P625" s="17">
        <v>0.29786211605737301</v>
      </c>
      <c r="Q625" s="17">
        <v>0.42439927362068097</v>
      </c>
      <c r="R625" s="17">
        <v>0.28095660289436297</v>
      </c>
      <c r="S625" s="17"/>
      <c r="T625" s="17">
        <v>0.41715431212285597</v>
      </c>
      <c r="U625" s="17">
        <v>0.33363606936308798</v>
      </c>
      <c r="V625" s="17"/>
      <c r="W625" s="17">
        <v>0.35159665647160299</v>
      </c>
      <c r="X625" s="17">
        <v>0.44944263760031899</v>
      </c>
      <c r="Y625" s="17"/>
      <c r="Z625" s="17">
        <v>0.378434487651653</v>
      </c>
      <c r="AA625" s="17">
        <v>0.35090584667193397</v>
      </c>
      <c r="AB625" s="17"/>
      <c r="AC625" s="17">
        <v>0.36289908776365798</v>
      </c>
      <c r="AD625" s="17">
        <v>0.37587026667783902</v>
      </c>
      <c r="AE625" s="17">
        <v>0</v>
      </c>
      <c r="AF625" s="17"/>
      <c r="AG625" s="17">
        <v>0.37894952563979001</v>
      </c>
      <c r="AH625" s="17">
        <v>0.36453426197523497</v>
      </c>
      <c r="AI625" s="17"/>
      <c r="AJ625" s="17">
        <v>0.37665091782867599</v>
      </c>
      <c r="AK625" s="17">
        <v>0.36425909896425901</v>
      </c>
      <c r="AL625" s="17"/>
      <c r="AM625" s="17">
        <v>0.375649430594168</v>
      </c>
      <c r="AN625" s="17">
        <v>0.40118675375871099</v>
      </c>
      <c r="AO625" s="17">
        <v>0.33440238640488301</v>
      </c>
      <c r="AP625" s="17"/>
      <c r="AQ625" s="17">
        <v>0.37010936261343302</v>
      </c>
      <c r="AR625" s="17">
        <v>0.40216410419684001</v>
      </c>
      <c r="AS625" s="17">
        <v>0.39855755198929799</v>
      </c>
      <c r="AT625" s="17">
        <v>0.31100899576938701</v>
      </c>
      <c r="AU625" s="17">
        <v>0.30380460791506703</v>
      </c>
      <c r="AV625" s="17"/>
      <c r="AW625" s="17">
        <v>0.45161527110135702</v>
      </c>
      <c r="AX625" s="17">
        <v>0.36560323038745901</v>
      </c>
      <c r="AY625" s="17">
        <v>0.351030350609915</v>
      </c>
      <c r="AZ625" s="17">
        <v>0.31056687499470598</v>
      </c>
      <c r="BA625" s="17">
        <v>0.32961109206896899</v>
      </c>
      <c r="BB625" s="17"/>
      <c r="BC625" s="17">
        <v>0.3699086840961</v>
      </c>
      <c r="BD625" s="17">
        <v>0.400901394370066</v>
      </c>
      <c r="BE625" s="17">
        <v>0.24026869914496701</v>
      </c>
      <c r="BF625" s="17"/>
      <c r="BG625" s="17">
        <v>0.378698301321308</v>
      </c>
      <c r="BH625" s="17">
        <v>0.36846428197622499</v>
      </c>
      <c r="BI625" s="17">
        <v>0.32449137379721199</v>
      </c>
    </row>
    <row r="626" spans="2:61" x14ac:dyDescent="0.3">
      <c r="B626" t="s">
        <v>335</v>
      </c>
      <c r="C626" s="17">
        <v>0.227331547905674</v>
      </c>
      <c r="D626" s="17">
        <v>0.187243174705673</v>
      </c>
      <c r="E626" s="17">
        <v>0.25879566559944001</v>
      </c>
      <c r="F626" s="17"/>
      <c r="G626" s="17">
        <v>0.180718894889523</v>
      </c>
      <c r="H626" s="17">
        <v>0.26678015425032198</v>
      </c>
      <c r="I626" s="17"/>
      <c r="J626" s="17">
        <v>0.114489355190015</v>
      </c>
      <c r="K626" s="17">
        <v>0.20983422738919</v>
      </c>
      <c r="L626" s="17">
        <v>0.215247362862105</v>
      </c>
      <c r="M626" s="17">
        <v>0.25716560754912898</v>
      </c>
      <c r="N626" s="17">
        <v>0.19179440224138999</v>
      </c>
      <c r="O626" s="17">
        <v>0.34775222763963498</v>
      </c>
      <c r="P626" s="17">
        <v>0.25130169284522902</v>
      </c>
      <c r="Q626" s="17">
        <v>0.28002523166683702</v>
      </c>
      <c r="R626" s="17">
        <v>0.23554333429172999</v>
      </c>
      <c r="S626" s="17"/>
      <c r="T626" s="17">
        <v>0.16242310146554001</v>
      </c>
      <c r="U626" s="17">
        <v>0.26985310911474802</v>
      </c>
      <c r="V626" s="17"/>
      <c r="W626" s="17">
        <v>0.24506467750552299</v>
      </c>
      <c r="X626" s="17">
        <v>0.13012993717494201</v>
      </c>
      <c r="Y626" s="17"/>
      <c r="Z626" s="17">
        <v>0.228076816458151</v>
      </c>
      <c r="AA626" s="17">
        <v>0.224695288980507</v>
      </c>
      <c r="AB626" s="17"/>
      <c r="AC626" s="17">
        <v>0.21830011278267</v>
      </c>
      <c r="AD626" s="17">
        <v>0.24917659968927799</v>
      </c>
      <c r="AE626" s="17">
        <v>0</v>
      </c>
      <c r="AF626" s="17"/>
      <c r="AG626" s="17">
        <v>0.189349132273402</v>
      </c>
      <c r="AH626" s="17">
        <v>0.25334621404874202</v>
      </c>
      <c r="AI626" s="17"/>
      <c r="AJ626" s="17">
        <v>0.14591569466045801</v>
      </c>
      <c r="AK626" s="17">
        <v>0.26429546870960402</v>
      </c>
      <c r="AL626" s="17"/>
      <c r="AM626" s="17">
        <v>0.241456984417666</v>
      </c>
      <c r="AN626" s="17">
        <v>0.24700854585530899</v>
      </c>
      <c r="AO626" s="17">
        <v>0.13014005145555901</v>
      </c>
      <c r="AP626" s="17"/>
      <c r="AQ626" s="17">
        <v>0.26796077650454703</v>
      </c>
      <c r="AR626" s="17">
        <v>0.16172337267543099</v>
      </c>
      <c r="AS626" s="17">
        <v>0.16083248556584601</v>
      </c>
      <c r="AT626" s="17">
        <v>0.119236535503805</v>
      </c>
      <c r="AU626" s="17">
        <v>0.276832886020832</v>
      </c>
      <c r="AV626" s="17"/>
      <c r="AW626" s="17">
        <v>0.14013749794027999</v>
      </c>
      <c r="AX626" s="17">
        <v>0.23796475623873001</v>
      </c>
      <c r="AY626" s="17">
        <v>0.25909057450141598</v>
      </c>
      <c r="AZ626" s="17">
        <v>0.24906358892491301</v>
      </c>
      <c r="BA626" s="17">
        <v>0.25189261664106599</v>
      </c>
      <c r="BB626" s="17"/>
      <c r="BC626" s="17">
        <v>0.178714651770082</v>
      </c>
      <c r="BD626" s="17">
        <v>0.232340611898157</v>
      </c>
      <c r="BE626" s="17">
        <v>0.30205038996113298</v>
      </c>
      <c r="BF626" s="17"/>
      <c r="BG626" s="17">
        <v>0.214175001245133</v>
      </c>
      <c r="BH626" s="17">
        <v>0.19251160203480799</v>
      </c>
      <c r="BI626" s="17">
        <v>0.28532789553289201</v>
      </c>
    </row>
    <row r="627" spans="2:61" x14ac:dyDescent="0.3">
      <c r="B627" t="s">
        <v>336</v>
      </c>
      <c r="C627" s="17">
        <v>0.103952977116457</v>
      </c>
      <c r="D627" s="17">
        <v>8.1638885968463207E-2</v>
      </c>
      <c r="E627" s="17">
        <v>0.12224127171118</v>
      </c>
      <c r="F627" s="17"/>
      <c r="G627" s="17">
        <v>8.6104848923699795E-2</v>
      </c>
      <c r="H627" s="17">
        <v>0.114926945927073</v>
      </c>
      <c r="I627" s="17"/>
      <c r="J627" s="17">
        <v>1.46830507730257E-2</v>
      </c>
      <c r="K627" s="17">
        <v>0.14035463038660201</v>
      </c>
      <c r="L627" s="17">
        <v>9.1376514876749707E-2</v>
      </c>
      <c r="M627" s="17">
        <v>0.159544193418442</v>
      </c>
      <c r="N627" s="17">
        <v>6.8635264855281403E-2</v>
      </c>
      <c r="O627" s="17">
        <v>8.6329726219116096E-2</v>
      </c>
      <c r="P627" s="17">
        <v>0.13741633544131099</v>
      </c>
      <c r="Q627" s="17">
        <v>8.0083823561270404E-2</v>
      </c>
      <c r="R627" s="17">
        <v>0.138479709614267</v>
      </c>
      <c r="S627" s="17"/>
      <c r="T627" s="17">
        <v>6.6528427055623396E-2</v>
      </c>
      <c r="U627" s="17">
        <v>0.12846982174008401</v>
      </c>
      <c r="V627" s="17"/>
      <c r="W627" s="17">
        <v>0.118307167837329</v>
      </c>
      <c r="X627" s="17">
        <v>2.5272536027436399E-2</v>
      </c>
      <c r="Y627" s="17"/>
      <c r="Z627" s="17">
        <v>9.5317432287575499E-2</v>
      </c>
      <c r="AA627" s="17">
        <v>0.117619846868645</v>
      </c>
      <c r="AB627" s="17"/>
      <c r="AC627" s="17">
        <v>9.4157690243139205E-2</v>
      </c>
      <c r="AD627" s="17">
        <v>0.12764561799452301</v>
      </c>
      <c r="AE627" s="17">
        <v>0</v>
      </c>
      <c r="AF627" s="17"/>
      <c r="AG627" s="17">
        <v>5.89660038479825E-2</v>
      </c>
      <c r="AH627" s="17">
        <v>0.14053541218737201</v>
      </c>
      <c r="AI627" s="17"/>
      <c r="AJ627" s="17">
        <v>4.7802087349815697E-2</v>
      </c>
      <c r="AK627" s="17">
        <v>0.130447210071614</v>
      </c>
      <c r="AL627" s="17"/>
      <c r="AM627" s="17">
        <v>0.108105375938642</v>
      </c>
      <c r="AN627" s="17">
        <v>0.189655568055804</v>
      </c>
      <c r="AO627" s="17">
        <v>6.0895527091784099E-2</v>
      </c>
      <c r="AP627" s="17"/>
      <c r="AQ627" s="17">
        <v>0.13150904498816501</v>
      </c>
      <c r="AR627" s="17">
        <v>8.0988316812208E-2</v>
      </c>
      <c r="AS627" s="17">
        <v>4.3839661221568099E-2</v>
      </c>
      <c r="AT627" s="17">
        <v>5.3958889500483997E-2</v>
      </c>
      <c r="AU627" s="17">
        <v>0.14017627301581301</v>
      </c>
      <c r="AV627" s="17"/>
      <c r="AW627" s="17">
        <v>6.8242639006464406E-2</v>
      </c>
      <c r="AX627" s="17">
        <v>0.104000491604842</v>
      </c>
      <c r="AY627" s="17">
        <v>0.104173228118857</v>
      </c>
      <c r="AZ627" s="17">
        <v>0.114182743692229</v>
      </c>
      <c r="BA627" s="17">
        <v>0.16351677492936201</v>
      </c>
      <c r="BB627" s="17"/>
      <c r="BC627" s="17">
        <v>9.9062489878003104E-2</v>
      </c>
      <c r="BD627" s="17">
        <v>9.8391512120625899E-2</v>
      </c>
      <c r="BE627" s="17">
        <v>0.13707954893003499</v>
      </c>
      <c r="BF627" s="17"/>
      <c r="BG627" s="17">
        <v>9.5860841770126798E-2</v>
      </c>
      <c r="BH627" s="17">
        <v>0.11151295890181601</v>
      </c>
      <c r="BI627" s="17">
        <v>0.12791384550547699</v>
      </c>
    </row>
    <row r="628" spans="2:61" x14ac:dyDescent="0.3">
      <c r="B628" t="s">
        <v>337</v>
      </c>
      <c r="C628" s="17">
        <v>5.38873225746287E-2</v>
      </c>
      <c r="D628" s="17">
        <v>2.8385284053725299E-2</v>
      </c>
      <c r="E628" s="17">
        <v>7.4591761129433803E-2</v>
      </c>
      <c r="F628" s="17"/>
      <c r="G628" s="17">
        <v>4.2630806857395599E-2</v>
      </c>
      <c r="H628" s="17">
        <v>6.0379329038961399E-2</v>
      </c>
      <c r="I628" s="17"/>
      <c r="J628" s="17">
        <v>4.1414462469273203E-2</v>
      </c>
      <c r="K628" s="17">
        <v>4.9765929653054097E-2</v>
      </c>
      <c r="L628" s="17">
        <v>5.1367031464700098E-2</v>
      </c>
      <c r="M628" s="17">
        <v>5.9525347396672298E-2</v>
      </c>
      <c r="N628" s="17">
        <v>4.6230790724514602E-2</v>
      </c>
      <c r="O628" s="17">
        <v>4.67417465272916E-2</v>
      </c>
      <c r="P628" s="17">
        <v>8.0622179750514E-2</v>
      </c>
      <c r="Q628" s="17">
        <v>2.5255236270839299E-2</v>
      </c>
      <c r="R628" s="17">
        <v>7.4477091942682094E-2</v>
      </c>
      <c r="S628" s="17"/>
      <c r="T628" s="17">
        <v>3.9200030921533902E-2</v>
      </c>
      <c r="U628" s="17">
        <v>6.3508975922912297E-2</v>
      </c>
      <c r="V628" s="17"/>
      <c r="W628" s="17">
        <v>5.8804934400710898E-2</v>
      </c>
      <c r="X628" s="17">
        <v>2.69321374928169E-2</v>
      </c>
      <c r="Y628" s="17"/>
      <c r="Z628" s="17">
        <v>4.7713748121661001E-2</v>
      </c>
      <c r="AA628" s="17">
        <v>6.1472925852113697E-2</v>
      </c>
      <c r="AB628" s="17"/>
      <c r="AC628" s="17">
        <v>5.7646168604429601E-2</v>
      </c>
      <c r="AD628" s="17">
        <v>4.4795502166324899E-2</v>
      </c>
      <c r="AE628" s="17">
        <v>0</v>
      </c>
      <c r="AF628" s="17"/>
      <c r="AG628" s="17">
        <v>4.21259134052996E-2</v>
      </c>
      <c r="AH628" s="17">
        <v>6.4937859437598305E-2</v>
      </c>
      <c r="AI628" s="17"/>
      <c r="AJ628" s="17">
        <v>2.0825314149413601E-2</v>
      </c>
      <c r="AK628" s="17">
        <v>7.0865252666780107E-2</v>
      </c>
      <c r="AL628" s="17"/>
      <c r="AM628" s="17">
        <v>5.3187964974322599E-2</v>
      </c>
      <c r="AN628" s="17">
        <v>0.104499970988956</v>
      </c>
      <c r="AO628" s="17">
        <v>1.13791463394355E-2</v>
      </c>
      <c r="AP628" s="17"/>
      <c r="AQ628" s="17">
        <v>6.6996710556318895E-2</v>
      </c>
      <c r="AR628" s="17">
        <v>0</v>
      </c>
      <c r="AS628" s="17">
        <v>1.6967002525224401E-2</v>
      </c>
      <c r="AT628" s="17">
        <v>1.53075711800539E-2</v>
      </c>
      <c r="AU628" s="17">
        <v>0.136287843733368</v>
      </c>
      <c r="AV628" s="17"/>
      <c r="AW628" s="17">
        <v>1.9855179461362799E-2</v>
      </c>
      <c r="AX628" s="17">
        <v>3.6636019563846003E-2</v>
      </c>
      <c r="AY628" s="17">
        <v>7.2991368299961307E-2</v>
      </c>
      <c r="AZ628" s="17">
        <v>0.111832951481473</v>
      </c>
      <c r="BA628" s="17">
        <v>4.5063350322519902E-2</v>
      </c>
      <c r="BB628" s="17"/>
      <c r="BC628" s="17">
        <v>4.1315223224892401E-2</v>
      </c>
      <c r="BD628" s="17">
        <v>4.7789816666885199E-2</v>
      </c>
      <c r="BE628" s="17">
        <v>7.4513749674548602E-2</v>
      </c>
      <c r="BF628" s="17"/>
      <c r="BG628" s="17">
        <v>4.0716899603121401E-2</v>
      </c>
      <c r="BH628" s="17">
        <v>8.5271412606671704E-2</v>
      </c>
      <c r="BI628" s="17">
        <v>8.4895644985668803E-2</v>
      </c>
    </row>
    <row r="629" spans="2:61" x14ac:dyDescent="0.3">
      <c r="B629" t="s">
        <v>85</v>
      </c>
      <c r="C629" s="17">
        <v>2.0249025211869699E-2</v>
      </c>
      <c r="D629" s="17">
        <v>8.4507196231278694E-3</v>
      </c>
      <c r="E629" s="17">
        <v>2.9813579755276001E-2</v>
      </c>
      <c r="F629" s="17"/>
      <c r="G629" s="17">
        <v>1.4209320955058301E-2</v>
      </c>
      <c r="H629" s="17">
        <v>2.5293431174868201E-2</v>
      </c>
      <c r="I629" s="17"/>
      <c r="J629" s="17">
        <v>1.7420892251047201E-2</v>
      </c>
      <c r="K629" s="17">
        <v>1.39676954409561E-2</v>
      </c>
      <c r="L629" s="17">
        <v>3.5567965727825203E-2</v>
      </c>
      <c r="M629" s="17">
        <v>1.51413586278334E-2</v>
      </c>
      <c r="N629" s="17">
        <v>3.80865879227422E-2</v>
      </c>
      <c r="O629" s="17">
        <v>2.39254273030697E-2</v>
      </c>
      <c r="P629" s="17">
        <v>0</v>
      </c>
      <c r="Q629" s="17">
        <v>2.5255236270839299E-2</v>
      </c>
      <c r="R629" s="17">
        <v>1.8317258722952701E-2</v>
      </c>
      <c r="S629" s="17"/>
      <c r="T629" s="17">
        <v>1.18867551946046E-2</v>
      </c>
      <c r="U629" s="17">
        <v>2.57271531888487E-2</v>
      </c>
      <c r="V629" s="17"/>
      <c r="W629" s="17">
        <v>1.6124415223586399E-2</v>
      </c>
      <c r="X629" s="17">
        <v>4.2857484268110299E-2</v>
      </c>
      <c r="Y629" s="17"/>
      <c r="Z629" s="17">
        <v>1.49951265521974E-2</v>
      </c>
      <c r="AA629" s="17">
        <v>2.8171588338738399E-2</v>
      </c>
      <c r="AB629" s="17"/>
      <c r="AC629" s="17">
        <v>1.7509174244742898E-2</v>
      </c>
      <c r="AD629" s="17">
        <v>2.68761210655281E-2</v>
      </c>
      <c r="AE629" s="17">
        <v>0</v>
      </c>
      <c r="AF629" s="17"/>
      <c r="AG629" s="17">
        <v>1.1032616476933601E-2</v>
      </c>
      <c r="AH629" s="17">
        <v>2.6942174303835099E-2</v>
      </c>
      <c r="AI629" s="17"/>
      <c r="AJ629" s="17">
        <v>8.6290549965068204E-3</v>
      </c>
      <c r="AK629" s="17">
        <v>2.62378234995275E-2</v>
      </c>
      <c r="AL629" s="17"/>
      <c r="AM629" s="17">
        <v>1.9135926202288302E-2</v>
      </c>
      <c r="AN629" s="17">
        <v>0</v>
      </c>
      <c r="AO629" s="17">
        <v>2.1233145664419702E-2</v>
      </c>
      <c r="AP629" s="17"/>
      <c r="AQ629" s="17">
        <v>2.1550461006017398E-2</v>
      </c>
      <c r="AR629" s="17">
        <v>8.2737458859820298E-2</v>
      </c>
      <c r="AS629" s="17">
        <v>1.30100216588479E-2</v>
      </c>
      <c r="AT629" s="17">
        <v>0</v>
      </c>
      <c r="AU629" s="17">
        <v>2.9497694730119501E-2</v>
      </c>
      <c r="AV629" s="17"/>
      <c r="AW629" s="17">
        <v>1.20409971421664E-2</v>
      </c>
      <c r="AX629" s="17">
        <v>1.9502629470329502E-2</v>
      </c>
      <c r="AY629" s="17">
        <v>2.7101554752467699E-2</v>
      </c>
      <c r="AZ629" s="17">
        <v>2.0812324923264101E-2</v>
      </c>
      <c r="BA629" s="17">
        <v>2.3056383543627799E-2</v>
      </c>
      <c r="BB629" s="17"/>
      <c r="BC629" s="17">
        <v>6.6242142803379601E-3</v>
      </c>
      <c r="BD629" s="17">
        <v>1.80024300261366E-2</v>
      </c>
      <c r="BE629" s="17">
        <v>5.3322480752807697E-2</v>
      </c>
      <c r="BF629" s="17"/>
      <c r="BG629" s="17">
        <v>1.8238585740165899E-2</v>
      </c>
      <c r="BH629" s="17">
        <v>3.2813260001740299E-2</v>
      </c>
      <c r="BI629" s="17">
        <v>2.1906505520499601E-2</v>
      </c>
    </row>
    <row r="630" spans="2:61" x14ac:dyDescent="0.3">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row>
    <row r="631" spans="2:61" x14ac:dyDescent="0.3">
      <c r="B631" s="6" t="s">
        <v>349</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row>
    <row r="632" spans="2:61" x14ac:dyDescent="0.3">
      <c r="B632" s="21" t="s">
        <v>416</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row>
    <row r="633" spans="2:61" x14ac:dyDescent="0.3">
      <c r="B633" t="s">
        <v>338</v>
      </c>
      <c r="C633" s="17">
        <v>0.39022966650629098</v>
      </c>
      <c r="D633" s="17">
        <v>0.31469081268555299</v>
      </c>
      <c r="E633" s="17">
        <v>0.450741643702671</v>
      </c>
      <c r="F633" s="17"/>
      <c r="G633" s="17">
        <v>0.37133657384698299</v>
      </c>
      <c r="H633" s="17">
        <v>0.40539813887667397</v>
      </c>
      <c r="I633" s="17"/>
      <c r="J633" s="17">
        <v>0.377648850194515</v>
      </c>
      <c r="K633" s="17">
        <v>0.43262897081303497</v>
      </c>
      <c r="L633" s="17">
        <v>0.37390128580229098</v>
      </c>
      <c r="M633" s="17">
        <v>0.40905349935701601</v>
      </c>
      <c r="N633" s="17">
        <v>0.30186396162007101</v>
      </c>
      <c r="O633" s="17">
        <v>0.36086284665350898</v>
      </c>
      <c r="P633" s="17">
        <v>0.390796220840262</v>
      </c>
      <c r="Q633" s="17">
        <v>0.387734465520018</v>
      </c>
      <c r="R633" s="17">
        <v>0.43507964364505602</v>
      </c>
      <c r="S633" s="17"/>
      <c r="T633" s="17">
        <v>0.37954826170910799</v>
      </c>
      <c r="U633" s="17">
        <v>0.39722706103338401</v>
      </c>
      <c r="V633" s="17"/>
      <c r="W633" s="17">
        <v>0.39305221530463003</v>
      </c>
      <c r="X633" s="17">
        <v>0.37475826942323198</v>
      </c>
      <c r="Y633" s="17"/>
      <c r="Z633" s="17">
        <v>0.38077092986365901</v>
      </c>
      <c r="AA633" s="17">
        <v>0.40388138173112198</v>
      </c>
      <c r="AB633" s="17"/>
      <c r="AC633" s="17">
        <v>0.39130194756213499</v>
      </c>
      <c r="AD633" s="17">
        <v>0.38763605487397901</v>
      </c>
      <c r="AE633" s="17">
        <v>0</v>
      </c>
      <c r="AF633" s="17"/>
      <c r="AG633" s="17">
        <v>0.35106353077139502</v>
      </c>
      <c r="AH633" s="17">
        <v>0.423074030716658</v>
      </c>
      <c r="AI633" s="17"/>
      <c r="AJ633" s="17">
        <v>0.334854378678065</v>
      </c>
      <c r="AK633" s="17">
        <v>0.41833708649027801</v>
      </c>
      <c r="AL633" s="17"/>
      <c r="AM633" s="17">
        <v>0.39839878982566301</v>
      </c>
      <c r="AN633" s="17">
        <v>0.28005708440441501</v>
      </c>
      <c r="AO633" s="17">
        <v>0.33860970837839299</v>
      </c>
      <c r="AP633" s="17"/>
      <c r="AQ633" s="17">
        <v>0.42650639601941298</v>
      </c>
      <c r="AR633" s="17">
        <v>0.32245557895531801</v>
      </c>
      <c r="AS633" s="17">
        <v>0.32361871964078898</v>
      </c>
      <c r="AT633" s="17">
        <v>0.34418660153111102</v>
      </c>
      <c r="AU633" s="17">
        <v>0.39138872589923901</v>
      </c>
      <c r="AV633" s="17"/>
      <c r="AW633" s="17">
        <v>0.33554618721624002</v>
      </c>
      <c r="AX633" s="17">
        <v>0.39237896384874699</v>
      </c>
      <c r="AY633" s="17">
        <v>0.38211686489142799</v>
      </c>
      <c r="AZ633" s="17">
        <v>0.45660792422810298</v>
      </c>
      <c r="BA633" s="17">
        <v>0.39692073758632301</v>
      </c>
      <c r="BB633" s="17"/>
      <c r="BC633" s="17">
        <v>0.3905530543872</v>
      </c>
      <c r="BD633" s="17">
        <v>0.40866571493308101</v>
      </c>
      <c r="BE633" s="17">
        <v>0.31843954538207703</v>
      </c>
      <c r="BF633" s="17"/>
      <c r="BG633" s="17">
        <v>0.40082968307038203</v>
      </c>
      <c r="BH633" s="17">
        <v>0.33551148409070702</v>
      </c>
      <c r="BI633" s="17">
        <v>0.37534802688755903</v>
      </c>
    </row>
    <row r="634" spans="2:61" x14ac:dyDescent="0.3">
      <c r="B634" t="s">
        <v>339</v>
      </c>
      <c r="C634" s="17">
        <v>0.26848791101311698</v>
      </c>
      <c r="D634" s="17">
        <v>0.247118617578272</v>
      </c>
      <c r="E634" s="17">
        <v>0.286513613547354</v>
      </c>
      <c r="F634" s="17"/>
      <c r="G634" s="17">
        <v>0.32600538017359698</v>
      </c>
      <c r="H634" s="17">
        <v>0.221049429601857</v>
      </c>
      <c r="I634" s="17"/>
      <c r="J634" s="17">
        <v>0.37915103380677401</v>
      </c>
      <c r="K634" s="17">
        <v>0.30202919728975097</v>
      </c>
      <c r="L634" s="17">
        <v>0.193425330222912</v>
      </c>
      <c r="M634" s="17">
        <v>0.22380325930557499</v>
      </c>
      <c r="N634" s="17">
        <v>0.237325765605785</v>
      </c>
      <c r="O634" s="17">
        <v>0.28544763790851502</v>
      </c>
      <c r="P634" s="17">
        <v>0.23319016518772401</v>
      </c>
      <c r="Q634" s="17">
        <v>0.29824444542304301</v>
      </c>
      <c r="R634" s="17">
        <v>0.230060561283357</v>
      </c>
      <c r="S634" s="17"/>
      <c r="T634" s="17">
        <v>0.340099418217086</v>
      </c>
      <c r="U634" s="17">
        <v>0.22157517077897601</v>
      </c>
      <c r="V634" s="17"/>
      <c r="W634" s="17">
        <v>0.26297732011295999</v>
      </c>
      <c r="X634" s="17">
        <v>0.298693425981997</v>
      </c>
      <c r="Y634" s="17"/>
      <c r="Z634" s="17">
        <v>0.27625024077549698</v>
      </c>
      <c r="AA634" s="17">
        <v>0.25756574409015498</v>
      </c>
      <c r="AB634" s="17"/>
      <c r="AC634" s="17">
        <v>0.28330137622214102</v>
      </c>
      <c r="AD634" s="17">
        <v>0.23265740233111301</v>
      </c>
      <c r="AE634" s="17">
        <v>0</v>
      </c>
      <c r="AF634" s="17"/>
      <c r="AG634" s="17">
        <v>0.29413017673800701</v>
      </c>
      <c r="AH634" s="17">
        <v>0.248387858528099</v>
      </c>
      <c r="AI634" s="17"/>
      <c r="AJ634" s="17">
        <v>0.28520107527866201</v>
      </c>
      <c r="AK634" s="17">
        <v>0.25862895568875199</v>
      </c>
      <c r="AL634" s="17"/>
      <c r="AM634" s="17">
        <v>0.26868606898867098</v>
      </c>
      <c r="AN634" s="17">
        <v>0.23386857381128601</v>
      </c>
      <c r="AO634" s="17">
        <v>0.28308601924799998</v>
      </c>
      <c r="AP634" s="17"/>
      <c r="AQ634" s="17">
        <v>0.26065266598533199</v>
      </c>
      <c r="AR634" s="17">
        <v>0.27795721536482698</v>
      </c>
      <c r="AS634" s="17">
        <v>0.29180653128747702</v>
      </c>
      <c r="AT634" s="17">
        <v>0.28485663718157</v>
      </c>
      <c r="AU634" s="17">
        <v>0.235359017607042</v>
      </c>
      <c r="AV634" s="17"/>
      <c r="AW634" s="17">
        <v>0.344437098657913</v>
      </c>
      <c r="AX634" s="17">
        <v>0.24135633694279801</v>
      </c>
      <c r="AY634" s="17">
        <v>0.24506119790137901</v>
      </c>
      <c r="AZ634" s="17">
        <v>0.28655213218708098</v>
      </c>
      <c r="BA634" s="17">
        <v>0.24352652660690699</v>
      </c>
      <c r="BB634" s="17"/>
      <c r="BC634" s="17">
        <v>0.32145785852175501</v>
      </c>
      <c r="BD634" s="17">
        <v>0.25066054967499501</v>
      </c>
      <c r="BE634" s="17">
        <v>0.23333077585513301</v>
      </c>
      <c r="BF634" s="17"/>
      <c r="BG634" s="17">
        <v>0.28852101876199199</v>
      </c>
      <c r="BH634" s="17">
        <v>0.20942963280716001</v>
      </c>
      <c r="BI634" s="17">
        <v>0.226919133441261</v>
      </c>
    </row>
    <row r="635" spans="2:61" x14ac:dyDescent="0.3">
      <c r="B635" t="s">
        <v>340</v>
      </c>
      <c r="C635" s="17">
        <v>0.25502344906330798</v>
      </c>
      <c r="D635" s="17">
        <v>0.20248653362654301</v>
      </c>
      <c r="E635" s="17">
        <v>0.29659841559626998</v>
      </c>
      <c r="F635" s="17"/>
      <c r="G635" s="17">
        <v>0.21569000800990201</v>
      </c>
      <c r="H635" s="17">
        <v>0.285466431333324</v>
      </c>
      <c r="I635" s="17"/>
      <c r="J635" s="17">
        <v>0.197456473604597</v>
      </c>
      <c r="K635" s="17">
        <v>0.22631719726341101</v>
      </c>
      <c r="L635" s="17">
        <v>0.30451181965713398</v>
      </c>
      <c r="M635" s="17">
        <v>0.221061538300071</v>
      </c>
      <c r="N635" s="17">
        <v>0.29721402623383902</v>
      </c>
      <c r="O635" s="17">
        <v>0.26377889256999099</v>
      </c>
      <c r="P635" s="17">
        <v>0.26964390637748598</v>
      </c>
      <c r="Q635" s="17">
        <v>0.24348889004378599</v>
      </c>
      <c r="R635" s="17">
        <v>0.29348465067509399</v>
      </c>
      <c r="S635" s="17"/>
      <c r="T635" s="17">
        <v>0.23181576590123801</v>
      </c>
      <c r="U635" s="17">
        <v>0.27022681587022901</v>
      </c>
      <c r="V635" s="17"/>
      <c r="W635" s="17">
        <v>0.26387460257934298</v>
      </c>
      <c r="X635" s="17">
        <v>0.20650711844386899</v>
      </c>
      <c r="Y635" s="17"/>
      <c r="Z635" s="17">
        <v>0.25004156344067802</v>
      </c>
      <c r="AA635" s="17">
        <v>0.26274762913598798</v>
      </c>
      <c r="AB635" s="17"/>
      <c r="AC635" s="17">
        <v>0.26183357203645302</v>
      </c>
      <c r="AD635" s="17">
        <v>0.23855126197732099</v>
      </c>
      <c r="AE635" s="17">
        <v>0</v>
      </c>
      <c r="AF635" s="17"/>
      <c r="AG635" s="17">
        <v>0.26192164305037402</v>
      </c>
      <c r="AH635" s="17">
        <v>0.25394346000546297</v>
      </c>
      <c r="AI635" s="17"/>
      <c r="AJ635" s="17">
        <v>0.24088759425419301</v>
      </c>
      <c r="AK635" s="17">
        <v>0.263693446233768</v>
      </c>
      <c r="AL635" s="17"/>
      <c r="AM635" s="17">
        <v>0.25378946450110501</v>
      </c>
      <c r="AN635" s="17">
        <v>0.12543814695170499</v>
      </c>
      <c r="AO635" s="17">
        <v>0.21896289995941501</v>
      </c>
      <c r="AP635" s="17"/>
      <c r="AQ635" s="17">
        <v>0.26681116667895999</v>
      </c>
      <c r="AR635" s="17">
        <v>0.126078928050535</v>
      </c>
      <c r="AS635" s="17">
        <v>0.22392951493390001</v>
      </c>
      <c r="AT635" s="17">
        <v>0.251029251130029</v>
      </c>
      <c r="AU635" s="17">
        <v>0.31889346800175999</v>
      </c>
      <c r="AV635" s="17"/>
      <c r="AW635" s="17">
        <v>0.20657580890001201</v>
      </c>
      <c r="AX635" s="17">
        <v>0.27767176508010699</v>
      </c>
      <c r="AY635" s="17">
        <v>0.257517225275888</v>
      </c>
      <c r="AZ635" s="17">
        <v>0.264095292415644</v>
      </c>
      <c r="BA635" s="17">
        <v>0.240271499013122</v>
      </c>
      <c r="BB635" s="17"/>
      <c r="BC635" s="17">
        <v>0.275626714902442</v>
      </c>
      <c r="BD635" s="17">
        <v>0.25855675070464901</v>
      </c>
      <c r="BE635" s="17">
        <v>0.15559097638674699</v>
      </c>
      <c r="BF635" s="17"/>
      <c r="BG635" s="17">
        <v>0.22297026155746599</v>
      </c>
      <c r="BH635" s="17">
        <v>0.28386036271787701</v>
      </c>
      <c r="BI635" s="17">
        <v>0.34686416260812802</v>
      </c>
    </row>
    <row r="636" spans="2:61" x14ac:dyDescent="0.3">
      <c r="B636" t="s">
        <v>341</v>
      </c>
      <c r="C636" s="17">
        <v>0.24067043016441</v>
      </c>
      <c r="D636" s="17">
        <v>0.197526894206661</v>
      </c>
      <c r="E636" s="17">
        <v>0.27615042865851902</v>
      </c>
      <c r="F636" s="17"/>
      <c r="G636" s="17">
        <v>0.21692086334355601</v>
      </c>
      <c r="H636" s="17">
        <v>0.25711075603535799</v>
      </c>
      <c r="I636" s="17"/>
      <c r="J636" s="17">
        <v>0.30714514250985198</v>
      </c>
      <c r="K636" s="17">
        <v>0.22046532427212301</v>
      </c>
      <c r="L636" s="17">
        <v>0.17084229972505</v>
      </c>
      <c r="M636" s="17">
        <v>0.25089398590688</v>
      </c>
      <c r="N636" s="17">
        <v>0.24711424588022299</v>
      </c>
      <c r="O636" s="17">
        <v>0.19138166849553101</v>
      </c>
      <c r="P636" s="17">
        <v>0.23369040364990101</v>
      </c>
      <c r="Q636" s="17">
        <v>0.240642515800293</v>
      </c>
      <c r="R636" s="17">
        <v>0.28516678053602101</v>
      </c>
      <c r="S636" s="17"/>
      <c r="T636" s="17">
        <v>0.231089278578267</v>
      </c>
      <c r="U636" s="17">
        <v>0.24694704816973201</v>
      </c>
      <c r="V636" s="17"/>
      <c r="W636" s="17">
        <v>0.24538670188801201</v>
      </c>
      <c r="X636" s="17">
        <v>0.214818862024865</v>
      </c>
      <c r="Y636" s="17"/>
      <c r="Z636" s="17">
        <v>0.23514121739707899</v>
      </c>
      <c r="AA636" s="17">
        <v>0.24916833647445</v>
      </c>
      <c r="AB636" s="17"/>
      <c r="AC636" s="17">
        <v>0.242944528571784</v>
      </c>
      <c r="AD636" s="17">
        <v>0.23516988713957501</v>
      </c>
      <c r="AE636" s="17">
        <v>0</v>
      </c>
      <c r="AF636" s="17"/>
      <c r="AG636" s="17">
        <v>0.24783742748006901</v>
      </c>
      <c r="AH636" s="17">
        <v>0.23700653842806499</v>
      </c>
      <c r="AI636" s="17"/>
      <c r="AJ636" s="17">
        <v>0.20183380455974001</v>
      </c>
      <c r="AK636" s="17">
        <v>0.259460288900005</v>
      </c>
      <c r="AL636" s="17"/>
      <c r="AM636" s="17">
        <v>0.23751633630581601</v>
      </c>
      <c r="AN636" s="17">
        <v>0.395636517688712</v>
      </c>
      <c r="AO636" s="17">
        <v>0.213981783820475</v>
      </c>
      <c r="AP636" s="17"/>
      <c r="AQ636" s="17">
        <v>0.25413456852698202</v>
      </c>
      <c r="AR636" s="17">
        <v>0.26171993967080698</v>
      </c>
      <c r="AS636" s="17">
        <v>0.19394468724049199</v>
      </c>
      <c r="AT636" s="17">
        <v>0.19750113125712501</v>
      </c>
      <c r="AU636" s="17">
        <v>0.32032232188368698</v>
      </c>
      <c r="AV636" s="17"/>
      <c r="AW636" s="17">
        <v>0.24284949896920099</v>
      </c>
      <c r="AX636" s="17">
        <v>0.235035376818164</v>
      </c>
      <c r="AY636" s="17">
        <v>0.247420874503475</v>
      </c>
      <c r="AZ636" s="17">
        <v>0.22894669407856</v>
      </c>
      <c r="BA636" s="17">
        <v>0.26550968748828302</v>
      </c>
      <c r="BB636" s="17"/>
      <c r="BC636" s="17">
        <v>0.233763219016528</v>
      </c>
      <c r="BD636" s="17">
        <v>0.26518385582523801</v>
      </c>
      <c r="BE636" s="17">
        <v>0.183513488203877</v>
      </c>
      <c r="BF636" s="17"/>
      <c r="BG636" s="17">
        <v>0.22464724347651899</v>
      </c>
      <c r="BH636" s="17">
        <v>0.257056626853778</v>
      </c>
      <c r="BI636" s="17">
        <v>0.28765374552792899</v>
      </c>
    </row>
    <row r="637" spans="2:61" x14ac:dyDescent="0.3">
      <c r="B637" t="s">
        <v>342</v>
      </c>
      <c r="C637" s="17">
        <v>0.22891536667836199</v>
      </c>
      <c r="D637" s="17">
        <v>0.20582638504911999</v>
      </c>
      <c r="E637" s="17">
        <v>0.24820635643247299</v>
      </c>
      <c r="F637" s="17"/>
      <c r="G637" s="17">
        <v>0.25165315311894998</v>
      </c>
      <c r="H637" s="17">
        <v>0.20757833970459</v>
      </c>
      <c r="I637" s="17"/>
      <c r="J637" s="17">
        <v>0.22424152890899501</v>
      </c>
      <c r="K637" s="17">
        <v>0.21472015872816899</v>
      </c>
      <c r="L637" s="17">
        <v>0.21489475756513601</v>
      </c>
      <c r="M637" s="17">
        <v>0.236574374192797</v>
      </c>
      <c r="N637" s="17">
        <v>0.23671142921557001</v>
      </c>
      <c r="O637" s="17">
        <v>0.26772934452074598</v>
      </c>
      <c r="P637" s="17">
        <v>0.19260063456722701</v>
      </c>
      <c r="Q637" s="17">
        <v>0.250451880647245</v>
      </c>
      <c r="R637" s="17">
        <v>0.23293693873295601</v>
      </c>
      <c r="S637" s="17"/>
      <c r="T637" s="17">
        <v>0.220855046437163</v>
      </c>
      <c r="U637" s="17">
        <v>0.234195687180518</v>
      </c>
      <c r="V637" s="17"/>
      <c r="W637" s="17">
        <v>0.228340265340465</v>
      </c>
      <c r="X637" s="17">
        <v>0.23206770231445201</v>
      </c>
      <c r="Y637" s="17"/>
      <c r="Z637" s="17">
        <v>0.215085341374609</v>
      </c>
      <c r="AA637" s="17">
        <v>0.25137297318776303</v>
      </c>
      <c r="AB637" s="17"/>
      <c r="AC637" s="17">
        <v>0.221246101428546</v>
      </c>
      <c r="AD637" s="17">
        <v>0.247465629647945</v>
      </c>
      <c r="AE637" s="17">
        <v>0</v>
      </c>
      <c r="AF637" s="17"/>
      <c r="AG637" s="17">
        <v>0.23431507958071099</v>
      </c>
      <c r="AH637" s="17">
        <v>0.22621923255001</v>
      </c>
      <c r="AI637" s="17"/>
      <c r="AJ637" s="17">
        <v>0.227163444708948</v>
      </c>
      <c r="AK637" s="17">
        <v>0.22660845667458401</v>
      </c>
      <c r="AL637" s="17"/>
      <c r="AM637" s="17">
        <v>0.227809061853464</v>
      </c>
      <c r="AN637" s="17">
        <v>0.18186404838557199</v>
      </c>
      <c r="AO637" s="17">
        <v>0.210943922627221</v>
      </c>
      <c r="AP637" s="17"/>
      <c r="AQ637" s="17">
        <v>0.226895660529847</v>
      </c>
      <c r="AR637" s="17">
        <v>0.169390400560919</v>
      </c>
      <c r="AS637" s="17">
        <v>0.23155377819109699</v>
      </c>
      <c r="AT637" s="17">
        <v>0.22528945290085201</v>
      </c>
      <c r="AU637" s="17">
        <v>0.27029933394037098</v>
      </c>
      <c r="AV637" s="17"/>
      <c r="AW637" s="17">
        <v>0.20841225351606801</v>
      </c>
      <c r="AX637" s="17">
        <v>0.22690933768034599</v>
      </c>
      <c r="AY637" s="17">
        <v>0.236108318707273</v>
      </c>
      <c r="AZ637" s="17">
        <v>0.25095581401359601</v>
      </c>
      <c r="BA637" s="17">
        <v>0.22268746597817099</v>
      </c>
      <c r="BB637" s="17"/>
      <c r="BC637" s="17">
        <v>0.22567553129847301</v>
      </c>
      <c r="BD637" s="17">
        <v>0.23079167799535499</v>
      </c>
      <c r="BE637" s="17">
        <v>0.233566275799451</v>
      </c>
      <c r="BF637" s="17"/>
      <c r="BG637" s="17">
        <v>0.22459633816234001</v>
      </c>
      <c r="BH637" s="17">
        <v>0.233948385309899</v>
      </c>
      <c r="BI637" s="17">
        <v>0.24183112891823799</v>
      </c>
    </row>
    <row r="638" spans="2:61" x14ac:dyDescent="0.3">
      <c r="B638" t="s">
        <v>343</v>
      </c>
      <c r="C638" s="17">
        <v>0.17262768431974199</v>
      </c>
      <c r="D638" s="17">
        <v>0.155043943509176</v>
      </c>
      <c r="E638" s="17">
        <v>0.185799219322207</v>
      </c>
      <c r="F638" s="17"/>
      <c r="G638" s="17">
        <v>0.14583766284984301</v>
      </c>
      <c r="H638" s="17">
        <v>0.19230056963113201</v>
      </c>
      <c r="I638" s="17"/>
      <c r="J638" s="17">
        <v>0.11712404503981901</v>
      </c>
      <c r="K638" s="17">
        <v>0.17339738060691501</v>
      </c>
      <c r="L638" s="17">
        <v>0.13993325320223199</v>
      </c>
      <c r="M638" s="17">
        <v>0.17728772523483399</v>
      </c>
      <c r="N638" s="17">
        <v>0.189538106568165</v>
      </c>
      <c r="O638" s="17">
        <v>0.17248281163960599</v>
      </c>
      <c r="P638" s="17">
        <v>0.19455728242454501</v>
      </c>
      <c r="Q638" s="17">
        <v>0.169977011969493</v>
      </c>
      <c r="R638" s="17">
        <v>0.22038019100960701</v>
      </c>
      <c r="S638" s="17"/>
      <c r="T638" s="17">
        <v>0.151533904788757</v>
      </c>
      <c r="U638" s="17">
        <v>0.18644623162213</v>
      </c>
      <c r="V638" s="17"/>
      <c r="W638" s="17">
        <v>0.175590713792423</v>
      </c>
      <c r="X638" s="17">
        <v>0.15638626253541699</v>
      </c>
      <c r="Y638" s="17"/>
      <c r="Z638" s="17">
        <v>0.18066351802380001</v>
      </c>
      <c r="AA638" s="17">
        <v>0.16069535080182701</v>
      </c>
      <c r="AB638" s="17"/>
      <c r="AC638" s="17">
        <v>0.17540123098792901</v>
      </c>
      <c r="AD638" s="17">
        <v>0.16591908598895599</v>
      </c>
      <c r="AE638" s="17">
        <v>0</v>
      </c>
      <c r="AF638" s="17"/>
      <c r="AG638" s="17">
        <v>0.192049696111871</v>
      </c>
      <c r="AH638" s="17">
        <v>0.15679332576622901</v>
      </c>
      <c r="AI638" s="17"/>
      <c r="AJ638" s="17">
        <v>0.203134692118593</v>
      </c>
      <c r="AK638" s="17">
        <v>0.15849900410701501</v>
      </c>
      <c r="AL638" s="17"/>
      <c r="AM638" s="17">
        <v>0.15834383792526599</v>
      </c>
      <c r="AN638" s="17">
        <v>0.16657050833832801</v>
      </c>
      <c r="AO638" s="17">
        <v>0.18540187702472699</v>
      </c>
      <c r="AP638" s="17"/>
      <c r="AQ638" s="17">
        <v>0.147620846348687</v>
      </c>
      <c r="AR638" s="17">
        <v>9.5597021445633298E-2</v>
      </c>
      <c r="AS638" s="17">
        <v>0.18715109650495601</v>
      </c>
      <c r="AT638" s="17">
        <v>0.21640522428307299</v>
      </c>
      <c r="AU638" s="17">
        <v>0.30701213313644099</v>
      </c>
      <c r="AV638" s="17"/>
      <c r="AW638" s="17">
        <v>0.12623985663580201</v>
      </c>
      <c r="AX638" s="17">
        <v>0.189808581473105</v>
      </c>
      <c r="AY638" s="17">
        <v>0.18044035735283501</v>
      </c>
      <c r="AZ638" s="17">
        <v>0.168050490184836</v>
      </c>
      <c r="BA638" s="17">
        <v>0.189653237372304</v>
      </c>
      <c r="BB638" s="17"/>
      <c r="BC638" s="17">
        <v>0.18657719659908101</v>
      </c>
      <c r="BD638" s="17">
        <v>0.16577821650284499</v>
      </c>
      <c r="BE638" s="17">
        <v>0.16620506436753699</v>
      </c>
      <c r="BF638" s="17"/>
      <c r="BG638" s="17">
        <v>0.16457168173767001</v>
      </c>
      <c r="BH638" s="17">
        <v>0.13438997509283601</v>
      </c>
      <c r="BI638" s="17">
        <v>0.215014678374991</v>
      </c>
    </row>
    <row r="639" spans="2:61" x14ac:dyDescent="0.3">
      <c r="B639" t="s">
        <v>344</v>
      </c>
      <c r="C639" s="17">
        <v>0.15747170135123301</v>
      </c>
      <c r="D639" s="17">
        <v>0.16234679938539101</v>
      </c>
      <c r="E639" s="17">
        <v>0.152507339401807</v>
      </c>
      <c r="F639" s="17"/>
      <c r="G639" s="17">
        <v>0.184463082520889</v>
      </c>
      <c r="H639" s="17">
        <v>0.13397531692981801</v>
      </c>
      <c r="I639" s="17"/>
      <c r="J639" s="17">
        <v>0.14895113173322999</v>
      </c>
      <c r="K639" s="17">
        <v>0.173687361226711</v>
      </c>
      <c r="L639" s="17">
        <v>0.13309951311433199</v>
      </c>
      <c r="M639" s="17">
        <v>0.19397081169876601</v>
      </c>
      <c r="N639" s="17">
        <v>0.14613142122620601</v>
      </c>
      <c r="O639" s="17">
        <v>0.158464688465698</v>
      </c>
      <c r="P639" s="17">
        <v>0.175152443179763</v>
      </c>
      <c r="Q639" s="17">
        <v>0.12805381187000001</v>
      </c>
      <c r="R639" s="17">
        <v>0.143376476133596</v>
      </c>
      <c r="S639" s="17"/>
      <c r="T639" s="17">
        <v>0.18675203738760501</v>
      </c>
      <c r="U639" s="17">
        <v>0.13829013609622201</v>
      </c>
      <c r="V639" s="17"/>
      <c r="W639" s="17">
        <v>0.15561990008388599</v>
      </c>
      <c r="X639" s="17">
        <v>0.16762208484253199</v>
      </c>
      <c r="Y639" s="17"/>
      <c r="Z639" s="17">
        <v>0.167438980662623</v>
      </c>
      <c r="AA639" s="17">
        <v>0.14238759279350799</v>
      </c>
      <c r="AB639" s="17"/>
      <c r="AC639" s="17">
        <v>0.15463772595893299</v>
      </c>
      <c r="AD639" s="17">
        <v>0.164326463452173</v>
      </c>
      <c r="AE639" s="17">
        <v>0</v>
      </c>
      <c r="AF639" s="17"/>
      <c r="AG639" s="17">
        <v>0.159518548347444</v>
      </c>
      <c r="AH639" s="17">
        <v>0.16067938164388099</v>
      </c>
      <c r="AI639" s="17"/>
      <c r="AJ639" s="17">
        <v>0.18971324249028401</v>
      </c>
      <c r="AK639" s="17">
        <v>0.14322533472222601</v>
      </c>
      <c r="AL639" s="17"/>
      <c r="AM639" s="17">
        <v>0.15561210896902999</v>
      </c>
      <c r="AN639" s="17">
        <v>0.27107047932728401</v>
      </c>
      <c r="AO639" s="17">
        <v>0.18181045674402899</v>
      </c>
      <c r="AP639" s="17"/>
      <c r="AQ639" s="17">
        <v>0.141507389944733</v>
      </c>
      <c r="AR639" s="17">
        <v>0.14707469284976299</v>
      </c>
      <c r="AS639" s="17">
        <v>0.19339687013092999</v>
      </c>
      <c r="AT639" s="17">
        <v>0.19380229107585301</v>
      </c>
      <c r="AU639" s="17">
        <v>0.13433183023402001</v>
      </c>
      <c r="AV639" s="17"/>
      <c r="AW639" s="17">
        <v>0.139690182126359</v>
      </c>
      <c r="AX639" s="17">
        <v>0.157755924913312</v>
      </c>
      <c r="AY639" s="17">
        <v>0.16029915399526401</v>
      </c>
      <c r="AZ639" s="17">
        <v>0.15953210682900501</v>
      </c>
      <c r="BA639" s="17">
        <v>0.18476122425613001</v>
      </c>
      <c r="BB639" s="17"/>
      <c r="BC639" s="17">
        <v>0.16695079055967499</v>
      </c>
      <c r="BD639" s="17">
        <v>0.163086746170756</v>
      </c>
      <c r="BE639" s="17">
        <v>0.116947586142779</v>
      </c>
      <c r="BF639" s="17"/>
      <c r="BG639" s="17">
        <v>0.163780285185013</v>
      </c>
      <c r="BH639" s="17">
        <v>0.12319759971321501</v>
      </c>
      <c r="BI639" s="17">
        <v>0.150879312209242</v>
      </c>
    </row>
    <row r="640" spans="2:61" x14ac:dyDescent="0.3">
      <c r="B640" t="s">
        <v>345</v>
      </c>
      <c r="C640" s="17">
        <v>0.157467622465159</v>
      </c>
      <c r="D640" s="17">
        <v>0.138748965134322</v>
      </c>
      <c r="E640" s="17">
        <v>0.17302200166099499</v>
      </c>
      <c r="F640" s="17"/>
      <c r="G640" s="17">
        <v>0.16016714212403099</v>
      </c>
      <c r="H640" s="17">
        <v>0.153666953275816</v>
      </c>
      <c r="I640" s="17"/>
      <c r="J640" s="17">
        <v>0.11655219999675399</v>
      </c>
      <c r="K640" s="17">
        <v>0.217079761017447</v>
      </c>
      <c r="L640" s="17">
        <v>0.112424034115737</v>
      </c>
      <c r="M640" s="17">
        <v>0.20397302708641099</v>
      </c>
      <c r="N640" s="17">
        <v>0.15907443841874999</v>
      </c>
      <c r="O640" s="17">
        <v>0.14198827940843201</v>
      </c>
      <c r="P640" s="17">
        <v>0.142236056818796</v>
      </c>
      <c r="Q640" s="17">
        <v>8.6369115553523002E-2</v>
      </c>
      <c r="R640" s="17">
        <v>0.169382076224598</v>
      </c>
      <c r="S640" s="17"/>
      <c r="T640" s="17">
        <v>0.13952555720388199</v>
      </c>
      <c r="U640" s="17">
        <v>0.16922147990693601</v>
      </c>
      <c r="V640" s="17"/>
      <c r="W640" s="17">
        <v>0.16644236630084999</v>
      </c>
      <c r="X640" s="17">
        <v>0.10827384920517701</v>
      </c>
      <c r="Y640" s="17"/>
      <c r="Z640" s="17">
        <v>0.16304354187532</v>
      </c>
      <c r="AA640" s="17">
        <v>0.148850917194364</v>
      </c>
      <c r="AB640" s="17"/>
      <c r="AC640" s="17">
        <v>0.174072734351439</v>
      </c>
      <c r="AD640" s="17">
        <v>0.117303515201142</v>
      </c>
      <c r="AE640" s="17">
        <v>0</v>
      </c>
      <c r="AF640" s="17"/>
      <c r="AG640" s="17">
        <v>0.192080518754041</v>
      </c>
      <c r="AH640" s="17">
        <v>0.133115556720103</v>
      </c>
      <c r="AI640" s="17"/>
      <c r="AJ640" s="17">
        <v>0.176149438858268</v>
      </c>
      <c r="AK640" s="17">
        <v>0.148330500312015</v>
      </c>
      <c r="AL640" s="17"/>
      <c r="AM640" s="17">
        <v>0.15152956912041299</v>
      </c>
      <c r="AN640" s="17">
        <v>0.160925872422823</v>
      </c>
      <c r="AO640" s="17">
        <v>0.142774962193499</v>
      </c>
      <c r="AP640" s="17"/>
      <c r="AQ640" s="17">
        <v>0.14180711013660999</v>
      </c>
      <c r="AR640" s="17">
        <v>0.173694145967797</v>
      </c>
      <c r="AS640" s="17">
        <v>0.181019369270363</v>
      </c>
      <c r="AT640" s="17">
        <v>0.132100726537557</v>
      </c>
      <c r="AU640" s="17">
        <v>0.240316195863327</v>
      </c>
      <c r="AV640" s="17"/>
      <c r="AW640" s="17">
        <v>0.117928387985446</v>
      </c>
      <c r="AX640" s="17">
        <v>0.17209009112738399</v>
      </c>
      <c r="AY640" s="17">
        <v>0.17028006666578899</v>
      </c>
      <c r="AZ640" s="17">
        <v>0.158603865364594</v>
      </c>
      <c r="BA640" s="17">
        <v>0.146452749430597</v>
      </c>
      <c r="BB640" s="17"/>
      <c r="BC640" s="17">
        <v>0.16639955105366</v>
      </c>
      <c r="BD640" s="17">
        <v>0.14561899895229799</v>
      </c>
      <c r="BE640" s="17">
        <v>0.16596954399837599</v>
      </c>
      <c r="BF640" s="17"/>
      <c r="BG640" s="17">
        <v>0.148151852460702</v>
      </c>
      <c r="BH640" s="17">
        <v>0.195546886628952</v>
      </c>
      <c r="BI640" s="17">
        <v>0.17340472785018399</v>
      </c>
    </row>
    <row r="641" spans="1:61" x14ac:dyDescent="0.3">
      <c r="B641" t="s">
        <v>346</v>
      </c>
      <c r="C641" s="17">
        <v>0.14591619610371701</v>
      </c>
      <c r="D641" s="17">
        <v>0.18352432000745</v>
      </c>
      <c r="E641" s="17">
        <v>0.11606588813513601</v>
      </c>
      <c r="F641" s="17"/>
      <c r="G641" s="17">
        <v>0.20438745886172499</v>
      </c>
      <c r="H641" s="17">
        <v>9.7760739247522696E-2</v>
      </c>
      <c r="I641" s="17"/>
      <c r="J641" s="17">
        <v>0.24402025467918501</v>
      </c>
      <c r="K641" s="17">
        <v>0.122180853930835</v>
      </c>
      <c r="L641" s="17">
        <v>9.7109639283270502E-2</v>
      </c>
      <c r="M641" s="17">
        <v>0.15126427389866101</v>
      </c>
      <c r="N641" s="17">
        <v>0.13163726210954599</v>
      </c>
      <c r="O641" s="17">
        <v>0.17368075393886701</v>
      </c>
      <c r="P641" s="17">
        <v>0.11858482848546301</v>
      </c>
      <c r="Q641" s="17">
        <v>0.13687958809520101</v>
      </c>
      <c r="R641" s="17">
        <v>0.122617397078192</v>
      </c>
      <c r="S641" s="17"/>
      <c r="T641" s="17">
        <v>0.209815381172518</v>
      </c>
      <c r="U641" s="17">
        <v>0.104055802609027</v>
      </c>
      <c r="V641" s="17"/>
      <c r="W641" s="17">
        <v>0.13175758946628999</v>
      </c>
      <c r="X641" s="17">
        <v>0.22352457104461801</v>
      </c>
      <c r="Y641" s="17"/>
      <c r="Z641" s="17">
        <v>0.14711428938062701</v>
      </c>
      <c r="AA641" s="17">
        <v>0.14170109667111799</v>
      </c>
      <c r="AB641" s="17"/>
      <c r="AC641" s="17">
        <v>0.136530797426691</v>
      </c>
      <c r="AD641" s="17">
        <v>0.16861740774030101</v>
      </c>
      <c r="AE641" s="17">
        <v>0</v>
      </c>
      <c r="AF641" s="17"/>
      <c r="AG641" s="17">
        <v>0.13592273616154599</v>
      </c>
      <c r="AH641" s="17">
        <v>0.157441806627801</v>
      </c>
      <c r="AI641" s="17"/>
      <c r="AJ641" s="17">
        <v>0.19823236094089799</v>
      </c>
      <c r="AK641" s="17">
        <v>0.11996572871809701</v>
      </c>
      <c r="AL641" s="17"/>
      <c r="AM641" s="17">
        <v>0.141341913185937</v>
      </c>
      <c r="AN641" s="17">
        <v>0</v>
      </c>
      <c r="AO641" s="17">
        <v>0.21151054853911999</v>
      </c>
      <c r="AP641" s="17"/>
      <c r="AQ641" s="17">
        <v>0.124552052452158</v>
      </c>
      <c r="AR641" s="17">
        <v>0.13559313141504001</v>
      </c>
      <c r="AS641" s="17">
        <v>0.189729242226539</v>
      </c>
      <c r="AT641" s="17">
        <v>0.237719532795896</v>
      </c>
      <c r="AU641" s="17">
        <v>6.6998286341766702E-2</v>
      </c>
      <c r="AV641" s="17"/>
      <c r="AW641" s="17">
        <v>0.12744009715306501</v>
      </c>
      <c r="AX641" s="17">
        <v>0.14343128613217199</v>
      </c>
      <c r="AY641" s="17">
        <v>0.15882020424061499</v>
      </c>
      <c r="AZ641" s="17">
        <v>0.13914737117449</v>
      </c>
      <c r="BA641" s="17">
        <v>0.17772619138368101</v>
      </c>
      <c r="BB641" s="17"/>
      <c r="BC641" s="17">
        <v>0.17374275441720499</v>
      </c>
      <c r="BD641" s="17">
        <v>0.14229450208563299</v>
      </c>
      <c r="BE641" s="17">
        <v>0.110748231240989</v>
      </c>
      <c r="BF641" s="17"/>
      <c r="BG641" s="17">
        <v>0.167233707123636</v>
      </c>
      <c r="BH641" s="17">
        <v>0.13389381763101499</v>
      </c>
      <c r="BI641" s="17">
        <v>8.0909306783844101E-2</v>
      </c>
    </row>
    <row r="642" spans="1:61" x14ac:dyDescent="0.3">
      <c r="B642" t="s">
        <v>347</v>
      </c>
      <c r="C642" s="17">
        <v>0.144971889157718</v>
      </c>
      <c r="D642" s="17">
        <v>0.14387939378800799</v>
      </c>
      <c r="E642" s="17">
        <v>0.146291020150806</v>
      </c>
      <c r="F642" s="17"/>
      <c r="G642" s="17">
        <v>0.13540287561030401</v>
      </c>
      <c r="H642" s="17">
        <v>0.14800041621043999</v>
      </c>
      <c r="I642" s="17"/>
      <c r="J642" s="17">
        <v>0.12643456448502</v>
      </c>
      <c r="K642" s="17">
        <v>0.154872450891617</v>
      </c>
      <c r="L642" s="17">
        <v>0.17545528097083801</v>
      </c>
      <c r="M642" s="17">
        <v>0.17748570719794601</v>
      </c>
      <c r="N642" s="17">
        <v>0.18152892961651701</v>
      </c>
      <c r="O642" s="17">
        <v>0.12973867228547201</v>
      </c>
      <c r="P642" s="17">
        <v>0.12998628057459</v>
      </c>
      <c r="Q642" s="17">
        <v>0.13716624158992599</v>
      </c>
      <c r="R642" s="17">
        <v>0.101061220313533</v>
      </c>
      <c r="S642" s="17"/>
      <c r="T642" s="17">
        <v>0.13332696769403901</v>
      </c>
      <c r="U642" s="17">
        <v>0.15260048401631399</v>
      </c>
      <c r="V642" s="17"/>
      <c r="W642" s="17">
        <v>0.14862202098097901</v>
      </c>
      <c r="X642" s="17">
        <v>0.12496421422348</v>
      </c>
      <c r="Y642" s="17"/>
      <c r="Z642" s="17">
        <v>0.15106939346077899</v>
      </c>
      <c r="AA642" s="17">
        <v>0.13353249100921999</v>
      </c>
      <c r="AB642" s="17"/>
      <c r="AC642" s="17">
        <v>0.138713101335905</v>
      </c>
      <c r="AD642" s="17">
        <v>0.160110517981153</v>
      </c>
      <c r="AE642" s="17">
        <v>0</v>
      </c>
      <c r="AF642" s="17"/>
      <c r="AG642" s="17">
        <v>0.12863151215362301</v>
      </c>
      <c r="AH642" s="17">
        <v>0.16046559088719001</v>
      </c>
      <c r="AI642" s="17"/>
      <c r="AJ642" s="17">
        <v>0.15801455627187</v>
      </c>
      <c r="AK642" s="17">
        <v>0.136260086508807</v>
      </c>
      <c r="AL642" s="17"/>
      <c r="AM642" s="17">
        <v>0.137261121943067</v>
      </c>
      <c r="AN642" s="17">
        <v>0.226338378933822</v>
      </c>
      <c r="AO642" s="17">
        <v>0.169038392131314</v>
      </c>
      <c r="AP642" s="17"/>
      <c r="AQ642" s="17">
        <v>0.13348790073745601</v>
      </c>
      <c r="AR642" s="17">
        <v>0.136090553415008</v>
      </c>
      <c r="AS642" s="17">
        <v>0.14776454652351001</v>
      </c>
      <c r="AT642" s="17">
        <v>0.18041298071615899</v>
      </c>
      <c r="AU642" s="17">
        <v>0.18479748436402599</v>
      </c>
      <c r="AV642" s="17"/>
      <c r="AW642" s="17">
        <v>0.12868899775884199</v>
      </c>
      <c r="AX642" s="17">
        <v>0.14985671362379799</v>
      </c>
      <c r="AY642" s="17">
        <v>0.15565820138188699</v>
      </c>
      <c r="AZ642" s="17">
        <v>0.151949701252415</v>
      </c>
      <c r="BA642" s="17">
        <v>0.11890379974255499</v>
      </c>
      <c r="BB642" s="17"/>
      <c r="BC642" s="17">
        <v>0.172260402815921</v>
      </c>
      <c r="BD642" s="17">
        <v>0.12862969060264101</v>
      </c>
      <c r="BE642" s="17">
        <v>0.15249445067651399</v>
      </c>
      <c r="BF642" s="17"/>
      <c r="BG642" s="17">
        <v>0.14665040643334601</v>
      </c>
      <c r="BH642" s="17">
        <v>0.137598881544407</v>
      </c>
      <c r="BI642" s="17">
        <v>0.14283169869326801</v>
      </c>
    </row>
    <row r="643" spans="1:61" x14ac:dyDescent="0.3">
      <c r="B643" t="s">
        <v>348</v>
      </c>
      <c r="C643" s="17">
        <v>9.3844838561646604E-2</v>
      </c>
      <c r="D643" s="17">
        <v>9.4516762264825305E-2</v>
      </c>
      <c r="E643" s="17">
        <v>9.3587901390337999E-2</v>
      </c>
      <c r="F643" s="17"/>
      <c r="G643" s="17">
        <v>8.0172595980812403E-2</v>
      </c>
      <c r="H643" s="17">
        <v>0.10435073857577699</v>
      </c>
      <c r="I643" s="17"/>
      <c r="J643" s="17">
        <v>5.5703508489761702E-2</v>
      </c>
      <c r="K643" s="17">
        <v>9.7475354159611699E-2</v>
      </c>
      <c r="L643" s="17">
        <v>0.10394991937626499</v>
      </c>
      <c r="M643" s="17">
        <v>0.126731179326008</v>
      </c>
      <c r="N643" s="17">
        <v>6.54364372591658E-2</v>
      </c>
      <c r="O643" s="17">
        <v>8.7438834297963799E-2</v>
      </c>
      <c r="P643" s="17">
        <v>0.102529603304505</v>
      </c>
      <c r="Q643" s="17">
        <v>9.7472797372803593E-2</v>
      </c>
      <c r="R643" s="17">
        <v>0.11161036504299</v>
      </c>
      <c r="S643" s="17"/>
      <c r="T643" s="17">
        <v>7.7122432330467797E-2</v>
      </c>
      <c r="U643" s="17">
        <v>0.104799696659782</v>
      </c>
      <c r="V643" s="17"/>
      <c r="W643" s="17">
        <v>9.3792138972294894E-2</v>
      </c>
      <c r="X643" s="17">
        <v>9.4133703814730699E-2</v>
      </c>
      <c r="Y643" s="17"/>
      <c r="Z643" s="17">
        <v>9.0778152484274899E-2</v>
      </c>
      <c r="AA643" s="17">
        <v>9.9217835397694895E-2</v>
      </c>
      <c r="AB643" s="17"/>
      <c r="AC643" s="17">
        <v>0.104391519020665</v>
      </c>
      <c r="AD643" s="17">
        <v>6.8334742144571997E-2</v>
      </c>
      <c r="AE643" s="17">
        <v>0</v>
      </c>
      <c r="AF643" s="17"/>
      <c r="AG643" s="17">
        <v>0.10722963719197701</v>
      </c>
      <c r="AH643" s="17">
        <v>8.1921089365774802E-2</v>
      </c>
      <c r="AI643" s="17"/>
      <c r="AJ643" s="17">
        <v>9.1816968114264402E-2</v>
      </c>
      <c r="AK643" s="17">
        <v>9.5152224182255302E-2</v>
      </c>
      <c r="AL643" s="17"/>
      <c r="AM643" s="17">
        <v>9.5608954313072994E-2</v>
      </c>
      <c r="AN643" s="17">
        <v>5.6425901433867297E-2</v>
      </c>
      <c r="AO643" s="17">
        <v>7.4463520018964197E-2</v>
      </c>
      <c r="AP643" s="17"/>
      <c r="AQ643" s="17">
        <v>9.5530656695539395E-2</v>
      </c>
      <c r="AR643" s="17">
        <v>8.3739354132599295E-2</v>
      </c>
      <c r="AS643" s="17">
        <v>9.7838000669224504E-2</v>
      </c>
      <c r="AT643" s="17">
        <v>7.1261222055436294E-2</v>
      </c>
      <c r="AU643" s="17">
        <v>0.10400576557454901</v>
      </c>
      <c r="AV643" s="17"/>
      <c r="AW643" s="17">
        <v>0.102755320714059</v>
      </c>
      <c r="AX643" s="17">
        <v>0.109021123990688</v>
      </c>
      <c r="AY643" s="17">
        <v>9.4857854459256402E-2</v>
      </c>
      <c r="AZ643" s="17">
        <v>6.9704311202549593E-2</v>
      </c>
      <c r="BA643" s="17">
        <v>5.09979031620717E-2</v>
      </c>
      <c r="BB643" s="17"/>
      <c r="BC643" s="17">
        <v>0.115683782595627</v>
      </c>
      <c r="BD643" s="17">
        <v>7.4261349816136094E-2</v>
      </c>
      <c r="BE643" s="17">
        <v>8.74673911930436E-2</v>
      </c>
      <c r="BF643" s="17"/>
      <c r="BG643" s="17">
        <v>7.7700864279169002E-2</v>
      </c>
      <c r="BH643" s="17">
        <v>8.4127586403358601E-2</v>
      </c>
      <c r="BI643" s="17">
        <v>0.151231803154383</v>
      </c>
    </row>
    <row r="644" spans="1:61" x14ac:dyDescent="0.3">
      <c r="B644" t="s">
        <v>85</v>
      </c>
      <c r="C644" s="17">
        <v>1.05119418823491E-2</v>
      </c>
      <c r="D644" s="17">
        <v>4.8295774763165997E-3</v>
      </c>
      <c r="E644" s="17">
        <v>1.5120775604020999E-2</v>
      </c>
      <c r="F644" s="17"/>
      <c r="G644" s="17">
        <v>6.3203822153518399E-3</v>
      </c>
      <c r="H644" s="17">
        <v>1.39869816470698E-2</v>
      </c>
      <c r="I644" s="17"/>
      <c r="J644" s="17">
        <v>9.5378677557953206E-3</v>
      </c>
      <c r="K644" s="17">
        <v>1.37576690199923E-2</v>
      </c>
      <c r="L644" s="17">
        <v>2.2474329737470801E-2</v>
      </c>
      <c r="M644" s="17">
        <v>0</v>
      </c>
      <c r="N644" s="17">
        <v>2.5093553663198102E-2</v>
      </c>
      <c r="O644" s="17">
        <v>6.12480356147961E-3</v>
      </c>
      <c r="P644" s="17">
        <v>7.7146973709887497E-3</v>
      </c>
      <c r="Q644" s="17">
        <v>0</v>
      </c>
      <c r="R644" s="17">
        <v>5.7064446048662003E-3</v>
      </c>
      <c r="S644" s="17"/>
      <c r="T644" s="17">
        <v>4.8185623827517897E-3</v>
      </c>
      <c r="U644" s="17">
        <v>1.4241678120943299E-2</v>
      </c>
      <c r="V644" s="17"/>
      <c r="W644" s="17">
        <v>1.02888709490745E-2</v>
      </c>
      <c r="X644" s="17">
        <v>1.17346732620197E-2</v>
      </c>
      <c r="Y644" s="17"/>
      <c r="Z644" s="17">
        <v>4.6773955929719103E-3</v>
      </c>
      <c r="AA644" s="17">
        <v>1.9200795439033601E-2</v>
      </c>
      <c r="AB644" s="17"/>
      <c r="AC644" s="17">
        <v>8.1500083201192595E-3</v>
      </c>
      <c r="AD644" s="17">
        <v>1.6224938795201201E-2</v>
      </c>
      <c r="AE644" s="17">
        <v>0</v>
      </c>
      <c r="AF644" s="17"/>
      <c r="AG644" s="17">
        <v>9.3220114060988991E-3</v>
      </c>
      <c r="AH644" s="17">
        <v>1.19413127797429E-2</v>
      </c>
      <c r="AI644" s="17"/>
      <c r="AJ644" s="17">
        <v>8.4341119407518109E-3</v>
      </c>
      <c r="AK644" s="17">
        <v>1.04606802265913E-2</v>
      </c>
      <c r="AL644" s="17"/>
      <c r="AM644" s="17">
        <v>9.6209605387732704E-3</v>
      </c>
      <c r="AN644" s="17">
        <v>0</v>
      </c>
      <c r="AO644" s="17">
        <v>1.5048357868429301E-2</v>
      </c>
      <c r="AP644" s="17"/>
      <c r="AQ644" s="17">
        <v>9.8298514291940108E-3</v>
      </c>
      <c r="AR644" s="17">
        <v>3.6827677510727498E-2</v>
      </c>
      <c r="AS644" s="17">
        <v>9.2590515126442195E-3</v>
      </c>
      <c r="AT644" s="17">
        <v>7.5294792335653497E-3</v>
      </c>
      <c r="AU644" s="17">
        <v>1.13905088997628E-2</v>
      </c>
      <c r="AV644" s="17"/>
      <c r="AW644" s="17">
        <v>1.5429586775683801E-2</v>
      </c>
      <c r="AX644" s="17">
        <v>7.6667411629810301E-3</v>
      </c>
      <c r="AY644" s="17">
        <v>1.0169653766146E-2</v>
      </c>
      <c r="AZ644" s="17">
        <v>5.2040449851247497E-3</v>
      </c>
      <c r="BA644" s="17">
        <v>2.3056383543627799E-2</v>
      </c>
      <c r="BB644" s="17"/>
      <c r="BC644" s="17">
        <v>8.8664134469474305E-3</v>
      </c>
      <c r="BD644" s="17">
        <v>2.9925461578149699E-3</v>
      </c>
      <c r="BE644" s="17">
        <v>4.0675984921625198E-2</v>
      </c>
      <c r="BF644" s="17"/>
      <c r="BG644" s="17">
        <v>5.5884446191634901E-3</v>
      </c>
      <c r="BH644" s="17">
        <v>3.5185435953740699E-2</v>
      </c>
      <c r="BI644" s="17">
        <v>1.6893080582217199E-2</v>
      </c>
    </row>
    <row r="645" spans="1:61" x14ac:dyDescent="0.3">
      <c r="B645" t="s">
        <v>100</v>
      </c>
      <c r="C645" s="17">
        <v>0.16098992575332699</v>
      </c>
      <c r="D645" s="17">
        <v>0.17281983573068799</v>
      </c>
      <c r="E645" s="17">
        <v>0.15194893219813499</v>
      </c>
      <c r="F645" s="17"/>
      <c r="G645" s="17">
        <v>0.134050155162319</v>
      </c>
      <c r="H645" s="17">
        <v>0.18400478878402399</v>
      </c>
      <c r="I645" s="17"/>
      <c r="J645" s="17">
        <v>0.15231032627438401</v>
      </c>
      <c r="K645" s="17">
        <v>0.148880257426385</v>
      </c>
      <c r="L645" s="17">
        <v>0.195056554767918</v>
      </c>
      <c r="M645" s="17">
        <v>0.16282180636944199</v>
      </c>
      <c r="N645" s="17">
        <v>0.18925420171349999</v>
      </c>
      <c r="O645" s="17">
        <v>0.133366724156743</v>
      </c>
      <c r="P645" s="17">
        <v>0.180243011545138</v>
      </c>
      <c r="Q645" s="17">
        <v>0.12606255977064501</v>
      </c>
      <c r="R645" s="17">
        <v>0.16151902748770799</v>
      </c>
      <c r="S645" s="17"/>
      <c r="T645" s="17">
        <v>0.121251661155711</v>
      </c>
      <c r="U645" s="17">
        <v>0.18702248612262201</v>
      </c>
      <c r="V645" s="17"/>
      <c r="W645" s="17">
        <v>0.17321066603103399</v>
      </c>
      <c r="X645" s="17">
        <v>9.4003687784076598E-2</v>
      </c>
      <c r="Y645" s="17"/>
      <c r="Z645" s="17">
        <v>0.14622184878550801</v>
      </c>
      <c r="AA645" s="17">
        <v>0.18253617655766799</v>
      </c>
      <c r="AB645" s="17"/>
      <c r="AC645" s="17">
        <v>0.16755782205956499</v>
      </c>
      <c r="AD645" s="17">
        <v>0.14510363160792999</v>
      </c>
      <c r="AE645" s="17">
        <v>0</v>
      </c>
      <c r="AF645" s="17"/>
      <c r="AG645" s="17">
        <v>0.15677434690315101</v>
      </c>
      <c r="AH645" s="17">
        <v>0.160070284868153</v>
      </c>
      <c r="AI645" s="17"/>
      <c r="AJ645" s="17">
        <v>0.140969300455875</v>
      </c>
      <c r="AK645" s="17">
        <v>0.17112469879973399</v>
      </c>
      <c r="AL645" s="17"/>
      <c r="AM645" s="17">
        <v>0.15899155170634399</v>
      </c>
      <c r="AN645" s="17">
        <v>0.30059098526563099</v>
      </c>
      <c r="AO645" s="17">
        <v>0.145318342451526</v>
      </c>
      <c r="AP645" s="17"/>
      <c r="AQ645" s="17">
        <v>0.16879156649194799</v>
      </c>
      <c r="AR645" s="17">
        <v>0.121560782762951</v>
      </c>
      <c r="AS645" s="17">
        <v>0.128788845026274</v>
      </c>
      <c r="AT645" s="17">
        <v>0.15352016927131301</v>
      </c>
      <c r="AU645" s="17">
        <v>0.22276047607869101</v>
      </c>
      <c r="AV645" s="17"/>
      <c r="AW645" s="17">
        <v>0.13876151598650399</v>
      </c>
      <c r="AX645" s="17">
        <v>0.137990174308327</v>
      </c>
      <c r="AY645" s="17">
        <v>0.18623963855866399</v>
      </c>
      <c r="AZ645" s="17">
        <v>0.201036182800089</v>
      </c>
      <c r="BA645" s="17">
        <v>0.16936733014472599</v>
      </c>
      <c r="BB645" s="17"/>
      <c r="BC645" s="17">
        <v>0.141107398364436</v>
      </c>
      <c r="BD645" s="17">
        <v>0.158737789735862</v>
      </c>
      <c r="BE645" s="17">
        <v>0.20614054004512899</v>
      </c>
      <c r="BF645" s="17"/>
      <c r="BG645" s="17">
        <v>0.165562840477428</v>
      </c>
      <c r="BH645" s="17">
        <v>0.140575815267548</v>
      </c>
      <c r="BI645" s="17">
        <v>0.154579751721974</v>
      </c>
    </row>
    <row r="646" spans="1:61" x14ac:dyDescent="0.3">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row>
    <row r="647" spans="1:61" x14ac:dyDescent="0.3">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row>
    <row r="648" spans="1:61" x14ac:dyDescent="0.3">
      <c r="A648" s="21"/>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I19"/>
  <sheetViews>
    <sheetView showGridLines="0" workbookViewId="0">
      <pane xSplit="2" topLeftCell="C1" activePane="topRight" state="frozen"/>
      <selection pane="topRight" activeCell="C12" sqref="C1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x14ac:dyDescent="0.3">
      <c r="B9" s="18" t="s">
        <v>74</v>
      </c>
      <c r="C9" s="17">
        <v>0.51007806076163498</v>
      </c>
      <c r="D9" s="17">
        <v>0.50301681277657295</v>
      </c>
      <c r="E9" s="17">
        <v>0.51693280605079095</v>
      </c>
      <c r="F9" s="17"/>
      <c r="G9" s="17">
        <v>0.56074589633063399</v>
      </c>
      <c r="H9" s="17">
        <v>0.456846060370175</v>
      </c>
      <c r="I9" s="17"/>
      <c r="J9" s="17">
        <v>0.61063752288735096</v>
      </c>
      <c r="K9" s="17">
        <v>0.47432288170840098</v>
      </c>
      <c r="L9" s="17">
        <v>0.48466891931673101</v>
      </c>
      <c r="M9" s="17">
        <v>0.501836804068719</v>
      </c>
      <c r="N9" s="17">
        <v>0.46913487121227798</v>
      </c>
      <c r="O9" s="17">
        <v>0.49261592006118698</v>
      </c>
      <c r="P9" s="17">
        <v>0.52608000612065697</v>
      </c>
      <c r="Q9" s="17">
        <v>0.54165258387205795</v>
      </c>
      <c r="R9" s="17">
        <v>0.46687565268344899</v>
      </c>
      <c r="S9" s="17"/>
      <c r="T9" s="17">
        <v>0.599261352555717</v>
      </c>
      <c r="U9" s="17">
        <v>0.42904866993158403</v>
      </c>
      <c r="V9" s="17"/>
      <c r="W9" s="17">
        <v>0.48273739768730101</v>
      </c>
      <c r="X9" s="17">
        <v>0.60813753492645894</v>
      </c>
      <c r="Y9" s="17"/>
      <c r="Z9" s="17">
        <v>0.51730659202452201</v>
      </c>
      <c r="AA9" s="17">
        <v>0.50399620705435999</v>
      </c>
      <c r="AB9" s="17"/>
      <c r="AC9" s="17">
        <v>0.52213282599543298</v>
      </c>
      <c r="AD9" s="17">
        <v>0.53096862473144701</v>
      </c>
      <c r="AE9" s="17">
        <v>0.50668735748015403</v>
      </c>
      <c r="AF9" s="17"/>
      <c r="AG9" s="17">
        <v>0.51583078772856295</v>
      </c>
      <c r="AH9" s="17">
        <v>0.53341402110222103</v>
      </c>
      <c r="AI9" s="17"/>
      <c r="AJ9" s="17">
        <v>0.53024839600092499</v>
      </c>
      <c r="AK9" s="17">
        <v>0.525096018010617</v>
      </c>
      <c r="AL9" s="17"/>
      <c r="AM9" s="17">
        <v>0.509635420003266</v>
      </c>
      <c r="AN9" s="17">
        <v>0</v>
      </c>
      <c r="AO9" s="17">
        <v>0.65103846646841401</v>
      </c>
      <c r="AP9" s="17"/>
      <c r="AQ9" s="17">
        <v>0.55688612293278905</v>
      </c>
      <c r="AR9" s="17">
        <v>0.49394446103126799</v>
      </c>
      <c r="AS9" s="17">
        <v>0.50186784004815399</v>
      </c>
      <c r="AT9" s="17">
        <v>0.62837728495608003</v>
      </c>
      <c r="AU9" s="17">
        <v>0.20709869062018399</v>
      </c>
      <c r="AV9" s="17"/>
      <c r="AW9" s="17">
        <v>0.95419939341269799</v>
      </c>
      <c r="AX9" s="17">
        <v>0.91656132372389199</v>
      </c>
      <c r="AY9" s="17">
        <v>9.7422457765011794E-2</v>
      </c>
      <c r="AZ9" s="17">
        <v>2.35111138262665E-2</v>
      </c>
      <c r="BA9" s="17">
        <v>1.6946729007023299E-3</v>
      </c>
      <c r="BB9" s="17"/>
      <c r="BC9" s="17">
        <v>0.62614538401749698</v>
      </c>
      <c r="BD9" s="17">
        <v>0.55136770251715805</v>
      </c>
      <c r="BE9" s="17">
        <v>0.24610716998041399</v>
      </c>
      <c r="BF9" s="17"/>
      <c r="BG9" s="17">
        <v>0.54827579808622395</v>
      </c>
      <c r="BH9" s="17">
        <v>0.43421655614298399</v>
      </c>
      <c r="BI9" s="17">
        <v>0.375423409292093</v>
      </c>
    </row>
    <row r="10" spans="2:61" x14ac:dyDescent="0.3">
      <c r="B10" s="18" t="s">
        <v>75</v>
      </c>
      <c r="C10" s="17">
        <v>0.39327231246317002</v>
      </c>
      <c r="D10" s="17">
        <v>0.40453469787381902</v>
      </c>
      <c r="E10" s="17">
        <v>0.382071757029394</v>
      </c>
      <c r="F10" s="17"/>
      <c r="G10" s="17">
        <v>0.35111065389778201</v>
      </c>
      <c r="H10" s="17">
        <v>0.43747413609797797</v>
      </c>
      <c r="I10" s="17"/>
      <c r="J10" s="17">
        <v>0.32047844553204302</v>
      </c>
      <c r="K10" s="17">
        <v>0.41371033551952302</v>
      </c>
      <c r="L10" s="17">
        <v>0.38847838123358802</v>
      </c>
      <c r="M10" s="17">
        <v>0.386630778702031</v>
      </c>
      <c r="N10" s="17">
        <v>0.43161730696112999</v>
      </c>
      <c r="O10" s="17">
        <v>0.42635943837106</v>
      </c>
      <c r="P10" s="17">
        <v>0.38952257613664198</v>
      </c>
      <c r="Q10" s="17">
        <v>0.38120562298160998</v>
      </c>
      <c r="R10" s="17">
        <v>0.42625921681890799</v>
      </c>
      <c r="S10" s="17"/>
      <c r="T10" s="17">
        <v>0.31626142824792203</v>
      </c>
      <c r="U10" s="17">
        <v>0.46324220155016599</v>
      </c>
      <c r="V10" s="17"/>
      <c r="W10" s="17">
        <v>0.41201680950986702</v>
      </c>
      <c r="X10" s="17">
        <v>0.32604367507109799</v>
      </c>
      <c r="Y10" s="17"/>
      <c r="Z10" s="17">
        <v>0.38590054036478</v>
      </c>
      <c r="AA10" s="17">
        <v>0.40034810419218803</v>
      </c>
      <c r="AB10" s="17"/>
      <c r="AC10" s="17">
        <v>0.36310672077364198</v>
      </c>
      <c r="AD10" s="17">
        <v>0.38345021690320502</v>
      </c>
      <c r="AE10" s="17">
        <v>0.40245104091108103</v>
      </c>
      <c r="AF10" s="17"/>
      <c r="AG10" s="17">
        <v>0.38012642895801002</v>
      </c>
      <c r="AH10" s="17">
        <v>0.35969056681127098</v>
      </c>
      <c r="AI10" s="17"/>
      <c r="AJ10" s="17">
        <v>0.347470100770636</v>
      </c>
      <c r="AK10" s="17">
        <v>0.37979296975164201</v>
      </c>
      <c r="AL10" s="17"/>
      <c r="AM10" s="17">
        <v>0.41175701925549302</v>
      </c>
      <c r="AN10" s="17">
        <v>0.85154098680275103</v>
      </c>
      <c r="AO10" s="17">
        <v>0.27360732098989698</v>
      </c>
      <c r="AP10" s="17"/>
      <c r="AQ10" s="17">
        <v>0.38235776816075001</v>
      </c>
      <c r="AR10" s="17">
        <v>0.37460606201749502</v>
      </c>
      <c r="AS10" s="17">
        <v>0.38963568548259297</v>
      </c>
      <c r="AT10" s="17">
        <v>0.26349697902094299</v>
      </c>
      <c r="AU10" s="17">
        <v>0.34242496651328502</v>
      </c>
      <c r="AV10" s="17"/>
      <c r="AW10" s="17">
        <v>1.3439082410117299E-2</v>
      </c>
      <c r="AX10" s="17">
        <v>6.3487038603933399E-2</v>
      </c>
      <c r="AY10" s="17">
        <v>0.86555389823964601</v>
      </c>
      <c r="AZ10" s="17">
        <v>0.917805022454518</v>
      </c>
      <c r="BA10" s="17">
        <v>0.38270440919290299</v>
      </c>
      <c r="BB10" s="17"/>
      <c r="BC10" s="17">
        <v>0.31653376081129198</v>
      </c>
      <c r="BD10" s="17">
        <v>0.37966616496356398</v>
      </c>
      <c r="BE10" s="17">
        <v>0.58492166566454096</v>
      </c>
      <c r="BF10" s="17"/>
      <c r="BG10" s="17">
        <v>0.35902889333905802</v>
      </c>
      <c r="BH10" s="17">
        <v>0.46210169969778597</v>
      </c>
      <c r="BI10" s="17">
        <v>0.51332238538414898</v>
      </c>
    </row>
    <row r="11" spans="2:61" x14ac:dyDescent="0.3">
      <c r="B11" s="18" t="s">
        <v>76</v>
      </c>
      <c r="C11" s="17">
        <v>7.1768800730609497E-2</v>
      </c>
      <c r="D11" s="17">
        <v>7.2830089367933698E-2</v>
      </c>
      <c r="E11" s="17">
        <v>7.0815018786337794E-2</v>
      </c>
      <c r="F11" s="17"/>
      <c r="G11" s="17">
        <v>6.9450486268713293E-2</v>
      </c>
      <c r="H11" s="17">
        <v>7.4593571201401199E-2</v>
      </c>
      <c r="I11" s="17"/>
      <c r="J11" s="17">
        <v>4.9876694737237597E-2</v>
      </c>
      <c r="K11" s="17">
        <v>7.9492747458133603E-2</v>
      </c>
      <c r="L11" s="17">
        <v>9.4266228567049595E-2</v>
      </c>
      <c r="M11" s="17">
        <v>7.1529235053482298E-2</v>
      </c>
      <c r="N11" s="17">
        <v>7.7023513255911502E-2</v>
      </c>
      <c r="O11" s="17">
        <v>6.9074902568579302E-2</v>
      </c>
      <c r="P11" s="17">
        <v>7.3760805762011397E-2</v>
      </c>
      <c r="Q11" s="17">
        <v>5.58554258745909E-2</v>
      </c>
      <c r="R11" s="17">
        <v>7.7533489582379697E-2</v>
      </c>
      <c r="S11" s="17"/>
      <c r="T11" s="17">
        <v>6.17213295899703E-2</v>
      </c>
      <c r="U11" s="17">
        <v>8.0897645938390203E-2</v>
      </c>
      <c r="V11" s="17"/>
      <c r="W11" s="17">
        <v>7.7311386740600299E-2</v>
      </c>
      <c r="X11" s="17">
        <v>5.1889872843040599E-2</v>
      </c>
      <c r="Y11" s="17"/>
      <c r="Z11" s="17">
        <v>7.0442424261210196E-2</v>
      </c>
      <c r="AA11" s="17">
        <v>7.3467586462343498E-2</v>
      </c>
      <c r="AB11" s="17"/>
      <c r="AC11" s="17">
        <v>6.1466835269444797E-2</v>
      </c>
      <c r="AD11" s="17">
        <v>4.8816313487332202E-2</v>
      </c>
      <c r="AE11" s="17">
        <v>7.7500175304812305E-2</v>
      </c>
      <c r="AF11" s="17"/>
      <c r="AG11" s="17">
        <v>5.50304876040206E-2</v>
      </c>
      <c r="AH11" s="17">
        <v>5.8785788660011697E-2</v>
      </c>
      <c r="AI11" s="17"/>
      <c r="AJ11" s="17">
        <v>5.3845759447030399E-2</v>
      </c>
      <c r="AK11" s="17">
        <v>5.9794687930086597E-2</v>
      </c>
      <c r="AL11" s="17"/>
      <c r="AM11" s="17">
        <v>6.6639936438210104E-2</v>
      </c>
      <c r="AN11" s="17">
        <v>0.148459013197249</v>
      </c>
      <c r="AO11" s="17">
        <v>4.9063460624969503E-2</v>
      </c>
      <c r="AP11" s="17"/>
      <c r="AQ11" s="17">
        <v>5.5798147344702002E-2</v>
      </c>
      <c r="AR11" s="17">
        <v>3.6827677510727498E-2</v>
      </c>
      <c r="AS11" s="17">
        <v>4.60639253456058E-2</v>
      </c>
      <c r="AT11" s="17">
        <v>6.8960496535071705E-2</v>
      </c>
      <c r="AU11" s="17">
        <v>0.10296002334259099</v>
      </c>
      <c r="AV11" s="17"/>
      <c r="AW11" s="17">
        <v>4.63132712999215E-3</v>
      </c>
      <c r="AX11" s="17">
        <v>7.2724921678837496E-3</v>
      </c>
      <c r="AY11" s="17">
        <v>1.1268548811757401E-2</v>
      </c>
      <c r="AZ11" s="17">
        <v>3.4444725250060898E-2</v>
      </c>
      <c r="BA11" s="17">
        <v>0.56180729841131904</v>
      </c>
      <c r="BB11" s="17"/>
      <c r="BC11" s="17">
        <v>3.5266881002323398E-2</v>
      </c>
      <c r="BD11" s="17">
        <v>5.7501477522370101E-2</v>
      </c>
      <c r="BE11" s="17">
        <v>0.143817425560504</v>
      </c>
      <c r="BF11" s="17"/>
      <c r="BG11" s="17">
        <v>6.8814079264991598E-2</v>
      </c>
      <c r="BH11" s="17">
        <v>7.2889328842657697E-2</v>
      </c>
      <c r="BI11" s="17">
        <v>8.4486018764621598E-2</v>
      </c>
    </row>
    <row r="12" spans="2:61" ht="28.8" x14ac:dyDescent="0.3">
      <c r="B12" s="18" t="s">
        <v>77</v>
      </c>
      <c r="C12" s="17">
        <v>1.5092073358245899E-2</v>
      </c>
      <c r="D12" s="17">
        <v>1.40056578747043E-2</v>
      </c>
      <c r="E12" s="17">
        <v>1.6201071855099801E-2</v>
      </c>
      <c r="F12" s="17"/>
      <c r="G12" s="17">
        <v>1.0446836316648E-2</v>
      </c>
      <c r="H12" s="17">
        <v>1.9619256223197799E-2</v>
      </c>
      <c r="I12" s="17"/>
      <c r="J12" s="17">
        <v>9.9720224352469796E-3</v>
      </c>
      <c r="K12" s="17">
        <v>2.57470961474363E-2</v>
      </c>
      <c r="L12" s="17">
        <v>1.8162709742163101E-2</v>
      </c>
      <c r="M12" s="17">
        <v>2.3495368278380099E-2</v>
      </c>
      <c r="N12" s="17">
        <v>1.4887154793456399E-2</v>
      </c>
      <c r="O12" s="17">
        <v>9.9959676808347598E-3</v>
      </c>
      <c r="P12" s="17">
        <v>0</v>
      </c>
      <c r="Q12" s="17">
        <v>1.11631043661218E-2</v>
      </c>
      <c r="R12" s="17">
        <v>1.65950219949237E-2</v>
      </c>
      <c r="S12" s="17"/>
      <c r="T12" s="17">
        <v>1.3948743512028201E-2</v>
      </c>
      <c r="U12" s="17">
        <v>1.61308701899524E-2</v>
      </c>
      <c r="V12" s="17"/>
      <c r="W12" s="17">
        <v>1.6609541489409199E-2</v>
      </c>
      <c r="X12" s="17">
        <v>9.64955257522109E-3</v>
      </c>
      <c r="Y12" s="17"/>
      <c r="Z12" s="17">
        <v>1.5481670284176E-2</v>
      </c>
      <c r="AA12" s="17">
        <v>1.48034634637487E-2</v>
      </c>
      <c r="AB12" s="17"/>
      <c r="AC12" s="17">
        <v>3.8385156888438798E-2</v>
      </c>
      <c r="AD12" s="17">
        <v>2.9410644715281299E-2</v>
      </c>
      <c r="AE12" s="17">
        <v>5.3138540401334901E-3</v>
      </c>
      <c r="AF12" s="17"/>
      <c r="AG12" s="17">
        <v>2.8514969114679298E-2</v>
      </c>
      <c r="AH12" s="17">
        <v>4.1552100040563998E-2</v>
      </c>
      <c r="AI12" s="17"/>
      <c r="AJ12" s="17">
        <v>4.4818823020294399E-2</v>
      </c>
      <c r="AK12" s="17">
        <v>2.77180722675049E-2</v>
      </c>
      <c r="AL12" s="17"/>
      <c r="AM12" s="17">
        <v>4.9803666258240696E-3</v>
      </c>
      <c r="AN12" s="17">
        <v>0</v>
      </c>
      <c r="AO12" s="17">
        <v>1.61375087248967E-2</v>
      </c>
      <c r="AP12" s="17"/>
      <c r="AQ12" s="17">
        <v>1.2224144110789001E-3</v>
      </c>
      <c r="AR12" s="17">
        <v>7.4941601562896504E-2</v>
      </c>
      <c r="AS12" s="17">
        <v>4.17562836013705E-2</v>
      </c>
      <c r="AT12" s="17">
        <v>3.09956109872397E-2</v>
      </c>
      <c r="AU12" s="17">
        <v>0.28359079008594401</v>
      </c>
      <c r="AV12" s="17"/>
      <c r="AW12" s="17">
        <v>1.1192918701365301E-2</v>
      </c>
      <c r="AX12" s="17">
        <v>6.9521803046220703E-3</v>
      </c>
      <c r="AY12" s="17">
        <v>1.86451145659399E-2</v>
      </c>
      <c r="AZ12" s="17">
        <v>1.99243812011074E-2</v>
      </c>
      <c r="BA12" s="17">
        <v>3.2050778319363003E-2</v>
      </c>
      <c r="BB12" s="17"/>
      <c r="BC12" s="17">
        <v>8.7663573005627594E-3</v>
      </c>
      <c r="BD12" s="17">
        <v>6.4485194460757699E-3</v>
      </c>
      <c r="BE12" s="17">
        <v>1.0531851228658099E-2</v>
      </c>
      <c r="BF12" s="17"/>
      <c r="BG12" s="17">
        <v>1.5088557411080301E-2</v>
      </c>
      <c r="BH12" s="17">
        <v>2.42477661836243E-2</v>
      </c>
      <c r="BI12" s="17">
        <v>1.11673537656165E-2</v>
      </c>
    </row>
    <row r="13" spans="2:61" x14ac:dyDescent="0.3">
      <c r="B13" s="18" t="s">
        <v>78</v>
      </c>
      <c r="C13" s="17">
        <v>8.9577514410583807E-3</v>
      </c>
      <c r="D13" s="17">
        <v>4.4167974949109604E-3</v>
      </c>
      <c r="E13" s="17">
        <v>1.3512037053996701E-2</v>
      </c>
      <c r="F13" s="17"/>
      <c r="G13" s="17">
        <v>6.62269760962608E-3</v>
      </c>
      <c r="H13" s="17">
        <v>1.1466976107248599E-2</v>
      </c>
      <c r="I13" s="17"/>
      <c r="J13" s="17">
        <v>7.01827475413388E-3</v>
      </c>
      <c r="K13" s="17">
        <v>6.7269391665064002E-3</v>
      </c>
      <c r="L13" s="17">
        <v>1.19996071744256E-2</v>
      </c>
      <c r="M13" s="17">
        <v>1.6507813897387501E-2</v>
      </c>
      <c r="N13" s="17">
        <v>7.3371537772233099E-3</v>
      </c>
      <c r="O13" s="17">
        <v>1.95377131833886E-3</v>
      </c>
      <c r="P13" s="17">
        <v>1.06366119806893E-2</v>
      </c>
      <c r="Q13" s="17">
        <v>1.0123262905619001E-2</v>
      </c>
      <c r="R13" s="17">
        <v>1.0793584332403501E-2</v>
      </c>
      <c r="S13" s="17"/>
      <c r="T13" s="17">
        <v>7.5519797469199802E-3</v>
      </c>
      <c r="U13" s="17">
        <v>1.0234995437447001E-2</v>
      </c>
      <c r="V13" s="17"/>
      <c r="W13" s="17">
        <v>1.05913756545554E-2</v>
      </c>
      <c r="X13" s="17">
        <v>3.0986275813734E-3</v>
      </c>
      <c r="Y13" s="17"/>
      <c r="Z13" s="17">
        <v>1.08687730653124E-2</v>
      </c>
      <c r="AA13" s="17">
        <v>6.8844240411299398E-3</v>
      </c>
      <c r="AB13" s="17"/>
      <c r="AC13" s="17">
        <v>1.4908461073041401E-2</v>
      </c>
      <c r="AD13" s="17">
        <v>7.3542001627351699E-3</v>
      </c>
      <c r="AE13" s="17">
        <v>7.1805802960610201E-3</v>
      </c>
      <c r="AF13" s="17"/>
      <c r="AG13" s="17">
        <v>2.0497326594727298E-2</v>
      </c>
      <c r="AH13" s="17">
        <v>6.5575233859326704E-3</v>
      </c>
      <c r="AI13" s="17"/>
      <c r="AJ13" s="17">
        <v>2.3616920761113901E-2</v>
      </c>
      <c r="AK13" s="17">
        <v>7.59825204014976E-3</v>
      </c>
      <c r="AL13" s="17"/>
      <c r="AM13" s="17">
        <v>6.6519127696820397E-3</v>
      </c>
      <c r="AN13" s="17">
        <v>0</v>
      </c>
      <c r="AO13" s="17">
        <v>1.0153243191822099E-2</v>
      </c>
      <c r="AP13" s="17"/>
      <c r="AQ13" s="17">
        <v>3.7355471506796802E-3</v>
      </c>
      <c r="AR13" s="17">
        <v>1.96801978776131E-2</v>
      </c>
      <c r="AS13" s="17">
        <v>2.0676265522277599E-2</v>
      </c>
      <c r="AT13" s="17">
        <v>8.1696285006656894E-3</v>
      </c>
      <c r="AU13" s="17">
        <v>6.3925529437996301E-2</v>
      </c>
      <c r="AV13" s="17"/>
      <c r="AW13" s="17">
        <v>1.6537278345827099E-2</v>
      </c>
      <c r="AX13" s="17">
        <v>4.6350786915452802E-3</v>
      </c>
      <c r="AY13" s="17">
        <v>7.1099806176452302E-3</v>
      </c>
      <c r="AZ13" s="17">
        <v>4.3147572680469204E-3</v>
      </c>
      <c r="BA13" s="17">
        <v>1.71951690892664E-2</v>
      </c>
      <c r="BB13" s="17"/>
      <c r="BC13" s="17">
        <v>1.3287616868325001E-2</v>
      </c>
      <c r="BD13" s="17">
        <v>4.52972015435629E-3</v>
      </c>
      <c r="BE13" s="17">
        <v>1.1470760134691199E-2</v>
      </c>
      <c r="BF13" s="17"/>
      <c r="BG13" s="17">
        <v>7.6878268636173201E-3</v>
      </c>
      <c r="BH13" s="17">
        <v>6.5446491329471798E-3</v>
      </c>
      <c r="BI13" s="17">
        <v>1.5600832793519599E-2</v>
      </c>
    </row>
    <row r="14" spans="2:61" x14ac:dyDescent="0.3">
      <c r="B14" s="18" t="s">
        <v>79</v>
      </c>
      <c r="C14" s="19">
        <v>8.3100124528127602E-4</v>
      </c>
      <c r="D14" s="19">
        <v>1.1959446120584001E-3</v>
      </c>
      <c r="E14" s="19">
        <v>4.6730922438086199E-4</v>
      </c>
      <c r="F14" s="19"/>
      <c r="G14" s="19">
        <v>1.6234295765956599E-3</v>
      </c>
      <c r="H14" s="19">
        <v>0</v>
      </c>
      <c r="I14" s="19"/>
      <c r="J14" s="19">
        <v>2.0170396539876401E-3</v>
      </c>
      <c r="K14" s="19">
        <v>0</v>
      </c>
      <c r="L14" s="19">
        <v>2.4241539660431401E-3</v>
      </c>
      <c r="M14" s="19">
        <v>0</v>
      </c>
      <c r="N14" s="19">
        <v>0</v>
      </c>
      <c r="O14" s="19">
        <v>0</v>
      </c>
      <c r="P14" s="19">
        <v>0</v>
      </c>
      <c r="Q14" s="19">
        <v>0</v>
      </c>
      <c r="R14" s="19">
        <v>1.94303458793566E-3</v>
      </c>
      <c r="S14" s="19"/>
      <c r="T14" s="19">
        <v>1.2551663474424299E-3</v>
      </c>
      <c r="U14" s="19">
        <v>4.4561695246056698E-4</v>
      </c>
      <c r="V14" s="19"/>
      <c r="W14" s="19">
        <v>7.3348891826748399E-4</v>
      </c>
      <c r="X14" s="19">
        <v>1.1807370028071101E-3</v>
      </c>
      <c r="Y14" s="19"/>
      <c r="Z14" s="19">
        <v>0</v>
      </c>
      <c r="AA14" s="19">
        <v>5.0021478623086396E-4</v>
      </c>
      <c r="AB14" s="19"/>
      <c r="AC14" s="19">
        <v>0</v>
      </c>
      <c r="AD14" s="19">
        <v>0</v>
      </c>
      <c r="AE14" s="19">
        <v>8.66991967758772E-4</v>
      </c>
      <c r="AF14" s="19"/>
      <c r="AG14" s="19">
        <v>0</v>
      </c>
      <c r="AH14" s="19">
        <v>0</v>
      </c>
      <c r="AI14" s="19"/>
      <c r="AJ14" s="19">
        <v>0</v>
      </c>
      <c r="AK14" s="19">
        <v>0</v>
      </c>
      <c r="AL14" s="19"/>
      <c r="AM14" s="19">
        <v>3.3534490752434902E-4</v>
      </c>
      <c r="AN14" s="19">
        <v>0</v>
      </c>
      <c r="AO14" s="19">
        <v>0</v>
      </c>
      <c r="AP14" s="19"/>
      <c r="AQ14" s="19">
        <v>0</v>
      </c>
      <c r="AR14" s="19">
        <v>0</v>
      </c>
      <c r="AS14" s="19">
        <v>0</v>
      </c>
      <c r="AT14" s="19">
        <v>0</v>
      </c>
      <c r="AU14" s="19">
        <v>0</v>
      </c>
      <c r="AV14" s="19"/>
      <c r="AW14" s="19">
        <v>0</v>
      </c>
      <c r="AX14" s="19">
        <v>1.09188650812372E-3</v>
      </c>
      <c r="AY14" s="19">
        <v>0</v>
      </c>
      <c r="AZ14" s="19">
        <v>0</v>
      </c>
      <c r="BA14" s="19">
        <v>4.5476720864453396E-3</v>
      </c>
      <c r="BB14" s="19"/>
      <c r="BC14" s="19">
        <v>0</v>
      </c>
      <c r="BD14" s="19">
        <v>4.8641539647589701E-4</v>
      </c>
      <c r="BE14" s="19">
        <v>3.1511274311915899E-3</v>
      </c>
      <c r="BF14" s="19"/>
      <c r="BG14" s="19">
        <v>1.10484503502891E-3</v>
      </c>
      <c r="BH14" s="19">
        <v>0</v>
      </c>
      <c r="BI14" s="19">
        <v>0</v>
      </c>
    </row>
    <row r="15" spans="2:61" x14ac:dyDescent="0.3">
      <c r="B15" s="16"/>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16"/>
  <sheetViews>
    <sheetView showGridLines="0"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28.8" x14ac:dyDescent="0.3">
      <c r="B9" s="18" t="s">
        <v>83</v>
      </c>
      <c r="C9" s="17">
        <v>0.32365145910858301</v>
      </c>
      <c r="D9" s="17">
        <v>0.426348190104267</v>
      </c>
      <c r="E9" s="17">
        <v>0.241912446864781</v>
      </c>
      <c r="F9" s="17"/>
      <c r="G9" s="17">
        <v>0.41283357034902701</v>
      </c>
      <c r="H9" s="17">
        <v>0.253699536355874</v>
      </c>
      <c r="I9" s="17"/>
      <c r="J9" s="17">
        <v>0.56684642693306497</v>
      </c>
      <c r="K9" s="17">
        <v>0.202882910634407</v>
      </c>
      <c r="L9" s="17">
        <v>0.32630473917906</v>
      </c>
      <c r="M9" s="17">
        <v>0.29858644376368998</v>
      </c>
      <c r="N9" s="17">
        <v>0.28276980199739798</v>
      </c>
      <c r="O9" s="17">
        <v>0.26409370836039298</v>
      </c>
      <c r="P9" s="17">
        <v>0.28824326897911301</v>
      </c>
      <c r="Q9" s="17">
        <v>0.404445740720344</v>
      </c>
      <c r="R9" s="17">
        <v>0.325793379480669</v>
      </c>
      <c r="S9" s="17"/>
      <c r="T9" s="17">
        <v>0.47614870836659601</v>
      </c>
      <c r="U9" s="17">
        <v>0.22375042196820499</v>
      </c>
      <c r="V9" s="17"/>
      <c r="W9" s="17">
        <v>0.29700831312680298</v>
      </c>
      <c r="X9" s="17">
        <v>0.469692048829705</v>
      </c>
      <c r="Y9" s="17"/>
      <c r="Z9" s="17">
        <v>0.34058237597442098</v>
      </c>
      <c r="AA9" s="17">
        <v>0.301670054722607</v>
      </c>
      <c r="AB9" s="17"/>
      <c r="AC9" s="17">
        <v>0.36482524583098302</v>
      </c>
      <c r="AD9" s="17">
        <v>0.22406114031340699</v>
      </c>
      <c r="AE9" s="17">
        <v>0</v>
      </c>
      <c r="AF9" s="17"/>
      <c r="AG9" s="17">
        <v>0.56168882251307695</v>
      </c>
      <c r="AH9" s="17">
        <v>0.127450070423207</v>
      </c>
      <c r="AI9" s="17"/>
      <c r="AJ9" s="17">
        <v>1</v>
      </c>
      <c r="AK9" s="17">
        <v>0</v>
      </c>
      <c r="AL9" s="17"/>
      <c r="AM9" s="17">
        <v>0.26842647142498399</v>
      </c>
      <c r="AN9" s="17">
        <v>0</v>
      </c>
      <c r="AO9" s="17">
        <v>0.74336720081777696</v>
      </c>
      <c r="AP9" s="17"/>
      <c r="AQ9" s="17">
        <v>0</v>
      </c>
      <c r="AR9" s="17">
        <v>0</v>
      </c>
      <c r="AS9" s="17">
        <v>1</v>
      </c>
      <c r="AT9" s="17">
        <v>1</v>
      </c>
      <c r="AU9" s="17">
        <v>0.14434282504548701</v>
      </c>
      <c r="AV9" s="17"/>
      <c r="AW9" s="17">
        <v>0.36333908594247399</v>
      </c>
      <c r="AX9" s="17">
        <v>0.340944868030361</v>
      </c>
      <c r="AY9" s="17">
        <v>0.28253897574634701</v>
      </c>
      <c r="AZ9" s="17">
        <v>0.30724494137192898</v>
      </c>
      <c r="BA9" s="17">
        <v>0.29697984801774202</v>
      </c>
      <c r="BB9" s="17"/>
      <c r="BC9" s="17">
        <v>0.410762022319896</v>
      </c>
      <c r="BD9" s="17">
        <v>0.283127248764794</v>
      </c>
      <c r="BE9" s="17">
        <v>0.25586937329523901</v>
      </c>
      <c r="BF9" s="17"/>
      <c r="BG9" s="17">
        <v>0.34879863125541199</v>
      </c>
      <c r="BH9" s="17">
        <v>0.309058528580957</v>
      </c>
      <c r="BI9" s="17">
        <v>0.247590770825659</v>
      </c>
    </row>
    <row r="10" spans="2:61" x14ac:dyDescent="0.3">
      <c r="B10" s="18" t="s">
        <v>84</v>
      </c>
      <c r="C10" s="17">
        <v>0.66530743191547004</v>
      </c>
      <c r="D10" s="17">
        <v>0.55702316855835698</v>
      </c>
      <c r="E10" s="17">
        <v>0.75151360373539999</v>
      </c>
      <c r="F10" s="17"/>
      <c r="G10" s="17">
        <v>0.58071086329597799</v>
      </c>
      <c r="H10" s="17">
        <v>0.731461022102739</v>
      </c>
      <c r="I10" s="17"/>
      <c r="J10" s="17">
        <v>0.42361570531114001</v>
      </c>
      <c r="K10" s="17">
        <v>0.77587539210335099</v>
      </c>
      <c r="L10" s="17">
        <v>0.67369526082094</v>
      </c>
      <c r="M10" s="17">
        <v>0.70141355623630997</v>
      </c>
      <c r="N10" s="17">
        <v>0.70376589778161203</v>
      </c>
      <c r="O10" s="17">
        <v>0.72237093563917398</v>
      </c>
      <c r="P10" s="17">
        <v>0.70370489299558403</v>
      </c>
      <c r="Q10" s="17">
        <v>0.56558986314358195</v>
      </c>
      <c r="R10" s="17">
        <v>0.66730225100611096</v>
      </c>
      <c r="S10" s="17"/>
      <c r="T10" s="17">
        <v>0.52067719870028295</v>
      </c>
      <c r="U10" s="17">
        <v>0.76005478224705503</v>
      </c>
      <c r="V10" s="17"/>
      <c r="W10" s="17">
        <v>0.69224440336833304</v>
      </c>
      <c r="X10" s="17">
        <v>0.51765627994688002</v>
      </c>
      <c r="Y10" s="17"/>
      <c r="Z10" s="17">
        <v>0.65303322067432401</v>
      </c>
      <c r="AA10" s="17">
        <v>0.68032983555159798</v>
      </c>
      <c r="AB10" s="17"/>
      <c r="AC10" s="17">
        <v>0.62394396529838403</v>
      </c>
      <c r="AD10" s="17">
        <v>0.76535654458618196</v>
      </c>
      <c r="AE10" s="17">
        <v>0</v>
      </c>
      <c r="AF10" s="17"/>
      <c r="AG10" s="17">
        <v>0.43215529489130899</v>
      </c>
      <c r="AH10" s="17">
        <v>0.86094157360972001</v>
      </c>
      <c r="AI10" s="17"/>
      <c r="AJ10" s="17">
        <v>0</v>
      </c>
      <c r="AK10" s="17">
        <v>1</v>
      </c>
      <c r="AL10" s="17"/>
      <c r="AM10" s="17">
        <v>0.72590985366267102</v>
      </c>
      <c r="AN10" s="17">
        <v>1</v>
      </c>
      <c r="AO10" s="17">
        <v>0.25663279918222298</v>
      </c>
      <c r="AP10" s="17"/>
      <c r="AQ10" s="17">
        <v>1</v>
      </c>
      <c r="AR10" s="17">
        <v>1</v>
      </c>
      <c r="AS10" s="17">
        <v>0</v>
      </c>
      <c r="AT10" s="17">
        <v>0</v>
      </c>
      <c r="AU10" s="17">
        <v>0.70278271283540905</v>
      </c>
      <c r="AV10" s="17"/>
      <c r="AW10" s="17">
        <v>0.62722899488305695</v>
      </c>
      <c r="AX10" s="17">
        <v>0.65349058600158405</v>
      </c>
      <c r="AY10" s="17">
        <v>0.70004044342376304</v>
      </c>
      <c r="AZ10" s="17">
        <v>0.67460162255728495</v>
      </c>
      <c r="BA10" s="17">
        <v>0.69453587154441998</v>
      </c>
      <c r="BB10" s="17"/>
      <c r="BC10" s="17">
        <v>0.58438130632737895</v>
      </c>
      <c r="BD10" s="17">
        <v>0.70923043832982202</v>
      </c>
      <c r="BE10" s="17">
        <v>0.73704889417687902</v>
      </c>
      <c r="BF10" s="17"/>
      <c r="BG10" s="17">
        <v>0.64114496976822799</v>
      </c>
      <c r="BH10" s="17">
        <v>0.68302971194137296</v>
      </c>
      <c r="BI10" s="17">
        <v>0.73683599543837197</v>
      </c>
    </row>
    <row r="11" spans="2:61" x14ac:dyDescent="0.3">
      <c r="B11" s="18" t="s">
        <v>85</v>
      </c>
      <c r="C11" s="19">
        <v>1.1041108975946999E-2</v>
      </c>
      <c r="D11" s="19">
        <v>1.6628641337376099E-2</v>
      </c>
      <c r="E11" s="19">
        <v>6.5739493998191604E-3</v>
      </c>
      <c r="F11" s="19"/>
      <c r="G11" s="19">
        <v>6.4555663549950302E-3</v>
      </c>
      <c r="H11" s="19">
        <v>1.4839441541386399E-2</v>
      </c>
      <c r="I11" s="19"/>
      <c r="J11" s="19">
        <v>9.5378677557953206E-3</v>
      </c>
      <c r="K11" s="19">
        <v>2.1241697262241701E-2</v>
      </c>
      <c r="L11" s="19">
        <v>0</v>
      </c>
      <c r="M11" s="19">
        <v>0</v>
      </c>
      <c r="N11" s="19">
        <v>1.3464300220989199E-2</v>
      </c>
      <c r="O11" s="19">
        <v>1.35353560004329E-2</v>
      </c>
      <c r="P11" s="19">
        <v>8.0518380253029494E-3</v>
      </c>
      <c r="Q11" s="19">
        <v>2.9964396136074101E-2</v>
      </c>
      <c r="R11" s="19">
        <v>6.9043695132202697E-3</v>
      </c>
      <c r="S11" s="19"/>
      <c r="T11" s="19">
        <v>3.1740929331211202E-3</v>
      </c>
      <c r="U11" s="19">
        <v>1.6194795784740399E-2</v>
      </c>
      <c r="V11" s="19"/>
      <c r="W11" s="19">
        <v>1.0747283504863999E-2</v>
      </c>
      <c r="X11" s="19">
        <v>1.26516712234153E-2</v>
      </c>
      <c r="Y11" s="19"/>
      <c r="Z11" s="19">
        <v>6.3844033512550904E-3</v>
      </c>
      <c r="AA11" s="19">
        <v>1.8000109725794501E-2</v>
      </c>
      <c r="AB11" s="19"/>
      <c r="AC11" s="19">
        <v>1.1230788870633401E-2</v>
      </c>
      <c r="AD11" s="19">
        <v>1.05823151004111E-2</v>
      </c>
      <c r="AE11" s="19">
        <v>0</v>
      </c>
      <c r="AF11" s="19"/>
      <c r="AG11" s="19">
        <v>6.1558825956137203E-3</v>
      </c>
      <c r="AH11" s="19">
        <v>1.16083559670724E-2</v>
      </c>
      <c r="AI11" s="19"/>
      <c r="AJ11" s="19">
        <v>0</v>
      </c>
      <c r="AK11" s="19">
        <v>0</v>
      </c>
      <c r="AL11" s="19"/>
      <c r="AM11" s="19">
        <v>5.6636749123451799E-3</v>
      </c>
      <c r="AN11" s="19">
        <v>0</v>
      </c>
      <c r="AO11" s="19">
        <v>0</v>
      </c>
      <c r="AP11" s="19"/>
      <c r="AQ11" s="19">
        <v>0</v>
      </c>
      <c r="AR11" s="19">
        <v>0</v>
      </c>
      <c r="AS11" s="19">
        <v>0</v>
      </c>
      <c r="AT11" s="19">
        <v>0</v>
      </c>
      <c r="AU11" s="19">
        <v>0.15287446211910399</v>
      </c>
      <c r="AV11" s="19"/>
      <c r="AW11" s="19">
        <v>9.4319191744694393E-3</v>
      </c>
      <c r="AX11" s="19">
        <v>5.5645459680547897E-3</v>
      </c>
      <c r="AY11" s="19">
        <v>1.7420580829889499E-2</v>
      </c>
      <c r="AZ11" s="19">
        <v>1.81534360707865E-2</v>
      </c>
      <c r="BA11" s="19">
        <v>8.4842804378379797E-3</v>
      </c>
      <c r="BB11" s="19"/>
      <c r="BC11" s="19">
        <v>4.8566713527253896E-3</v>
      </c>
      <c r="BD11" s="19">
        <v>7.6423129053844897E-3</v>
      </c>
      <c r="BE11" s="19">
        <v>7.0817325278822903E-3</v>
      </c>
      <c r="BF11" s="19"/>
      <c r="BG11" s="19">
        <v>1.0056398976360299E-2</v>
      </c>
      <c r="BH11" s="19">
        <v>7.9117594776697397E-3</v>
      </c>
      <c r="BI11" s="19">
        <v>1.5573233735969199E-2</v>
      </c>
    </row>
    <row r="12" spans="2:61" x14ac:dyDescent="0.3">
      <c r="B12" s="16" t="s">
        <v>405</v>
      </c>
    </row>
    <row r="13" spans="2:61" x14ac:dyDescent="0.3">
      <c r="B13" t="s">
        <v>81</v>
      </c>
    </row>
    <row r="14" spans="2:61" x14ac:dyDescent="0.3">
      <c r="B14" t="s">
        <v>82</v>
      </c>
    </row>
    <row r="16" spans="2:61" x14ac:dyDescent="0.3">
      <c r="B1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I18"/>
  <sheetViews>
    <sheetView showGridLines="0"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86</v>
      </c>
      <c r="C9" s="17">
        <v>0.76766632381859701</v>
      </c>
      <c r="D9" s="17">
        <v>0.73922345562366898</v>
      </c>
      <c r="E9" s="17">
        <v>0.79628807868208795</v>
      </c>
      <c r="F9" s="17"/>
      <c r="G9" s="17">
        <v>0.67218622235178305</v>
      </c>
      <c r="H9" s="17">
        <v>0.86815748944169902</v>
      </c>
      <c r="I9" s="17"/>
      <c r="J9" s="17">
        <v>0.58352738896355605</v>
      </c>
      <c r="K9" s="17">
        <v>0.78439979902269297</v>
      </c>
      <c r="L9" s="17">
        <v>0.76456301727957698</v>
      </c>
      <c r="M9" s="17">
        <v>0.800819607078877</v>
      </c>
      <c r="N9" s="17">
        <v>0.78392087035959601</v>
      </c>
      <c r="O9" s="17">
        <v>0.84260178266826002</v>
      </c>
      <c r="P9" s="17">
        <v>0.84995366081088997</v>
      </c>
      <c r="Q9" s="17">
        <v>0.83152091549871898</v>
      </c>
      <c r="R9" s="17">
        <v>0.80253782514134397</v>
      </c>
      <c r="S9" s="17"/>
      <c r="T9" s="17">
        <v>0.64471489211031197</v>
      </c>
      <c r="U9" s="17">
        <v>0.87937648177069505</v>
      </c>
      <c r="V9" s="17"/>
      <c r="W9" s="17">
        <v>0.79278382798634905</v>
      </c>
      <c r="X9" s="17">
        <v>0.67758038682701704</v>
      </c>
      <c r="Y9" s="17"/>
      <c r="Z9" s="17">
        <v>0.76894952303339903</v>
      </c>
      <c r="AA9" s="17">
        <v>0.76847398731769301</v>
      </c>
      <c r="AB9" s="17"/>
      <c r="AC9" s="17">
        <v>0.80464573316850996</v>
      </c>
      <c r="AD9" s="17">
        <v>0.78780250638122995</v>
      </c>
      <c r="AE9" s="17">
        <v>0.75053496860225799</v>
      </c>
      <c r="AF9" s="17"/>
      <c r="AG9" s="17">
        <v>0.77643655284957103</v>
      </c>
      <c r="AH9" s="17">
        <v>0.81693851884095703</v>
      </c>
      <c r="AI9" s="17"/>
      <c r="AJ9" s="17">
        <v>0.66326215457438098</v>
      </c>
      <c r="AK9" s="17">
        <v>0.87256494431199005</v>
      </c>
      <c r="AL9" s="17"/>
      <c r="AM9" s="17">
        <v>1</v>
      </c>
      <c r="AN9" s="17">
        <v>0</v>
      </c>
      <c r="AO9" s="17">
        <v>0</v>
      </c>
      <c r="AP9" s="17"/>
      <c r="AQ9" s="17">
        <v>1</v>
      </c>
      <c r="AR9" s="17">
        <v>0</v>
      </c>
      <c r="AS9" s="17">
        <v>1</v>
      </c>
      <c r="AT9" s="17">
        <v>0</v>
      </c>
      <c r="AU9" s="17">
        <v>6.2713062187088595E-2</v>
      </c>
      <c r="AV9" s="17"/>
      <c r="AW9" s="17">
        <v>0.67647366742283799</v>
      </c>
      <c r="AX9" s="17">
        <v>0.80824081049845398</v>
      </c>
      <c r="AY9" s="17">
        <v>0.81554776651038396</v>
      </c>
      <c r="AZ9" s="17">
        <v>0.78791854934578498</v>
      </c>
      <c r="BA9" s="17">
        <v>0.70419004321763601</v>
      </c>
      <c r="BB9" s="17"/>
      <c r="BC9" s="17">
        <v>0.69306699184206799</v>
      </c>
      <c r="BD9" s="17">
        <v>0.81162532928652098</v>
      </c>
      <c r="BE9" s="17">
        <v>0.789492295539579</v>
      </c>
      <c r="BF9" s="17"/>
      <c r="BG9" s="17">
        <v>0.74162092456274797</v>
      </c>
      <c r="BH9" s="17">
        <v>0.79861631495557694</v>
      </c>
      <c r="BI9" s="17">
        <v>0.86710111655632705</v>
      </c>
    </row>
    <row r="10" spans="2:61" x14ac:dyDescent="0.3">
      <c r="B10" s="18" t="s">
        <v>87</v>
      </c>
      <c r="C10" s="17">
        <v>2.6991328714700499E-2</v>
      </c>
      <c r="D10" s="17">
        <v>2.9060093348489899E-2</v>
      </c>
      <c r="E10" s="17">
        <v>2.4963026939418501E-2</v>
      </c>
      <c r="F10" s="17"/>
      <c r="G10" s="17">
        <v>2.7807280476043601E-2</v>
      </c>
      <c r="H10" s="17">
        <v>2.5659665023844098E-2</v>
      </c>
      <c r="I10" s="17"/>
      <c r="J10" s="17">
        <v>2.33626576084527E-2</v>
      </c>
      <c r="K10" s="17">
        <v>2.3943506938198699E-2</v>
      </c>
      <c r="L10" s="17">
        <v>3.4486510034759298E-2</v>
      </c>
      <c r="M10" s="17">
        <v>1.9249890697496299E-2</v>
      </c>
      <c r="N10" s="17">
        <v>4.3900312485368999E-2</v>
      </c>
      <c r="O10" s="17">
        <v>1.6409156077582698E-2</v>
      </c>
      <c r="P10" s="17">
        <v>2.9704788596344799E-2</v>
      </c>
      <c r="Q10" s="17">
        <v>1.7156342864135699E-2</v>
      </c>
      <c r="R10" s="17">
        <v>3.5615275758573199E-2</v>
      </c>
      <c r="S10" s="17"/>
      <c r="T10" s="17">
        <v>2.7488665100277501E-2</v>
      </c>
      <c r="U10" s="17">
        <v>2.6539463084376099E-2</v>
      </c>
      <c r="V10" s="17"/>
      <c r="W10" s="17">
        <v>2.41521365380853E-2</v>
      </c>
      <c r="X10" s="17">
        <v>3.7174318466442098E-2</v>
      </c>
      <c r="Y10" s="17"/>
      <c r="Z10" s="17">
        <v>2.2844229755641699E-2</v>
      </c>
      <c r="AA10" s="17">
        <v>3.0737470620613001E-2</v>
      </c>
      <c r="AB10" s="17"/>
      <c r="AC10" s="17">
        <v>1.11129512105985E-2</v>
      </c>
      <c r="AD10" s="17">
        <v>1.52041908809347E-2</v>
      </c>
      <c r="AE10" s="17">
        <v>3.3767630015092302E-2</v>
      </c>
      <c r="AF10" s="17"/>
      <c r="AG10" s="17">
        <v>9.6493885354390508E-3</v>
      </c>
      <c r="AH10" s="17">
        <v>1.5062662843413699E-2</v>
      </c>
      <c r="AI10" s="17"/>
      <c r="AJ10" s="17">
        <v>0</v>
      </c>
      <c r="AK10" s="17">
        <v>1.8502193921190301E-2</v>
      </c>
      <c r="AL10" s="17"/>
      <c r="AM10" s="17">
        <v>0</v>
      </c>
      <c r="AN10" s="17">
        <v>1</v>
      </c>
      <c r="AO10" s="17">
        <v>0</v>
      </c>
      <c r="AP10" s="17"/>
      <c r="AQ10" s="17">
        <v>0</v>
      </c>
      <c r="AR10" s="17">
        <v>0</v>
      </c>
      <c r="AS10" s="17">
        <v>0</v>
      </c>
      <c r="AT10" s="17">
        <v>0</v>
      </c>
      <c r="AU10" s="17">
        <v>0.17043855710772499</v>
      </c>
      <c r="AV10" s="17"/>
      <c r="AW10" s="17">
        <v>1.49327602042414E-3</v>
      </c>
      <c r="AX10" s="17">
        <v>4.0940740607546596E-3</v>
      </c>
      <c r="AY10" s="17">
        <v>4.7911159475347201E-2</v>
      </c>
      <c r="AZ10" s="17">
        <v>4.9549709551383103E-2</v>
      </c>
      <c r="BA10" s="17">
        <v>6.8291670655850206E-2</v>
      </c>
      <c r="BB10" s="17"/>
      <c r="BC10" s="17">
        <v>2.2926978813709701E-2</v>
      </c>
      <c r="BD10" s="17">
        <v>2.54722222983393E-2</v>
      </c>
      <c r="BE10" s="17">
        <v>4.3274364228025199E-2</v>
      </c>
      <c r="BF10" s="17"/>
      <c r="BG10" s="17">
        <v>2.53216398142177E-2</v>
      </c>
      <c r="BH10" s="17">
        <v>5.1848206633288998E-2</v>
      </c>
      <c r="BI10" s="17">
        <v>2.3539352973556499E-2</v>
      </c>
    </row>
    <row r="11" spans="2:61" ht="28.8" x14ac:dyDescent="0.3">
      <c r="B11" s="18" t="s">
        <v>88</v>
      </c>
      <c r="C11" s="17">
        <v>0.16996903892673801</v>
      </c>
      <c r="D11" s="17">
        <v>0.20707209720043401</v>
      </c>
      <c r="E11" s="17">
        <v>0.13312122874439999</v>
      </c>
      <c r="F11" s="17"/>
      <c r="G11" s="17">
        <v>0.28459068916906999</v>
      </c>
      <c r="H11" s="17">
        <v>5.0031971577907203E-2</v>
      </c>
      <c r="I11" s="17"/>
      <c r="J11" s="17">
        <v>0.380534144598903</v>
      </c>
      <c r="K11" s="17">
        <v>0.13925479229297699</v>
      </c>
      <c r="L11" s="17">
        <v>0.157019552324869</v>
      </c>
      <c r="M11" s="17">
        <v>0.13173486817886801</v>
      </c>
      <c r="N11" s="17">
        <v>0.128419674218722</v>
      </c>
      <c r="O11" s="17">
        <v>0.109586991000266</v>
      </c>
      <c r="P11" s="17">
        <v>9.5503315498126906E-2</v>
      </c>
      <c r="Q11" s="17">
        <v>0.13610322453952201</v>
      </c>
      <c r="R11" s="17">
        <v>0.12142655188809399</v>
      </c>
      <c r="S11" s="17"/>
      <c r="T11" s="17">
        <v>0.31323379545046398</v>
      </c>
      <c r="U11" s="17">
        <v>3.98027744280375E-2</v>
      </c>
      <c r="V11" s="17"/>
      <c r="W11" s="17">
        <v>0.14202106576948201</v>
      </c>
      <c r="X11" s="17">
        <v>0.27020667926201303</v>
      </c>
      <c r="Y11" s="17"/>
      <c r="Z11" s="17">
        <v>0.17545698725993999</v>
      </c>
      <c r="AA11" s="17">
        <v>0.16547285012222401</v>
      </c>
      <c r="AB11" s="17"/>
      <c r="AC11" s="17">
        <v>0.12066914491012</v>
      </c>
      <c r="AD11" s="17">
        <v>0.16141340161857601</v>
      </c>
      <c r="AE11" s="17">
        <v>0.19206106727165301</v>
      </c>
      <c r="AF11" s="17"/>
      <c r="AG11" s="17">
        <v>0.16679335165641301</v>
      </c>
      <c r="AH11" s="17">
        <v>0.10553150851048</v>
      </c>
      <c r="AI11" s="17"/>
      <c r="AJ11" s="17">
        <v>0.30452749971586901</v>
      </c>
      <c r="AK11" s="17">
        <v>5.1143503717628297E-2</v>
      </c>
      <c r="AL11" s="17"/>
      <c r="AM11" s="17">
        <v>0</v>
      </c>
      <c r="AN11" s="17">
        <v>0</v>
      </c>
      <c r="AO11" s="17">
        <v>1</v>
      </c>
      <c r="AP11" s="17"/>
      <c r="AQ11" s="17">
        <v>0</v>
      </c>
      <c r="AR11" s="17">
        <v>1</v>
      </c>
      <c r="AS11" s="17">
        <v>0</v>
      </c>
      <c r="AT11" s="17">
        <v>1</v>
      </c>
      <c r="AU11" s="17">
        <v>0</v>
      </c>
      <c r="AV11" s="17"/>
      <c r="AW11" s="17">
        <v>0.29778372885860299</v>
      </c>
      <c r="AX11" s="17">
        <v>0.16837249510485</v>
      </c>
      <c r="AY11" s="17">
        <v>0.100364534077362</v>
      </c>
      <c r="AZ11" s="17">
        <v>0.12566740017626499</v>
      </c>
      <c r="BA11" s="17">
        <v>0.12791510388452801</v>
      </c>
      <c r="BB11" s="17"/>
      <c r="BC11" s="17">
        <v>0.271166504188527</v>
      </c>
      <c r="BD11" s="17">
        <v>0.142799459294812</v>
      </c>
      <c r="BE11" s="17">
        <v>0.10856164184013301</v>
      </c>
      <c r="BF11" s="17"/>
      <c r="BG11" s="17">
        <v>0.20375340692697799</v>
      </c>
      <c r="BH11" s="17">
        <v>0.114989051144102</v>
      </c>
      <c r="BI11" s="17">
        <v>4.6944828792168901E-2</v>
      </c>
    </row>
    <row r="12" spans="2:61" x14ac:dyDescent="0.3">
      <c r="B12" s="18" t="s">
        <v>89</v>
      </c>
      <c r="C12" s="17">
        <v>2.1303391284909601E-2</v>
      </c>
      <c r="D12" s="17">
        <v>1.48142354905249E-2</v>
      </c>
      <c r="E12" s="17">
        <v>2.78243324860269E-2</v>
      </c>
      <c r="F12" s="17"/>
      <c r="G12" s="17">
        <v>9.7301759644688804E-3</v>
      </c>
      <c r="H12" s="17">
        <v>3.3167273377403002E-2</v>
      </c>
      <c r="I12" s="17"/>
      <c r="J12" s="17">
        <v>4.3553207650842097E-3</v>
      </c>
      <c r="K12" s="17">
        <v>4.0348328439829002E-2</v>
      </c>
      <c r="L12" s="17">
        <v>2.7859325606335701E-2</v>
      </c>
      <c r="M12" s="17">
        <v>2.3679343628466298E-2</v>
      </c>
      <c r="N12" s="17">
        <v>2.8614613426937201E-2</v>
      </c>
      <c r="O12" s="17">
        <v>1.38181283888419E-2</v>
      </c>
      <c r="P12" s="17">
        <v>1.10958071333615E-2</v>
      </c>
      <c r="Q12" s="17">
        <v>1.52195170976225E-2</v>
      </c>
      <c r="R12" s="17">
        <v>2.47453041667401E-2</v>
      </c>
      <c r="S12" s="17"/>
      <c r="T12" s="17">
        <v>1.1407769265333699E-2</v>
      </c>
      <c r="U12" s="17">
        <v>3.0294270719838499E-2</v>
      </c>
      <c r="V12" s="17"/>
      <c r="W12" s="17">
        <v>2.4940807772755699E-2</v>
      </c>
      <c r="X12" s="17">
        <v>8.2575062181539493E-3</v>
      </c>
      <c r="Y12" s="17"/>
      <c r="Z12" s="17">
        <v>2.1794901643116999E-2</v>
      </c>
      <c r="AA12" s="17">
        <v>2.0962160965218898E-2</v>
      </c>
      <c r="AB12" s="17"/>
      <c r="AC12" s="17">
        <v>4.61122356802358E-2</v>
      </c>
      <c r="AD12" s="17">
        <v>2.2240620716904701E-2</v>
      </c>
      <c r="AE12" s="17">
        <v>1.3156492625354401E-2</v>
      </c>
      <c r="AF12" s="17"/>
      <c r="AG12" s="17">
        <v>2.9835655345781399E-2</v>
      </c>
      <c r="AH12" s="17">
        <v>4.6447705700608202E-2</v>
      </c>
      <c r="AI12" s="17"/>
      <c r="AJ12" s="17">
        <v>1.7392637762221701E-2</v>
      </c>
      <c r="AK12" s="17">
        <v>4.3228199401425201E-2</v>
      </c>
      <c r="AL12" s="17"/>
      <c r="AM12" s="17">
        <v>0</v>
      </c>
      <c r="AN12" s="17">
        <v>0</v>
      </c>
      <c r="AO12" s="17">
        <v>0</v>
      </c>
      <c r="AP12" s="17"/>
      <c r="AQ12" s="17">
        <v>0</v>
      </c>
      <c r="AR12" s="17">
        <v>0</v>
      </c>
      <c r="AS12" s="17">
        <v>0</v>
      </c>
      <c r="AT12" s="17">
        <v>0</v>
      </c>
      <c r="AU12" s="17">
        <v>0.54178778071773104</v>
      </c>
      <c r="AV12" s="17"/>
      <c r="AW12" s="17">
        <v>1.21369536299465E-2</v>
      </c>
      <c r="AX12" s="17">
        <v>1.18512200667264E-2</v>
      </c>
      <c r="AY12" s="17">
        <v>2.3008042934354898E-2</v>
      </c>
      <c r="AZ12" s="17">
        <v>2.0201062842273101E-2</v>
      </c>
      <c r="BA12" s="17">
        <v>6.4686082071642101E-2</v>
      </c>
      <c r="BB12" s="17"/>
      <c r="BC12" s="17">
        <v>9.0900207826401305E-3</v>
      </c>
      <c r="BD12" s="17">
        <v>1.0835060638187999E-2</v>
      </c>
      <c r="BE12" s="17">
        <v>3.7702830015408202E-2</v>
      </c>
      <c r="BF12" s="17"/>
      <c r="BG12" s="17">
        <v>1.8760241373995699E-2</v>
      </c>
      <c r="BH12" s="17">
        <v>1.16189072561393E-2</v>
      </c>
      <c r="BI12" s="17">
        <v>3.6740277581152898E-2</v>
      </c>
    </row>
    <row r="13" spans="2:61" x14ac:dyDescent="0.3">
      <c r="B13" s="18" t="s">
        <v>85</v>
      </c>
      <c r="C13" s="19">
        <v>1.4069917255055501E-2</v>
      </c>
      <c r="D13" s="19">
        <v>9.8301183368828399E-3</v>
      </c>
      <c r="E13" s="19">
        <v>1.7803333148066501E-2</v>
      </c>
      <c r="F13" s="19"/>
      <c r="G13" s="19">
        <v>5.6856320386351397E-3</v>
      </c>
      <c r="H13" s="19">
        <v>2.2983600579146501E-2</v>
      </c>
      <c r="I13" s="19"/>
      <c r="J13" s="19">
        <v>8.2204880640036407E-3</v>
      </c>
      <c r="K13" s="19">
        <v>1.2053573306302801E-2</v>
      </c>
      <c r="L13" s="19">
        <v>1.6071594754458601E-2</v>
      </c>
      <c r="M13" s="19">
        <v>2.4516290416292399E-2</v>
      </c>
      <c r="N13" s="19">
        <v>1.5144529509376E-2</v>
      </c>
      <c r="O13" s="19">
        <v>1.7583941865049701E-2</v>
      </c>
      <c r="P13" s="19">
        <v>1.37424279612767E-2</v>
      </c>
      <c r="Q13" s="19">
        <v>0</v>
      </c>
      <c r="R13" s="19">
        <v>1.56750430452486E-2</v>
      </c>
      <c r="S13" s="19"/>
      <c r="T13" s="19">
        <v>3.1548780736124099E-3</v>
      </c>
      <c r="U13" s="19">
        <v>2.39870099970525E-2</v>
      </c>
      <c r="V13" s="19"/>
      <c r="W13" s="19">
        <v>1.61021619333283E-2</v>
      </c>
      <c r="X13" s="19">
        <v>6.7811092263738403E-3</v>
      </c>
      <c r="Y13" s="19"/>
      <c r="Z13" s="19">
        <v>1.0954358307902199E-2</v>
      </c>
      <c r="AA13" s="19">
        <v>1.4353530974250499E-2</v>
      </c>
      <c r="AB13" s="19"/>
      <c r="AC13" s="19">
        <v>1.7459935030535199E-2</v>
      </c>
      <c r="AD13" s="19">
        <v>1.3339280402354801E-2</v>
      </c>
      <c r="AE13" s="19">
        <v>1.04798414856427E-2</v>
      </c>
      <c r="AF13" s="19"/>
      <c r="AG13" s="19">
        <v>1.72850516127948E-2</v>
      </c>
      <c r="AH13" s="19">
        <v>1.6019604104540699E-2</v>
      </c>
      <c r="AI13" s="19"/>
      <c r="AJ13" s="19">
        <v>1.48177079475277E-2</v>
      </c>
      <c r="AK13" s="19">
        <v>1.45611586477666E-2</v>
      </c>
      <c r="AL13" s="19"/>
      <c r="AM13" s="19">
        <v>0</v>
      </c>
      <c r="AN13" s="19">
        <v>0</v>
      </c>
      <c r="AO13" s="19">
        <v>0</v>
      </c>
      <c r="AP13" s="19"/>
      <c r="AQ13" s="19">
        <v>0</v>
      </c>
      <c r="AR13" s="19">
        <v>0</v>
      </c>
      <c r="AS13" s="19">
        <v>0</v>
      </c>
      <c r="AT13" s="19">
        <v>0</v>
      </c>
      <c r="AU13" s="19">
        <v>0.22506059998745501</v>
      </c>
      <c r="AV13" s="19"/>
      <c r="AW13" s="19">
        <v>1.2112374068188899E-2</v>
      </c>
      <c r="AX13" s="19">
        <v>7.4414002692152099E-3</v>
      </c>
      <c r="AY13" s="19">
        <v>1.3168497002551301E-2</v>
      </c>
      <c r="AZ13" s="19">
        <v>1.6663278084293898E-2</v>
      </c>
      <c r="BA13" s="19">
        <v>3.49171001703431E-2</v>
      </c>
      <c r="BB13" s="19"/>
      <c r="BC13" s="19">
        <v>3.74950437305532E-3</v>
      </c>
      <c r="BD13" s="19">
        <v>9.2679284821394099E-3</v>
      </c>
      <c r="BE13" s="19">
        <v>2.0968868376855E-2</v>
      </c>
      <c r="BF13" s="19"/>
      <c r="BG13" s="19">
        <v>1.0543787322060299E-2</v>
      </c>
      <c r="BH13" s="19">
        <v>2.29275200108921E-2</v>
      </c>
      <c r="BI13" s="19">
        <v>2.56744240967944E-2</v>
      </c>
    </row>
    <row r="14" spans="2:61" x14ac:dyDescent="0.3">
      <c r="B14" s="24" t="s">
        <v>80</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18"/>
  <sheetViews>
    <sheetView showGridLines="0" topLeftCell="A8"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164</v>
      </c>
      <c r="D7" s="10">
        <v>96</v>
      </c>
      <c r="E7" s="10">
        <v>68</v>
      </c>
      <c r="F7" s="10"/>
      <c r="G7" s="10">
        <v>116</v>
      </c>
      <c r="H7" s="10">
        <v>48</v>
      </c>
      <c r="I7" s="10"/>
      <c r="J7" s="10">
        <v>32</v>
      </c>
      <c r="K7" s="10">
        <v>24</v>
      </c>
      <c r="L7" s="10">
        <v>18</v>
      </c>
      <c r="M7" s="10">
        <v>16</v>
      </c>
      <c r="N7" s="10">
        <v>20</v>
      </c>
      <c r="O7" s="10">
        <v>16</v>
      </c>
      <c r="P7" s="10">
        <v>11</v>
      </c>
      <c r="Q7" s="10">
        <v>10</v>
      </c>
      <c r="R7" s="10">
        <v>17</v>
      </c>
      <c r="S7" s="10"/>
      <c r="T7" s="10">
        <v>116</v>
      </c>
      <c r="U7" s="10">
        <v>48</v>
      </c>
      <c r="V7" s="10"/>
      <c r="W7" s="10">
        <v>122</v>
      </c>
      <c r="X7" s="10">
        <v>42</v>
      </c>
      <c r="Y7" s="10"/>
      <c r="Z7" s="10">
        <v>100</v>
      </c>
      <c r="AA7" s="10">
        <v>64</v>
      </c>
      <c r="AB7" s="10"/>
      <c r="AC7" s="10">
        <v>107</v>
      </c>
      <c r="AD7" s="10">
        <v>57</v>
      </c>
      <c r="AE7" s="10">
        <v>0</v>
      </c>
      <c r="AF7" s="10"/>
      <c r="AG7" s="10">
        <v>93</v>
      </c>
      <c r="AH7" s="10">
        <v>69</v>
      </c>
      <c r="AI7" s="10"/>
      <c r="AJ7" s="10">
        <v>123</v>
      </c>
      <c r="AK7" s="10">
        <v>41</v>
      </c>
      <c r="AL7" s="10"/>
      <c r="AM7" s="10">
        <v>0</v>
      </c>
      <c r="AN7" s="10">
        <v>0</v>
      </c>
      <c r="AO7" s="10">
        <v>164</v>
      </c>
      <c r="AP7" s="10"/>
      <c r="AQ7" s="10">
        <v>0</v>
      </c>
      <c r="AR7" s="10">
        <v>41</v>
      </c>
      <c r="AS7" s="10">
        <v>0</v>
      </c>
      <c r="AT7" s="10">
        <v>123</v>
      </c>
      <c r="AU7" s="10">
        <v>0</v>
      </c>
      <c r="AV7" s="10"/>
      <c r="AW7" s="10">
        <v>42</v>
      </c>
      <c r="AX7" s="10">
        <v>65</v>
      </c>
      <c r="AY7" s="10">
        <v>25</v>
      </c>
      <c r="AZ7" s="10">
        <v>17</v>
      </c>
      <c r="BA7" s="10">
        <v>15</v>
      </c>
      <c r="BB7" s="10"/>
      <c r="BC7" s="10">
        <v>68</v>
      </c>
      <c r="BD7" s="10">
        <v>62</v>
      </c>
      <c r="BE7" s="10">
        <v>18</v>
      </c>
      <c r="BF7" s="10"/>
      <c r="BG7" s="10">
        <v>134</v>
      </c>
      <c r="BH7" s="10">
        <v>10</v>
      </c>
      <c r="BI7" s="10">
        <v>20</v>
      </c>
    </row>
    <row r="8" spans="2:61" ht="30" customHeight="1" x14ac:dyDescent="0.3">
      <c r="B8" s="11" t="s">
        <v>20</v>
      </c>
      <c r="C8" s="11">
        <v>167</v>
      </c>
      <c r="D8" s="11">
        <v>105</v>
      </c>
      <c r="E8" s="11">
        <v>62</v>
      </c>
      <c r="F8" s="11"/>
      <c r="G8" s="11">
        <v>119</v>
      </c>
      <c r="H8" s="11">
        <v>48</v>
      </c>
      <c r="I8" s="11"/>
      <c r="J8" s="11">
        <v>41</v>
      </c>
      <c r="K8" s="11">
        <v>26</v>
      </c>
      <c r="L8" s="11">
        <v>17</v>
      </c>
      <c r="M8" s="11">
        <v>16</v>
      </c>
      <c r="N8" s="11">
        <v>17</v>
      </c>
      <c r="O8" s="11">
        <v>14</v>
      </c>
      <c r="P8" s="11">
        <v>9</v>
      </c>
      <c r="Q8" s="11">
        <v>9</v>
      </c>
      <c r="R8" s="11">
        <v>17</v>
      </c>
      <c r="S8" s="11"/>
      <c r="T8" s="11">
        <v>117</v>
      </c>
      <c r="U8" s="11">
        <v>50</v>
      </c>
      <c r="V8" s="11"/>
      <c r="W8" s="11">
        <v>122</v>
      </c>
      <c r="X8" s="11">
        <v>45</v>
      </c>
      <c r="Y8" s="11"/>
      <c r="Z8" s="11">
        <v>102</v>
      </c>
      <c r="AA8" s="11">
        <v>65</v>
      </c>
      <c r="AB8" s="11"/>
      <c r="AC8" s="11">
        <v>108</v>
      </c>
      <c r="AD8" s="11">
        <v>60</v>
      </c>
      <c r="AE8" s="11">
        <v>0</v>
      </c>
      <c r="AF8" s="11"/>
      <c r="AG8" s="11">
        <v>95</v>
      </c>
      <c r="AH8" s="11">
        <v>70</v>
      </c>
      <c r="AI8" s="11"/>
      <c r="AJ8" s="11">
        <v>124</v>
      </c>
      <c r="AK8" s="11">
        <v>43</v>
      </c>
      <c r="AL8" s="11"/>
      <c r="AM8" s="11">
        <v>0</v>
      </c>
      <c r="AN8" s="11">
        <v>0</v>
      </c>
      <c r="AO8" s="11">
        <v>167</v>
      </c>
      <c r="AP8" s="11"/>
      <c r="AQ8" s="11">
        <v>0</v>
      </c>
      <c r="AR8" s="11">
        <v>43</v>
      </c>
      <c r="AS8" s="11">
        <v>0</v>
      </c>
      <c r="AT8" s="11">
        <v>124</v>
      </c>
      <c r="AU8" s="11">
        <v>0</v>
      </c>
      <c r="AV8" s="11"/>
      <c r="AW8" s="11">
        <v>42</v>
      </c>
      <c r="AX8" s="11">
        <v>64</v>
      </c>
      <c r="AY8" s="11">
        <v>26</v>
      </c>
      <c r="AZ8" s="11">
        <v>19</v>
      </c>
      <c r="BA8" s="11">
        <v>15</v>
      </c>
      <c r="BB8" s="11"/>
      <c r="BC8" s="11">
        <v>70</v>
      </c>
      <c r="BD8" s="11">
        <v>62</v>
      </c>
      <c r="BE8" s="11">
        <v>19</v>
      </c>
      <c r="BF8" s="11"/>
      <c r="BG8" s="11">
        <v>138</v>
      </c>
      <c r="BH8" s="11">
        <v>10</v>
      </c>
      <c r="BI8" s="11">
        <v>19</v>
      </c>
    </row>
    <row r="9" spans="2:61" ht="57.6" x14ac:dyDescent="0.3">
      <c r="B9" s="18" t="s">
        <v>90</v>
      </c>
      <c r="C9" s="17">
        <v>0.38573172033380798</v>
      </c>
      <c r="D9" s="17">
        <v>0.39818149448828399</v>
      </c>
      <c r="E9" s="17">
        <v>0.364516720532019</v>
      </c>
      <c r="F9" s="17"/>
      <c r="G9" s="17">
        <v>0.41231291757643102</v>
      </c>
      <c r="H9" s="17">
        <v>0.32037755593400502</v>
      </c>
      <c r="I9" s="17"/>
      <c r="J9" s="17">
        <v>0.56893569905772601</v>
      </c>
      <c r="K9" s="17">
        <v>0.255139100953369</v>
      </c>
      <c r="L9" s="17">
        <v>0.26093994747153998</v>
      </c>
      <c r="M9" s="17">
        <v>0.24784495757897301</v>
      </c>
      <c r="N9" s="17">
        <v>0.66276420964285898</v>
      </c>
      <c r="O9" s="17">
        <v>0.17619714335856099</v>
      </c>
      <c r="P9" s="17">
        <v>0.25897852462951398</v>
      </c>
      <c r="Q9" s="17">
        <v>0.49226022258320101</v>
      </c>
      <c r="R9" s="17">
        <v>0.30634544995366197</v>
      </c>
      <c r="S9" s="17"/>
      <c r="T9" s="17">
        <v>0.40304990598631002</v>
      </c>
      <c r="U9" s="17">
        <v>0.345228817327635</v>
      </c>
      <c r="V9" s="17"/>
      <c r="W9" s="17">
        <v>0.38027735349654102</v>
      </c>
      <c r="X9" s="17">
        <v>0.40045814568745702</v>
      </c>
      <c r="Y9" s="17"/>
      <c r="Z9" s="17">
        <v>0.38371958347711099</v>
      </c>
      <c r="AA9" s="17">
        <v>0.38889162789933401</v>
      </c>
      <c r="AB9" s="17"/>
      <c r="AC9" s="17">
        <v>0.37411476911371999</v>
      </c>
      <c r="AD9" s="17">
        <v>0.40673780555482197</v>
      </c>
      <c r="AE9" s="17">
        <v>0</v>
      </c>
      <c r="AF9" s="17"/>
      <c r="AG9" s="17">
        <v>0.39174427898783698</v>
      </c>
      <c r="AH9" s="17">
        <v>0.38918035442019999</v>
      </c>
      <c r="AI9" s="17"/>
      <c r="AJ9" s="17">
        <v>0.36713951170319098</v>
      </c>
      <c r="AK9" s="17">
        <v>0.439586247622612</v>
      </c>
      <c r="AL9" s="17"/>
      <c r="AM9" s="17">
        <v>0</v>
      </c>
      <c r="AN9" s="17">
        <v>0</v>
      </c>
      <c r="AO9" s="17">
        <v>0.38573172033380798</v>
      </c>
      <c r="AP9" s="17"/>
      <c r="AQ9" s="17">
        <v>0</v>
      </c>
      <c r="AR9" s="17">
        <v>0.439586247622612</v>
      </c>
      <c r="AS9" s="17">
        <v>0</v>
      </c>
      <c r="AT9" s="17">
        <v>0.36713951170319098</v>
      </c>
      <c r="AU9" s="17">
        <v>0</v>
      </c>
      <c r="AV9" s="17"/>
      <c r="AW9" s="17">
        <v>0.33623389691811501</v>
      </c>
      <c r="AX9" s="17">
        <v>0.40599341735946398</v>
      </c>
      <c r="AY9" s="17">
        <v>0.52073903915948605</v>
      </c>
      <c r="AZ9" s="17">
        <v>0.207011368681883</v>
      </c>
      <c r="BA9" s="17">
        <v>0.42678529269894999</v>
      </c>
      <c r="BB9" s="17"/>
      <c r="BC9" s="17">
        <v>0.49158559417485598</v>
      </c>
      <c r="BD9" s="17">
        <v>0.32716460470351599</v>
      </c>
      <c r="BE9" s="17">
        <v>0.259674733314257</v>
      </c>
      <c r="BF9" s="17"/>
      <c r="BG9" s="17">
        <v>0.43931011885694898</v>
      </c>
      <c r="BH9" s="17">
        <v>0.205367183961113</v>
      </c>
      <c r="BI9" s="17">
        <v>9.2657216511514498E-2</v>
      </c>
    </row>
    <row r="10" spans="2:61" ht="57.6" x14ac:dyDescent="0.3">
      <c r="B10" s="18" t="s">
        <v>91</v>
      </c>
      <c r="C10" s="17">
        <v>0.32211143259437902</v>
      </c>
      <c r="D10" s="17">
        <v>0.371439351861865</v>
      </c>
      <c r="E10" s="17">
        <v>0.23805434171887199</v>
      </c>
      <c r="F10" s="17"/>
      <c r="G10" s="17">
        <v>0.35858757912428302</v>
      </c>
      <c r="H10" s="17">
        <v>0.23242893803901599</v>
      </c>
      <c r="I10" s="17"/>
      <c r="J10" s="17">
        <v>0.21769940884723199</v>
      </c>
      <c r="K10" s="17">
        <v>0.33246961633621402</v>
      </c>
      <c r="L10" s="17">
        <v>0.38941332910989501</v>
      </c>
      <c r="M10" s="17">
        <v>0.56117721506109197</v>
      </c>
      <c r="N10" s="17">
        <v>0.236363012352763</v>
      </c>
      <c r="O10" s="17">
        <v>0.305396484804693</v>
      </c>
      <c r="P10" s="17">
        <v>0.114979009462491</v>
      </c>
      <c r="Q10" s="17">
        <v>0.21223800794495501</v>
      </c>
      <c r="R10" s="17">
        <v>0.52900528957690596</v>
      </c>
      <c r="S10" s="17"/>
      <c r="T10" s="17">
        <v>0.37331930111432698</v>
      </c>
      <c r="U10" s="17">
        <v>0.20234904100016299</v>
      </c>
      <c r="V10" s="17"/>
      <c r="W10" s="17">
        <v>0.31950623775770098</v>
      </c>
      <c r="X10" s="17">
        <v>0.32914528426565498</v>
      </c>
      <c r="Y10" s="17"/>
      <c r="Z10" s="17">
        <v>0.32000160831361801</v>
      </c>
      <c r="AA10" s="17">
        <v>0.32542475081352501</v>
      </c>
      <c r="AB10" s="17"/>
      <c r="AC10" s="17">
        <v>0.284250499698327</v>
      </c>
      <c r="AD10" s="17">
        <v>0.39057259489885598</v>
      </c>
      <c r="AE10" s="17">
        <v>0</v>
      </c>
      <c r="AF10" s="17"/>
      <c r="AG10" s="17">
        <v>0.29272433043953799</v>
      </c>
      <c r="AH10" s="17">
        <v>0.35923084589882498</v>
      </c>
      <c r="AI10" s="17"/>
      <c r="AJ10" s="17">
        <v>0.325478190655133</v>
      </c>
      <c r="AK10" s="17">
        <v>0.312359220393023</v>
      </c>
      <c r="AL10" s="17"/>
      <c r="AM10" s="17">
        <v>0</v>
      </c>
      <c r="AN10" s="17">
        <v>0</v>
      </c>
      <c r="AO10" s="17">
        <v>0.32211143259437902</v>
      </c>
      <c r="AP10" s="17"/>
      <c r="AQ10" s="17">
        <v>0</v>
      </c>
      <c r="AR10" s="17">
        <v>0.312359220393023</v>
      </c>
      <c r="AS10" s="17">
        <v>0</v>
      </c>
      <c r="AT10" s="17">
        <v>0.325478190655133</v>
      </c>
      <c r="AU10" s="17">
        <v>0</v>
      </c>
      <c r="AV10" s="17"/>
      <c r="AW10" s="17">
        <v>0.32799725494965998</v>
      </c>
      <c r="AX10" s="17">
        <v>0.36519391876072799</v>
      </c>
      <c r="AY10" s="17">
        <v>0.154344526196598</v>
      </c>
      <c r="AZ10" s="17">
        <v>0.39185035900502602</v>
      </c>
      <c r="BA10" s="17">
        <v>0.32764873488361801</v>
      </c>
      <c r="BB10" s="17"/>
      <c r="BC10" s="17">
        <v>0.26398914617007602</v>
      </c>
      <c r="BD10" s="17">
        <v>0.29271305296105299</v>
      </c>
      <c r="BE10" s="17">
        <v>0.483753921931521</v>
      </c>
      <c r="BF10" s="17"/>
      <c r="BG10" s="17">
        <v>0.32437873907058501</v>
      </c>
      <c r="BH10" s="17">
        <v>0.62579859894504097</v>
      </c>
      <c r="BI10" s="17">
        <v>0.15504249398265699</v>
      </c>
    </row>
    <row r="11" spans="2:61" ht="72" x14ac:dyDescent="0.3">
      <c r="B11" s="18" t="s">
        <v>92</v>
      </c>
      <c r="C11" s="17">
        <v>0.112390650902378</v>
      </c>
      <c r="D11" s="17">
        <v>8.2944877418016705E-2</v>
      </c>
      <c r="E11" s="17">
        <v>0.16256763169601099</v>
      </c>
      <c r="F11" s="17"/>
      <c r="G11" s="17">
        <v>0.12362871166775601</v>
      </c>
      <c r="H11" s="17">
        <v>8.4760064360632506E-2</v>
      </c>
      <c r="I11" s="17"/>
      <c r="J11" s="17">
        <v>9.3074469902838394E-2</v>
      </c>
      <c r="K11" s="17">
        <v>0.15235607080507599</v>
      </c>
      <c r="L11" s="17">
        <v>5.60799957765616E-2</v>
      </c>
      <c r="M11" s="17">
        <v>0</v>
      </c>
      <c r="N11" s="17">
        <v>0.10087277800437799</v>
      </c>
      <c r="O11" s="17">
        <v>0.245151667462953</v>
      </c>
      <c r="P11" s="17">
        <v>0.34095285115152701</v>
      </c>
      <c r="Q11" s="17">
        <v>0.10611900397247701</v>
      </c>
      <c r="R11" s="17">
        <v>4.9615153920100297E-2</v>
      </c>
      <c r="S11" s="17"/>
      <c r="T11" s="17">
        <v>0.123044927423742</v>
      </c>
      <c r="U11" s="17">
        <v>8.7472963957300698E-2</v>
      </c>
      <c r="V11" s="17"/>
      <c r="W11" s="17">
        <v>8.29608425930356E-2</v>
      </c>
      <c r="X11" s="17">
        <v>0.19184916335127</v>
      </c>
      <c r="Y11" s="17"/>
      <c r="Z11" s="17">
        <v>0.100278563777649</v>
      </c>
      <c r="AA11" s="17">
        <v>0.131411760531362</v>
      </c>
      <c r="AB11" s="17"/>
      <c r="AC11" s="17">
        <v>0.11090237716429301</v>
      </c>
      <c r="AD11" s="17">
        <v>0.115081787706011</v>
      </c>
      <c r="AE11" s="17">
        <v>0</v>
      </c>
      <c r="AF11" s="17"/>
      <c r="AG11" s="17">
        <v>8.6017062143755804E-2</v>
      </c>
      <c r="AH11" s="17">
        <v>0.15126410172410701</v>
      </c>
      <c r="AI11" s="17"/>
      <c r="AJ11" s="17">
        <v>0.117810030349023</v>
      </c>
      <c r="AK11" s="17">
        <v>9.6692778524960193E-2</v>
      </c>
      <c r="AL11" s="17"/>
      <c r="AM11" s="17">
        <v>0</v>
      </c>
      <c r="AN11" s="17">
        <v>0</v>
      </c>
      <c r="AO11" s="17">
        <v>0.112390650902378</v>
      </c>
      <c r="AP11" s="17"/>
      <c r="AQ11" s="17">
        <v>0</v>
      </c>
      <c r="AR11" s="17">
        <v>9.6692778524960193E-2</v>
      </c>
      <c r="AS11" s="17">
        <v>0</v>
      </c>
      <c r="AT11" s="17">
        <v>0.117810030349023</v>
      </c>
      <c r="AU11" s="17">
        <v>0</v>
      </c>
      <c r="AV11" s="17"/>
      <c r="AW11" s="17">
        <v>0.119692826886157</v>
      </c>
      <c r="AX11" s="17">
        <v>0.124342827703203</v>
      </c>
      <c r="AY11" s="17">
        <v>9.8169219896543702E-2</v>
      </c>
      <c r="AZ11" s="17">
        <v>0.12241116529436701</v>
      </c>
      <c r="BA11" s="17">
        <v>5.5019851538658598E-2</v>
      </c>
      <c r="BB11" s="17"/>
      <c r="BC11" s="17">
        <v>9.8396650010968506E-2</v>
      </c>
      <c r="BD11" s="17">
        <v>0.170004416021312</v>
      </c>
      <c r="BE11" s="17">
        <v>7.1124475823763605E-2</v>
      </c>
      <c r="BF11" s="17"/>
      <c r="BG11" s="17">
        <v>0.10066683297637</v>
      </c>
      <c r="BH11" s="17">
        <v>0.168834217093846</v>
      </c>
      <c r="BI11" s="17">
        <v>0.168085789712727</v>
      </c>
    </row>
    <row r="12" spans="2:61" ht="72" x14ac:dyDescent="0.3">
      <c r="B12" s="18" t="s">
        <v>93</v>
      </c>
      <c r="C12" s="17">
        <v>0.16601627672314101</v>
      </c>
      <c r="D12" s="17">
        <v>0.13449717793146401</v>
      </c>
      <c r="E12" s="17">
        <v>0.219726301203992</v>
      </c>
      <c r="F12" s="17"/>
      <c r="G12" s="17">
        <v>9.4002109129998804E-2</v>
      </c>
      <c r="H12" s="17">
        <v>0.34307473293331803</v>
      </c>
      <c r="I12" s="17"/>
      <c r="J12" s="17">
        <v>8.7361163385466095E-2</v>
      </c>
      <c r="K12" s="17">
        <v>0.26003521190534101</v>
      </c>
      <c r="L12" s="17">
        <v>0.23983487230376599</v>
      </c>
      <c r="M12" s="17">
        <v>0.19097782735993499</v>
      </c>
      <c r="N12" s="17">
        <v>0</v>
      </c>
      <c r="O12" s="17">
        <v>0.27325470437379401</v>
      </c>
      <c r="P12" s="17">
        <v>0.28508961475646799</v>
      </c>
      <c r="Q12" s="17">
        <v>0.189382765499367</v>
      </c>
      <c r="R12" s="17">
        <v>0.11503410654933099</v>
      </c>
      <c r="S12" s="17"/>
      <c r="T12" s="17">
        <v>8.8947169606992504E-2</v>
      </c>
      <c r="U12" s="17">
        <v>0.34626163457601</v>
      </c>
      <c r="V12" s="17"/>
      <c r="W12" s="17">
        <v>0.19841295769046299</v>
      </c>
      <c r="X12" s="17">
        <v>7.8547406695618202E-2</v>
      </c>
      <c r="Y12" s="17"/>
      <c r="Z12" s="17">
        <v>0.18265605879366301</v>
      </c>
      <c r="AA12" s="17">
        <v>0.13988476728909599</v>
      </c>
      <c r="AB12" s="17"/>
      <c r="AC12" s="17">
        <v>0.209378345485698</v>
      </c>
      <c r="AD12" s="17">
        <v>8.7607811840310704E-2</v>
      </c>
      <c r="AE12" s="17">
        <v>0</v>
      </c>
      <c r="AF12" s="17"/>
      <c r="AG12" s="17">
        <v>0.21512521682359301</v>
      </c>
      <c r="AH12" s="17">
        <v>8.70238950879237E-2</v>
      </c>
      <c r="AI12" s="17"/>
      <c r="AJ12" s="17">
        <v>0.189572267292654</v>
      </c>
      <c r="AK12" s="17">
        <v>9.7783569025810105E-2</v>
      </c>
      <c r="AL12" s="17"/>
      <c r="AM12" s="17">
        <v>0</v>
      </c>
      <c r="AN12" s="17">
        <v>0</v>
      </c>
      <c r="AO12" s="17">
        <v>0.16601627672314101</v>
      </c>
      <c r="AP12" s="17"/>
      <c r="AQ12" s="17">
        <v>0</v>
      </c>
      <c r="AR12" s="17">
        <v>9.7783569025810105E-2</v>
      </c>
      <c r="AS12" s="17">
        <v>0</v>
      </c>
      <c r="AT12" s="17">
        <v>0.189572267292654</v>
      </c>
      <c r="AU12" s="17">
        <v>0</v>
      </c>
      <c r="AV12" s="17"/>
      <c r="AW12" s="17">
        <v>0.183562113480434</v>
      </c>
      <c r="AX12" s="17">
        <v>0.104469836176605</v>
      </c>
      <c r="AY12" s="17">
        <v>0.226747214747372</v>
      </c>
      <c r="AZ12" s="17">
        <v>0.229960413334651</v>
      </c>
      <c r="BA12" s="17">
        <v>0.19054612087877401</v>
      </c>
      <c r="BB12" s="17"/>
      <c r="BC12" s="17">
        <v>0.146028609644099</v>
      </c>
      <c r="BD12" s="17">
        <v>0.188087630108347</v>
      </c>
      <c r="BE12" s="17">
        <v>0.136617264483297</v>
      </c>
      <c r="BF12" s="17"/>
      <c r="BG12" s="17">
        <v>0.119012885909291</v>
      </c>
      <c r="BH12" s="17">
        <v>0</v>
      </c>
      <c r="BI12" s="17">
        <v>0.58421449979310203</v>
      </c>
    </row>
    <row r="13" spans="2:61" x14ac:dyDescent="0.3">
      <c r="B13" s="18" t="s">
        <v>85</v>
      </c>
      <c r="C13" s="19">
        <v>1.3749919446294801E-2</v>
      </c>
      <c r="D13" s="19">
        <v>1.29370983003705E-2</v>
      </c>
      <c r="E13" s="19">
        <v>1.51350048491069E-2</v>
      </c>
      <c r="F13" s="19"/>
      <c r="G13" s="19">
        <v>1.1468682501531401E-2</v>
      </c>
      <c r="H13" s="19">
        <v>1.9358708733028099E-2</v>
      </c>
      <c r="I13" s="19"/>
      <c r="J13" s="19">
        <v>3.2929258806736902E-2</v>
      </c>
      <c r="K13" s="19">
        <v>0</v>
      </c>
      <c r="L13" s="19">
        <v>5.3731855338237801E-2</v>
      </c>
      <c r="M13" s="19">
        <v>0</v>
      </c>
      <c r="N13" s="19">
        <v>0</v>
      </c>
      <c r="O13" s="19">
        <v>0</v>
      </c>
      <c r="P13" s="19">
        <v>0</v>
      </c>
      <c r="Q13" s="19">
        <v>0</v>
      </c>
      <c r="R13" s="19">
        <v>0</v>
      </c>
      <c r="S13" s="19"/>
      <c r="T13" s="19">
        <v>1.16386958686285E-2</v>
      </c>
      <c r="U13" s="19">
        <v>1.8687543138890299E-2</v>
      </c>
      <c r="V13" s="19"/>
      <c r="W13" s="19">
        <v>1.88426084622592E-2</v>
      </c>
      <c r="X13" s="19">
        <v>0</v>
      </c>
      <c r="Y13" s="19"/>
      <c r="Z13" s="19">
        <v>1.3344185637958699E-2</v>
      </c>
      <c r="AA13" s="19">
        <v>1.43870934666822E-2</v>
      </c>
      <c r="AB13" s="19"/>
      <c r="AC13" s="19">
        <v>2.1354008537961499E-2</v>
      </c>
      <c r="AD13" s="19">
        <v>0</v>
      </c>
      <c r="AE13" s="19">
        <v>0</v>
      </c>
      <c r="AF13" s="19"/>
      <c r="AG13" s="19">
        <v>1.43891116052758E-2</v>
      </c>
      <c r="AH13" s="19">
        <v>1.3300802868944301E-2</v>
      </c>
      <c r="AI13" s="19"/>
      <c r="AJ13" s="19">
        <v>0</v>
      </c>
      <c r="AK13" s="19">
        <v>5.3578184433594502E-2</v>
      </c>
      <c r="AL13" s="19"/>
      <c r="AM13" s="19">
        <v>0</v>
      </c>
      <c r="AN13" s="19">
        <v>0</v>
      </c>
      <c r="AO13" s="19">
        <v>1.3749919446294801E-2</v>
      </c>
      <c r="AP13" s="19"/>
      <c r="AQ13" s="19">
        <v>0</v>
      </c>
      <c r="AR13" s="19">
        <v>5.3578184433594502E-2</v>
      </c>
      <c r="AS13" s="19">
        <v>0</v>
      </c>
      <c r="AT13" s="19">
        <v>0</v>
      </c>
      <c r="AU13" s="19">
        <v>0</v>
      </c>
      <c r="AV13" s="19"/>
      <c r="AW13" s="19">
        <v>3.2513907765634897E-2</v>
      </c>
      <c r="AX13" s="19">
        <v>0</v>
      </c>
      <c r="AY13" s="19">
        <v>0</v>
      </c>
      <c r="AZ13" s="19">
        <v>4.8766693684073402E-2</v>
      </c>
      <c r="BA13" s="19">
        <v>0</v>
      </c>
      <c r="BB13" s="19"/>
      <c r="BC13" s="19">
        <v>0</v>
      </c>
      <c r="BD13" s="19">
        <v>2.2030296205771599E-2</v>
      </c>
      <c r="BE13" s="19">
        <v>4.8829604447161001E-2</v>
      </c>
      <c r="BF13" s="19"/>
      <c r="BG13" s="19">
        <v>1.6631423186804498E-2</v>
      </c>
      <c r="BH13" s="19">
        <v>0</v>
      </c>
      <c r="BI13" s="19">
        <v>0</v>
      </c>
    </row>
    <row r="14" spans="2:61" x14ac:dyDescent="0.3">
      <c r="B14" s="16" t="s">
        <v>406</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I17"/>
  <sheetViews>
    <sheetView showGridLines="0" topLeftCell="A9"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860</v>
      </c>
      <c r="D7" s="10">
        <v>278</v>
      </c>
      <c r="E7" s="10">
        <v>580</v>
      </c>
      <c r="F7" s="10"/>
      <c r="G7" s="10">
        <v>340</v>
      </c>
      <c r="H7" s="10">
        <v>515</v>
      </c>
      <c r="I7" s="10"/>
      <c r="J7" s="10">
        <v>53</v>
      </c>
      <c r="K7" s="10">
        <v>156</v>
      </c>
      <c r="L7" s="10">
        <v>89</v>
      </c>
      <c r="M7" s="10">
        <v>90</v>
      </c>
      <c r="N7" s="10">
        <v>107</v>
      </c>
      <c r="O7" s="10">
        <v>117</v>
      </c>
      <c r="P7" s="10">
        <v>91</v>
      </c>
      <c r="Q7" s="10">
        <v>42</v>
      </c>
      <c r="R7" s="10">
        <v>115</v>
      </c>
      <c r="S7" s="10"/>
      <c r="T7" s="10">
        <v>287</v>
      </c>
      <c r="U7" s="10">
        <v>573</v>
      </c>
      <c r="V7" s="10"/>
      <c r="W7" s="10">
        <v>758</v>
      </c>
      <c r="X7" s="10">
        <v>102</v>
      </c>
      <c r="Y7" s="10"/>
      <c r="Z7" s="10">
        <v>495</v>
      </c>
      <c r="AA7" s="10">
        <v>360</v>
      </c>
      <c r="AB7" s="10"/>
      <c r="AC7" s="10">
        <v>569</v>
      </c>
      <c r="AD7" s="10">
        <v>291</v>
      </c>
      <c r="AE7" s="10">
        <v>0</v>
      </c>
      <c r="AF7" s="10"/>
      <c r="AG7" s="10">
        <v>250</v>
      </c>
      <c r="AH7" s="10">
        <v>590</v>
      </c>
      <c r="AI7" s="10"/>
      <c r="AJ7" s="10">
        <v>0</v>
      </c>
      <c r="AK7" s="10">
        <v>860</v>
      </c>
      <c r="AL7" s="10"/>
      <c r="AM7" s="10">
        <v>750</v>
      </c>
      <c r="AN7" s="10">
        <v>17</v>
      </c>
      <c r="AO7" s="10">
        <v>41</v>
      </c>
      <c r="AP7" s="10"/>
      <c r="AQ7" s="10">
        <v>750</v>
      </c>
      <c r="AR7" s="10">
        <v>41</v>
      </c>
      <c r="AS7" s="10">
        <v>0</v>
      </c>
      <c r="AT7" s="10">
        <v>0</v>
      </c>
      <c r="AU7" s="10">
        <v>69</v>
      </c>
      <c r="AV7" s="10"/>
      <c r="AW7" s="10">
        <v>153</v>
      </c>
      <c r="AX7" s="10">
        <v>306</v>
      </c>
      <c r="AY7" s="10">
        <v>193</v>
      </c>
      <c r="AZ7" s="10">
        <v>133</v>
      </c>
      <c r="BA7" s="10">
        <v>75</v>
      </c>
      <c r="BB7" s="10"/>
      <c r="BC7" s="10">
        <v>245</v>
      </c>
      <c r="BD7" s="10">
        <v>451</v>
      </c>
      <c r="BE7" s="10">
        <v>96</v>
      </c>
      <c r="BF7" s="10"/>
      <c r="BG7" s="10">
        <v>579</v>
      </c>
      <c r="BH7" s="10">
        <v>76</v>
      </c>
      <c r="BI7" s="10">
        <v>204</v>
      </c>
    </row>
    <row r="8" spans="2:61" ht="30" customHeight="1" x14ac:dyDescent="0.3">
      <c r="B8" s="11" t="s">
        <v>20</v>
      </c>
      <c r="C8" s="11">
        <v>839</v>
      </c>
      <c r="D8" s="11">
        <v>313</v>
      </c>
      <c r="E8" s="11">
        <v>524</v>
      </c>
      <c r="F8" s="11"/>
      <c r="G8" s="11">
        <v>327</v>
      </c>
      <c r="H8" s="11">
        <v>507</v>
      </c>
      <c r="I8" s="11"/>
      <c r="J8" s="11">
        <v>70</v>
      </c>
      <c r="K8" s="11">
        <v>167</v>
      </c>
      <c r="L8" s="11">
        <v>86</v>
      </c>
      <c r="M8" s="11">
        <v>94</v>
      </c>
      <c r="N8" s="11">
        <v>88</v>
      </c>
      <c r="O8" s="11">
        <v>100</v>
      </c>
      <c r="P8" s="11">
        <v>77</v>
      </c>
      <c r="Q8" s="11">
        <v>40</v>
      </c>
      <c r="R8" s="11">
        <v>116</v>
      </c>
      <c r="S8" s="11"/>
      <c r="T8" s="11">
        <v>260</v>
      </c>
      <c r="U8" s="11">
        <v>579</v>
      </c>
      <c r="V8" s="11"/>
      <c r="W8" s="11">
        <v>738</v>
      </c>
      <c r="X8" s="11">
        <v>101</v>
      </c>
      <c r="Y8" s="11"/>
      <c r="Z8" s="11">
        <v>489</v>
      </c>
      <c r="AA8" s="11">
        <v>346</v>
      </c>
      <c r="AB8" s="11"/>
      <c r="AC8" s="11">
        <v>557</v>
      </c>
      <c r="AD8" s="11">
        <v>282</v>
      </c>
      <c r="AE8" s="11">
        <v>0</v>
      </c>
      <c r="AF8" s="11"/>
      <c r="AG8" s="11">
        <v>245</v>
      </c>
      <c r="AH8" s="11">
        <v>574</v>
      </c>
      <c r="AI8" s="11"/>
      <c r="AJ8" s="11">
        <v>0</v>
      </c>
      <c r="AK8" s="11">
        <v>839</v>
      </c>
      <c r="AL8" s="11"/>
      <c r="AM8" s="11">
        <v>732</v>
      </c>
      <c r="AN8" s="11">
        <v>16</v>
      </c>
      <c r="AO8" s="11">
        <v>43</v>
      </c>
      <c r="AP8" s="11"/>
      <c r="AQ8" s="11">
        <v>732</v>
      </c>
      <c r="AR8" s="11">
        <v>43</v>
      </c>
      <c r="AS8" s="11">
        <v>0</v>
      </c>
      <c r="AT8" s="11">
        <v>0</v>
      </c>
      <c r="AU8" s="11">
        <v>64</v>
      </c>
      <c r="AV8" s="11"/>
      <c r="AW8" s="11">
        <v>146</v>
      </c>
      <c r="AX8" s="11">
        <v>298</v>
      </c>
      <c r="AY8" s="11">
        <v>189</v>
      </c>
      <c r="AZ8" s="11">
        <v>134</v>
      </c>
      <c r="BA8" s="11">
        <v>72</v>
      </c>
      <c r="BB8" s="11"/>
      <c r="BC8" s="11">
        <v>241</v>
      </c>
      <c r="BD8" s="11">
        <v>437</v>
      </c>
      <c r="BE8" s="11">
        <v>92</v>
      </c>
      <c r="BF8" s="11"/>
      <c r="BG8" s="11">
        <v>567</v>
      </c>
      <c r="BH8" s="11">
        <v>73</v>
      </c>
      <c r="BI8" s="11">
        <v>198</v>
      </c>
    </row>
    <row r="9" spans="2:61" ht="100.8" x14ac:dyDescent="0.3">
      <c r="B9" s="18" t="s">
        <v>94</v>
      </c>
      <c r="C9" s="17">
        <v>0.50069254257353601</v>
      </c>
      <c r="D9" s="17">
        <v>0.53021897729667</v>
      </c>
      <c r="E9" s="17">
        <v>0.48508295490641201</v>
      </c>
      <c r="F9" s="17"/>
      <c r="G9" s="17">
        <v>0.52274111937067702</v>
      </c>
      <c r="H9" s="17">
        <v>0.48981962713160399</v>
      </c>
      <c r="I9" s="17"/>
      <c r="J9" s="17">
        <v>0.66675663459071499</v>
      </c>
      <c r="K9" s="17">
        <v>0.44675690325955297</v>
      </c>
      <c r="L9" s="17">
        <v>0.47159921537925698</v>
      </c>
      <c r="M9" s="17">
        <v>0.35745030642183601</v>
      </c>
      <c r="N9" s="17">
        <v>0.47508205260136499</v>
      </c>
      <c r="O9" s="17">
        <v>0.61838190636552004</v>
      </c>
      <c r="P9" s="17">
        <v>0.53786466101605401</v>
      </c>
      <c r="Q9" s="17">
        <v>0.57228236628534601</v>
      </c>
      <c r="R9" s="17">
        <v>0.48429917593094102</v>
      </c>
      <c r="S9" s="17"/>
      <c r="T9" s="17">
        <v>0.55382887231731204</v>
      </c>
      <c r="U9" s="17">
        <v>0.47684612173658097</v>
      </c>
      <c r="V9" s="17"/>
      <c r="W9" s="17">
        <v>0.48412040831669001</v>
      </c>
      <c r="X9" s="17">
        <v>0.62216686433228097</v>
      </c>
      <c r="Y9" s="17"/>
      <c r="Z9" s="17">
        <v>0.49952009646829698</v>
      </c>
      <c r="AA9" s="17">
        <v>0.50144147103388104</v>
      </c>
      <c r="AB9" s="17"/>
      <c r="AC9" s="17">
        <v>0.55026977840005697</v>
      </c>
      <c r="AD9" s="17">
        <v>0.40293271891990601</v>
      </c>
      <c r="AE9" s="17">
        <v>0</v>
      </c>
      <c r="AF9" s="17"/>
      <c r="AG9" s="17">
        <v>0.68136669570883701</v>
      </c>
      <c r="AH9" s="17">
        <v>0.42389017889737601</v>
      </c>
      <c r="AI9" s="17"/>
      <c r="AJ9" s="17">
        <v>0</v>
      </c>
      <c r="AK9" s="17">
        <v>0.50069254257353601</v>
      </c>
      <c r="AL9" s="17"/>
      <c r="AM9" s="17">
        <v>0.51984880621031004</v>
      </c>
      <c r="AN9" s="17">
        <v>0.46094895847935302</v>
      </c>
      <c r="AO9" s="17">
        <v>0.47102303710291099</v>
      </c>
      <c r="AP9" s="17"/>
      <c r="AQ9" s="17">
        <v>0.51984880621031004</v>
      </c>
      <c r="AR9" s="17">
        <v>0.47102303710291099</v>
      </c>
      <c r="AS9" s="17">
        <v>0</v>
      </c>
      <c r="AT9" s="17">
        <v>0</v>
      </c>
      <c r="AU9" s="17">
        <v>0.30148724057614401</v>
      </c>
      <c r="AV9" s="17"/>
      <c r="AW9" s="17">
        <v>0.52441479261081003</v>
      </c>
      <c r="AX9" s="17">
        <v>0.52586579361847696</v>
      </c>
      <c r="AY9" s="17">
        <v>0.520918008410023</v>
      </c>
      <c r="AZ9" s="17">
        <v>0.45106956279718502</v>
      </c>
      <c r="BA9" s="17">
        <v>0.38841914893799701</v>
      </c>
      <c r="BB9" s="17"/>
      <c r="BC9" s="17">
        <v>0.62225228210384897</v>
      </c>
      <c r="BD9" s="17">
        <v>0.48346622218843899</v>
      </c>
      <c r="BE9" s="17">
        <v>0.44918778748501198</v>
      </c>
      <c r="BF9" s="17"/>
      <c r="BG9" s="17">
        <v>0.50865633279412603</v>
      </c>
      <c r="BH9" s="17">
        <v>0.50716595426548206</v>
      </c>
      <c r="BI9" s="17">
        <v>0.47751336253845</v>
      </c>
    </row>
    <row r="10" spans="2:61" ht="57.6" x14ac:dyDescent="0.3">
      <c r="B10" s="18" t="s">
        <v>95</v>
      </c>
      <c r="C10" s="17">
        <v>0.35194565753844897</v>
      </c>
      <c r="D10" s="17">
        <v>0.32565079549831299</v>
      </c>
      <c r="E10" s="17">
        <v>0.36503194366281599</v>
      </c>
      <c r="F10" s="17"/>
      <c r="G10" s="17">
        <v>0.33762976298090103</v>
      </c>
      <c r="H10" s="17">
        <v>0.36057460862930701</v>
      </c>
      <c r="I10" s="17"/>
      <c r="J10" s="17">
        <v>0.24112893897398099</v>
      </c>
      <c r="K10" s="17">
        <v>0.42077710654037298</v>
      </c>
      <c r="L10" s="17">
        <v>0.32886832812433803</v>
      </c>
      <c r="M10" s="17">
        <v>0.47641213088497703</v>
      </c>
      <c r="N10" s="17">
        <v>0.34644553979543102</v>
      </c>
      <c r="O10" s="17">
        <v>0.25148005154549702</v>
      </c>
      <c r="P10" s="17">
        <v>0.36068809183987299</v>
      </c>
      <c r="Q10" s="17">
        <v>0.26319861195370098</v>
      </c>
      <c r="R10" s="17">
        <v>0.35154183087854102</v>
      </c>
      <c r="S10" s="17"/>
      <c r="T10" s="17">
        <v>0.292806017422236</v>
      </c>
      <c r="U10" s="17">
        <v>0.37848623256795599</v>
      </c>
      <c r="V10" s="17"/>
      <c r="W10" s="17">
        <v>0.36550739775915397</v>
      </c>
      <c r="X10" s="17">
        <v>0.25253762899813897</v>
      </c>
      <c r="Y10" s="17"/>
      <c r="Z10" s="17">
        <v>0.363265237177888</v>
      </c>
      <c r="AA10" s="17">
        <v>0.334875128710519</v>
      </c>
      <c r="AB10" s="17"/>
      <c r="AC10" s="17">
        <v>0.293188909282524</v>
      </c>
      <c r="AD10" s="17">
        <v>0.46780627889417298</v>
      </c>
      <c r="AE10" s="17">
        <v>0</v>
      </c>
      <c r="AF10" s="17"/>
      <c r="AG10" s="17">
        <v>0.149808714372969</v>
      </c>
      <c r="AH10" s="17">
        <v>0.43611566704476801</v>
      </c>
      <c r="AI10" s="17"/>
      <c r="AJ10" s="17">
        <v>0</v>
      </c>
      <c r="AK10" s="17">
        <v>0.35194565753844897</v>
      </c>
      <c r="AL10" s="17"/>
      <c r="AM10" s="17">
        <v>0.360309216528993</v>
      </c>
      <c r="AN10" s="17">
        <v>0.31497114066154902</v>
      </c>
      <c r="AO10" s="17">
        <v>0.376690529488801</v>
      </c>
      <c r="AP10" s="17"/>
      <c r="AQ10" s="17">
        <v>0.360309216528993</v>
      </c>
      <c r="AR10" s="17">
        <v>0.376690529488801</v>
      </c>
      <c r="AS10" s="17">
        <v>0</v>
      </c>
      <c r="AT10" s="17">
        <v>0</v>
      </c>
      <c r="AU10" s="17">
        <v>0.239701410118449</v>
      </c>
      <c r="AV10" s="17"/>
      <c r="AW10" s="17">
        <v>0.33703165508576</v>
      </c>
      <c r="AX10" s="17">
        <v>0.37306153678870602</v>
      </c>
      <c r="AY10" s="17">
        <v>0.31948751098966499</v>
      </c>
      <c r="AZ10" s="17">
        <v>0.36012132177755601</v>
      </c>
      <c r="BA10" s="17">
        <v>0.364525508269957</v>
      </c>
      <c r="BB10" s="17"/>
      <c r="BC10" s="17">
        <v>0.30246676166563202</v>
      </c>
      <c r="BD10" s="17">
        <v>0.38386366385953902</v>
      </c>
      <c r="BE10" s="17">
        <v>0.31362362461486099</v>
      </c>
      <c r="BF10" s="17"/>
      <c r="BG10" s="17">
        <v>0.34925218192692198</v>
      </c>
      <c r="BH10" s="17">
        <v>0.32810413479345002</v>
      </c>
      <c r="BI10" s="17">
        <v>0.36584835450998898</v>
      </c>
    </row>
    <row r="11" spans="2:61" ht="43.2" x14ac:dyDescent="0.3">
      <c r="B11" s="18" t="s">
        <v>96</v>
      </c>
      <c r="C11" s="17">
        <v>0.102749329285397</v>
      </c>
      <c r="D11" s="17">
        <v>0.10573818998717401</v>
      </c>
      <c r="E11" s="17">
        <v>0.101379094221898</v>
      </c>
      <c r="F11" s="17"/>
      <c r="G11" s="17">
        <v>0.112982706818782</v>
      </c>
      <c r="H11" s="17">
        <v>9.4710951058397594E-2</v>
      </c>
      <c r="I11" s="17"/>
      <c r="J11" s="17">
        <v>7.3505521249736999E-2</v>
      </c>
      <c r="K11" s="17">
        <v>9.5431359247441699E-2</v>
      </c>
      <c r="L11" s="17">
        <v>0.116693000150938</v>
      </c>
      <c r="M11" s="17">
        <v>9.9650457623478003E-2</v>
      </c>
      <c r="N11" s="17">
        <v>0.134450011960841</v>
      </c>
      <c r="O11" s="17">
        <v>0.105866629289024</v>
      </c>
      <c r="P11" s="17">
        <v>5.7116263447949997E-2</v>
      </c>
      <c r="Q11" s="17">
        <v>0.11657257918884301</v>
      </c>
      <c r="R11" s="17">
        <v>0.121955922272405</v>
      </c>
      <c r="S11" s="17"/>
      <c r="T11" s="17">
        <v>0.10932824642387901</v>
      </c>
      <c r="U11" s="17">
        <v>9.9796855384919503E-2</v>
      </c>
      <c r="V11" s="17"/>
      <c r="W11" s="17">
        <v>0.103457928190945</v>
      </c>
      <c r="X11" s="17">
        <v>9.7555274608054798E-2</v>
      </c>
      <c r="Y11" s="17"/>
      <c r="Z11" s="17">
        <v>9.6488301422636993E-2</v>
      </c>
      <c r="AA11" s="17">
        <v>0.11297876618160101</v>
      </c>
      <c r="AB11" s="17"/>
      <c r="AC11" s="17">
        <v>0.107355499874263</v>
      </c>
      <c r="AD11" s="17">
        <v>9.3666563435730404E-2</v>
      </c>
      <c r="AE11" s="17">
        <v>0</v>
      </c>
      <c r="AF11" s="17"/>
      <c r="AG11" s="17">
        <v>0.133444074847687</v>
      </c>
      <c r="AH11" s="17">
        <v>9.1397709121058102E-2</v>
      </c>
      <c r="AI11" s="17"/>
      <c r="AJ11" s="17">
        <v>0</v>
      </c>
      <c r="AK11" s="17">
        <v>0.102749329285397</v>
      </c>
      <c r="AL11" s="17"/>
      <c r="AM11" s="17">
        <v>0.102680837896941</v>
      </c>
      <c r="AN11" s="17">
        <v>0.16730284810815399</v>
      </c>
      <c r="AO11" s="17">
        <v>0.13246520742693799</v>
      </c>
      <c r="AP11" s="17"/>
      <c r="AQ11" s="17">
        <v>0.102680837896941</v>
      </c>
      <c r="AR11" s="17">
        <v>0.13246520742693799</v>
      </c>
      <c r="AS11" s="17">
        <v>0</v>
      </c>
      <c r="AT11" s="17">
        <v>0</v>
      </c>
      <c r="AU11" s="17">
        <v>8.36120735612398E-2</v>
      </c>
      <c r="AV11" s="17"/>
      <c r="AW11" s="17">
        <v>0.104117880917693</v>
      </c>
      <c r="AX11" s="17">
        <v>8.6539187898539496E-2</v>
      </c>
      <c r="AY11" s="17">
        <v>9.1779331659641097E-2</v>
      </c>
      <c r="AZ11" s="17">
        <v>0.13585882249168099</v>
      </c>
      <c r="BA11" s="17">
        <v>0.133862363504126</v>
      </c>
      <c r="BB11" s="17"/>
      <c r="BC11" s="17">
        <v>7.1186899888903393E-2</v>
      </c>
      <c r="BD11" s="17">
        <v>0.11637826627096599</v>
      </c>
      <c r="BE11" s="17">
        <v>0.14157554022734001</v>
      </c>
      <c r="BF11" s="17"/>
      <c r="BG11" s="17">
        <v>0.103373914064066</v>
      </c>
      <c r="BH11" s="17">
        <v>9.3963586978796504E-2</v>
      </c>
      <c r="BI11" s="17">
        <v>0.104642291259595</v>
      </c>
    </row>
    <row r="12" spans="2:61" x14ac:dyDescent="0.3">
      <c r="B12" s="18" t="s">
        <v>85</v>
      </c>
      <c r="C12" s="19">
        <v>4.46124706026172E-2</v>
      </c>
      <c r="D12" s="19">
        <v>3.8392037217842699E-2</v>
      </c>
      <c r="E12" s="19">
        <v>4.8506007208873603E-2</v>
      </c>
      <c r="F12" s="19"/>
      <c r="G12" s="19">
        <v>2.66464108296404E-2</v>
      </c>
      <c r="H12" s="19">
        <v>5.4894813180690998E-2</v>
      </c>
      <c r="I12" s="19"/>
      <c r="J12" s="19">
        <v>1.8608905185566502E-2</v>
      </c>
      <c r="K12" s="19">
        <v>3.7034630952632E-2</v>
      </c>
      <c r="L12" s="19">
        <v>8.2839456345467299E-2</v>
      </c>
      <c r="M12" s="19">
        <v>6.6487105069708993E-2</v>
      </c>
      <c r="N12" s="19">
        <v>4.4022395642363002E-2</v>
      </c>
      <c r="O12" s="19">
        <v>2.4271412799958401E-2</v>
      </c>
      <c r="P12" s="19">
        <v>4.4330983696122997E-2</v>
      </c>
      <c r="Q12" s="19">
        <v>4.7946442572110698E-2</v>
      </c>
      <c r="R12" s="19">
        <v>4.22030709181117E-2</v>
      </c>
      <c r="S12" s="19"/>
      <c r="T12" s="19">
        <v>4.40368638365728E-2</v>
      </c>
      <c r="U12" s="19">
        <v>4.4870790310543598E-2</v>
      </c>
      <c r="V12" s="19"/>
      <c r="W12" s="19">
        <v>4.6914265733211502E-2</v>
      </c>
      <c r="X12" s="19">
        <v>2.7740232061525202E-2</v>
      </c>
      <c r="Y12" s="19"/>
      <c r="Z12" s="19">
        <v>4.0726364931178101E-2</v>
      </c>
      <c r="AA12" s="19">
        <v>5.0704634073998799E-2</v>
      </c>
      <c r="AB12" s="19"/>
      <c r="AC12" s="19">
        <v>4.9185812443155903E-2</v>
      </c>
      <c r="AD12" s="19">
        <v>3.5594438750190499E-2</v>
      </c>
      <c r="AE12" s="19">
        <v>0</v>
      </c>
      <c r="AF12" s="19"/>
      <c r="AG12" s="19">
        <v>3.5380515070506997E-2</v>
      </c>
      <c r="AH12" s="19">
        <v>4.8596444936797899E-2</v>
      </c>
      <c r="AI12" s="19"/>
      <c r="AJ12" s="19">
        <v>0</v>
      </c>
      <c r="AK12" s="19">
        <v>4.46124706026172E-2</v>
      </c>
      <c r="AL12" s="19"/>
      <c r="AM12" s="19">
        <v>1.7161139363756201E-2</v>
      </c>
      <c r="AN12" s="19">
        <v>5.6777052750943302E-2</v>
      </c>
      <c r="AO12" s="19">
        <v>1.9821225981349701E-2</v>
      </c>
      <c r="AP12" s="19"/>
      <c r="AQ12" s="19">
        <v>1.7161139363756201E-2</v>
      </c>
      <c r="AR12" s="19">
        <v>1.9821225981349701E-2</v>
      </c>
      <c r="AS12" s="19">
        <v>0</v>
      </c>
      <c r="AT12" s="19">
        <v>0</v>
      </c>
      <c r="AU12" s="19">
        <v>0.375199275744167</v>
      </c>
      <c r="AV12" s="19"/>
      <c r="AW12" s="19">
        <v>3.44356713857377E-2</v>
      </c>
      <c r="AX12" s="19">
        <v>1.4533481694276901E-2</v>
      </c>
      <c r="AY12" s="19">
        <v>6.7815148940670297E-2</v>
      </c>
      <c r="AZ12" s="19">
        <v>5.2950292933577302E-2</v>
      </c>
      <c r="BA12" s="19">
        <v>0.11319297928792101</v>
      </c>
      <c r="BB12" s="19"/>
      <c r="BC12" s="19">
        <v>4.0940563416155002E-3</v>
      </c>
      <c r="BD12" s="19">
        <v>1.6291847681056199E-2</v>
      </c>
      <c r="BE12" s="19">
        <v>9.5613047672787194E-2</v>
      </c>
      <c r="BF12" s="19"/>
      <c r="BG12" s="19">
        <v>3.87175712148864E-2</v>
      </c>
      <c r="BH12" s="19">
        <v>7.0766323962272198E-2</v>
      </c>
      <c r="BI12" s="19">
        <v>5.1995991691965698E-2</v>
      </c>
    </row>
    <row r="13" spans="2:61" x14ac:dyDescent="0.3">
      <c r="B13" s="16" t="s">
        <v>407</v>
      </c>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18"/>
  <sheetViews>
    <sheetView showGridLines="0" topLeftCell="A5"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89</v>
      </c>
      <c r="D7" s="10">
        <v>30</v>
      </c>
      <c r="E7" s="10">
        <v>59</v>
      </c>
      <c r="F7" s="10"/>
      <c r="G7" s="10">
        <v>38</v>
      </c>
      <c r="H7" s="10">
        <v>50</v>
      </c>
      <c r="I7" s="10"/>
      <c r="J7" s="10">
        <v>4</v>
      </c>
      <c r="K7" s="10">
        <v>15</v>
      </c>
      <c r="L7" s="10">
        <v>11</v>
      </c>
      <c r="M7" s="10">
        <v>9</v>
      </c>
      <c r="N7" s="10">
        <v>14</v>
      </c>
      <c r="O7" s="10">
        <v>12</v>
      </c>
      <c r="P7" s="10">
        <v>5</v>
      </c>
      <c r="Q7" s="10">
        <v>5</v>
      </c>
      <c r="R7" s="10">
        <v>14</v>
      </c>
      <c r="S7" s="10"/>
      <c r="T7" s="10">
        <v>31</v>
      </c>
      <c r="U7" s="10">
        <v>58</v>
      </c>
      <c r="V7" s="10"/>
      <c r="W7" s="10">
        <v>79</v>
      </c>
      <c r="X7" s="10">
        <v>10</v>
      </c>
      <c r="Y7" s="10"/>
      <c r="Z7" s="10">
        <v>48</v>
      </c>
      <c r="AA7" s="10">
        <v>41</v>
      </c>
      <c r="AB7" s="10"/>
      <c r="AC7" s="10">
        <v>61</v>
      </c>
      <c r="AD7" s="10">
        <v>28</v>
      </c>
      <c r="AE7" s="10">
        <v>0</v>
      </c>
      <c r="AF7" s="10"/>
      <c r="AG7" s="10">
        <v>33</v>
      </c>
      <c r="AH7" s="10">
        <v>55</v>
      </c>
      <c r="AI7" s="10"/>
      <c r="AJ7" s="10">
        <v>0</v>
      </c>
      <c r="AK7" s="10">
        <v>89</v>
      </c>
      <c r="AL7" s="10"/>
      <c r="AM7" s="10">
        <v>77</v>
      </c>
      <c r="AN7" s="10">
        <v>3</v>
      </c>
      <c r="AO7" s="10">
        <v>6</v>
      </c>
      <c r="AP7" s="10"/>
      <c r="AQ7" s="10">
        <v>77</v>
      </c>
      <c r="AR7" s="10">
        <v>6</v>
      </c>
      <c r="AS7" s="10">
        <v>0</v>
      </c>
      <c r="AT7" s="10">
        <v>0</v>
      </c>
      <c r="AU7" s="10">
        <v>6</v>
      </c>
      <c r="AV7" s="10"/>
      <c r="AW7" s="10">
        <v>16</v>
      </c>
      <c r="AX7" s="10">
        <v>25</v>
      </c>
      <c r="AY7" s="10">
        <v>19</v>
      </c>
      <c r="AZ7" s="10">
        <v>18</v>
      </c>
      <c r="BA7" s="10">
        <v>11</v>
      </c>
      <c r="BB7" s="10"/>
      <c r="BC7" s="10">
        <v>18</v>
      </c>
      <c r="BD7" s="10">
        <v>52</v>
      </c>
      <c r="BE7" s="10">
        <v>14</v>
      </c>
      <c r="BF7" s="10"/>
      <c r="BG7" s="10">
        <v>60</v>
      </c>
      <c r="BH7" s="10">
        <v>7</v>
      </c>
      <c r="BI7" s="10">
        <v>22</v>
      </c>
    </row>
    <row r="8" spans="2:61" ht="30" customHeight="1" x14ac:dyDescent="0.3">
      <c r="B8" s="11" t="s">
        <v>20</v>
      </c>
      <c r="C8" s="11">
        <v>86</v>
      </c>
      <c r="D8" s="11">
        <v>33</v>
      </c>
      <c r="E8" s="11">
        <v>53</v>
      </c>
      <c r="F8" s="11"/>
      <c r="G8" s="11">
        <v>37</v>
      </c>
      <c r="H8" s="11">
        <v>48</v>
      </c>
      <c r="I8" s="11"/>
      <c r="J8" s="11">
        <v>5</v>
      </c>
      <c r="K8" s="11">
        <v>16</v>
      </c>
      <c r="L8" s="11">
        <v>10</v>
      </c>
      <c r="M8" s="11">
        <v>9</v>
      </c>
      <c r="N8" s="11">
        <v>12</v>
      </c>
      <c r="O8" s="11">
        <v>11</v>
      </c>
      <c r="P8" s="11">
        <v>4</v>
      </c>
      <c r="Q8" s="11">
        <v>5</v>
      </c>
      <c r="R8" s="11">
        <v>14</v>
      </c>
      <c r="S8" s="11"/>
      <c r="T8" s="11">
        <v>28</v>
      </c>
      <c r="U8" s="11">
        <v>58</v>
      </c>
      <c r="V8" s="11"/>
      <c r="W8" s="11">
        <v>76</v>
      </c>
      <c r="X8" s="11">
        <v>10</v>
      </c>
      <c r="Y8" s="11"/>
      <c r="Z8" s="11">
        <v>47</v>
      </c>
      <c r="AA8" s="11">
        <v>39</v>
      </c>
      <c r="AB8" s="11"/>
      <c r="AC8" s="11">
        <v>60</v>
      </c>
      <c r="AD8" s="11">
        <v>26</v>
      </c>
      <c r="AE8" s="11">
        <v>0</v>
      </c>
      <c r="AF8" s="11"/>
      <c r="AG8" s="11">
        <v>33</v>
      </c>
      <c r="AH8" s="11">
        <v>52</v>
      </c>
      <c r="AI8" s="11"/>
      <c r="AJ8" s="11">
        <v>0</v>
      </c>
      <c r="AK8" s="11">
        <v>86</v>
      </c>
      <c r="AL8" s="11"/>
      <c r="AM8" s="11">
        <v>75</v>
      </c>
      <c r="AN8" s="11">
        <v>3</v>
      </c>
      <c r="AO8" s="11">
        <v>6</v>
      </c>
      <c r="AP8" s="11"/>
      <c r="AQ8" s="11">
        <v>75</v>
      </c>
      <c r="AR8" s="11">
        <v>6</v>
      </c>
      <c r="AS8" s="11">
        <v>0</v>
      </c>
      <c r="AT8" s="11">
        <v>0</v>
      </c>
      <c r="AU8" s="11">
        <v>5</v>
      </c>
      <c r="AV8" s="11"/>
      <c r="AW8" s="11">
        <v>15</v>
      </c>
      <c r="AX8" s="11">
        <v>26</v>
      </c>
      <c r="AY8" s="11">
        <v>17</v>
      </c>
      <c r="AZ8" s="11">
        <v>18</v>
      </c>
      <c r="BA8" s="11">
        <v>10</v>
      </c>
      <c r="BB8" s="11"/>
      <c r="BC8" s="11">
        <v>17</v>
      </c>
      <c r="BD8" s="11">
        <v>51</v>
      </c>
      <c r="BE8" s="11">
        <v>13</v>
      </c>
      <c r="BF8" s="11"/>
      <c r="BG8" s="11">
        <v>59</v>
      </c>
      <c r="BH8" s="11">
        <v>7</v>
      </c>
      <c r="BI8" s="11">
        <v>21</v>
      </c>
    </row>
    <row r="9" spans="2:61" ht="28.8" x14ac:dyDescent="0.3">
      <c r="B9" s="18" t="s">
        <v>97</v>
      </c>
      <c r="C9" s="17">
        <v>0.56121517477071503</v>
      </c>
      <c r="D9" s="17">
        <v>0.45271816059800801</v>
      </c>
      <c r="E9" s="17">
        <v>0.62877501136882896</v>
      </c>
      <c r="F9" s="17"/>
      <c r="G9" s="17">
        <v>0.71120911520312502</v>
      </c>
      <c r="H9" s="17">
        <v>0.46069800092323998</v>
      </c>
      <c r="I9" s="17"/>
      <c r="J9" s="17">
        <v>0.781617126396282</v>
      </c>
      <c r="K9" s="17">
        <v>0.40778268103401799</v>
      </c>
      <c r="L9" s="17">
        <v>0.60829865021565499</v>
      </c>
      <c r="M9" s="17">
        <v>0.62485170719399696</v>
      </c>
      <c r="N9" s="17">
        <v>0.41692890316808301</v>
      </c>
      <c r="O9" s="17">
        <v>0.74292035673968204</v>
      </c>
      <c r="P9" s="17">
        <v>0.61611730841119805</v>
      </c>
      <c r="Q9" s="17">
        <v>1</v>
      </c>
      <c r="R9" s="17">
        <v>0.401451673821828</v>
      </c>
      <c r="S9" s="17"/>
      <c r="T9" s="17">
        <v>0.66788720161776605</v>
      </c>
      <c r="U9" s="17">
        <v>0.50877094357819796</v>
      </c>
      <c r="V9" s="17"/>
      <c r="W9" s="17">
        <v>0.58016402449425297</v>
      </c>
      <c r="X9" s="17">
        <v>0.413915457640603</v>
      </c>
      <c r="Y9" s="17"/>
      <c r="Z9" s="17">
        <v>0.53042437426066202</v>
      </c>
      <c r="AA9" s="17">
        <v>0.59838991841529199</v>
      </c>
      <c r="AB9" s="17"/>
      <c r="AC9" s="17">
        <v>0.528029267240269</v>
      </c>
      <c r="AD9" s="17">
        <v>0.63621694450262101</v>
      </c>
      <c r="AE9" s="17">
        <v>0</v>
      </c>
      <c r="AF9" s="17"/>
      <c r="AG9" s="17">
        <v>0.60159908300666598</v>
      </c>
      <c r="AH9" s="17">
        <v>0.54657818972972805</v>
      </c>
      <c r="AI9" s="17"/>
      <c r="AJ9" s="17">
        <v>0</v>
      </c>
      <c r="AK9" s="17">
        <v>0.56121517477071503</v>
      </c>
      <c r="AL9" s="17"/>
      <c r="AM9" s="17">
        <v>0.58291170898327505</v>
      </c>
      <c r="AN9" s="17">
        <v>0.31084064625185398</v>
      </c>
      <c r="AO9" s="17">
        <v>0.48203033895342701</v>
      </c>
      <c r="AP9" s="17"/>
      <c r="AQ9" s="17">
        <v>0.58291170898327505</v>
      </c>
      <c r="AR9" s="17">
        <v>0.48203033895342701</v>
      </c>
      <c r="AS9" s="17">
        <v>0</v>
      </c>
      <c r="AT9" s="17">
        <v>0</v>
      </c>
      <c r="AU9" s="17">
        <v>0.34057195545212299</v>
      </c>
      <c r="AV9" s="17"/>
      <c r="AW9" s="17">
        <v>0.56247293539110499</v>
      </c>
      <c r="AX9" s="17">
        <v>0.53417529116441997</v>
      </c>
      <c r="AY9" s="17">
        <v>0.63952428185484</v>
      </c>
      <c r="AZ9" s="17">
        <v>0.48759401604958102</v>
      </c>
      <c r="BA9" s="17">
        <v>0.63035184957768997</v>
      </c>
      <c r="BB9" s="17"/>
      <c r="BC9" s="17">
        <v>0.72381927048573402</v>
      </c>
      <c r="BD9" s="17">
        <v>0.57666423389243904</v>
      </c>
      <c r="BE9" s="17">
        <v>0.365262547016727</v>
      </c>
      <c r="BF9" s="17"/>
      <c r="BG9" s="17">
        <v>0.57054596114200695</v>
      </c>
      <c r="BH9" s="17">
        <v>0.13571939403477101</v>
      </c>
      <c r="BI9" s="17">
        <v>0.67658440257075303</v>
      </c>
    </row>
    <row r="10" spans="2:61" ht="57.6" x14ac:dyDescent="0.3">
      <c r="B10" s="18" t="s">
        <v>98</v>
      </c>
      <c r="C10" s="17">
        <v>0.12462763225767701</v>
      </c>
      <c r="D10" s="17">
        <v>0.17223939384841999</v>
      </c>
      <c r="E10" s="17">
        <v>9.4980338663969197E-2</v>
      </c>
      <c r="F10" s="17"/>
      <c r="G10" s="17">
        <v>8.7345391233686495E-2</v>
      </c>
      <c r="H10" s="17">
        <v>0.15651131699055201</v>
      </c>
      <c r="I10" s="17"/>
      <c r="J10" s="17">
        <v>0</v>
      </c>
      <c r="K10" s="17">
        <v>0.134524631822561</v>
      </c>
      <c r="L10" s="17">
        <v>9.3042360026455703E-2</v>
      </c>
      <c r="M10" s="17">
        <v>0.131050842753276</v>
      </c>
      <c r="N10" s="17">
        <v>0.210954724890488</v>
      </c>
      <c r="O10" s="17">
        <v>0</v>
      </c>
      <c r="P10" s="17">
        <v>0.191941345794401</v>
      </c>
      <c r="Q10" s="17">
        <v>0</v>
      </c>
      <c r="R10" s="17">
        <v>0.218510019077998</v>
      </c>
      <c r="S10" s="17"/>
      <c r="T10" s="17">
        <v>0.12256663189922801</v>
      </c>
      <c r="U10" s="17">
        <v>0.12564090239494899</v>
      </c>
      <c r="V10" s="17"/>
      <c r="W10" s="17">
        <v>0.102286438224963</v>
      </c>
      <c r="X10" s="17">
        <v>0.29829788714813299</v>
      </c>
      <c r="Y10" s="17"/>
      <c r="Z10" s="17">
        <v>0.107534025263658</v>
      </c>
      <c r="AA10" s="17">
        <v>0.14526530479095001</v>
      </c>
      <c r="AB10" s="17"/>
      <c r="AC10" s="17">
        <v>0.13287587253608801</v>
      </c>
      <c r="AD10" s="17">
        <v>0.10598620690303499</v>
      </c>
      <c r="AE10" s="17">
        <v>0</v>
      </c>
      <c r="AF10" s="17"/>
      <c r="AG10" s="17">
        <v>0.120072920527888</v>
      </c>
      <c r="AH10" s="17">
        <v>0.12981982131108999</v>
      </c>
      <c r="AI10" s="17"/>
      <c r="AJ10" s="17">
        <v>0</v>
      </c>
      <c r="AK10" s="17">
        <v>0.12462763225767701</v>
      </c>
      <c r="AL10" s="17"/>
      <c r="AM10" s="17">
        <v>9.3735807659662301E-2</v>
      </c>
      <c r="AN10" s="17">
        <v>0</v>
      </c>
      <c r="AO10" s="17">
        <v>0.34450501505464098</v>
      </c>
      <c r="AP10" s="17"/>
      <c r="AQ10" s="17">
        <v>9.3735807659662301E-2</v>
      </c>
      <c r="AR10" s="17">
        <v>0.34450501505464098</v>
      </c>
      <c r="AS10" s="17">
        <v>0</v>
      </c>
      <c r="AT10" s="17">
        <v>0</v>
      </c>
      <c r="AU10" s="17">
        <v>0.32500147483631198</v>
      </c>
      <c r="AV10" s="17"/>
      <c r="AW10" s="17">
        <v>0.17031445566509801</v>
      </c>
      <c r="AX10" s="17">
        <v>0.13231431864243401</v>
      </c>
      <c r="AY10" s="17">
        <v>4.7085551332032599E-2</v>
      </c>
      <c r="AZ10" s="17">
        <v>0.11992288255479</v>
      </c>
      <c r="BA10" s="17">
        <v>0.180092881670081</v>
      </c>
      <c r="BB10" s="17"/>
      <c r="BC10" s="17">
        <v>8.8295908488500593E-2</v>
      </c>
      <c r="BD10" s="17">
        <v>0.10309161740258201</v>
      </c>
      <c r="BE10" s="17">
        <v>0.14482992033110201</v>
      </c>
      <c r="BF10" s="17"/>
      <c r="BG10" s="17">
        <v>0.104338711067054</v>
      </c>
      <c r="BH10" s="17">
        <v>0.43933787964260501</v>
      </c>
      <c r="BI10" s="17">
        <v>7.7227041186221895E-2</v>
      </c>
    </row>
    <row r="11" spans="2:61" ht="43.2" x14ac:dyDescent="0.3">
      <c r="B11" s="18" t="s">
        <v>99</v>
      </c>
      <c r="C11" s="17">
        <v>0.19390105172025701</v>
      </c>
      <c r="D11" s="17">
        <v>0.30272298239140499</v>
      </c>
      <c r="E11" s="17">
        <v>0.12613889337430401</v>
      </c>
      <c r="F11" s="17"/>
      <c r="G11" s="17">
        <v>8.6992832309271406E-2</v>
      </c>
      <c r="H11" s="17">
        <v>0.25493689068651199</v>
      </c>
      <c r="I11" s="17"/>
      <c r="J11" s="17">
        <v>0.218382873603718</v>
      </c>
      <c r="K11" s="17">
        <v>0.34571117599862999</v>
      </c>
      <c r="L11" s="17">
        <v>0.112574269704978</v>
      </c>
      <c r="M11" s="17">
        <v>0.24409745005272701</v>
      </c>
      <c r="N11" s="17">
        <v>0.23480025308969901</v>
      </c>
      <c r="O11" s="17">
        <v>0.17699065366355499</v>
      </c>
      <c r="P11" s="17">
        <v>0</v>
      </c>
      <c r="Q11" s="17">
        <v>0</v>
      </c>
      <c r="R11" s="17">
        <v>0.140239423150647</v>
      </c>
      <c r="S11" s="17"/>
      <c r="T11" s="17">
        <v>0.14655436107163</v>
      </c>
      <c r="U11" s="17">
        <v>0.217178576896913</v>
      </c>
      <c r="V11" s="17"/>
      <c r="W11" s="17">
        <v>0.18182347121693901</v>
      </c>
      <c r="X11" s="17">
        <v>0.28778665521126401</v>
      </c>
      <c r="Y11" s="17"/>
      <c r="Z11" s="17">
        <v>0.19796541735158499</v>
      </c>
      <c r="AA11" s="17">
        <v>0.18899400974929001</v>
      </c>
      <c r="AB11" s="17"/>
      <c r="AC11" s="17">
        <v>0.20836908002673901</v>
      </c>
      <c r="AD11" s="17">
        <v>0.16120260203880801</v>
      </c>
      <c r="AE11" s="17">
        <v>0</v>
      </c>
      <c r="AF11" s="17"/>
      <c r="AG11" s="17">
        <v>0.21323617701065001</v>
      </c>
      <c r="AH11" s="17">
        <v>0.185483556289432</v>
      </c>
      <c r="AI11" s="17"/>
      <c r="AJ11" s="17">
        <v>0</v>
      </c>
      <c r="AK11" s="17">
        <v>0.19390105172025701</v>
      </c>
      <c r="AL11" s="17"/>
      <c r="AM11" s="17">
        <v>0.209251405108413</v>
      </c>
      <c r="AN11" s="17">
        <v>0</v>
      </c>
      <c r="AO11" s="17">
        <v>0.17346464599193201</v>
      </c>
      <c r="AP11" s="17"/>
      <c r="AQ11" s="17">
        <v>0.209251405108413</v>
      </c>
      <c r="AR11" s="17">
        <v>0.17346464599193201</v>
      </c>
      <c r="AS11" s="17">
        <v>0</v>
      </c>
      <c r="AT11" s="17">
        <v>0</v>
      </c>
      <c r="AU11" s="17">
        <v>0</v>
      </c>
      <c r="AV11" s="17"/>
      <c r="AW11" s="17">
        <v>0.267212608943797</v>
      </c>
      <c r="AX11" s="17">
        <v>0.217825162023321</v>
      </c>
      <c r="AY11" s="17">
        <v>0.114094722219319</v>
      </c>
      <c r="AZ11" s="17">
        <v>0.22829920117647901</v>
      </c>
      <c r="BA11" s="17">
        <v>9.2657802055713903E-2</v>
      </c>
      <c r="BB11" s="17"/>
      <c r="BC11" s="17">
        <v>0.18788482102576601</v>
      </c>
      <c r="BD11" s="17">
        <v>0.22802931609518301</v>
      </c>
      <c r="BE11" s="17">
        <v>0.14503615948128201</v>
      </c>
      <c r="BF11" s="17"/>
      <c r="BG11" s="17">
        <v>0.194900724627982</v>
      </c>
      <c r="BH11" s="17">
        <v>0.28156664862401998</v>
      </c>
      <c r="BI11" s="17">
        <v>0.16185230918700599</v>
      </c>
    </row>
    <row r="12" spans="2:61" x14ac:dyDescent="0.3">
      <c r="B12" s="18" t="s">
        <v>100</v>
      </c>
      <c r="C12" s="17">
        <v>0.109400195724237</v>
      </c>
      <c r="D12" s="17">
        <v>7.2319463162166905E-2</v>
      </c>
      <c r="E12" s="17">
        <v>0.13248993927094899</v>
      </c>
      <c r="F12" s="17"/>
      <c r="G12" s="17">
        <v>0.114452661253917</v>
      </c>
      <c r="H12" s="17">
        <v>0.10837823051435599</v>
      </c>
      <c r="I12" s="17"/>
      <c r="J12" s="17">
        <v>0</v>
      </c>
      <c r="K12" s="17">
        <v>0.11198151114479001</v>
      </c>
      <c r="L12" s="17">
        <v>9.3042360026455703E-2</v>
      </c>
      <c r="M12" s="17">
        <v>0</v>
      </c>
      <c r="N12" s="17">
        <v>0.13731611885173001</v>
      </c>
      <c r="O12" s="17">
        <v>8.0088989596762805E-2</v>
      </c>
      <c r="P12" s="17">
        <v>0.191941345794401</v>
      </c>
      <c r="Q12" s="17">
        <v>0</v>
      </c>
      <c r="R12" s="17">
        <v>0.239798883949526</v>
      </c>
      <c r="S12" s="17"/>
      <c r="T12" s="17">
        <v>6.2991805411376903E-2</v>
      </c>
      <c r="U12" s="17">
        <v>0.132216414959763</v>
      </c>
      <c r="V12" s="17"/>
      <c r="W12" s="17">
        <v>0.12347359592413699</v>
      </c>
      <c r="X12" s="17">
        <v>0</v>
      </c>
      <c r="Y12" s="17"/>
      <c r="Z12" s="17">
        <v>0.164076183124094</v>
      </c>
      <c r="AA12" s="17">
        <v>4.3388082319124902E-2</v>
      </c>
      <c r="AB12" s="17"/>
      <c r="AC12" s="17">
        <v>0.115066422620899</v>
      </c>
      <c r="AD12" s="17">
        <v>9.6594246555535196E-2</v>
      </c>
      <c r="AE12" s="17">
        <v>0</v>
      </c>
      <c r="AF12" s="17"/>
      <c r="AG12" s="17">
        <v>6.5091819454796404E-2</v>
      </c>
      <c r="AH12" s="17">
        <v>0.12028023332486799</v>
      </c>
      <c r="AI12" s="17"/>
      <c r="AJ12" s="17">
        <v>0</v>
      </c>
      <c r="AK12" s="17">
        <v>0.109400195724237</v>
      </c>
      <c r="AL12" s="17"/>
      <c r="AM12" s="17">
        <v>0.101651361056512</v>
      </c>
      <c r="AN12" s="17">
        <v>0.68915935374814596</v>
      </c>
      <c r="AO12" s="17">
        <v>0</v>
      </c>
      <c r="AP12" s="17"/>
      <c r="AQ12" s="17">
        <v>0.101651361056512</v>
      </c>
      <c r="AR12" s="17">
        <v>0</v>
      </c>
      <c r="AS12" s="17">
        <v>0</v>
      </c>
      <c r="AT12" s="17">
        <v>0</v>
      </c>
      <c r="AU12" s="17">
        <v>0.33442656971156598</v>
      </c>
      <c r="AV12" s="17"/>
      <c r="AW12" s="17">
        <v>0</v>
      </c>
      <c r="AX12" s="17">
        <v>7.9380308963542895E-2</v>
      </c>
      <c r="AY12" s="17">
        <v>0.19929544459380799</v>
      </c>
      <c r="AZ12" s="17">
        <v>0.16418390021915</v>
      </c>
      <c r="BA12" s="17">
        <v>9.6897466696514903E-2</v>
      </c>
      <c r="BB12" s="17"/>
      <c r="BC12" s="17">
        <v>0</v>
      </c>
      <c r="BD12" s="17">
        <v>7.3821507463991104E-2</v>
      </c>
      <c r="BE12" s="17">
        <v>0.34487137317088901</v>
      </c>
      <c r="BF12" s="17"/>
      <c r="BG12" s="17">
        <v>0.114250040955688</v>
      </c>
      <c r="BH12" s="17">
        <v>0.143376077698605</v>
      </c>
      <c r="BI12" s="17">
        <v>8.4336247056018804E-2</v>
      </c>
    </row>
    <row r="13" spans="2:61" x14ac:dyDescent="0.3">
      <c r="B13" s="18" t="s">
        <v>85</v>
      </c>
      <c r="C13" s="19">
        <v>1.0855945527114001E-2</v>
      </c>
      <c r="D13" s="19">
        <v>0</v>
      </c>
      <c r="E13" s="19">
        <v>1.7615817321948599E-2</v>
      </c>
      <c r="F13" s="19"/>
      <c r="G13" s="19">
        <v>0</v>
      </c>
      <c r="H13" s="19">
        <v>1.9475560885339201E-2</v>
      </c>
      <c r="I13" s="19"/>
      <c r="J13" s="19">
        <v>0</v>
      </c>
      <c r="K13" s="19">
        <v>0</v>
      </c>
      <c r="L13" s="19">
        <v>9.3042360026455703E-2</v>
      </c>
      <c r="M13" s="19">
        <v>0</v>
      </c>
      <c r="N13" s="19">
        <v>0</v>
      </c>
      <c r="O13" s="19">
        <v>0</v>
      </c>
      <c r="P13" s="19">
        <v>0</v>
      </c>
      <c r="Q13" s="19">
        <v>0</v>
      </c>
      <c r="R13" s="19">
        <v>0</v>
      </c>
      <c r="S13" s="19"/>
      <c r="T13" s="19">
        <v>0</v>
      </c>
      <c r="U13" s="19">
        <v>1.6193162170177099E-2</v>
      </c>
      <c r="V13" s="19"/>
      <c r="W13" s="19">
        <v>1.22524701397071E-2</v>
      </c>
      <c r="X13" s="19">
        <v>0</v>
      </c>
      <c r="Y13" s="19"/>
      <c r="Z13" s="19">
        <v>0</v>
      </c>
      <c r="AA13" s="19">
        <v>2.3962684725342898E-2</v>
      </c>
      <c r="AB13" s="19"/>
      <c r="AC13" s="19">
        <v>1.5659357576004802E-2</v>
      </c>
      <c r="AD13" s="19">
        <v>0</v>
      </c>
      <c r="AE13" s="19">
        <v>0</v>
      </c>
      <c r="AF13" s="19"/>
      <c r="AG13" s="19">
        <v>0</v>
      </c>
      <c r="AH13" s="19">
        <v>1.78381993448819E-2</v>
      </c>
      <c r="AI13" s="19"/>
      <c r="AJ13" s="19">
        <v>0</v>
      </c>
      <c r="AK13" s="19">
        <v>1.0855945527114001E-2</v>
      </c>
      <c r="AL13" s="19"/>
      <c r="AM13" s="19">
        <v>1.24497171921373E-2</v>
      </c>
      <c r="AN13" s="19">
        <v>0</v>
      </c>
      <c r="AO13" s="19">
        <v>0</v>
      </c>
      <c r="AP13" s="19"/>
      <c r="AQ13" s="19">
        <v>1.24497171921373E-2</v>
      </c>
      <c r="AR13" s="19">
        <v>0</v>
      </c>
      <c r="AS13" s="19">
        <v>0</v>
      </c>
      <c r="AT13" s="19">
        <v>0</v>
      </c>
      <c r="AU13" s="19">
        <v>0</v>
      </c>
      <c r="AV13" s="19"/>
      <c r="AW13" s="19">
        <v>0</v>
      </c>
      <c r="AX13" s="19">
        <v>3.6304919206281698E-2</v>
      </c>
      <c r="AY13" s="19">
        <v>0</v>
      </c>
      <c r="AZ13" s="19">
        <v>0</v>
      </c>
      <c r="BA13" s="19">
        <v>0</v>
      </c>
      <c r="BB13" s="19"/>
      <c r="BC13" s="19">
        <v>0</v>
      </c>
      <c r="BD13" s="19">
        <v>1.83933251458047E-2</v>
      </c>
      <c r="BE13" s="19">
        <v>0</v>
      </c>
      <c r="BF13" s="19"/>
      <c r="BG13" s="19">
        <v>1.5964562207269301E-2</v>
      </c>
      <c r="BH13" s="19">
        <v>0</v>
      </c>
      <c r="BI13" s="19">
        <v>0</v>
      </c>
    </row>
    <row r="14" spans="2:61" x14ac:dyDescent="0.3">
      <c r="B14" s="16" t="s">
        <v>408</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16"/>
  <sheetViews>
    <sheetView showGridLines="0"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101</v>
      </c>
      <c r="C9" s="17">
        <v>0.64414053253427905</v>
      </c>
      <c r="D9" s="17">
        <v>0.71657556088991403</v>
      </c>
      <c r="E9" s="17">
        <v>0.58623271839999203</v>
      </c>
      <c r="F9" s="17"/>
      <c r="G9" s="17">
        <v>0.70013595461316802</v>
      </c>
      <c r="H9" s="17">
        <v>0.60221233898757598</v>
      </c>
      <c r="I9" s="17"/>
      <c r="J9" s="17">
        <v>0.75748887746623095</v>
      </c>
      <c r="K9" s="17">
        <v>0.541559267289488</v>
      </c>
      <c r="L9" s="17">
        <v>0.69427232389600102</v>
      </c>
      <c r="M9" s="17">
        <v>0.62294444103653002</v>
      </c>
      <c r="N9" s="17">
        <v>0.59153999467692597</v>
      </c>
      <c r="O9" s="17">
        <v>0.62423371811476303</v>
      </c>
      <c r="P9" s="17">
        <v>0.66714055214800405</v>
      </c>
      <c r="Q9" s="17">
        <v>0.63212178907961403</v>
      </c>
      <c r="R9" s="17">
        <v>0.68733434612167799</v>
      </c>
      <c r="S9" s="17"/>
      <c r="T9" s="17">
        <v>0.70894887755896796</v>
      </c>
      <c r="U9" s="17">
        <v>0.60168454782098202</v>
      </c>
      <c r="V9" s="17"/>
      <c r="W9" s="17">
        <v>0.63391679535601697</v>
      </c>
      <c r="X9" s="17">
        <v>0.70018048396074395</v>
      </c>
      <c r="Y9" s="17"/>
      <c r="Z9" s="17">
        <v>0.66472497798222197</v>
      </c>
      <c r="AA9" s="17">
        <v>0.61451558643885595</v>
      </c>
      <c r="AB9" s="17"/>
      <c r="AC9" s="17">
        <v>0.69910431259962402</v>
      </c>
      <c r="AD9" s="17">
        <v>0.51119525801286203</v>
      </c>
      <c r="AE9" s="17">
        <v>0</v>
      </c>
      <c r="AF9" s="17"/>
      <c r="AG9" s="17">
        <v>1</v>
      </c>
      <c r="AH9" s="17">
        <v>0.36099535759273299</v>
      </c>
      <c r="AI9" s="17"/>
      <c r="AJ9" s="17">
        <v>0.88230632949855603</v>
      </c>
      <c r="AK9" s="17">
        <v>0.53098494405098795</v>
      </c>
      <c r="AL9" s="17"/>
      <c r="AM9" s="17">
        <v>0.64509591933630706</v>
      </c>
      <c r="AN9" s="17">
        <v>0.42600095771688201</v>
      </c>
      <c r="AO9" s="17">
        <v>0.70307985719846899</v>
      </c>
      <c r="AP9" s="17"/>
      <c r="AQ9" s="17">
        <v>0.55036768607323205</v>
      </c>
      <c r="AR9" s="17">
        <v>0.32613603512210798</v>
      </c>
      <c r="AS9" s="17">
        <v>0.90696643271961297</v>
      </c>
      <c r="AT9" s="17">
        <v>0.833212244109652</v>
      </c>
      <c r="AU9" s="17">
        <v>0.50849297485253897</v>
      </c>
      <c r="AV9" s="17"/>
      <c r="AW9" s="17">
        <v>0.62932743485639697</v>
      </c>
      <c r="AX9" s="17">
        <v>0.63803752483439902</v>
      </c>
      <c r="AY9" s="17">
        <v>0.67751987042335304</v>
      </c>
      <c r="AZ9" s="17">
        <v>0.65798517651720601</v>
      </c>
      <c r="BA9" s="17">
        <v>0.59097206449079698</v>
      </c>
      <c r="BB9" s="17"/>
      <c r="BC9" s="17">
        <v>0.72940869218420301</v>
      </c>
      <c r="BD9" s="17">
        <v>0.62666840001622004</v>
      </c>
      <c r="BE9" s="17">
        <v>0.53835350078939104</v>
      </c>
      <c r="BF9" s="17"/>
      <c r="BG9" s="17">
        <v>0.66102094482040696</v>
      </c>
      <c r="BH9" s="17">
        <v>0.57414407077096696</v>
      </c>
      <c r="BI9" s="17">
        <v>0.61848345334151</v>
      </c>
    </row>
    <row r="10" spans="2:61" x14ac:dyDescent="0.3">
      <c r="B10" s="18" t="s">
        <v>102</v>
      </c>
      <c r="C10" s="17">
        <v>0.33784153079066997</v>
      </c>
      <c r="D10" s="17">
        <v>0.26378671514986002</v>
      </c>
      <c r="E10" s="17">
        <v>0.39699945889197202</v>
      </c>
      <c r="F10" s="17"/>
      <c r="G10" s="17">
        <v>0.289614556271859</v>
      </c>
      <c r="H10" s="17">
        <v>0.37333990522146998</v>
      </c>
      <c r="I10" s="17"/>
      <c r="J10" s="17">
        <v>0.234628098038518</v>
      </c>
      <c r="K10" s="17">
        <v>0.45262586121953702</v>
      </c>
      <c r="L10" s="17">
        <v>0.28956301759589498</v>
      </c>
      <c r="M10" s="17">
        <v>0.37705555896346998</v>
      </c>
      <c r="N10" s="17">
        <v>0.39047157879087402</v>
      </c>
      <c r="O10" s="17">
        <v>0.33600166139478599</v>
      </c>
      <c r="P10" s="17">
        <v>0.31743005311001798</v>
      </c>
      <c r="Q10" s="17">
        <v>0.32150842959452802</v>
      </c>
      <c r="R10" s="17">
        <v>0.28173758103728302</v>
      </c>
      <c r="S10" s="17"/>
      <c r="T10" s="17">
        <v>0.28506147586245101</v>
      </c>
      <c r="U10" s="17">
        <v>0.37241777562990702</v>
      </c>
      <c r="V10" s="17"/>
      <c r="W10" s="17">
        <v>0.34679980975920999</v>
      </c>
      <c r="X10" s="17">
        <v>0.28873800734240301</v>
      </c>
      <c r="Y10" s="17"/>
      <c r="Z10" s="17">
        <v>0.31675448008766499</v>
      </c>
      <c r="AA10" s="17">
        <v>0.36804225276637398</v>
      </c>
      <c r="AB10" s="17"/>
      <c r="AC10" s="17">
        <v>0.282045699361122</v>
      </c>
      <c r="AD10" s="17">
        <v>0.47279935424701103</v>
      </c>
      <c r="AE10" s="17">
        <v>0</v>
      </c>
      <c r="AF10" s="17"/>
      <c r="AG10" s="17">
        <v>0</v>
      </c>
      <c r="AH10" s="17">
        <v>0.63900464240726695</v>
      </c>
      <c r="AI10" s="17"/>
      <c r="AJ10" s="17">
        <v>0.10960479562903</v>
      </c>
      <c r="AK10" s="17">
        <v>0.44907126067162101</v>
      </c>
      <c r="AL10" s="17"/>
      <c r="AM10" s="17">
        <v>0.33515875204304502</v>
      </c>
      <c r="AN10" s="17">
        <v>0.57399904228311804</v>
      </c>
      <c r="AO10" s="17">
        <v>0.28432615528247701</v>
      </c>
      <c r="AP10" s="17"/>
      <c r="AQ10" s="17">
        <v>0.42889778224838598</v>
      </c>
      <c r="AR10" s="17">
        <v>0.65404273889654196</v>
      </c>
      <c r="AS10" s="17">
        <v>8.5474755180745599E-2</v>
      </c>
      <c r="AT10" s="17">
        <v>0.15668882927107</v>
      </c>
      <c r="AU10" s="17">
        <v>0.45428045505311498</v>
      </c>
      <c r="AV10" s="17"/>
      <c r="AW10" s="17">
        <v>0.35611589885322897</v>
      </c>
      <c r="AX10" s="17">
        <v>0.34414030254038802</v>
      </c>
      <c r="AY10" s="17">
        <v>0.31512092807879999</v>
      </c>
      <c r="AZ10" s="17">
        <v>0.30595468849150598</v>
      </c>
      <c r="BA10" s="17">
        <v>0.38938403906611402</v>
      </c>
      <c r="BB10" s="17"/>
      <c r="BC10" s="17">
        <v>0.265837693223268</v>
      </c>
      <c r="BD10" s="17">
        <v>0.35388449484417001</v>
      </c>
      <c r="BE10" s="17">
        <v>0.42351165561477799</v>
      </c>
      <c r="BF10" s="17"/>
      <c r="BG10" s="17">
        <v>0.32851977264802301</v>
      </c>
      <c r="BH10" s="17">
        <v>0.38158205902744202</v>
      </c>
      <c r="BI10" s="17">
        <v>0.34904265251369498</v>
      </c>
    </row>
    <row r="11" spans="2:61" x14ac:dyDescent="0.3">
      <c r="B11" s="18" t="s">
        <v>85</v>
      </c>
      <c r="C11" s="19">
        <v>1.8017936675051201E-2</v>
      </c>
      <c r="D11" s="19">
        <v>1.96377239602257E-2</v>
      </c>
      <c r="E11" s="19">
        <v>1.6767822708036201E-2</v>
      </c>
      <c r="F11" s="19"/>
      <c r="G11" s="19">
        <v>1.0249489114972799E-2</v>
      </c>
      <c r="H11" s="19">
        <v>2.4447755790954501E-2</v>
      </c>
      <c r="I11" s="19"/>
      <c r="J11" s="19">
        <v>7.8830244952518506E-3</v>
      </c>
      <c r="K11" s="19">
        <v>5.8148714909743602E-3</v>
      </c>
      <c r="L11" s="19">
        <v>1.6164658508103301E-2</v>
      </c>
      <c r="M11" s="19">
        <v>0</v>
      </c>
      <c r="N11" s="19">
        <v>1.7988426532200799E-2</v>
      </c>
      <c r="O11" s="19">
        <v>3.9764620490450299E-2</v>
      </c>
      <c r="P11" s="19">
        <v>1.5429394741977499E-2</v>
      </c>
      <c r="Q11" s="19">
        <v>4.6369781325857298E-2</v>
      </c>
      <c r="R11" s="19">
        <v>3.09280728410391E-2</v>
      </c>
      <c r="S11" s="19"/>
      <c r="T11" s="19">
        <v>5.9896465785809899E-3</v>
      </c>
      <c r="U11" s="19">
        <v>2.5897676549110401E-2</v>
      </c>
      <c r="V11" s="19"/>
      <c r="W11" s="19">
        <v>1.9283394884773101E-2</v>
      </c>
      <c r="X11" s="19">
        <v>1.10815086968532E-2</v>
      </c>
      <c r="Y11" s="19"/>
      <c r="Z11" s="19">
        <v>1.8520541930112999E-2</v>
      </c>
      <c r="AA11" s="19">
        <v>1.74421607947698E-2</v>
      </c>
      <c r="AB11" s="19"/>
      <c r="AC11" s="19">
        <v>1.8849988039254299E-2</v>
      </c>
      <c r="AD11" s="19">
        <v>1.6005387740127199E-2</v>
      </c>
      <c r="AE11" s="19">
        <v>0</v>
      </c>
      <c r="AF11" s="19"/>
      <c r="AG11" s="19">
        <v>0</v>
      </c>
      <c r="AH11" s="19">
        <v>0</v>
      </c>
      <c r="AI11" s="19"/>
      <c r="AJ11" s="19">
        <v>8.0888748724136008E-3</v>
      </c>
      <c r="AK11" s="19">
        <v>1.99437952773916E-2</v>
      </c>
      <c r="AL11" s="19"/>
      <c r="AM11" s="19">
        <v>1.97453286206483E-2</v>
      </c>
      <c r="AN11" s="19">
        <v>0</v>
      </c>
      <c r="AO11" s="19">
        <v>1.25939875190539E-2</v>
      </c>
      <c r="AP11" s="19"/>
      <c r="AQ11" s="19">
        <v>2.07345316783813E-2</v>
      </c>
      <c r="AR11" s="19">
        <v>1.9821225981349701E-2</v>
      </c>
      <c r="AS11" s="19">
        <v>7.5588120996411302E-3</v>
      </c>
      <c r="AT11" s="19">
        <v>1.0098926619277899E-2</v>
      </c>
      <c r="AU11" s="19">
        <v>3.7226570094346302E-2</v>
      </c>
      <c r="AV11" s="19"/>
      <c r="AW11" s="19">
        <v>1.45566662903746E-2</v>
      </c>
      <c r="AX11" s="19">
        <v>1.7822172625213201E-2</v>
      </c>
      <c r="AY11" s="19">
        <v>7.3592014978469599E-3</v>
      </c>
      <c r="AZ11" s="19">
        <v>3.6060134991288399E-2</v>
      </c>
      <c r="BA11" s="19">
        <v>1.96438964430889E-2</v>
      </c>
      <c r="BB11" s="19"/>
      <c r="BC11" s="19">
        <v>4.7536145925296102E-3</v>
      </c>
      <c r="BD11" s="19">
        <v>1.9447105139610101E-2</v>
      </c>
      <c r="BE11" s="19">
        <v>3.8134843595831601E-2</v>
      </c>
      <c r="BF11" s="19"/>
      <c r="BG11" s="19">
        <v>1.0459282531570401E-2</v>
      </c>
      <c r="BH11" s="19">
        <v>4.42738702015908E-2</v>
      </c>
      <c r="BI11" s="19">
        <v>3.2473894144794298E-2</v>
      </c>
    </row>
    <row r="12" spans="2:61" x14ac:dyDescent="0.3">
      <c r="B12" s="16" t="s">
        <v>405</v>
      </c>
    </row>
    <row r="13" spans="2:61" x14ac:dyDescent="0.3">
      <c r="B13" t="s">
        <v>81</v>
      </c>
    </row>
    <row r="14" spans="2:61" x14ac:dyDescent="0.3">
      <c r="B14" t="s">
        <v>82</v>
      </c>
    </row>
    <row r="16" spans="2:61" x14ac:dyDescent="0.3">
      <c r="B1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19"/>
  <sheetViews>
    <sheetView showGridLines="0" topLeftCell="A6"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812</v>
      </c>
      <c r="D7" s="10">
        <v>361</v>
      </c>
      <c r="E7" s="10">
        <v>450</v>
      </c>
      <c r="F7" s="10"/>
      <c r="G7" s="10">
        <v>394</v>
      </c>
      <c r="H7" s="10">
        <v>417</v>
      </c>
      <c r="I7" s="10"/>
      <c r="J7" s="10">
        <v>97</v>
      </c>
      <c r="K7" s="10">
        <v>107</v>
      </c>
      <c r="L7" s="10">
        <v>91</v>
      </c>
      <c r="M7" s="10">
        <v>79</v>
      </c>
      <c r="N7" s="10">
        <v>89</v>
      </c>
      <c r="O7" s="10">
        <v>100</v>
      </c>
      <c r="P7" s="10">
        <v>85</v>
      </c>
      <c r="Q7" s="10">
        <v>46</v>
      </c>
      <c r="R7" s="10">
        <v>118</v>
      </c>
      <c r="S7" s="10"/>
      <c r="T7" s="10">
        <v>362</v>
      </c>
      <c r="U7" s="10">
        <v>450</v>
      </c>
      <c r="V7" s="10"/>
      <c r="W7" s="10">
        <v>679</v>
      </c>
      <c r="X7" s="10">
        <v>133</v>
      </c>
      <c r="Y7" s="10"/>
      <c r="Z7" s="10">
        <v>490</v>
      </c>
      <c r="AA7" s="10">
        <v>319</v>
      </c>
      <c r="AB7" s="10"/>
      <c r="AC7" s="10">
        <v>625</v>
      </c>
      <c r="AD7" s="10">
        <v>187</v>
      </c>
      <c r="AE7" s="10">
        <v>0</v>
      </c>
      <c r="AF7" s="10"/>
      <c r="AG7" s="10">
        <v>566</v>
      </c>
      <c r="AH7" s="10">
        <v>242</v>
      </c>
      <c r="AI7" s="10"/>
      <c r="AJ7" s="10">
        <v>354</v>
      </c>
      <c r="AK7" s="10">
        <v>452</v>
      </c>
      <c r="AL7" s="10"/>
      <c r="AM7" s="10">
        <v>652</v>
      </c>
      <c r="AN7" s="10">
        <v>7</v>
      </c>
      <c r="AO7" s="10">
        <v>116</v>
      </c>
      <c r="AP7" s="10"/>
      <c r="AQ7" s="10">
        <v>409</v>
      </c>
      <c r="AR7" s="10">
        <v>13</v>
      </c>
      <c r="AS7" s="10">
        <v>241</v>
      </c>
      <c r="AT7" s="10">
        <v>103</v>
      </c>
      <c r="AU7" s="10">
        <v>46</v>
      </c>
      <c r="AV7" s="10"/>
      <c r="AW7" s="10">
        <v>146</v>
      </c>
      <c r="AX7" s="10">
        <v>291</v>
      </c>
      <c r="AY7" s="10">
        <v>185</v>
      </c>
      <c r="AZ7" s="10">
        <v>127</v>
      </c>
      <c r="BA7" s="10">
        <v>63</v>
      </c>
      <c r="BB7" s="10"/>
      <c r="BC7" s="10">
        <v>302</v>
      </c>
      <c r="BD7" s="10">
        <v>388</v>
      </c>
      <c r="BE7" s="10">
        <v>67</v>
      </c>
      <c r="BF7" s="10"/>
      <c r="BG7" s="10">
        <v>578</v>
      </c>
      <c r="BH7" s="10">
        <v>62</v>
      </c>
      <c r="BI7" s="10">
        <v>172</v>
      </c>
    </row>
    <row r="8" spans="2:61" ht="30" customHeight="1" x14ac:dyDescent="0.3">
      <c r="B8" s="11" t="s">
        <v>20</v>
      </c>
      <c r="C8" s="11">
        <v>812</v>
      </c>
      <c r="D8" s="11">
        <v>402</v>
      </c>
      <c r="E8" s="11">
        <v>409</v>
      </c>
      <c r="F8" s="11"/>
      <c r="G8" s="11">
        <v>394</v>
      </c>
      <c r="H8" s="11">
        <v>418</v>
      </c>
      <c r="I8" s="11"/>
      <c r="J8" s="11">
        <v>125</v>
      </c>
      <c r="K8" s="11">
        <v>117</v>
      </c>
      <c r="L8" s="11">
        <v>89</v>
      </c>
      <c r="M8" s="11">
        <v>84</v>
      </c>
      <c r="N8" s="11">
        <v>74</v>
      </c>
      <c r="O8" s="11">
        <v>87</v>
      </c>
      <c r="P8" s="11">
        <v>73</v>
      </c>
      <c r="Q8" s="11">
        <v>45</v>
      </c>
      <c r="R8" s="11">
        <v>119</v>
      </c>
      <c r="S8" s="11"/>
      <c r="T8" s="11">
        <v>354</v>
      </c>
      <c r="U8" s="11">
        <v>458</v>
      </c>
      <c r="V8" s="11"/>
      <c r="W8" s="11">
        <v>676</v>
      </c>
      <c r="X8" s="11">
        <v>136</v>
      </c>
      <c r="Y8" s="11"/>
      <c r="Z8" s="11">
        <v>497</v>
      </c>
      <c r="AA8" s="11">
        <v>312</v>
      </c>
      <c r="AB8" s="11"/>
      <c r="AC8" s="11">
        <v>624</v>
      </c>
      <c r="AD8" s="11">
        <v>189</v>
      </c>
      <c r="AE8" s="11">
        <v>0</v>
      </c>
      <c r="AF8" s="11"/>
      <c r="AG8" s="11">
        <v>568</v>
      </c>
      <c r="AH8" s="11">
        <v>241</v>
      </c>
      <c r="AI8" s="11"/>
      <c r="AJ8" s="11">
        <v>360</v>
      </c>
      <c r="AK8" s="11">
        <v>445</v>
      </c>
      <c r="AL8" s="11"/>
      <c r="AM8" s="11">
        <v>651</v>
      </c>
      <c r="AN8" s="11">
        <v>7</v>
      </c>
      <c r="AO8" s="11">
        <v>118</v>
      </c>
      <c r="AP8" s="11"/>
      <c r="AQ8" s="11">
        <v>403</v>
      </c>
      <c r="AR8" s="11">
        <v>14</v>
      </c>
      <c r="AS8" s="11">
        <v>246</v>
      </c>
      <c r="AT8" s="11">
        <v>104</v>
      </c>
      <c r="AU8" s="11">
        <v>46</v>
      </c>
      <c r="AV8" s="11"/>
      <c r="AW8" s="11">
        <v>146</v>
      </c>
      <c r="AX8" s="11">
        <v>291</v>
      </c>
      <c r="AY8" s="11">
        <v>182</v>
      </c>
      <c r="AZ8" s="11">
        <v>131</v>
      </c>
      <c r="BA8" s="11">
        <v>61</v>
      </c>
      <c r="BB8" s="11"/>
      <c r="BC8" s="11">
        <v>301</v>
      </c>
      <c r="BD8" s="11">
        <v>386</v>
      </c>
      <c r="BE8" s="11">
        <v>67</v>
      </c>
      <c r="BF8" s="11"/>
      <c r="BG8" s="11">
        <v>585</v>
      </c>
      <c r="BH8" s="11">
        <v>62</v>
      </c>
      <c r="BI8" s="11">
        <v>166</v>
      </c>
    </row>
    <row r="9" spans="2:61" ht="28.8" x14ac:dyDescent="0.3">
      <c r="B9" s="18" t="s">
        <v>103</v>
      </c>
      <c r="C9" s="17">
        <v>0.51485596942788703</v>
      </c>
      <c r="D9" s="17">
        <v>0.48838517803149001</v>
      </c>
      <c r="E9" s="17">
        <v>0.53966464749125398</v>
      </c>
      <c r="F9" s="17"/>
      <c r="G9" s="17">
        <v>0.51902705281571704</v>
      </c>
      <c r="H9" s="17">
        <v>0.50994336390013995</v>
      </c>
      <c r="I9" s="17"/>
      <c r="J9" s="17">
        <v>0.49949101560304199</v>
      </c>
      <c r="K9" s="17">
        <v>0.50204267896997601</v>
      </c>
      <c r="L9" s="17">
        <v>0.47716071118803</v>
      </c>
      <c r="M9" s="17">
        <v>0.47563606936217301</v>
      </c>
      <c r="N9" s="17">
        <v>0.50722497329915295</v>
      </c>
      <c r="O9" s="17">
        <v>0.47930461273067099</v>
      </c>
      <c r="P9" s="17">
        <v>0.57252194138183499</v>
      </c>
      <c r="Q9" s="17">
        <v>0.53146997408683205</v>
      </c>
      <c r="R9" s="17">
        <v>0.58830176372318699</v>
      </c>
      <c r="S9" s="17"/>
      <c r="T9" s="17">
        <v>0.51344391685161905</v>
      </c>
      <c r="U9" s="17">
        <v>0.51594591526115896</v>
      </c>
      <c r="V9" s="17"/>
      <c r="W9" s="17">
        <v>0.53051265829764305</v>
      </c>
      <c r="X9" s="17">
        <v>0.43715789573882602</v>
      </c>
      <c r="Y9" s="17"/>
      <c r="Z9" s="17">
        <v>0.52429549074761606</v>
      </c>
      <c r="AA9" s="17">
        <v>0.49871951816047</v>
      </c>
      <c r="AB9" s="17"/>
      <c r="AC9" s="17">
        <v>0.57901673823996302</v>
      </c>
      <c r="AD9" s="17">
        <v>0.302618999855228</v>
      </c>
      <c r="AE9" s="17">
        <v>0</v>
      </c>
      <c r="AF9" s="17"/>
      <c r="AG9" s="17">
        <v>0.73633288871248304</v>
      </c>
      <c r="AH9" s="17">
        <v>0</v>
      </c>
      <c r="AI9" s="17"/>
      <c r="AJ9" s="17">
        <v>0.65245668729098205</v>
      </c>
      <c r="AK9" s="17">
        <v>0.40352248070303298</v>
      </c>
      <c r="AL9" s="17"/>
      <c r="AM9" s="17">
        <v>0.50549056936518699</v>
      </c>
      <c r="AN9" s="17">
        <v>0.556042701792546</v>
      </c>
      <c r="AO9" s="17">
        <v>0.54409824830665798</v>
      </c>
      <c r="AP9" s="17"/>
      <c r="AQ9" s="17">
        <v>0.40487691803074599</v>
      </c>
      <c r="AR9" s="17">
        <v>0.18288495305930499</v>
      </c>
      <c r="AS9" s="17">
        <v>0.67099753394201</v>
      </c>
      <c r="AT9" s="17">
        <v>0.59290901583914801</v>
      </c>
      <c r="AU9" s="17">
        <v>0.56965822988799497</v>
      </c>
      <c r="AV9" s="17"/>
      <c r="AW9" s="17">
        <v>0.492938083697402</v>
      </c>
      <c r="AX9" s="17">
        <v>0.50462878801450295</v>
      </c>
      <c r="AY9" s="17">
        <v>0.50249026181246104</v>
      </c>
      <c r="AZ9" s="17">
        <v>0.53260062773448402</v>
      </c>
      <c r="BA9" s="17">
        <v>0.61442345621467098</v>
      </c>
      <c r="BB9" s="17"/>
      <c r="BC9" s="17">
        <v>0.56930048151524804</v>
      </c>
      <c r="BD9" s="17">
        <v>0.46607669685092001</v>
      </c>
      <c r="BE9" s="17">
        <v>0.50318269155304396</v>
      </c>
      <c r="BF9" s="17"/>
      <c r="BG9" s="17">
        <v>0.51565883195893802</v>
      </c>
      <c r="BH9" s="17">
        <v>0.41200987270565098</v>
      </c>
      <c r="BI9" s="17">
        <v>0.55025357150508702</v>
      </c>
    </row>
    <row r="10" spans="2:61" ht="57.6" x14ac:dyDescent="0.3">
      <c r="B10" s="18" t="s">
        <v>104</v>
      </c>
      <c r="C10" s="17">
        <v>0.18436034607329899</v>
      </c>
      <c r="D10" s="17">
        <v>0.223213117000511</v>
      </c>
      <c r="E10" s="17">
        <v>0.14658372587339</v>
      </c>
      <c r="F10" s="17"/>
      <c r="G10" s="17">
        <v>0.21873839143440199</v>
      </c>
      <c r="H10" s="17">
        <v>0.15232704997576599</v>
      </c>
      <c r="I10" s="17"/>
      <c r="J10" s="17">
        <v>0.30508064959042602</v>
      </c>
      <c r="K10" s="17">
        <v>0.15911941407460001</v>
      </c>
      <c r="L10" s="17">
        <v>0.13612857223706301</v>
      </c>
      <c r="M10" s="17">
        <v>0.20874361840662201</v>
      </c>
      <c r="N10" s="17">
        <v>0.237561991102688</v>
      </c>
      <c r="O10" s="17">
        <v>0.17315548357985699</v>
      </c>
      <c r="P10" s="17">
        <v>0.122342890912781</v>
      </c>
      <c r="Q10" s="17">
        <v>0.12918389636147001</v>
      </c>
      <c r="R10" s="17">
        <v>0.134467791964478</v>
      </c>
      <c r="S10" s="17"/>
      <c r="T10" s="17">
        <v>0.23935603541310899</v>
      </c>
      <c r="U10" s="17">
        <v>0.141909857011321</v>
      </c>
      <c r="V10" s="17"/>
      <c r="W10" s="17">
        <v>0.159325505738277</v>
      </c>
      <c r="X10" s="17">
        <v>0.30859854773430201</v>
      </c>
      <c r="Y10" s="17"/>
      <c r="Z10" s="17">
        <v>0.18730053473941999</v>
      </c>
      <c r="AA10" s="17">
        <v>0.18123270893749599</v>
      </c>
      <c r="AB10" s="17"/>
      <c r="AC10" s="17">
        <v>0.188131994750244</v>
      </c>
      <c r="AD10" s="17">
        <v>0.17188413513772999</v>
      </c>
      <c r="AE10" s="17">
        <v>0</v>
      </c>
      <c r="AF10" s="17"/>
      <c r="AG10" s="17">
        <v>0.26366711128751702</v>
      </c>
      <c r="AH10" s="17">
        <v>0</v>
      </c>
      <c r="AI10" s="17"/>
      <c r="AJ10" s="17">
        <v>0.23345615862753799</v>
      </c>
      <c r="AK10" s="17">
        <v>0.14744686701597201</v>
      </c>
      <c r="AL10" s="17"/>
      <c r="AM10" s="17">
        <v>0.17236382440984399</v>
      </c>
      <c r="AN10" s="17">
        <v>0.27273068458810001</v>
      </c>
      <c r="AO10" s="17">
        <v>0.26177283127491402</v>
      </c>
      <c r="AP10" s="17"/>
      <c r="AQ10" s="17">
        <v>0.14350533825464001</v>
      </c>
      <c r="AR10" s="17">
        <v>0.23125958118692</v>
      </c>
      <c r="AS10" s="17">
        <v>0.22122608423071599</v>
      </c>
      <c r="AT10" s="17">
        <v>0.26589608802183401</v>
      </c>
      <c r="AU10" s="17">
        <v>0.14785531411734601</v>
      </c>
      <c r="AV10" s="17"/>
      <c r="AW10" s="17">
        <v>0.20131040131234501</v>
      </c>
      <c r="AX10" s="17">
        <v>0.19089332235751</v>
      </c>
      <c r="AY10" s="17">
        <v>0.191415099731371</v>
      </c>
      <c r="AZ10" s="17">
        <v>0.17535750930176799</v>
      </c>
      <c r="BA10" s="17">
        <v>0.111251390275522</v>
      </c>
      <c r="BB10" s="17"/>
      <c r="BC10" s="17">
        <v>0.16171882093950299</v>
      </c>
      <c r="BD10" s="17">
        <v>0.20662709852432601</v>
      </c>
      <c r="BE10" s="17">
        <v>0.22788495658229599</v>
      </c>
      <c r="BF10" s="17"/>
      <c r="BG10" s="17">
        <v>0.19737597036985099</v>
      </c>
      <c r="BH10" s="17">
        <v>0.20456980003330999</v>
      </c>
      <c r="BI10" s="17">
        <v>0.13099819513812599</v>
      </c>
    </row>
    <row r="11" spans="2:61" ht="43.2" x14ac:dyDescent="0.3">
      <c r="B11" s="18" t="s">
        <v>105</v>
      </c>
      <c r="C11" s="17">
        <v>0.26330085918340401</v>
      </c>
      <c r="D11" s="17">
        <v>0.26679821967338802</v>
      </c>
      <c r="E11" s="17">
        <v>0.26053777123250499</v>
      </c>
      <c r="F11" s="17"/>
      <c r="G11" s="17">
        <v>0.23414327496957801</v>
      </c>
      <c r="H11" s="17">
        <v>0.29131816924208498</v>
      </c>
      <c r="I11" s="17"/>
      <c r="J11" s="17">
        <v>0.185021549004448</v>
      </c>
      <c r="K11" s="17">
        <v>0.29343466938339702</v>
      </c>
      <c r="L11" s="17">
        <v>0.35655134285668699</v>
      </c>
      <c r="M11" s="17">
        <v>0.27405868219657797</v>
      </c>
      <c r="N11" s="17">
        <v>0.21996041972382499</v>
      </c>
      <c r="O11" s="17">
        <v>0.286181105369466</v>
      </c>
      <c r="P11" s="17">
        <v>0.25208207680390299</v>
      </c>
      <c r="Q11" s="17">
        <v>0.27405874813706599</v>
      </c>
      <c r="R11" s="17">
        <v>0.252323593794541</v>
      </c>
      <c r="S11" s="17"/>
      <c r="T11" s="17">
        <v>0.22782700003200199</v>
      </c>
      <c r="U11" s="17">
        <v>0.290682690159067</v>
      </c>
      <c r="V11" s="17"/>
      <c r="W11" s="17">
        <v>0.27018339938316299</v>
      </c>
      <c r="X11" s="17">
        <v>0.22914548188381501</v>
      </c>
      <c r="Y11" s="17"/>
      <c r="Z11" s="17">
        <v>0.249957551460158</v>
      </c>
      <c r="AA11" s="17">
        <v>0.283783622916289</v>
      </c>
      <c r="AB11" s="17"/>
      <c r="AC11" s="17">
        <v>0.192035936690862</v>
      </c>
      <c r="AD11" s="17">
        <v>0.49903761026486598</v>
      </c>
      <c r="AE11" s="17">
        <v>0</v>
      </c>
      <c r="AF11" s="17"/>
      <c r="AG11" s="17">
        <v>0</v>
      </c>
      <c r="AH11" s="17">
        <v>0.88863264686647303</v>
      </c>
      <c r="AI11" s="17"/>
      <c r="AJ11" s="17">
        <v>0.10625876288255801</v>
      </c>
      <c r="AK11" s="17">
        <v>0.38701337491224602</v>
      </c>
      <c r="AL11" s="17"/>
      <c r="AM11" s="17">
        <v>0.27934393744695002</v>
      </c>
      <c r="AN11" s="17">
        <v>0.17122661361935401</v>
      </c>
      <c r="AO11" s="17">
        <v>0.17819470100753301</v>
      </c>
      <c r="AP11" s="17"/>
      <c r="AQ11" s="17">
        <v>0.38705603962968399</v>
      </c>
      <c r="AR11" s="17">
        <v>0.52245893348666805</v>
      </c>
      <c r="AS11" s="17">
        <v>0.100310232325397</v>
      </c>
      <c r="AT11" s="17">
        <v>0.13167426102820401</v>
      </c>
      <c r="AU11" s="17">
        <v>0.26675759348837702</v>
      </c>
      <c r="AV11" s="17"/>
      <c r="AW11" s="17">
        <v>0.29323124700848302</v>
      </c>
      <c r="AX11" s="17">
        <v>0.28473137114608399</v>
      </c>
      <c r="AY11" s="17">
        <v>0.24983916445964399</v>
      </c>
      <c r="AZ11" s="17">
        <v>0.225694630743106</v>
      </c>
      <c r="BA11" s="17">
        <v>0.210767138959781</v>
      </c>
      <c r="BB11" s="17"/>
      <c r="BC11" s="17">
        <v>0.24828001751004</v>
      </c>
      <c r="BD11" s="17">
        <v>0.29386628582697499</v>
      </c>
      <c r="BE11" s="17">
        <v>0.172508053194496</v>
      </c>
      <c r="BF11" s="17"/>
      <c r="BG11" s="17">
        <v>0.260048992137424</v>
      </c>
      <c r="BH11" s="17">
        <v>0.31619195882472001</v>
      </c>
      <c r="BI11" s="17">
        <v>0.25509776345862001</v>
      </c>
    </row>
    <row r="12" spans="2:61" ht="43.2" x14ac:dyDescent="0.3">
      <c r="B12" s="18" t="s">
        <v>106</v>
      </c>
      <c r="C12" s="17">
        <v>2.3828583184176501E-2</v>
      </c>
      <c r="D12" s="17">
        <v>1.54320933040981E-2</v>
      </c>
      <c r="E12" s="17">
        <v>3.2157008995165597E-2</v>
      </c>
      <c r="F12" s="17"/>
      <c r="G12" s="17">
        <v>2.1178904032836999E-2</v>
      </c>
      <c r="H12" s="17">
        <v>2.63744409523529E-2</v>
      </c>
      <c r="I12" s="17"/>
      <c r="J12" s="17">
        <v>1.04067858020837E-2</v>
      </c>
      <c r="K12" s="17">
        <v>3.4665961262310398E-2</v>
      </c>
      <c r="L12" s="17">
        <v>9.0881791081054205E-3</v>
      </c>
      <c r="M12" s="17">
        <v>2.6857343528683901E-2</v>
      </c>
      <c r="N12" s="17">
        <v>1.32878554583622E-2</v>
      </c>
      <c r="O12" s="17">
        <v>4.1735367596086599E-2</v>
      </c>
      <c r="P12" s="17">
        <v>1.9950292384330499E-2</v>
      </c>
      <c r="Q12" s="17">
        <v>6.5287381414631904E-2</v>
      </c>
      <c r="R12" s="17">
        <v>1.66045670118629E-2</v>
      </c>
      <c r="S12" s="17"/>
      <c r="T12" s="17">
        <v>1.7314497259960801E-2</v>
      </c>
      <c r="U12" s="17">
        <v>2.8856725145741599E-2</v>
      </c>
      <c r="V12" s="17"/>
      <c r="W12" s="17">
        <v>2.7317935711864499E-2</v>
      </c>
      <c r="X12" s="17">
        <v>6.5122800961637996E-3</v>
      </c>
      <c r="Y12" s="17"/>
      <c r="Z12" s="17">
        <v>2.5639870680016701E-2</v>
      </c>
      <c r="AA12" s="17">
        <v>2.1144185716832398E-2</v>
      </c>
      <c r="AB12" s="17"/>
      <c r="AC12" s="17">
        <v>2.4396117515794701E-2</v>
      </c>
      <c r="AD12" s="17">
        <v>2.1951240239239299E-2</v>
      </c>
      <c r="AE12" s="17">
        <v>0</v>
      </c>
      <c r="AF12" s="17"/>
      <c r="AG12" s="17">
        <v>0</v>
      </c>
      <c r="AH12" s="17">
        <v>8.04207666154374E-2</v>
      </c>
      <c r="AI12" s="17"/>
      <c r="AJ12" s="17">
        <v>2.7379700044805801E-3</v>
      </c>
      <c r="AK12" s="17">
        <v>4.12352458191525E-2</v>
      </c>
      <c r="AL12" s="17"/>
      <c r="AM12" s="17">
        <v>2.6872847669329802E-2</v>
      </c>
      <c r="AN12" s="17">
        <v>0</v>
      </c>
      <c r="AO12" s="17">
        <v>1.5934219410895099E-2</v>
      </c>
      <c r="AP12" s="17"/>
      <c r="AQ12" s="17">
        <v>4.3391270476600102E-2</v>
      </c>
      <c r="AR12" s="17">
        <v>6.3396532267107605E-2</v>
      </c>
      <c r="AS12" s="17">
        <v>0</v>
      </c>
      <c r="AT12" s="17">
        <v>9.5206351108141508E-3</v>
      </c>
      <c r="AU12" s="17">
        <v>0</v>
      </c>
      <c r="AV12" s="17"/>
      <c r="AW12" s="17">
        <v>6.7525335605766301E-3</v>
      </c>
      <c r="AX12" s="17">
        <v>6.4899943556702604E-3</v>
      </c>
      <c r="AY12" s="17">
        <v>3.7088452222762198E-2</v>
      </c>
      <c r="AZ12" s="17">
        <v>4.4287896763700298E-2</v>
      </c>
      <c r="BA12" s="17">
        <v>6.3558014550026701E-2</v>
      </c>
      <c r="BB12" s="17"/>
      <c r="BC12" s="17">
        <v>7.6131946709423496E-3</v>
      </c>
      <c r="BD12" s="17">
        <v>2.1798914963627999E-2</v>
      </c>
      <c r="BE12" s="17">
        <v>8.3737427298245001E-2</v>
      </c>
      <c r="BF12" s="17"/>
      <c r="BG12" s="17">
        <v>1.5876923074124999E-2</v>
      </c>
      <c r="BH12" s="17">
        <v>3.7990792252710501E-2</v>
      </c>
      <c r="BI12" s="17">
        <v>4.6576418320341297E-2</v>
      </c>
    </row>
    <row r="13" spans="2:61" ht="43.2" x14ac:dyDescent="0.3">
      <c r="B13" s="18" t="s">
        <v>107</v>
      </c>
      <c r="C13" s="17">
        <v>9.1694389664156491E-3</v>
      </c>
      <c r="D13" s="17">
        <v>3.0526071842100501E-3</v>
      </c>
      <c r="E13" s="17">
        <v>1.52155269253684E-2</v>
      </c>
      <c r="F13" s="17"/>
      <c r="G13" s="17">
        <v>6.9123767474664104E-3</v>
      </c>
      <c r="H13" s="17">
        <v>1.1315566011130001E-2</v>
      </c>
      <c r="I13" s="17"/>
      <c r="J13" s="17">
        <v>0</v>
      </c>
      <c r="K13" s="17">
        <v>0</v>
      </c>
      <c r="L13" s="17">
        <v>2.10711946101142E-2</v>
      </c>
      <c r="M13" s="17">
        <v>1.4704286505942601E-2</v>
      </c>
      <c r="N13" s="17">
        <v>1.09823802079861E-2</v>
      </c>
      <c r="O13" s="17">
        <v>1.96234307239187E-2</v>
      </c>
      <c r="P13" s="17">
        <v>1.1563826162492401E-2</v>
      </c>
      <c r="Q13" s="17">
        <v>0</v>
      </c>
      <c r="R13" s="17">
        <v>8.3022835059314692E-3</v>
      </c>
      <c r="S13" s="17"/>
      <c r="T13" s="17">
        <v>0</v>
      </c>
      <c r="U13" s="17">
        <v>1.6247214937968501E-2</v>
      </c>
      <c r="V13" s="17"/>
      <c r="W13" s="17">
        <v>9.5547995830132099E-3</v>
      </c>
      <c r="X13" s="17">
        <v>7.2570437061957697E-3</v>
      </c>
      <c r="Y13" s="17"/>
      <c r="Z13" s="17">
        <v>8.8187230271408699E-3</v>
      </c>
      <c r="AA13" s="17">
        <v>9.8055723322838708E-3</v>
      </c>
      <c r="AB13" s="17"/>
      <c r="AC13" s="17">
        <v>1.05786212494951E-2</v>
      </c>
      <c r="AD13" s="17">
        <v>4.50801450293599E-3</v>
      </c>
      <c r="AE13" s="17">
        <v>0</v>
      </c>
      <c r="AF13" s="17"/>
      <c r="AG13" s="17">
        <v>0</v>
      </c>
      <c r="AH13" s="17">
        <v>3.09465865180895E-2</v>
      </c>
      <c r="AI13" s="17"/>
      <c r="AJ13" s="17">
        <v>2.7454076863998602E-3</v>
      </c>
      <c r="AK13" s="17">
        <v>1.45001134852588E-2</v>
      </c>
      <c r="AL13" s="17"/>
      <c r="AM13" s="17">
        <v>1.1448844406303799E-2</v>
      </c>
      <c r="AN13" s="17">
        <v>0</v>
      </c>
      <c r="AO13" s="17">
        <v>0</v>
      </c>
      <c r="AP13" s="17"/>
      <c r="AQ13" s="17">
        <v>1.6032561705141099E-2</v>
      </c>
      <c r="AR13" s="17">
        <v>0</v>
      </c>
      <c r="AS13" s="17">
        <v>4.0267049517721601E-3</v>
      </c>
      <c r="AT13" s="17">
        <v>0</v>
      </c>
      <c r="AU13" s="17">
        <v>0</v>
      </c>
      <c r="AV13" s="17"/>
      <c r="AW13" s="17">
        <v>0</v>
      </c>
      <c r="AX13" s="17">
        <v>6.4357831103372997E-3</v>
      </c>
      <c r="AY13" s="17">
        <v>1.4701896528017899E-2</v>
      </c>
      <c r="AZ13" s="17">
        <v>2.20593354569419E-2</v>
      </c>
      <c r="BA13" s="17">
        <v>0</v>
      </c>
      <c r="BB13" s="17"/>
      <c r="BC13" s="17">
        <v>1.0285810724097601E-2</v>
      </c>
      <c r="BD13" s="17">
        <v>6.4959871723343603E-3</v>
      </c>
      <c r="BE13" s="17">
        <v>1.26868713719188E-2</v>
      </c>
      <c r="BF13" s="17"/>
      <c r="BG13" s="17">
        <v>9.5948997551077893E-3</v>
      </c>
      <c r="BH13" s="17">
        <v>1.6027101759924198E-2</v>
      </c>
      <c r="BI13" s="17">
        <v>5.1217912097698002E-3</v>
      </c>
    </row>
    <row r="14" spans="2:61" x14ac:dyDescent="0.3">
      <c r="B14" s="18" t="s">
        <v>108</v>
      </c>
      <c r="C14" s="19">
        <v>4.4848031648178502E-3</v>
      </c>
      <c r="D14" s="19">
        <v>3.1187848063029301E-3</v>
      </c>
      <c r="E14" s="19">
        <v>5.8413194823173104E-3</v>
      </c>
      <c r="F14" s="19"/>
      <c r="G14" s="19">
        <v>0</v>
      </c>
      <c r="H14" s="19">
        <v>8.7214099185254999E-3</v>
      </c>
      <c r="I14" s="19"/>
      <c r="J14" s="19">
        <v>0</v>
      </c>
      <c r="K14" s="19">
        <v>1.0737276309715601E-2</v>
      </c>
      <c r="L14" s="19">
        <v>0</v>
      </c>
      <c r="M14" s="19">
        <v>0</v>
      </c>
      <c r="N14" s="19">
        <v>1.09823802079861E-2</v>
      </c>
      <c r="O14" s="19">
        <v>0</v>
      </c>
      <c r="P14" s="19">
        <v>2.1538972354657699E-2</v>
      </c>
      <c r="Q14" s="19">
        <v>0</v>
      </c>
      <c r="R14" s="19">
        <v>0</v>
      </c>
      <c r="S14" s="19"/>
      <c r="T14" s="19">
        <v>2.05855044330966E-3</v>
      </c>
      <c r="U14" s="19">
        <v>6.3575974847431896E-3</v>
      </c>
      <c r="V14" s="19"/>
      <c r="W14" s="19">
        <v>3.1057012860383E-3</v>
      </c>
      <c r="X14" s="19">
        <v>1.13287508406973E-2</v>
      </c>
      <c r="Y14" s="19"/>
      <c r="Z14" s="19">
        <v>3.9878293456483303E-3</v>
      </c>
      <c r="AA14" s="19">
        <v>5.3143919366292298E-3</v>
      </c>
      <c r="AB14" s="19"/>
      <c r="AC14" s="19">
        <v>5.8405915536406299E-3</v>
      </c>
      <c r="AD14" s="19">
        <v>0</v>
      </c>
      <c r="AE14" s="19">
        <v>0</v>
      </c>
      <c r="AF14" s="19"/>
      <c r="AG14" s="19">
        <v>0</v>
      </c>
      <c r="AH14" s="19">
        <v>0</v>
      </c>
      <c r="AI14" s="19"/>
      <c r="AJ14" s="19">
        <v>2.34501350804163E-3</v>
      </c>
      <c r="AK14" s="19">
        <v>6.2819180643376004E-3</v>
      </c>
      <c r="AL14" s="19"/>
      <c r="AM14" s="19">
        <v>4.4799767023845603E-3</v>
      </c>
      <c r="AN14" s="19">
        <v>0</v>
      </c>
      <c r="AO14" s="19">
        <v>0</v>
      </c>
      <c r="AP14" s="19"/>
      <c r="AQ14" s="19">
        <v>5.1378719031886103E-3</v>
      </c>
      <c r="AR14" s="19">
        <v>0</v>
      </c>
      <c r="AS14" s="19">
        <v>3.4394445501048001E-3</v>
      </c>
      <c r="AT14" s="19">
        <v>0</v>
      </c>
      <c r="AU14" s="19">
        <v>1.5728862506280899E-2</v>
      </c>
      <c r="AV14" s="19"/>
      <c r="AW14" s="19">
        <v>5.76773442119311E-3</v>
      </c>
      <c r="AX14" s="19">
        <v>6.82074101589505E-3</v>
      </c>
      <c r="AY14" s="19">
        <v>4.4651252457434901E-3</v>
      </c>
      <c r="AZ14" s="19">
        <v>0</v>
      </c>
      <c r="BA14" s="19">
        <v>0</v>
      </c>
      <c r="BB14" s="19"/>
      <c r="BC14" s="19">
        <v>2.8016746401689301E-3</v>
      </c>
      <c r="BD14" s="19">
        <v>5.1350166618169399E-3</v>
      </c>
      <c r="BE14" s="19">
        <v>0</v>
      </c>
      <c r="BF14" s="19"/>
      <c r="BG14" s="19">
        <v>1.44438270455439E-3</v>
      </c>
      <c r="BH14" s="19">
        <v>1.32104744236841E-2</v>
      </c>
      <c r="BI14" s="19">
        <v>1.19522603680566E-2</v>
      </c>
    </row>
    <row r="15" spans="2:61" x14ac:dyDescent="0.3">
      <c r="B15" s="16" t="s">
        <v>409</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22"/>
  <sheetViews>
    <sheetView showGridLines="0" topLeftCell="A7" workbookViewId="0">
      <pane xSplit="2" topLeftCell="AJ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812</v>
      </c>
      <c r="D7" s="10">
        <v>361</v>
      </c>
      <c r="E7" s="10">
        <v>450</v>
      </c>
      <c r="F7" s="10"/>
      <c r="G7" s="10">
        <v>394</v>
      </c>
      <c r="H7" s="10">
        <v>417</v>
      </c>
      <c r="I7" s="10"/>
      <c r="J7" s="10">
        <v>97</v>
      </c>
      <c r="K7" s="10">
        <v>107</v>
      </c>
      <c r="L7" s="10">
        <v>91</v>
      </c>
      <c r="M7" s="10">
        <v>79</v>
      </c>
      <c r="N7" s="10">
        <v>89</v>
      </c>
      <c r="O7" s="10">
        <v>100</v>
      </c>
      <c r="P7" s="10">
        <v>85</v>
      </c>
      <c r="Q7" s="10">
        <v>46</v>
      </c>
      <c r="R7" s="10">
        <v>118</v>
      </c>
      <c r="S7" s="10"/>
      <c r="T7" s="10">
        <v>362</v>
      </c>
      <c r="U7" s="10">
        <v>450</v>
      </c>
      <c r="V7" s="10"/>
      <c r="W7" s="10">
        <v>679</v>
      </c>
      <c r="X7" s="10">
        <v>133</v>
      </c>
      <c r="Y7" s="10"/>
      <c r="Z7" s="10">
        <v>490</v>
      </c>
      <c r="AA7" s="10">
        <v>319</v>
      </c>
      <c r="AB7" s="10"/>
      <c r="AC7" s="10">
        <v>625</v>
      </c>
      <c r="AD7" s="10">
        <v>187</v>
      </c>
      <c r="AE7" s="10">
        <v>0</v>
      </c>
      <c r="AF7" s="10"/>
      <c r="AG7" s="10">
        <v>566</v>
      </c>
      <c r="AH7" s="10">
        <v>242</v>
      </c>
      <c r="AI7" s="10"/>
      <c r="AJ7" s="10">
        <v>354</v>
      </c>
      <c r="AK7" s="10">
        <v>452</v>
      </c>
      <c r="AL7" s="10"/>
      <c r="AM7" s="10">
        <v>652</v>
      </c>
      <c r="AN7" s="10">
        <v>7</v>
      </c>
      <c r="AO7" s="10">
        <v>116</v>
      </c>
      <c r="AP7" s="10"/>
      <c r="AQ7" s="10">
        <v>409</v>
      </c>
      <c r="AR7" s="10">
        <v>13</v>
      </c>
      <c r="AS7" s="10">
        <v>241</v>
      </c>
      <c r="AT7" s="10">
        <v>103</v>
      </c>
      <c r="AU7" s="10">
        <v>46</v>
      </c>
      <c r="AV7" s="10"/>
      <c r="AW7" s="10">
        <v>146</v>
      </c>
      <c r="AX7" s="10">
        <v>291</v>
      </c>
      <c r="AY7" s="10">
        <v>185</v>
      </c>
      <c r="AZ7" s="10">
        <v>127</v>
      </c>
      <c r="BA7" s="10">
        <v>63</v>
      </c>
      <c r="BB7" s="10"/>
      <c r="BC7" s="10">
        <v>302</v>
      </c>
      <c r="BD7" s="10">
        <v>388</v>
      </c>
      <c r="BE7" s="10">
        <v>67</v>
      </c>
      <c r="BF7" s="10"/>
      <c r="BG7" s="10">
        <v>578</v>
      </c>
      <c r="BH7" s="10">
        <v>62</v>
      </c>
      <c r="BI7" s="10">
        <v>172</v>
      </c>
    </row>
    <row r="8" spans="2:61" ht="30" customHeight="1" x14ac:dyDescent="0.3">
      <c r="B8" s="11" t="s">
        <v>20</v>
      </c>
      <c r="C8" s="11">
        <v>812</v>
      </c>
      <c r="D8" s="11">
        <v>402</v>
      </c>
      <c r="E8" s="11">
        <v>409</v>
      </c>
      <c r="F8" s="11"/>
      <c r="G8" s="11">
        <v>394</v>
      </c>
      <c r="H8" s="11">
        <v>418</v>
      </c>
      <c r="I8" s="11"/>
      <c r="J8" s="11">
        <v>125</v>
      </c>
      <c r="K8" s="11">
        <v>117</v>
      </c>
      <c r="L8" s="11">
        <v>89</v>
      </c>
      <c r="M8" s="11">
        <v>84</v>
      </c>
      <c r="N8" s="11">
        <v>74</v>
      </c>
      <c r="O8" s="11">
        <v>87</v>
      </c>
      <c r="P8" s="11">
        <v>73</v>
      </c>
      <c r="Q8" s="11">
        <v>45</v>
      </c>
      <c r="R8" s="11">
        <v>119</v>
      </c>
      <c r="S8" s="11"/>
      <c r="T8" s="11">
        <v>354</v>
      </c>
      <c r="U8" s="11">
        <v>458</v>
      </c>
      <c r="V8" s="11"/>
      <c r="W8" s="11">
        <v>676</v>
      </c>
      <c r="X8" s="11">
        <v>136</v>
      </c>
      <c r="Y8" s="11"/>
      <c r="Z8" s="11">
        <v>497</v>
      </c>
      <c r="AA8" s="11">
        <v>312</v>
      </c>
      <c r="AB8" s="11"/>
      <c r="AC8" s="11">
        <v>624</v>
      </c>
      <c r="AD8" s="11">
        <v>189</v>
      </c>
      <c r="AE8" s="11">
        <v>0</v>
      </c>
      <c r="AF8" s="11"/>
      <c r="AG8" s="11">
        <v>568</v>
      </c>
      <c r="AH8" s="11">
        <v>241</v>
      </c>
      <c r="AI8" s="11"/>
      <c r="AJ8" s="11">
        <v>360</v>
      </c>
      <c r="AK8" s="11">
        <v>445</v>
      </c>
      <c r="AL8" s="11"/>
      <c r="AM8" s="11">
        <v>651</v>
      </c>
      <c r="AN8" s="11">
        <v>7</v>
      </c>
      <c r="AO8" s="11">
        <v>118</v>
      </c>
      <c r="AP8" s="11"/>
      <c r="AQ8" s="11">
        <v>403</v>
      </c>
      <c r="AR8" s="11">
        <v>14</v>
      </c>
      <c r="AS8" s="11">
        <v>246</v>
      </c>
      <c r="AT8" s="11">
        <v>104</v>
      </c>
      <c r="AU8" s="11">
        <v>46</v>
      </c>
      <c r="AV8" s="11"/>
      <c r="AW8" s="11">
        <v>146</v>
      </c>
      <c r="AX8" s="11">
        <v>291</v>
      </c>
      <c r="AY8" s="11">
        <v>182</v>
      </c>
      <c r="AZ8" s="11">
        <v>131</v>
      </c>
      <c r="BA8" s="11">
        <v>61</v>
      </c>
      <c r="BB8" s="11"/>
      <c r="BC8" s="11">
        <v>301</v>
      </c>
      <c r="BD8" s="11">
        <v>386</v>
      </c>
      <c r="BE8" s="11">
        <v>67</v>
      </c>
      <c r="BF8" s="11"/>
      <c r="BG8" s="11">
        <v>585</v>
      </c>
      <c r="BH8" s="11">
        <v>62</v>
      </c>
      <c r="BI8" s="11">
        <v>166</v>
      </c>
    </row>
    <row r="9" spans="2:61" ht="28.8" x14ac:dyDescent="0.3">
      <c r="B9" s="18" t="s">
        <v>109</v>
      </c>
      <c r="C9" s="17">
        <v>0.47411101476011103</v>
      </c>
      <c r="D9" s="17">
        <v>0.37238230163303498</v>
      </c>
      <c r="E9" s="17">
        <v>0.57291047685127305</v>
      </c>
      <c r="F9" s="17"/>
      <c r="G9" s="17">
        <v>0.28880392003666799</v>
      </c>
      <c r="H9" s="17">
        <v>0.64772512260326698</v>
      </c>
      <c r="I9" s="17"/>
      <c r="J9" s="17">
        <v>0.23229304745531901</v>
      </c>
      <c r="K9" s="17">
        <v>0.56712901628713797</v>
      </c>
      <c r="L9" s="17">
        <v>0.488683309644728</v>
      </c>
      <c r="M9" s="17">
        <v>0.474798504873987</v>
      </c>
      <c r="N9" s="17">
        <v>0.44638074205126699</v>
      </c>
      <c r="O9" s="17">
        <v>0.537746122284263</v>
      </c>
      <c r="P9" s="17">
        <v>0.54309578796023406</v>
      </c>
      <c r="Q9" s="17">
        <v>0.465080059680828</v>
      </c>
      <c r="R9" s="17">
        <v>0.55835720534496402</v>
      </c>
      <c r="S9" s="17"/>
      <c r="T9" s="17">
        <v>0.26099170314694398</v>
      </c>
      <c r="U9" s="17">
        <v>0.63861516254214101</v>
      </c>
      <c r="V9" s="17"/>
      <c r="W9" s="17">
        <v>0.51784027221729201</v>
      </c>
      <c r="X9" s="17">
        <v>0.25709967241688803</v>
      </c>
      <c r="Y9" s="17"/>
      <c r="Z9" s="17">
        <v>0.49262226853698299</v>
      </c>
      <c r="AA9" s="17">
        <v>0.44018121288578599</v>
      </c>
      <c r="AB9" s="17"/>
      <c r="AC9" s="17">
        <v>0.52112031520822599</v>
      </c>
      <c r="AD9" s="17">
        <v>0.318609270414418</v>
      </c>
      <c r="AE9" s="17">
        <v>0</v>
      </c>
      <c r="AF9" s="17"/>
      <c r="AG9" s="17">
        <v>0.47499173418608698</v>
      </c>
      <c r="AH9" s="17">
        <v>0.46407276566522099</v>
      </c>
      <c r="AI9" s="17"/>
      <c r="AJ9" s="17">
        <v>0.358116950028674</v>
      </c>
      <c r="AK9" s="17">
        <v>0.56499556094542902</v>
      </c>
      <c r="AL9" s="17"/>
      <c r="AM9" s="17">
        <v>0.50269178675005799</v>
      </c>
      <c r="AN9" s="17">
        <v>0.70554491796455099</v>
      </c>
      <c r="AO9" s="17">
        <v>0.198763230593517</v>
      </c>
      <c r="AP9" s="17"/>
      <c r="AQ9" s="17">
        <v>0.56881150790124202</v>
      </c>
      <c r="AR9" s="17">
        <v>8.5477259690615703E-2</v>
      </c>
      <c r="AS9" s="17">
        <v>0.39386214093930599</v>
      </c>
      <c r="AT9" s="17">
        <v>0.214071568528995</v>
      </c>
      <c r="AU9" s="17">
        <v>0.77458046540783698</v>
      </c>
      <c r="AV9" s="17"/>
      <c r="AW9" s="17">
        <v>0.41649215334359002</v>
      </c>
      <c r="AX9" s="17">
        <v>0.444685405458074</v>
      </c>
      <c r="AY9" s="17">
        <v>0.491381436015705</v>
      </c>
      <c r="AZ9" s="17">
        <v>0.57727145989831297</v>
      </c>
      <c r="BA9" s="17">
        <v>0.47916688807053498</v>
      </c>
      <c r="BB9" s="17"/>
      <c r="BC9" s="17">
        <v>0.46600854760745197</v>
      </c>
      <c r="BD9" s="17">
        <v>0.47791903483547798</v>
      </c>
      <c r="BE9" s="17">
        <v>0.43631912204583001</v>
      </c>
      <c r="BF9" s="17"/>
      <c r="BG9" s="17">
        <v>0.42174189330276701</v>
      </c>
      <c r="BH9" s="17">
        <v>0.48484397327226503</v>
      </c>
      <c r="BI9" s="17">
        <v>0.65460471333298498</v>
      </c>
    </row>
    <row r="10" spans="2:61" x14ac:dyDescent="0.3">
      <c r="B10" s="18" t="s">
        <v>110</v>
      </c>
      <c r="C10" s="17">
        <v>0.124661841298182</v>
      </c>
      <c r="D10" s="17">
        <v>0.150807954322737</v>
      </c>
      <c r="E10" s="17">
        <v>9.9241467350043897E-2</v>
      </c>
      <c r="F10" s="17"/>
      <c r="G10" s="17">
        <v>0.14937421274915899</v>
      </c>
      <c r="H10" s="17">
        <v>0.10161907498177999</v>
      </c>
      <c r="I10" s="17"/>
      <c r="J10" s="17">
        <v>0.124221394420924</v>
      </c>
      <c r="K10" s="17">
        <v>9.9609317202624698E-2</v>
      </c>
      <c r="L10" s="17">
        <v>0.13390760119304199</v>
      </c>
      <c r="M10" s="17">
        <v>0.15078649274549</v>
      </c>
      <c r="N10" s="17">
        <v>0.110002590537009</v>
      </c>
      <c r="O10" s="17">
        <v>0.119102473170935</v>
      </c>
      <c r="P10" s="17">
        <v>0.120754210942454</v>
      </c>
      <c r="Q10" s="17">
        <v>0.15419939488991</v>
      </c>
      <c r="R10" s="17">
        <v>0.12901156226556601</v>
      </c>
      <c r="S10" s="17"/>
      <c r="T10" s="17">
        <v>0.157099355798762</v>
      </c>
      <c r="U10" s="17">
        <v>9.9623727019872904E-2</v>
      </c>
      <c r="V10" s="17"/>
      <c r="W10" s="17">
        <v>0.12084747389191899</v>
      </c>
      <c r="X10" s="17">
        <v>0.143591067156499</v>
      </c>
      <c r="Y10" s="17"/>
      <c r="Z10" s="17">
        <v>0.11514108944641401</v>
      </c>
      <c r="AA10" s="17">
        <v>0.14088172891130599</v>
      </c>
      <c r="AB10" s="17"/>
      <c r="AC10" s="17">
        <v>0.109819588554479</v>
      </c>
      <c r="AD10" s="17">
        <v>0.173758427923904</v>
      </c>
      <c r="AE10" s="17">
        <v>0</v>
      </c>
      <c r="AF10" s="17"/>
      <c r="AG10" s="17">
        <v>0.117449562430556</v>
      </c>
      <c r="AH10" s="17">
        <v>0.143568517055288</v>
      </c>
      <c r="AI10" s="17"/>
      <c r="AJ10" s="17">
        <v>0.12623013871985</v>
      </c>
      <c r="AK10" s="17">
        <v>0.123055635304547</v>
      </c>
      <c r="AL10" s="17"/>
      <c r="AM10" s="17">
        <v>0.13074723523422399</v>
      </c>
      <c r="AN10" s="17">
        <v>0</v>
      </c>
      <c r="AO10" s="17">
        <v>0.11751418585534899</v>
      </c>
      <c r="AP10" s="17"/>
      <c r="AQ10" s="17">
        <v>0.127574160990126</v>
      </c>
      <c r="AR10" s="17">
        <v>7.3734086757992798E-2</v>
      </c>
      <c r="AS10" s="17">
        <v>0.133079703351143</v>
      </c>
      <c r="AT10" s="17">
        <v>0.123430192457839</v>
      </c>
      <c r="AU10" s="17">
        <v>7.2841532580906407E-2</v>
      </c>
      <c r="AV10" s="17"/>
      <c r="AW10" s="17">
        <v>0.12486365888466899</v>
      </c>
      <c r="AX10" s="17">
        <v>0.12770045269885499</v>
      </c>
      <c r="AY10" s="17">
        <v>0.113031850131422</v>
      </c>
      <c r="AZ10" s="17">
        <v>0.116375929996083</v>
      </c>
      <c r="BA10" s="17">
        <v>0.16206305041878</v>
      </c>
      <c r="BB10" s="17"/>
      <c r="BC10" s="17">
        <v>0.111436707728959</v>
      </c>
      <c r="BD10" s="17">
        <v>0.14822275437537899</v>
      </c>
      <c r="BE10" s="17">
        <v>8.8603553698648294E-2</v>
      </c>
      <c r="BF10" s="17"/>
      <c r="BG10" s="17">
        <v>0.1355773981856</v>
      </c>
      <c r="BH10" s="17">
        <v>0.101731137755656</v>
      </c>
      <c r="BI10" s="17">
        <v>9.4732038738044005E-2</v>
      </c>
    </row>
    <row r="11" spans="2:61" x14ac:dyDescent="0.3">
      <c r="B11" s="18" t="s">
        <v>111</v>
      </c>
      <c r="C11" s="17">
        <v>0.122905719845345</v>
      </c>
      <c r="D11" s="17">
        <v>0.14322946133549599</v>
      </c>
      <c r="E11" s="17">
        <v>0.103213291740418</v>
      </c>
      <c r="F11" s="17"/>
      <c r="G11" s="17">
        <v>0.16089634090465199</v>
      </c>
      <c r="H11" s="17">
        <v>8.7342837833231102E-2</v>
      </c>
      <c r="I11" s="17"/>
      <c r="J11" s="17">
        <v>0.15620584697555201</v>
      </c>
      <c r="K11" s="17">
        <v>0.11884886520185101</v>
      </c>
      <c r="L11" s="17">
        <v>0.122920873500001</v>
      </c>
      <c r="M11" s="17">
        <v>0.210944350820539</v>
      </c>
      <c r="N11" s="17">
        <v>0.12105394375149101</v>
      </c>
      <c r="O11" s="17">
        <v>0.14284535095502399</v>
      </c>
      <c r="P11" s="17">
        <v>8.5557380691800397E-2</v>
      </c>
      <c r="Q11" s="17">
        <v>6.9790270403218696E-2</v>
      </c>
      <c r="R11" s="17">
        <v>5.94438808020189E-2</v>
      </c>
      <c r="S11" s="17"/>
      <c r="T11" s="17">
        <v>0.14827405907132901</v>
      </c>
      <c r="U11" s="17">
        <v>0.10332421409897299</v>
      </c>
      <c r="V11" s="17"/>
      <c r="W11" s="17">
        <v>0.115900473850487</v>
      </c>
      <c r="X11" s="17">
        <v>0.15767003840888699</v>
      </c>
      <c r="Y11" s="17"/>
      <c r="Z11" s="17">
        <v>0.110316305750267</v>
      </c>
      <c r="AA11" s="17">
        <v>0.143999462106987</v>
      </c>
      <c r="AB11" s="17"/>
      <c r="AC11" s="17">
        <v>0.10508225436957699</v>
      </c>
      <c r="AD11" s="17">
        <v>0.181863839735389</v>
      </c>
      <c r="AE11" s="17">
        <v>0</v>
      </c>
      <c r="AF11" s="17"/>
      <c r="AG11" s="17">
        <v>0.100722019910659</v>
      </c>
      <c r="AH11" s="17">
        <v>0.17711589040534001</v>
      </c>
      <c r="AI11" s="17"/>
      <c r="AJ11" s="17">
        <v>0.13023984311617701</v>
      </c>
      <c r="AK11" s="17">
        <v>0.118825577196493</v>
      </c>
      <c r="AL11" s="17"/>
      <c r="AM11" s="17">
        <v>0.11717134877357099</v>
      </c>
      <c r="AN11" s="17">
        <v>0.29445508203544901</v>
      </c>
      <c r="AO11" s="17">
        <v>0.17561919767505599</v>
      </c>
      <c r="AP11" s="17"/>
      <c r="AQ11" s="17">
        <v>0.117960080620823</v>
      </c>
      <c r="AR11" s="17">
        <v>0.174779970447975</v>
      </c>
      <c r="AS11" s="17">
        <v>0.116899645878937</v>
      </c>
      <c r="AT11" s="17">
        <v>0.17573260248497599</v>
      </c>
      <c r="AU11" s="17">
        <v>6.3970028314909902E-2</v>
      </c>
      <c r="AV11" s="17"/>
      <c r="AW11" s="17">
        <v>9.6143895321536804E-2</v>
      </c>
      <c r="AX11" s="17">
        <v>0.166454768826024</v>
      </c>
      <c r="AY11" s="17">
        <v>0.129307707421249</v>
      </c>
      <c r="AZ11" s="17">
        <v>6.8084927837967296E-2</v>
      </c>
      <c r="BA11" s="17">
        <v>7.8525321577882695E-2</v>
      </c>
      <c r="BB11" s="17"/>
      <c r="BC11" s="17">
        <v>0.123337450125012</v>
      </c>
      <c r="BD11" s="17">
        <v>0.123153147839899</v>
      </c>
      <c r="BE11" s="17">
        <v>0.103485456524508</v>
      </c>
      <c r="BF11" s="17"/>
      <c r="BG11" s="17">
        <v>0.123508415454015</v>
      </c>
      <c r="BH11" s="17">
        <v>0.122563238671326</v>
      </c>
      <c r="BI11" s="17">
        <v>0.120909871964441</v>
      </c>
    </row>
    <row r="12" spans="2:61" x14ac:dyDescent="0.3">
      <c r="B12" s="18" t="s">
        <v>112</v>
      </c>
      <c r="C12" s="17">
        <v>0.110225473517542</v>
      </c>
      <c r="D12" s="17">
        <v>0.14152678835277099</v>
      </c>
      <c r="E12" s="17">
        <v>7.9692187562824299E-2</v>
      </c>
      <c r="F12" s="17"/>
      <c r="G12" s="17">
        <v>0.169363047650082</v>
      </c>
      <c r="H12" s="17">
        <v>5.47030624061597E-2</v>
      </c>
      <c r="I12" s="17"/>
      <c r="J12" s="17">
        <v>0.144523993216255</v>
      </c>
      <c r="K12" s="17">
        <v>7.3313747527570902E-2</v>
      </c>
      <c r="L12" s="17">
        <v>0.12644211478219899</v>
      </c>
      <c r="M12" s="17">
        <v>8.7726908117954694E-2</v>
      </c>
      <c r="N12" s="17">
        <v>0.10386334130956699</v>
      </c>
      <c r="O12" s="17">
        <v>8.3263303948929196E-2</v>
      </c>
      <c r="P12" s="17">
        <v>0.14976816956453401</v>
      </c>
      <c r="Q12" s="17">
        <v>0.103231009634263</v>
      </c>
      <c r="R12" s="17">
        <v>0.115952166798112</v>
      </c>
      <c r="S12" s="17"/>
      <c r="T12" s="17">
        <v>0.180650553750061</v>
      </c>
      <c r="U12" s="17">
        <v>5.58652293968206E-2</v>
      </c>
      <c r="V12" s="17"/>
      <c r="W12" s="17">
        <v>0.102662659354732</v>
      </c>
      <c r="X12" s="17">
        <v>0.14775678662000599</v>
      </c>
      <c r="Y12" s="17"/>
      <c r="Z12" s="17">
        <v>0.124540690102129</v>
      </c>
      <c r="AA12" s="17">
        <v>8.8350454303880901E-2</v>
      </c>
      <c r="AB12" s="17"/>
      <c r="AC12" s="17">
        <v>0.105023864132054</v>
      </c>
      <c r="AD12" s="17">
        <v>0.127431841728466</v>
      </c>
      <c r="AE12" s="17">
        <v>0</v>
      </c>
      <c r="AF12" s="17"/>
      <c r="AG12" s="17">
        <v>0.12038202646634701</v>
      </c>
      <c r="AH12" s="17">
        <v>8.7926071141015805E-2</v>
      </c>
      <c r="AI12" s="17"/>
      <c r="AJ12" s="17">
        <v>0.160641652683264</v>
      </c>
      <c r="AK12" s="17">
        <v>7.1129827128437698E-2</v>
      </c>
      <c r="AL12" s="17"/>
      <c r="AM12" s="17">
        <v>0.10437456560634099</v>
      </c>
      <c r="AN12" s="17">
        <v>0</v>
      </c>
      <c r="AO12" s="17">
        <v>0.167751515787845</v>
      </c>
      <c r="AP12" s="17"/>
      <c r="AQ12" s="17">
        <v>6.9296043073059893E-2</v>
      </c>
      <c r="AR12" s="17">
        <v>0.132560536097964</v>
      </c>
      <c r="AS12" s="17">
        <v>0.16285076107632099</v>
      </c>
      <c r="AT12" s="17">
        <v>0.172506874329416</v>
      </c>
      <c r="AU12" s="17">
        <v>4.1297813894162601E-2</v>
      </c>
      <c r="AV12" s="17"/>
      <c r="AW12" s="17">
        <v>0.13309715814933001</v>
      </c>
      <c r="AX12" s="17">
        <v>0.135656353567086</v>
      </c>
      <c r="AY12" s="17">
        <v>9.0551499368304894E-2</v>
      </c>
      <c r="AZ12" s="17">
        <v>7.1071785024424294E-2</v>
      </c>
      <c r="BA12" s="17">
        <v>7.7349213667270406E-2</v>
      </c>
      <c r="BB12" s="17"/>
      <c r="BC12" s="17">
        <v>0.123387606399949</v>
      </c>
      <c r="BD12" s="17">
        <v>9.1294618442405898E-2</v>
      </c>
      <c r="BE12" s="17">
        <v>0.17053216498333501</v>
      </c>
      <c r="BF12" s="17"/>
      <c r="BG12" s="17">
        <v>0.13361598903097099</v>
      </c>
      <c r="BH12" s="17">
        <v>3.0968204058903201E-2</v>
      </c>
      <c r="BI12" s="17">
        <v>5.7285085664913499E-2</v>
      </c>
    </row>
    <row r="13" spans="2:61" x14ac:dyDescent="0.3">
      <c r="B13" s="18" t="s">
        <v>113</v>
      </c>
      <c r="C13" s="17">
        <v>5.4203330803221199E-2</v>
      </c>
      <c r="D13" s="17">
        <v>7.4873460084492305E-2</v>
      </c>
      <c r="E13" s="17">
        <v>3.3992359310966599E-2</v>
      </c>
      <c r="F13" s="17"/>
      <c r="G13" s="17">
        <v>9.0730066378470295E-2</v>
      </c>
      <c r="H13" s="17">
        <v>1.9881469104590301E-2</v>
      </c>
      <c r="I13" s="17"/>
      <c r="J13" s="17">
        <v>0.101077698637024</v>
      </c>
      <c r="K13" s="17">
        <v>5.0364069325186701E-2</v>
      </c>
      <c r="L13" s="17">
        <v>5.1164401267314703E-2</v>
      </c>
      <c r="M13" s="17">
        <v>2.7388445320437001E-2</v>
      </c>
      <c r="N13" s="17">
        <v>6.2788210677929501E-2</v>
      </c>
      <c r="O13" s="17">
        <v>3.9185240606582697E-2</v>
      </c>
      <c r="P13" s="17">
        <v>3.5702182013829298E-2</v>
      </c>
      <c r="Q13" s="17">
        <v>5.5509360031292899E-2</v>
      </c>
      <c r="R13" s="17">
        <v>4.6085586296360101E-2</v>
      </c>
      <c r="S13" s="17"/>
      <c r="T13" s="17">
        <v>0.100515493214704</v>
      </c>
      <c r="U13" s="17">
        <v>1.8455548249979501E-2</v>
      </c>
      <c r="V13" s="17"/>
      <c r="W13" s="17">
        <v>4.3357422649793802E-2</v>
      </c>
      <c r="X13" s="17">
        <v>0.108027365881138</v>
      </c>
      <c r="Y13" s="17"/>
      <c r="Z13" s="17">
        <v>5.4637413991034001E-2</v>
      </c>
      <c r="AA13" s="17">
        <v>5.3969378728694499E-2</v>
      </c>
      <c r="AB13" s="17"/>
      <c r="AC13" s="17">
        <v>4.95358278946069E-2</v>
      </c>
      <c r="AD13" s="17">
        <v>6.9642931841938996E-2</v>
      </c>
      <c r="AE13" s="17">
        <v>0</v>
      </c>
      <c r="AF13" s="17"/>
      <c r="AG13" s="17">
        <v>6.3347100549433599E-2</v>
      </c>
      <c r="AH13" s="17">
        <v>3.3445973588378898E-2</v>
      </c>
      <c r="AI13" s="17"/>
      <c r="AJ13" s="17">
        <v>8.3459765678811401E-2</v>
      </c>
      <c r="AK13" s="17">
        <v>3.1369404924645003E-2</v>
      </c>
      <c r="AL13" s="17"/>
      <c r="AM13" s="17">
        <v>3.8107408191682499E-2</v>
      </c>
      <c r="AN13" s="17">
        <v>0</v>
      </c>
      <c r="AO13" s="17">
        <v>0.16364786296633901</v>
      </c>
      <c r="AP13" s="17"/>
      <c r="AQ13" s="17">
        <v>2.5146369576046001E-2</v>
      </c>
      <c r="AR13" s="17">
        <v>0.27462069716462401</v>
      </c>
      <c r="AS13" s="17">
        <v>5.9709576204671197E-2</v>
      </c>
      <c r="AT13" s="17">
        <v>0.14865209928946499</v>
      </c>
      <c r="AU13" s="17">
        <v>0</v>
      </c>
      <c r="AV13" s="17"/>
      <c r="AW13" s="17">
        <v>6.9896759092975894E-2</v>
      </c>
      <c r="AX13" s="17">
        <v>5.7265061547431301E-2</v>
      </c>
      <c r="AY13" s="17">
        <v>4.1975935196749102E-2</v>
      </c>
      <c r="AZ13" s="17">
        <v>5.0871100799739999E-2</v>
      </c>
      <c r="BA13" s="17">
        <v>4.5741234241596498E-2</v>
      </c>
      <c r="BB13" s="17"/>
      <c r="BC13" s="17">
        <v>6.5268741559104004E-2</v>
      </c>
      <c r="BD13" s="17">
        <v>5.3750504670371797E-2</v>
      </c>
      <c r="BE13" s="17">
        <v>4.1313425632472603E-2</v>
      </c>
      <c r="BF13" s="17"/>
      <c r="BG13" s="17">
        <v>6.6593757514683605E-2</v>
      </c>
      <c r="BH13" s="17">
        <v>6.8911826771542103E-2</v>
      </c>
      <c r="BI13" s="17">
        <v>5.0881883179011E-3</v>
      </c>
    </row>
    <row r="14" spans="2:61" x14ac:dyDescent="0.3">
      <c r="B14" s="18" t="s">
        <v>114</v>
      </c>
      <c r="C14" s="17">
        <v>4.45271395933413E-2</v>
      </c>
      <c r="D14" s="17">
        <v>4.8563754461424802E-2</v>
      </c>
      <c r="E14" s="17">
        <v>4.0667886642755099E-2</v>
      </c>
      <c r="F14" s="17"/>
      <c r="G14" s="17">
        <v>7.9472359810361104E-2</v>
      </c>
      <c r="H14" s="17">
        <v>1.1676510490584701E-2</v>
      </c>
      <c r="I14" s="17"/>
      <c r="J14" s="17">
        <v>0.12800889121315601</v>
      </c>
      <c r="K14" s="17">
        <v>2.7786452180287701E-2</v>
      </c>
      <c r="L14" s="17">
        <v>2.3743296042118899E-2</v>
      </c>
      <c r="M14" s="17">
        <v>1.0483426400577801E-2</v>
      </c>
      <c r="N14" s="17">
        <v>8.8423537597671395E-2</v>
      </c>
      <c r="O14" s="17">
        <v>0</v>
      </c>
      <c r="P14" s="17">
        <v>1.9950292384330499E-2</v>
      </c>
      <c r="Q14" s="17">
        <v>6.6843392675028604E-2</v>
      </c>
      <c r="R14" s="17">
        <v>2.41290717982462E-2</v>
      </c>
      <c r="S14" s="17"/>
      <c r="T14" s="17">
        <v>8.2771866462869007E-2</v>
      </c>
      <c r="U14" s="17">
        <v>1.50065102650721E-2</v>
      </c>
      <c r="V14" s="17"/>
      <c r="W14" s="17">
        <v>3.3347612882865599E-2</v>
      </c>
      <c r="X14" s="17">
        <v>0.10000679416048799</v>
      </c>
      <c r="Y14" s="17"/>
      <c r="Z14" s="17">
        <v>4.5737587881205903E-2</v>
      </c>
      <c r="AA14" s="17">
        <v>4.2974675297139102E-2</v>
      </c>
      <c r="AB14" s="17"/>
      <c r="AC14" s="17">
        <v>4.2971826856191497E-2</v>
      </c>
      <c r="AD14" s="17">
        <v>4.9671947989220401E-2</v>
      </c>
      <c r="AE14" s="17">
        <v>0</v>
      </c>
      <c r="AF14" s="17"/>
      <c r="AG14" s="17">
        <v>5.6920260985008998E-2</v>
      </c>
      <c r="AH14" s="17">
        <v>1.5955390748533901E-2</v>
      </c>
      <c r="AI14" s="17"/>
      <c r="AJ14" s="17">
        <v>8.6874921429799606E-2</v>
      </c>
      <c r="AK14" s="17">
        <v>1.0965481463716099E-2</v>
      </c>
      <c r="AL14" s="17"/>
      <c r="AM14" s="17">
        <v>3.2325500914657697E-2</v>
      </c>
      <c r="AN14" s="17">
        <v>0</v>
      </c>
      <c r="AO14" s="17">
        <v>0.12878415245285799</v>
      </c>
      <c r="AP14" s="17"/>
      <c r="AQ14" s="17">
        <v>9.3140601889576506E-3</v>
      </c>
      <c r="AR14" s="17">
        <v>8.0912534888489193E-2</v>
      </c>
      <c r="AS14" s="17">
        <v>7.0370314035601594E-2</v>
      </c>
      <c r="AT14" s="17">
        <v>0.13525304611508801</v>
      </c>
      <c r="AU14" s="17">
        <v>0</v>
      </c>
      <c r="AV14" s="17"/>
      <c r="AW14" s="17">
        <v>5.9104595982749697E-2</v>
      </c>
      <c r="AX14" s="17">
        <v>3.56083808640551E-2</v>
      </c>
      <c r="AY14" s="17">
        <v>5.1175186609077702E-2</v>
      </c>
      <c r="AZ14" s="17">
        <v>4.2399073717792002E-2</v>
      </c>
      <c r="BA14" s="17">
        <v>3.6795773916747897E-2</v>
      </c>
      <c r="BB14" s="17"/>
      <c r="BC14" s="17">
        <v>5.0609524758458403E-2</v>
      </c>
      <c r="BD14" s="17">
        <v>3.5273502804226503E-2</v>
      </c>
      <c r="BE14" s="17">
        <v>5.9951552936643102E-2</v>
      </c>
      <c r="BF14" s="17"/>
      <c r="BG14" s="17">
        <v>5.0323645866817902E-2</v>
      </c>
      <c r="BH14" s="17">
        <v>7.5004951899571001E-2</v>
      </c>
      <c r="BI14" s="17">
        <v>1.27795347192466E-2</v>
      </c>
    </row>
    <row r="15" spans="2:61" x14ac:dyDescent="0.3">
      <c r="B15" s="18" t="s">
        <v>115</v>
      </c>
      <c r="C15" s="17">
        <v>1.61733320460168E-2</v>
      </c>
      <c r="D15" s="17">
        <v>2.0321803889759099E-2</v>
      </c>
      <c r="E15" s="17">
        <v>1.21306925544576E-2</v>
      </c>
      <c r="F15" s="17"/>
      <c r="G15" s="17">
        <v>3.3365563928308403E-2</v>
      </c>
      <c r="H15" s="17">
        <v>0</v>
      </c>
      <c r="I15" s="17"/>
      <c r="J15" s="17">
        <v>9.2100634444979707E-2</v>
      </c>
      <c r="K15" s="17">
        <v>0</v>
      </c>
      <c r="L15" s="17">
        <v>0</v>
      </c>
      <c r="M15" s="17">
        <v>1.0483426400577801E-2</v>
      </c>
      <c r="N15" s="17">
        <v>9.4735813711844304E-3</v>
      </c>
      <c r="O15" s="17">
        <v>0</v>
      </c>
      <c r="P15" s="17">
        <v>0</v>
      </c>
      <c r="Q15" s="17">
        <v>0</v>
      </c>
      <c r="R15" s="17">
        <v>0</v>
      </c>
      <c r="S15" s="17"/>
      <c r="T15" s="17">
        <v>3.7126295473452003E-2</v>
      </c>
      <c r="U15" s="17">
        <v>0</v>
      </c>
      <c r="V15" s="17"/>
      <c r="W15" s="17">
        <v>1.33835329603408E-2</v>
      </c>
      <c r="X15" s="17">
        <v>3.00180227555094E-2</v>
      </c>
      <c r="Y15" s="17"/>
      <c r="Z15" s="17">
        <v>1.09615576720411E-2</v>
      </c>
      <c r="AA15" s="17">
        <v>2.46127350625658E-2</v>
      </c>
      <c r="AB15" s="17"/>
      <c r="AC15" s="17">
        <v>1.6691778893536902E-2</v>
      </c>
      <c r="AD15" s="17">
        <v>1.44583652549481E-2</v>
      </c>
      <c r="AE15" s="17">
        <v>0</v>
      </c>
      <c r="AF15" s="17"/>
      <c r="AG15" s="17">
        <v>2.0730647823072001E-2</v>
      </c>
      <c r="AH15" s="17">
        <v>5.6636219808205001E-3</v>
      </c>
      <c r="AI15" s="17"/>
      <c r="AJ15" s="17">
        <v>3.2697013852798697E-2</v>
      </c>
      <c r="AK15" s="17">
        <v>3.0598512656462799E-3</v>
      </c>
      <c r="AL15" s="17"/>
      <c r="AM15" s="17">
        <v>1.6003245334263599E-2</v>
      </c>
      <c r="AN15" s="17">
        <v>0</v>
      </c>
      <c r="AO15" s="17">
        <v>2.31915378071266E-2</v>
      </c>
      <c r="AP15" s="17"/>
      <c r="AQ15" s="17">
        <v>0</v>
      </c>
      <c r="AR15" s="17">
        <v>9.7407693368689097E-2</v>
      </c>
      <c r="AS15" s="17">
        <v>4.2404876381784702E-2</v>
      </c>
      <c r="AT15" s="17">
        <v>1.3162705635293301E-2</v>
      </c>
      <c r="AU15" s="17">
        <v>0</v>
      </c>
      <c r="AV15" s="17"/>
      <c r="AW15" s="17">
        <v>3.4010806787019301E-2</v>
      </c>
      <c r="AX15" s="17">
        <v>9.3742659892626992E-3</v>
      </c>
      <c r="AY15" s="17">
        <v>7.4691522850880397E-3</v>
      </c>
      <c r="AZ15" s="17">
        <v>1.0392234755901999E-2</v>
      </c>
      <c r="BA15" s="17">
        <v>4.4069622348510203E-2</v>
      </c>
      <c r="BB15" s="17"/>
      <c r="BC15" s="17">
        <v>1.35675533941771E-2</v>
      </c>
      <c r="BD15" s="17">
        <v>1.6977544130473098E-2</v>
      </c>
      <c r="BE15" s="17">
        <v>2.0345034395772298E-2</v>
      </c>
      <c r="BF15" s="17"/>
      <c r="BG15" s="17">
        <v>1.8936996775135599E-2</v>
      </c>
      <c r="BH15" s="17">
        <v>3.3493730462229497E-2</v>
      </c>
      <c r="BI15" s="17">
        <v>0</v>
      </c>
    </row>
    <row r="16" spans="2:61" x14ac:dyDescent="0.3">
      <c r="B16" s="18" t="s">
        <v>116</v>
      </c>
      <c r="C16" s="17">
        <v>4.2224356319288198E-2</v>
      </c>
      <c r="D16" s="17">
        <v>3.9607099950882699E-2</v>
      </c>
      <c r="E16" s="17">
        <v>4.4910299449301902E-2</v>
      </c>
      <c r="F16" s="17"/>
      <c r="G16" s="17">
        <v>2.5617717407278501E-2</v>
      </c>
      <c r="H16" s="17">
        <v>5.79637463603686E-2</v>
      </c>
      <c r="I16" s="17"/>
      <c r="J16" s="17">
        <v>2.15684936367894E-2</v>
      </c>
      <c r="K16" s="17">
        <v>4.1473979655909397E-2</v>
      </c>
      <c r="L16" s="17">
        <v>4.2602806265539299E-2</v>
      </c>
      <c r="M16" s="17">
        <v>2.7388445320437001E-2</v>
      </c>
      <c r="N16" s="17">
        <v>4.4726197245518899E-2</v>
      </c>
      <c r="O16" s="17">
        <v>6.8045793672307203E-2</v>
      </c>
      <c r="P16" s="17">
        <v>4.5171976442818597E-2</v>
      </c>
      <c r="Q16" s="17">
        <v>4.8340272664597603E-2</v>
      </c>
      <c r="R16" s="17">
        <v>5.04159596828695E-2</v>
      </c>
      <c r="S16" s="17"/>
      <c r="T16" s="17">
        <v>2.7908998742634701E-2</v>
      </c>
      <c r="U16" s="17">
        <v>5.3274202907648401E-2</v>
      </c>
      <c r="V16" s="17"/>
      <c r="W16" s="17">
        <v>4.31799769428661E-2</v>
      </c>
      <c r="X16" s="17">
        <v>3.7481981846166502E-2</v>
      </c>
      <c r="Y16" s="17"/>
      <c r="Z16" s="17">
        <v>3.0120125809865901E-2</v>
      </c>
      <c r="AA16" s="17">
        <v>6.18640407590322E-2</v>
      </c>
      <c r="AB16" s="17"/>
      <c r="AC16" s="17">
        <v>3.5471109591748297E-2</v>
      </c>
      <c r="AD16" s="17">
        <v>6.4563375111715393E-2</v>
      </c>
      <c r="AE16" s="17">
        <v>0</v>
      </c>
      <c r="AF16" s="17"/>
      <c r="AG16" s="17">
        <v>3.2958920294050002E-2</v>
      </c>
      <c r="AH16" s="17">
        <v>6.4728362868053793E-2</v>
      </c>
      <c r="AI16" s="17"/>
      <c r="AJ16" s="17">
        <v>1.29098731116846E-2</v>
      </c>
      <c r="AK16" s="17">
        <v>6.6555318336601096E-2</v>
      </c>
      <c r="AL16" s="17"/>
      <c r="AM16" s="17">
        <v>4.68140434567271E-2</v>
      </c>
      <c r="AN16" s="17">
        <v>0</v>
      </c>
      <c r="AO16" s="17">
        <v>2.4728316861909901E-2</v>
      </c>
      <c r="AP16" s="17"/>
      <c r="AQ16" s="17">
        <v>7.0793000883479604E-2</v>
      </c>
      <c r="AR16" s="17">
        <v>8.0507221583649299E-2</v>
      </c>
      <c r="AS16" s="17">
        <v>7.87220393631307E-3</v>
      </c>
      <c r="AT16" s="17">
        <v>1.7190911158929401E-2</v>
      </c>
      <c r="AU16" s="17">
        <v>2.0207208112907601E-2</v>
      </c>
      <c r="AV16" s="17"/>
      <c r="AW16" s="17">
        <v>5.4193217959050001E-2</v>
      </c>
      <c r="AX16" s="17">
        <v>1.7583224838944499E-2</v>
      </c>
      <c r="AY16" s="17">
        <v>4.51150036862486E-2</v>
      </c>
      <c r="AZ16" s="17">
        <v>6.3533487969779007E-2</v>
      </c>
      <c r="BA16" s="17">
        <v>7.6288895758677505E-2</v>
      </c>
      <c r="BB16" s="17"/>
      <c r="BC16" s="17">
        <v>3.9998950921616601E-2</v>
      </c>
      <c r="BD16" s="17">
        <v>4.1136528610373702E-2</v>
      </c>
      <c r="BE16" s="17">
        <v>6.4694073963249193E-2</v>
      </c>
      <c r="BF16" s="17"/>
      <c r="BG16" s="17">
        <v>3.6154489662014101E-2</v>
      </c>
      <c r="BH16" s="17">
        <v>6.6455835348582598E-2</v>
      </c>
      <c r="BI16" s="17">
        <v>5.4600567262469202E-2</v>
      </c>
    </row>
    <row r="17" spans="2:61" x14ac:dyDescent="0.3">
      <c r="B17" s="18" t="s">
        <v>108</v>
      </c>
      <c r="C17" s="19">
        <v>1.0967791816952999E-2</v>
      </c>
      <c r="D17" s="19">
        <v>8.6873759694026699E-3</v>
      </c>
      <c r="E17" s="19">
        <v>1.3241338537959099E-2</v>
      </c>
      <c r="F17" s="19"/>
      <c r="G17" s="19">
        <v>2.3767711350208198E-3</v>
      </c>
      <c r="H17" s="19">
        <v>1.9088176220018498E-2</v>
      </c>
      <c r="I17" s="19"/>
      <c r="J17" s="19">
        <v>0</v>
      </c>
      <c r="K17" s="19">
        <v>2.1474552619431202E-2</v>
      </c>
      <c r="L17" s="19">
        <v>1.05355973050571E-2</v>
      </c>
      <c r="M17" s="19">
        <v>0</v>
      </c>
      <c r="N17" s="19">
        <v>1.32878554583622E-2</v>
      </c>
      <c r="O17" s="19">
        <v>9.8117153619593292E-3</v>
      </c>
      <c r="P17" s="19">
        <v>0</v>
      </c>
      <c r="Q17" s="19">
        <v>3.7006240020861898E-2</v>
      </c>
      <c r="R17" s="19">
        <v>1.66045670118629E-2</v>
      </c>
      <c r="S17" s="19"/>
      <c r="T17" s="19">
        <v>4.6616743392442197E-3</v>
      </c>
      <c r="U17" s="19">
        <v>1.5835405519491599E-2</v>
      </c>
      <c r="V17" s="19"/>
      <c r="W17" s="19">
        <v>9.4805752497041894E-3</v>
      </c>
      <c r="X17" s="19">
        <v>1.83482707544185E-2</v>
      </c>
      <c r="Y17" s="19"/>
      <c r="Z17" s="19">
        <v>1.59229608100603E-2</v>
      </c>
      <c r="AA17" s="19">
        <v>3.1663119446084498E-3</v>
      </c>
      <c r="AB17" s="19"/>
      <c r="AC17" s="19">
        <v>1.4283434499579899E-2</v>
      </c>
      <c r="AD17" s="19">
        <v>0</v>
      </c>
      <c r="AE17" s="19">
        <v>0</v>
      </c>
      <c r="AF17" s="19"/>
      <c r="AG17" s="19">
        <v>1.24977273547873E-2</v>
      </c>
      <c r="AH17" s="19">
        <v>7.5234065473484598E-3</v>
      </c>
      <c r="AI17" s="19"/>
      <c r="AJ17" s="19">
        <v>8.8298413789405696E-3</v>
      </c>
      <c r="AK17" s="19">
        <v>1.00433434344859E-2</v>
      </c>
      <c r="AL17" s="19"/>
      <c r="AM17" s="19">
        <v>1.17648657384754E-2</v>
      </c>
      <c r="AN17" s="19">
        <v>0</v>
      </c>
      <c r="AO17" s="19">
        <v>0</v>
      </c>
      <c r="AP17" s="19"/>
      <c r="AQ17" s="19">
        <v>1.11047767662657E-2</v>
      </c>
      <c r="AR17" s="19">
        <v>0</v>
      </c>
      <c r="AS17" s="19">
        <v>1.2950778195921501E-2</v>
      </c>
      <c r="AT17" s="19">
        <v>0</v>
      </c>
      <c r="AU17" s="19">
        <v>2.7102951689276299E-2</v>
      </c>
      <c r="AV17" s="19"/>
      <c r="AW17" s="19">
        <v>1.2197754479079699E-2</v>
      </c>
      <c r="AX17" s="19">
        <v>5.6720862102676703E-3</v>
      </c>
      <c r="AY17" s="19">
        <v>2.9992229286154699E-2</v>
      </c>
      <c r="AZ17" s="19">
        <v>0</v>
      </c>
      <c r="BA17" s="19">
        <v>0</v>
      </c>
      <c r="BB17" s="19"/>
      <c r="BC17" s="19">
        <v>6.3849175052716504E-3</v>
      </c>
      <c r="BD17" s="19">
        <v>1.2272364291393899E-2</v>
      </c>
      <c r="BE17" s="19">
        <v>1.4755615819540701E-2</v>
      </c>
      <c r="BF17" s="19"/>
      <c r="BG17" s="19">
        <v>1.3547414207995E-2</v>
      </c>
      <c r="BH17" s="19">
        <v>1.6027101759924198E-2</v>
      </c>
      <c r="BI17" s="19">
        <v>0</v>
      </c>
    </row>
    <row r="18" spans="2:61" x14ac:dyDescent="0.3">
      <c r="B18" s="16" t="s">
        <v>409</v>
      </c>
    </row>
    <row r="19" spans="2:61" x14ac:dyDescent="0.3">
      <c r="B19" t="s">
        <v>81</v>
      </c>
    </row>
    <row r="20" spans="2:61" x14ac:dyDescent="0.3">
      <c r="B20" t="s">
        <v>82</v>
      </c>
    </row>
    <row r="22" spans="2:61" x14ac:dyDescent="0.3">
      <c r="B22"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19"/>
  <sheetViews>
    <sheetView showGridLines="0" workbookViewId="0">
      <pane xSplit="2" topLeftCell="BC1" activePane="topRight" state="frozen"/>
      <selection pane="topRight" activeCell="BC9" sqref="BC9:BE14"/>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28.8" x14ac:dyDescent="0.3">
      <c r="B9" s="18" t="s">
        <v>118</v>
      </c>
      <c r="C9" s="17">
        <v>0.176115253303716</v>
      </c>
      <c r="D9" s="17">
        <v>0.19989048416848301</v>
      </c>
      <c r="E9" s="17">
        <v>0.157498446004145</v>
      </c>
      <c r="F9" s="17"/>
      <c r="G9" s="17">
        <v>0.20366866224433</v>
      </c>
      <c r="H9" s="17">
        <v>0.15505739349786599</v>
      </c>
      <c r="I9" s="17"/>
      <c r="J9" s="17">
        <v>0.29545527511275899</v>
      </c>
      <c r="K9" s="17">
        <v>0.116428870024123</v>
      </c>
      <c r="L9" s="17">
        <v>0.12673091645148599</v>
      </c>
      <c r="M9" s="17">
        <v>0.15076660490294599</v>
      </c>
      <c r="N9" s="17">
        <v>0.104424756812903</v>
      </c>
      <c r="O9" s="17">
        <v>0.18233537625728299</v>
      </c>
      <c r="P9" s="17">
        <v>0.20165019663695199</v>
      </c>
      <c r="Q9" s="17">
        <v>0.207521017070148</v>
      </c>
      <c r="R9" s="17">
        <v>0.210455472884087</v>
      </c>
      <c r="S9" s="17"/>
      <c r="T9" s="17">
        <v>0.22594401853771501</v>
      </c>
      <c r="U9" s="17">
        <v>0.143472400068517</v>
      </c>
      <c r="V9" s="17"/>
      <c r="W9" s="17">
        <v>0.162792399155097</v>
      </c>
      <c r="X9" s="17">
        <v>0.249142570646921</v>
      </c>
      <c r="Y9" s="17"/>
      <c r="Z9" s="17">
        <v>0.17836700121567201</v>
      </c>
      <c r="AA9" s="17">
        <v>0.17079287112871899</v>
      </c>
      <c r="AB9" s="17"/>
      <c r="AC9" s="17">
        <v>0.209476939245344</v>
      </c>
      <c r="AD9" s="17">
        <v>9.5420685158401103E-2</v>
      </c>
      <c r="AE9" s="17">
        <v>0</v>
      </c>
      <c r="AF9" s="17"/>
      <c r="AG9" s="17">
        <v>0.31344895781508902</v>
      </c>
      <c r="AH9" s="17">
        <v>6.6086403188901993E-2</v>
      </c>
      <c r="AI9" s="17"/>
      <c r="AJ9" s="17">
        <v>0.32387100552233</v>
      </c>
      <c r="AK9" s="17">
        <v>0.107159376828527</v>
      </c>
      <c r="AL9" s="17"/>
      <c r="AM9" s="17">
        <v>0.16475815166433699</v>
      </c>
      <c r="AN9" s="17">
        <v>0.11790795207424</v>
      </c>
      <c r="AO9" s="17">
        <v>0.28818614690943101</v>
      </c>
      <c r="AP9" s="17"/>
      <c r="AQ9" s="17">
        <v>0.106967601929791</v>
      </c>
      <c r="AR9" s="17">
        <v>0.184776364416535</v>
      </c>
      <c r="AS9" s="17">
        <v>0.32451834924626399</v>
      </c>
      <c r="AT9" s="17">
        <v>0.32388632565659897</v>
      </c>
      <c r="AU9" s="17">
        <v>8.5087492596315803E-2</v>
      </c>
      <c r="AV9" s="17"/>
      <c r="AW9" s="17">
        <v>0.21447688967880699</v>
      </c>
      <c r="AX9" s="17">
        <v>0.16431400023850301</v>
      </c>
      <c r="AY9" s="17">
        <v>0.16044002293786999</v>
      </c>
      <c r="AZ9" s="17">
        <v>0.196568054219522</v>
      </c>
      <c r="BA9" s="17">
        <v>0.14338221918545499</v>
      </c>
      <c r="BB9" s="17"/>
      <c r="BC9" s="17">
        <v>0.26820549501340302</v>
      </c>
      <c r="BD9" s="17">
        <v>0.15011683321056901</v>
      </c>
      <c r="BE9" s="17">
        <v>7.7087413781468106E-2</v>
      </c>
      <c r="BF9" s="17"/>
      <c r="BG9" s="17">
        <v>0.19066510544441101</v>
      </c>
      <c r="BH9" s="17">
        <v>0.16993503214428601</v>
      </c>
      <c r="BI9" s="17">
        <v>0.13116750580774</v>
      </c>
    </row>
    <row r="10" spans="2:61" ht="28.8" x14ac:dyDescent="0.3">
      <c r="B10" s="18" t="s">
        <v>119</v>
      </c>
      <c r="C10" s="17">
        <v>0.27639260183611603</v>
      </c>
      <c r="D10" s="17">
        <v>0.33720496812693601</v>
      </c>
      <c r="E10" s="17">
        <v>0.22673252771029501</v>
      </c>
      <c r="F10" s="17"/>
      <c r="G10" s="17">
        <v>0.31968653810082398</v>
      </c>
      <c r="H10" s="17">
        <v>0.24330252689756601</v>
      </c>
      <c r="I10" s="17"/>
      <c r="J10" s="17">
        <v>0.36435778314502898</v>
      </c>
      <c r="K10" s="17">
        <v>0.25346935804759502</v>
      </c>
      <c r="L10" s="17">
        <v>0.223372709672301</v>
      </c>
      <c r="M10" s="17">
        <v>0.27472872803156601</v>
      </c>
      <c r="N10" s="17">
        <v>0.34330166434280301</v>
      </c>
      <c r="O10" s="17">
        <v>0.24932194425384999</v>
      </c>
      <c r="P10" s="17">
        <v>0.244581966638728</v>
      </c>
      <c r="Q10" s="17">
        <v>0.29194219189599002</v>
      </c>
      <c r="R10" s="17">
        <v>0.24828587897482399</v>
      </c>
      <c r="S10" s="17"/>
      <c r="T10" s="17">
        <v>0.34345003778498401</v>
      </c>
      <c r="U10" s="17">
        <v>0.23246323634354801</v>
      </c>
      <c r="V10" s="17"/>
      <c r="W10" s="17">
        <v>0.26022014062392301</v>
      </c>
      <c r="X10" s="17">
        <v>0.365039632268849</v>
      </c>
      <c r="Y10" s="17"/>
      <c r="Z10" s="17">
        <v>0.29800618085157099</v>
      </c>
      <c r="AA10" s="17">
        <v>0.24708342198574201</v>
      </c>
      <c r="AB10" s="17"/>
      <c r="AC10" s="17">
        <v>0.280086351696548</v>
      </c>
      <c r="AD10" s="17">
        <v>0.26745823471972202</v>
      </c>
      <c r="AE10" s="17">
        <v>0</v>
      </c>
      <c r="AF10" s="17"/>
      <c r="AG10" s="17">
        <v>0.350119098407774</v>
      </c>
      <c r="AH10" s="17">
        <v>0.21508262736918299</v>
      </c>
      <c r="AI10" s="17"/>
      <c r="AJ10" s="17">
        <v>0.37382466569567602</v>
      </c>
      <c r="AK10" s="17">
        <v>0.22644412542570699</v>
      </c>
      <c r="AL10" s="17"/>
      <c r="AM10" s="17">
        <v>0.27457513420571</v>
      </c>
      <c r="AN10" s="17">
        <v>0.16779376824568101</v>
      </c>
      <c r="AO10" s="17">
        <v>0.352298293897788</v>
      </c>
      <c r="AP10" s="17"/>
      <c r="AQ10" s="17">
        <v>0.23301161972078099</v>
      </c>
      <c r="AR10" s="17">
        <v>0.27952799013402002</v>
      </c>
      <c r="AS10" s="17">
        <v>0.38225695706317397</v>
      </c>
      <c r="AT10" s="17">
        <v>0.37742079961460201</v>
      </c>
      <c r="AU10" s="17">
        <v>0.171082423369328</v>
      </c>
      <c r="AV10" s="17"/>
      <c r="AW10" s="17">
        <v>0.31332471498148201</v>
      </c>
      <c r="AX10" s="17">
        <v>0.32797791732427201</v>
      </c>
      <c r="AY10" s="17">
        <v>0.247155304258421</v>
      </c>
      <c r="AZ10" s="17">
        <v>0.20441519993599999</v>
      </c>
      <c r="BA10" s="17">
        <v>0.181273748379774</v>
      </c>
      <c r="BB10" s="17"/>
      <c r="BC10" s="17">
        <v>0.254034743229339</v>
      </c>
      <c r="BD10" s="17">
        <v>0.30479415312092301</v>
      </c>
      <c r="BE10" s="17">
        <v>0.26898447237110301</v>
      </c>
      <c r="BF10" s="17"/>
      <c r="BG10" s="17">
        <v>0.29245224537583098</v>
      </c>
      <c r="BH10" s="17">
        <v>0.25955458622531102</v>
      </c>
      <c r="BI10" s="17">
        <v>0.23104024098134099</v>
      </c>
    </row>
    <row r="11" spans="2:61" ht="28.8" x14ac:dyDescent="0.3">
      <c r="B11" s="18" t="s">
        <v>120</v>
      </c>
      <c r="C11" s="17">
        <v>0.173841890036595</v>
      </c>
      <c r="D11" s="17">
        <v>0.18533098030794901</v>
      </c>
      <c r="E11" s="17">
        <v>0.165114349282065</v>
      </c>
      <c r="F11" s="17"/>
      <c r="G11" s="17">
        <v>0.146857169563332</v>
      </c>
      <c r="H11" s="17">
        <v>0.19549111513940401</v>
      </c>
      <c r="I11" s="17"/>
      <c r="J11" s="17">
        <v>0.12556491778447901</v>
      </c>
      <c r="K11" s="17">
        <v>0.175419405562248</v>
      </c>
      <c r="L11" s="17">
        <v>0.22553070571324099</v>
      </c>
      <c r="M11" s="17">
        <v>0.20617915022924399</v>
      </c>
      <c r="N11" s="17">
        <v>0.19344208791339099</v>
      </c>
      <c r="O11" s="17">
        <v>0.208158805187525</v>
      </c>
      <c r="P11" s="17">
        <v>0.1202070885684</v>
      </c>
      <c r="Q11" s="17">
        <v>0.143060488465696</v>
      </c>
      <c r="R11" s="17">
        <v>0.15957296909775001</v>
      </c>
      <c r="S11" s="17"/>
      <c r="T11" s="17">
        <v>0.13549304279718599</v>
      </c>
      <c r="U11" s="17">
        <v>0.19896424228226101</v>
      </c>
      <c r="V11" s="17"/>
      <c r="W11" s="17">
        <v>0.17272965248508901</v>
      </c>
      <c r="X11" s="17">
        <v>0.17993846091614099</v>
      </c>
      <c r="Y11" s="17"/>
      <c r="Z11" s="17">
        <v>0.18332977216973301</v>
      </c>
      <c r="AA11" s="17">
        <v>0.161455065493425</v>
      </c>
      <c r="AB11" s="17"/>
      <c r="AC11" s="17">
        <v>0.166276819061981</v>
      </c>
      <c r="AD11" s="17">
        <v>0.192140130010236</v>
      </c>
      <c r="AE11" s="17">
        <v>0</v>
      </c>
      <c r="AF11" s="17"/>
      <c r="AG11" s="17">
        <v>0.15527459607317101</v>
      </c>
      <c r="AH11" s="17">
        <v>0.191019275498546</v>
      </c>
      <c r="AI11" s="17"/>
      <c r="AJ11" s="17">
        <v>0.153687487413322</v>
      </c>
      <c r="AK11" s="17">
        <v>0.18548087558444801</v>
      </c>
      <c r="AL11" s="17"/>
      <c r="AM11" s="17">
        <v>0.17252106055376701</v>
      </c>
      <c r="AN11" s="17">
        <v>0.13835520789946201</v>
      </c>
      <c r="AO11" s="17">
        <v>0.183258183852781</v>
      </c>
      <c r="AP11" s="17"/>
      <c r="AQ11" s="17">
        <v>0.18380316575571801</v>
      </c>
      <c r="AR11" s="17">
        <v>0.209221718866381</v>
      </c>
      <c r="AS11" s="17">
        <v>0.14239501949489</v>
      </c>
      <c r="AT11" s="17">
        <v>0.17429478775476101</v>
      </c>
      <c r="AU11" s="17">
        <v>0.169955752149407</v>
      </c>
      <c r="AV11" s="17"/>
      <c r="AW11" s="17">
        <v>0.16465546334018299</v>
      </c>
      <c r="AX11" s="17">
        <v>0.15750576234053701</v>
      </c>
      <c r="AY11" s="17">
        <v>0.18222618382091499</v>
      </c>
      <c r="AZ11" s="17">
        <v>0.18178007587827899</v>
      </c>
      <c r="BA11" s="17">
        <v>0.229120838760736</v>
      </c>
      <c r="BB11" s="17"/>
      <c r="BC11" s="17">
        <v>0.173256727184014</v>
      </c>
      <c r="BD11" s="17">
        <v>0.16505650622570001</v>
      </c>
      <c r="BE11" s="17">
        <v>0.145956961723087</v>
      </c>
      <c r="BF11" s="17"/>
      <c r="BG11" s="17">
        <v>0.159784987659359</v>
      </c>
      <c r="BH11" s="17">
        <v>0.221302251526033</v>
      </c>
      <c r="BI11" s="17">
        <v>0.20169968638896599</v>
      </c>
    </row>
    <row r="12" spans="2:61" ht="28.8" x14ac:dyDescent="0.3">
      <c r="B12" s="18" t="s">
        <v>121</v>
      </c>
      <c r="C12" s="17">
        <v>0.166392668746908</v>
      </c>
      <c r="D12" s="17">
        <v>0.13687090305708599</v>
      </c>
      <c r="E12" s="17">
        <v>0.19067569497718601</v>
      </c>
      <c r="F12" s="17"/>
      <c r="G12" s="17">
        <v>0.17159832776850001</v>
      </c>
      <c r="H12" s="17">
        <v>0.162166023730486</v>
      </c>
      <c r="I12" s="17"/>
      <c r="J12" s="17">
        <v>0.11688269993556601</v>
      </c>
      <c r="K12" s="17">
        <v>0.198881813422259</v>
      </c>
      <c r="L12" s="17">
        <v>0.18462118329864199</v>
      </c>
      <c r="M12" s="17">
        <v>0.18050690403966699</v>
      </c>
      <c r="N12" s="17">
        <v>0.13003037672944101</v>
      </c>
      <c r="O12" s="17">
        <v>0.14948985161675901</v>
      </c>
      <c r="P12" s="17">
        <v>0.21066095847515101</v>
      </c>
      <c r="Q12" s="17">
        <v>0.12500593923772199</v>
      </c>
      <c r="R12" s="17">
        <v>0.177615143762793</v>
      </c>
      <c r="S12" s="17"/>
      <c r="T12" s="17">
        <v>0.17504367353964301</v>
      </c>
      <c r="U12" s="17">
        <v>0.16072539044972101</v>
      </c>
      <c r="V12" s="17"/>
      <c r="W12" s="17">
        <v>0.17791374759975501</v>
      </c>
      <c r="X12" s="17">
        <v>0.10324152469492801</v>
      </c>
      <c r="Y12" s="17"/>
      <c r="Z12" s="17">
        <v>0.151065613279487</v>
      </c>
      <c r="AA12" s="17">
        <v>0.18497120161813299</v>
      </c>
      <c r="AB12" s="17"/>
      <c r="AC12" s="17">
        <v>0.159292310683014</v>
      </c>
      <c r="AD12" s="17">
        <v>0.18356687057368201</v>
      </c>
      <c r="AE12" s="17">
        <v>0</v>
      </c>
      <c r="AF12" s="17"/>
      <c r="AG12" s="17">
        <v>0.109651115593132</v>
      </c>
      <c r="AH12" s="17">
        <v>0.21528359211335801</v>
      </c>
      <c r="AI12" s="17"/>
      <c r="AJ12" s="17">
        <v>0.101894250467731</v>
      </c>
      <c r="AK12" s="17">
        <v>0.199034433670848</v>
      </c>
      <c r="AL12" s="17"/>
      <c r="AM12" s="17">
        <v>0.173636622638908</v>
      </c>
      <c r="AN12" s="17">
        <v>0.24423447590278399</v>
      </c>
      <c r="AO12" s="17">
        <v>9.8066192637897606E-2</v>
      </c>
      <c r="AP12" s="17"/>
      <c r="AQ12" s="17">
        <v>0.200057130314333</v>
      </c>
      <c r="AR12" s="17">
        <v>0.15940605732462501</v>
      </c>
      <c r="AS12" s="17">
        <v>0.105850888317463</v>
      </c>
      <c r="AT12" s="17">
        <v>7.6889819563196099E-2</v>
      </c>
      <c r="AU12" s="17">
        <v>0.20117945300013901</v>
      </c>
      <c r="AV12" s="17"/>
      <c r="AW12" s="17">
        <v>0.13076194220436901</v>
      </c>
      <c r="AX12" s="17">
        <v>0.158218310887805</v>
      </c>
      <c r="AY12" s="17">
        <v>0.19484810055697199</v>
      </c>
      <c r="AZ12" s="17">
        <v>0.14101032128823801</v>
      </c>
      <c r="BA12" s="17">
        <v>0.25697930521736401</v>
      </c>
      <c r="BB12" s="17"/>
      <c r="BC12" s="17">
        <v>0.172227541830034</v>
      </c>
      <c r="BD12" s="17">
        <v>0.16856884816092399</v>
      </c>
      <c r="BE12" s="17">
        <v>0.16982090882397999</v>
      </c>
      <c r="BF12" s="17"/>
      <c r="BG12" s="17">
        <v>0.17588987811748699</v>
      </c>
      <c r="BH12" s="17">
        <v>0.15318002070082501</v>
      </c>
      <c r="BI12" s="17">
        <v>0.13784803014594699</v>
      </c>
    </row>
    <row r="13" spans="2:61" ht="28.8" x14ac:dyDescent="0.3">
      <c r="B13" s="18" t="s">
        <v>122</v>
      </c>
      <c r="C13" s="17">
        <v>9.3930598418800901E-2</v>
      </c>
      <c r="D13" s="17">
        <v>5.11271884193054E-2</v>
      </c>
      <c r="E13" s="17">
        <v>0.12869212354710599</v>
      </c>
      <c r="F13" s="17"/>
      <c r="G13" s="17">
        <v>8.4423853195070897E-2</v>
      </c>
      <c r="H13" s="17">
        <v>9.7754455271503393E-2</v>
      </c>
      <c r="I13" s="17"/>
      <c r="J13" s="17">
        <v>4.8214488747047E-2</v>
      </c>
      <c r="K13" s="17">
        <v>0.10793342612189499</v>
      </c>
      <c r="L13" s="17">
        <v>0.122502962920351</v>
      </c>
      <c r="M13" s="17">
        <v>0.11532025774575901</v>
      </c>
      <c r="N13" s="17">
        <v>7.1795610349157699E-2</v>
      </c>
      <c r="O13" s="17">
        <v>9.8846993910074801E-2</v>
      </c>
      <c r="P13" s="17">
        <v>0.117413061594591</v>
      </c>
      <c r="Q13" s="17">
        <v>6.7795054731454196E-2</v>
      </c>
      <c r="R13" s="17">
        <v>9.0432302958629501E-2</v>
      </c>
      <c r="S13" s="17"/>
      <c r="T13" s="17">
        <v>6.6994081037978104E-2</v>
      </c>
      <c r="U13" s="17">
        <v>0.11157672670234201</v>
      </c>
      <c r="V13" s="17"/>
      <c r="W13" s="17">
        <v>0.104924454053948</v>
      </c>
      <c r="X13" s="17">
        <v>3.3669352942617303E-2</v>
      </c>
      <c r="Y13" s="17"/>
      <c r="Z13" s="17">
        <v>9.5191197847731904E-2</v>
      </c>
      <c r="AA13" s="17">
        <v>9.2931303958617595E-2</v>
      </c>
      <c r="AB13" s="17"/>
      <c r="AC13" s="17">
        <v>9.6142176614862407E-2</v>
      </c>
      <c r="AD13" s="17">
        <v>8.8581278010862699E-2</v>
      </c>
      <c r="AE13" s="17">
        <v>0</v>
      </c>
      <c r="AF13" s="17"/>
      <c r="AG13" s="17">
        <v>5.45873895224777E-2</v>
      </c>
      <c r="AH13" s="17">
        <v>0.130068452857767</v>
      </c>
      <c r="AI13" s="17"/>
      <c r="AJ13" s="17">
        <v>2.6700563822647402E-2</v>
      </c>
      <c r="AK13" s="17">
        <v>0.12553250219665599</v>
      </c>
      <c r="AL13" s="17"/>
      <c r="AM13" s="17">
        <v>9.5252049131173994E-2</v>
      </c>
      <c r="AN13" s="17">
        <v>0.112291490659187</v>
      </c>
      <c r="AO13" s="17">
        <v>3.5094742158381098E-2</v>
      </c>
      <c r="AP13" s="17"/>
      <c r="AQ13" s="17">
        <v>0.121295756658064</v>
      </c>
      <c r="AR13" s="17">
        <v>5.2054527412505998E-2</v>
      </c>
      <c r="AS13" s="17">
        <v>2.6831422874879399E-2</v>
      </c>
      <c r="AT13" s="17">
        <v>2.9239712290897901E-2</v>
      </c>
      <c r="AU13" s="17">
        <v>0.18141794908647901</v>
      </c>
      <c r="AV13" s="17"/>
      <c r="AW13" s="17">
        <v>9.1839077377871101E-2</v>
      </c>
      <c r="AX13" s="17">
        <v>9.0524295104212102E-2</v>
      </c>
      <c r="AY13" s="17">
        <v>0.110136638193527</v>
      </c>
      <c r="AZ13" s="17">
        <v>0.107065155715882</v>
      </c>
      <c r="BA13" s="17">
        <v>4.6332739042047599E-2</v>
      </c>
      <c r="BB13" s="17"/>
      <c r="BC13" s="17">
        <v>6.4077986718015498E-2</v>
      </c>
      <c r="BD13" s="17">
        <v>0.101236410795799</v>
      </c>
      <c r="BE13" s="17">
        <v>0.128865056431053</v>
      </c>
      <c r="BF13" s="17"/>
      <c r="BG13" s="17">
        <v>8.5803375898322307E-2</v>
      </c>
      <c r="BH13" s="17">
        <v>7.1009721941868303E-2</v>
      </c>
      <c r="BI13" s="17">
        <v>0.130180732530013</v>
      </c>
    </row>
    <row r="14" spans="2:61" x14ac:dyDescent="0.3">
      <c r="B14" s="18" t="s">
        <v>85</v>
      </c>
      <c r="C14" s="19">
        <v>0.113326987657864</v>
      </c>
      <c r="D14" s="19">
        <v>8.95754759202399E-2</v>
      </c>
      <c r="E14" s="19">
        <v>0.13128685847920299</v>
      </c>
      <c r="F14" s="19"/>
      <c r="G14" s="19">
        <v>7.37654491279435E-2</v>
      </c>
      <c r="H14" s="19">
        <v>0.14622848546317499</v>
      </c>
      <c r="I14" s="19"/>
      <c r="J14" s="19">
        <v>4.9524835275119999E-2</v>
      </c>
      <c r="K14" s="19">
        <v>0.14786712682188</v>
      </c>
      <c r="L14" s="19">
        <v>0.11724152194397899</v>
      </c>
      <c r="M14" s="19">
        <v>7.2498355050817795E-2</v>
      </c>
      <c r="N14" s="19">
        <v>0.157005503852305</v>
      </c>
      <c r="O14" s="19">
        <v>0.111847028774509</v>
      </c>
      <c r="P14" s="19">
        <v>0.105486728086178</v>
      </c>
      <c r="Q14" s="19">
        <v>0.16467530859898999</v>
      </c>
      <c r="R14" s="19">
        <v>0.113638232321916</v>
      </c>
      <c r="S14" s="19"/>
      <c r="T14" s="19">
        <v>5.3075146302493298E-2</v>
      </c>
      <c r="U14" s="19">
        <v>0.152798004153611</v>
      </c>
      <c r="V14" s="19"/>
      <c r="W14" s="19">
        <v>0.12141960608218701</v>
      </c>
      <c r="X14" s="19">
        <v>6.8968458530543994E-2</v>
      </c>
      <c r="Y14" s="19"/>
      <c r="Z14" s="19">
        <v>9.4040234635805103E-2</v>
      </c>
      <c r="AA14" s="19">
        <v>0.14276613581536399</v>
      </c>
      <c r="AB14" s="19"/>
      <c r="AC14" s="19">
        <v>8.87254026982498E-2</v>
      </c>
      <c r="AD14" s="19">
        <v>0.17283280152709701</v>
      </c>
      <c r="AE14" s="19">
        <v>0</v>
      </c>
      <c r="AF14" s="19"/>
      <c r="AG14" s="19">
        <v>1.6918842588356402E-2</v>
      </c>
      <c r="AH14" s="19">
        <v>0.18245964897224501</v>
      </c>
      <c r="AI14" s="19"/>
      <c r="AJ14" s="19">
        <v>2.0022027078294001E-2</v>
      </c>
      <c r="AK14" s="19">
        <v>0.15634868629381399</v>
      </c>
      <c r="AL14" s="19"/>
      <c r="AM14" s="19">
        <v>0.119256981806104</v>
      </c>
      <c r="AN14" s="19">
        <v>0.21941710521864599</v>
      </c>
      <c r="AO14" s="19">
        <v>4.30964405437212E-2</v>
      </c>
      <c r="AP14" s="19"/>
      <c r="AQ14" s="19">
        <v>0.15486472562131301</v>
      </c>
      <c r="AR14" s="19">
        <v>0.115013341845932</v>
      </c>
      <c r="AS14" s="19">
        <v>1.8147363003329E-2</v>
      </c>
      <c r="AT14" s="19">
        <v>1.8268555119943599E-2</v>
      </c>
      <c r="AU14" s="19">
        <v>0.191276929798332</v>
      </c>
      <c r="AV14" s="19"/>
      <c r="AW14" s="19">
        <v>8.4941912417287796E-2</v>
      </c>
      <c r="AX14" s="19">
        <v>0.101459714104672</v>
      </c>
      <c r="AY14" s="19">
        <v>0.10519375023229501</v>
      </c>
      <c r="AZ14" s="19">
        <v>0.16916119296207999</v>
      </c>
      <c r="BA14" s="19">
        <v>0.14291114941462399</v>
      </c>
      <c r="BB14" s="19"/>
      <c r="BC14" s="19">
        <v>6.8197506025193394E-2</v>
      </c>
      <c r="BD14" s="19">
        <v>0.11022724848608501</v>
      </c>
      <c r="BE14" s="19">
        <v>0.209285186869309</v>
      </c>
      <c r="BF14" s="19"/>
      <c r="BG14" s="19">
        <v>9.5404407504589506E-2</v>
      </c>
      <c r="BH14" s="19">
        <v>0.12501838746167601</v>
      </c>
      <c r="BI14" s="19">
        <v>0.16806380414599301</v>
      </c>
    </row>
    <row r="15" spans="2:61" x14ac:dyDescent="0.3">
      <c r="B15" s="16" t="s">
        <v>409</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I16"/>
  <sheetViews>
    <sheetView showGridLines="0" workbookViewId="0">
      <pane xSplit="2" topLeftCell="C1" activePane="topRight" state="frozen"/>
      <selection pane="topRight" activeCell="D10" sqref="D10"/>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313</v>
      </c>
      <c r="D7" s="10">
        <v>167</v>
      </c>
      <c r="E7" s="10">
        <v>146</v>
      </c>
      <c r="F7" s="10"/>
      <c r="G7" s="10">
        <v>179</v>
      </c>
      <c r="H7" s="10">
        <v>134</v>
      </c>
      <c r="I7" s="10"/>
      <c r="J7" s="10">
        <v>58</v>
      </c>
      <c r="K7" s="10">
        <v>33</v>
      </c>
      <c r="L7" s="10">
        <v>33</v>
      </c>
      <c r="M7" s="10">
        <v>31</v>
      </c>
      <c r="N7" s="10">
        <v>34</v>
      </c>
      <c r="O7" s="10">
        <v>32</v>
      </c>
      <c r="P7" s="10">
        <v>27</v>
      </c>
      <c r="Q7" s="10">
        <v>21</v>
      </c>
      <c r="R7" s="10">
        <v>44</v>
      </c>
      <c r="S7" s="10"/>
      <c r="T7" s="10">
        <v>184</v>
      </c>
      <c r="U7" s="10">
        <v>129</v>
      </c>
      <c r="V7" s="10"/>
      <c r="W7" s="10">
        <v>251</v>
      </c>
      <c r="X7" s="10">
        <v>62</v>
      </c>
      <c r="Y7" s="10"/>
      <c r="Z7" s="10">
        <v>195</v>
      </c>
      <c r="AA7" s="10">
        <v>118</v>
      </c>
      <c r="AB7" s="10"/>
      <c r="AC7" s="10">
        <v>265</v>
      </c>
      <c r="AD7" s="10">
        <v>48</v>
      </c>
      <c r="AE7" s="10">
        <v>0</v>
      </c>
      <c r="AF7" s="10"/>
      <c r="AG7" s="10">
        <v>313</v>
      </c>
      <c r="AH7" s="10">
        <v>0</v>
      </c>
      <c r="AI7" s="10"/>
      <c r="AJ7" s="10">
        <v>313</v>
      </c>
      <c r="AK7" s="10">
        <v>0</v>
      </c>
      <c r="AL7" s="10"/>
      <c r="AM7" s="10">
        <v>215</v>
      </c>
      <c r="AN7" s="10">
        <v>0</v>
      </c>
      <c r="AO7" s="10">
        <v>88</v>
      </c>
      <c r="AP7" s="10"/>
      <c r="AQ7" s="10">
        <v>0</v>
      </c>
      <c r="AR7" s="10">
        <v>0</v>
      </c>
      <c r="AS7" s="10">
        <v>215</v>
      </c>
      <c r="AT7" s="10">
        <v>88</v>
      </c>
      <c r="AU7" s="10">
        <v>10</v>
      </c>
      <c r="AV7" s="10"/>
      <c r="AW7" s="10">
        <v>56</v>
      </c>
      <c r="AX7" s="10">
        <v>117</v>
      </c>
      <c r="AY7" s="10">
        <v>72</v>
      </c>
      <c r="AZ7" s="10">
        <v>46</v>
      </c>
      <c r="BA7" s="10">
        <v>22</v>
      </c>
      <c r="BB7" s="10"/>
      <c r="BC7" s="10">
        <v>135</v>
      </c>
      <c r="BD7" s="10">
        <v>135</v>
      </c>
      <c r="BE7" s="10">
        <v>23</v>
      </c>
      <c r="BF7" s="10"/>
      <c r="BG7" s="10">
        <v>230</v>
      </c>
      <c r="BH7" s="10">
        <v>22</v>
      </c>
      <c r="BI7" s="10">
        <v>61</v>
      </c>
    </row>
    <row r="8" spans="2:61" ht="30" customHeight="1" x14ac:dyDescent="0.3">
      <c r="B8" s="11" t="s">
        <v>20</v>
      </c>
      <c r="C8" s="11">
        <v>319</v>
      </c>
      <c r="D8" s="11">
        <v>184</v>
      </c>
      <c r="E8" s="11">
        <v>135</v>
      </c>
      <c r="F8" s="11"/>
      <c r="G8" s="11">
        <v>183</v>
      </c>
      <c r="H8" s="11">
        <v>136</v>
      </c>
      <c r="I8" s="11"/>
      <c r="J8" s="11">
        <v>74</v>
      </c>
      <c r="K8" s="11">
        <v>35</v>
      </c>
      <c r="L8" s="11">
        <v>33</v>
      </c>
      <c r="M8" s="11">
        <v>32</v>
      </c>
      <c r="N8" s="11">
        <v>28</v>
      </c>
      <c r="O8" s="11">
        <v>28</v>
      </c>
      <c r="P8" s="11">
        <v>25</v>
      </c>
      <c r="Q8" s="11">
        <v>21</v>
      </c>
      <c r="R8" s="11">
        <v>44</v>
      </c>
      <c r="S8" s="11"/>
      <c r="T8" s="11">
        <v>187</v>
      </c>
      <c r="U8" s="11">
        <v>132</v>
      </c>
      <c r="V8" s="11"/>
      <c r="W8" s="11">
        <v>253</v>
      </c>
      <c r="X8" s="11">
        <v>66</v>
      </c>
      <c r="Y8" s="11"/>
      <c r="Z8" s="11">
        <v>200</v>
      </c>
      <c r="AA8" s="11">
        <v>119</v>
      </c>
      <c r="AB8" s="11"/>
      <c r="AC8" s="11">
        <v>268</v>
      </c>
      <c r="AD8" s="11">
        <v>51</v>
      </c>
      <c r="AE8" s="11">
        <v>0</v>
      </c>
      <c r="AF8" s="11"/>
      <c r="AG8" s="11">
        <v>319</v>
      </c>
      <c r="AH8" s="11">
        <v>0</v>
      </c>
      <c r="AI8" s="11"/>
      <c r="AJ8" s="11">
        <v>319</v>
      </c>
      <c r="AK8" s="11">
        <v>0</v>
      </c>
      <c r="AL8" s="11"/>
      <c r="AM8" s="11">
        <v>219</v>
      </c>
      <c r="AN8" s="11">
        <v>0</v>
      </c>
      <c r="AO8" s="11">
        <v>89</v>
      </c>
      <c r="AP8" s="11"/>
      <c r="AQ8" s="11">
        <v>0</v>
      </c>
      <c r="AR8" s="11">
        <v>0</v>
      </c>
      <c r="AS8" s="11">
        <v>219</v>
      </c>
      <c r="AT8" s="11">
        <v>89</v>
      </c>
      <c r="AU8" s="11">
        <v>11</v>
      </c>
      <c r="AV8" s="11"/>
      <c r="AW8" s="11">
        <v>59</v>
      </c>
      <c r="AX8" s="11">
        <v>120</v>
      </c>
      <c r="AY8" s="11">
        <v>70</v>
      </c>
      <c r="AZ8" s="11">
        <v>48</v>
      </c>
      <c r="BA8" s="11">
        <v>22</v>
      </c>
      <c r="BB8" s="11"/>
      <c r="BC8" s="11">
        <v>138</v>
      </c>
      <c r="BD8" s="11">
        <v>136</v>
      </c>
      <c r="BE8" s="11">
        <v>24</v>
      </c>
      <c r="BF8" s="11"/>
      <c r="BG8" s="11">
        <v>238</v>
      </c>
      <c r="BH8" s="11">
        <v>23</v>
      </c>
      <c r="BI8" s="11">
        <v>59</v>
      </c>
    </row>
    <row r="9" spans="2:61" ht="28.8" x14ac:dyDescent="0.3">
      <c r="B9" s="18" t="s">
        <v>124</v>
      </c>
      <c r="C9" s="17">
        <v>0.77990690710991695</v>
      </c>
      <c r="D9" s="17">
        <v>0.75371395501399197</v>
      </c>
      <c r="E9" s="17">
        <v>0.815500412494371</v>
      </c>
      <c r="F9" s="17"/>
      <c r="G9" s="17">
        <v>0.79601050915599503</v>
      </c>
      <c r="H9" s="17">
        <v>0.75813038011639</v>
      </c>
      <c r="I9" s="17"/>
      <c r="J9" s="17">
        <v>0.74740922550466804</v>
      </c>
      <c r="K9" s="17">
        <v>0.82403005843746402</v>
      </c>
      <c r="L9" s="17">
        <v>0.69096461932548703</v>
      </c>
      <c r="M9" s="17">
        <v>0.76461954491220296</v>
      </c>
      <c r="N9" s="17">
        <v>0.82215783054335301</v>
      </c>
      <c r="O9" s="17">
        <v>0.73033946666562699</v>
      </c>
      <c r="P9" s="17">
        <v>0.88997343729812295</v>
      </c>
      <c r="Q9" s="17">
        <v>0.74348377693491696</v>
      </c>
      <c r="R9" s="17">
        <v>0.83549818069041903</v>
      </c>
      <c r="S9" s="17"/>
      <c r="T9" s="17">
        <v>0.79094996355348601</v>
      </c>
      <c r="U9" s="17">
        <v>0.76421477859359999</v>
      </c>
      <c r="V9" s="17"/>
      <c r="W9" s="17">
        <v>0.78596432505458202</v>
      </c>
      <c r="X9" s="17">
        <v>0.75687127311234303</v>
      </c>
      <c r="Y9" s="17"/>
      <c r="Z9" s="17">
        <v>0.795409573128392</v>
      </c>
      <c r="AA9" s="17">
        <v>0.75376010909550395</v>
      </c>
      <c r="AB9" s="17"/>
      <c r="AC9" s="17">
        <v>0.80704905366104396</v>
      </c>
      <c r="AD9" s="17">
        <v>0.6371058407297</v>
      </c>
      <c r="AE9" s="17">
        <v>0</v>
      </c>
      <c r="AF9" s="17"/>
      <c r="AG9" s="17">
        <v>0.77990690710991695</v>
      </c>
      <c r="AH9" s="17">
        <v>0</v>
      </c>
      <c r="AI9" s="17"/>
      <c r="AJ9" s="17">
        <v>0.77990690710991695</v>
      </c>
      <c r="AK9" s="17">
        <v>0</v>
      </c>
      <c r="AL9" s="17"/>
      <c r="AM9" s="17">
        <v>0.81020485122401498</v>
      </c>
      <c r="AN9" s="17">
        <v>0</v>
      </c>
      <c r="AO9" s="17">
        <v>0.74300602761565704</v>
      </c>
      <c r="AP9" s="17"/>
      <c r="AQ9" s="17">
        <v>0</v>
      </c>
      <c r="AR9" s="17">
        <v>0</v>
      </c>
      <c r="AS9" s="17">
        <v>0.81020485122401498</v>
      </c>
      <c r="AT9" s="17">
        <v>0.74300602761565704</v>
      </c>
      <c r="AU9" s="17">
        <v>0.47559783395269301</v>
      </c>
      <c r="AV9" s="17"/>
      <c r="AW9" s="17">
        <v>0.75814167305205404</v>
      </c>
      <c r="AX9" s="17">
        <v>0.76421077734021803</v>
      </c>
      <c r="AY9" s="17">
        <v>0.82297856820415904</v>
      </c>
      <c r="AZ9" s="17">
        <v>0.77611138723172801</v>
      </c>
      <c r="BA9" s="17">
        <v>0.79426216606302102</v>
      </c>
      <c r="BB9" s="17"/>
      <c r="BC9" s="17">
        <v>0.79807208570181198</v>
      </c>
      <c r="BD9" s="17">
        <v>0.81974082532063197</v>
      </c>
      <c r="BE9" s="17">
        <v>0.54633246347785502</v>
      </c>
      <c r="BF9" s="17"/>
      <c r="BG9" s="17">
        <v>0.78345748832076101</v>
      </c>
      <c r="BH9" s="17">
        <v>0.87359010693333305</v>
      </c>
      <c r="BI9" s="17">
        <v>0.72934414106498502</v>
      </c>
    </row>
    <row r="10" spans="2:61" ht="43.2" x14ac:dyDescent="0.3">
      <c r="B10" s="18" t="s">
        <v>125</v>
      </c>
      <c r="C10" s="17">
        <v>0.216343585044487</v>
      </c>
      <c r="D10" s="17">
        <v>0.23977730681672599</v>
      </c>
      <c r="E10" s="17">
        <v>0.184499587505629</v>
      </c>
      <c r="F10" s="17"/>
      <c r="G10" s="17">
        <v>0.19746724599438101</v>
      </c>
      <c r="H10" s="17">
        <v>0.24186961988361</v>
      </c>
      <c r="I10" s="17"/>
      <c r="J10" s="17">
        <v>0.25259077449533202</v>
      </c>
      <c r="K10" s="17">
        <v>0.17596994156253601</v>
      </c>
      <c r="L10" s="17">
        <v>0.30903538067451303</v>
      </c>
      <c r="M10" s="17">
        <v>0.23538045508779701</v>
      </c>
      <c r="N10" s="17">
        <v>0.17784216945664699</v>
      </c>
      <c r="O10" s="17">
        <v>0.26966053333437301</v>
      </c>
      <c r="P10" s="17">
        <v>0.110026562701877</v>
      </c>
      <c r="Q10" s="17">
        <v>0.25651622306508298</v>
      </c>
      <c r="R10" s="17">
        <v>0.13749525164217999</v>
      </c>
      <c r="S10" s="17"/>
      <c r="T10" s="17">
        <v>0.20905003644651399</v>
      </c>
      <c r="U10" s="17">
        <v>0.226707681481396</v>
      </c>
      <c r="V10" s="17"/>
      <c r="W10" s="17">
        <v>0.20930020178582201</v>
      </c>
      <c r="X10" s="17">
        <v>0.24312872688765699</v>
      </c>
      <c r="Y10" s="17"/>
      <c r="Z10" s="17">
        <v>0.19861780291703701</v>
      </c>
      <c r="AA10" s="17">
        <v>0.24623989090449599</v>
      </c>
      <c r="AB10" s="17"/>
      <c r="AC10" s="17">
        <v>0.188488770906068</v>
      </c>
      <c r="AD10" s="17">
        <v>0.3628941592703</v>
      </c>
      <c r="AE10" s="17">
        <v>0</v>
      </c>
      <c r="AF10" s="17"/>
      <c r="AG10" s="17">
        <v>0.216343585044487</v>
      </c>
      <c r="AH10" s="17">
        <v>0</v>
      </c>
      <c r="AI10" s="17"/>
      <c r="AJ10" s="17">
        <v>0.216343585044487</v>
      </c>
      <c r="AK10" s="17">
        <v>0</v>
      </c>
      <c r="AL10" s="17"/>
      <c r="AM10" s="17">
        <v>0.18433462234053499</v>
      </c>
      <c r="AN10" s="17">
        <v>0</v>
      </c>
      <c r="AO10" s="17">
        <v>0.25699397238434302</v>
      </c>
      <c r="AP10" s="17"/>
      <c r="AQ10" s="17">
        <v>0</v>
      </c>
      <c r="AR10" s="17">
        <v>0</v>
      </c>
      <c r="AS10" s="17">
        <v>0.18433462234053499</v>
      </c>
      <c r="AT10" s="17">
        <v>0.25699397238434302</v>
      </c>
      <c r="AU10" s="17">
        <v>0.52440216604730705</v>
      </c>
      <c r="AV10" s="17"/>
      <c r="AW10" s="17">
        <v>0.24185832694794601</v>
      </c>
      <c r="AX10" s="17">
        <v>0.235789222659782</v>
      </c>
      <c r="AY10" s="17">
        <v>0.17702143179584101</v>
      </c>
      <c r="AZ10" s="17">
        <v>0.198918454414374</v>
      </c>
      <c r="BA10" s="17">
        <v>0.20573783393698</v>
      </c>
      <c r="BB10" s="17"/>
      <c r="BC10" s="17">
        <v>0.20192791429818799</v>
      </c>
      <c r="BD10" s="17">
        <v>0.180259174679368</v>
      </c>
      <c r="BE10" s="17">
        <v>0.45366753652214498</v>
      </c>
      <c r="BF10" s="17"/>
      <c r="BG10" s="17">
        <v>0.21654251167923899</v>
      </c>
      <c r="BH10" s="17">
        <v>0.126409893066667</v>
      </c>
      <c r="BI10" s="17">
        <v>0.25024424822832197</v>
      </c>
    </row>
    <row r="11" spans="2:61" x14ac:dyDescent="0.3">
      <c r="B11" s="18" t="s">
        <v>85</v>
      </c>
      <c r="C11" s="19">
        <v>3.7495078455969601E-3</v>
      </c>
      <c r="D11" s="19">
        <v>6.5087381692813997E-3</v>
      </c>
      <c r="E11" s="19">
        <v>0</v>
      </c>
      <c r="F11" s="19"/>
      <c r="G11" s="19">
        <v>6.5222448496238296E-3</v>
      </c>
      <c r="H11" s="19">
        <v>0</v>
      </c>
      <c r="I11" s="19"/>
      <c r="J11" s="19">
        <v>0</v>
      </c>
      <c r="K11" s="19">
        <v>0</v>
      </c>
      <c r="L11" s="19">
        <v>0</v>
      </c>
      <c r="M11" s="19">
        <v>0</v>
      </c>
      <c r="N11" s="19">
        <v>0</v>
      </c>
      <c r="O11" s="19">
        <v>0</v>
      </c>
      <c r="P11" s="19">
        <v>0</v>
      </c>
      <c r="Q11" s="19">
        <v>0</v>
      </c>
      <c r="R11" s="19">
        <v>2.7006567667400599E-2</v>
      </c>
      <c r="S11" s="19"/>
      <c r="T11" s="19">
        <v>0</v>
      </c>
      <c r="U11" s="19">
        <v>9.0775399250044193E-3</v>
      </c>
      <c r="V11" s="19"/>
      <c r="W11" s="19">
        <v>4.7354731595959203E-3</v>
      </c>
      <c r="X11" s="19">
        <v>0</v>
      </c>
      <c r="Y11" s="19"/>
      <c r="Z11" s="19">
        <v>5.9726239545714504E-3</v>
      </c>
      <c r="AA11" s="19">
        <v>0</v>
      </c>
      <c r="AB11" s="19"/>
      <c r="AC11" s="19">
        <v>4.4621754328881304E-3</v>
      </c>
      <c r="AD11" s="19">
        <v>0</v>
      </c>
      <c r="AE11" s="19">
        <v>0</v>
      </c>
      <c r="AF11" s="19"/>
      <c r="AG11" s="19">
        <v>3.7495078455969601E-3</v>
      </c>
      <c r="AH11" s="19">
        <v>0</v>
      </c>
      <c r="AI11" s="19"/>
      <c r="AJ11" s="19">
        <v>3.7495078455969601E-3</v>
      </c>
      <c r="AK11" s="19">
        <v>0</v>
      </c>
      <c r="AL11" s="19"/>
      <c r="AM11" s="19">
        <v>5.4605264354506498E-3</v>
      </c>
      <c r="AN11" s="19">
        <v>0</v>
      </c>
      <c r="AO11" s="19">
        <v>0</v>
      </c>
      <c r="AP11" s="19"/>
      <c r="AQ11" s="19">
        <v>0</v>
      </c>
      <c r="AR11" s="19">
        <v>0</v>
      </c>
      <c r="AS11" s="19">
        <v>5.4605264354506498E-3</v>
      </c>
      <c r="AT11" s="19">
        <v>0</v>
      </c>
      <c r="AU11" s="19">
        <v>0</v>
      </c>
      <c r="AV11" s="19"/>
      <c r="AW11" s="19">
        <v>0</v>
      </c>
      <c r="AX11" s="19">
        <v>0</v>
      </c>
      <c r="AY11" s="19">
        <v>0</v>
      </c>
      <c r="AZ11" s="19">
        <v>2.4970158353898399E-2</v>
      </c>
      <c r="BA11" s="19">
        <v>0</v>
      </c>
      <c r="BB11" s="19"/>
      <c r="BC11" s="19">
        <v>0</v>
      </c>
      <c r="BD11" s="19">
        <v>0</v>
      </c>
      <c r="BE11" s="19">
        <v>0</v>
      </c>
      <c r="BF11" s="19"/>
      <c r="BG11" s="19">
        <v>0</v>
      </c>
      <c r="BH11" s="19">
        <v>0</v>
      </c>
      <c r="BI11" s="19">
        <v>2.0411610706692802E-2</v>
      </c>
    </row>
    <row r="12" spans="2:61" x14ac:dyDescent="0.3">
      <c r="B12" s="16" t="s">
        <v>410</v>
      </c>
    </row>
    <row r="13" spans="2:61" x14ac:dyDescent="0.3">
      <c r="B13" t="s">
        <v>81</v>
      </c>
    </row>
    <row r="14" spans="2:61" x14ac:dyDescent="0.3">
      <c r="B14" t="s">
        <v>82</v>
      </c>
    </row>
    <row r="16" spans="2:61" x14ac:dyDescent="0.3">
      <c r="B1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17"/>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246</v>
      </c>
      <c r="D7" s="10">
        <v>127</v>
      </c>
      <c r="E7" s="10">
        <v>119</v>
      </c>
      <c r="F7" s="10"/>
      <c r="G7" s="10">
        <v>144</v>
      </c>
      <c r="H7" s="10">
        <v>102</v>
      </c>
      <c r="I7" s="10"/>
      <c r="J7" s="10">
        <v>44</v>
      </c>
      <c r="K7" s="10">
        <v>27</v>
      </c>
      <c r="L7" s="10">
        <v>23</v>
      </c>
      <c r="M7" s="10">
        <v>24</v>
      </c>
      <c r="N7" s="10">
        <v>28</v>
      </c>
      <c r="O7" s="10">
        <v>23</v>
      </c>
      <c r="P7" s="10">
        <v>24</v>
      </c>
      <c r="Q7" s="10">
        <v>16</v>
      </c>
      <c r="R7" s="10">
        <v>37</v>
      </c>
      <c r="S7" s="10"/>
      <c r="T7" s="10">
        <v>147</v>
      </c>
      <c r="U7" s="10">
        <v>99</v>
      </c>
      <c r="V7" s="10"/>
      <c r="W7" s="10">
        <v>198</v>
      </c>
      <c r="X7" s="10">
        <v>48</v>
      </c>
      <c r="Y7" s="10"/>
      <c r="Z7" s="10">
        <v>156</v>
      </c>
      <c r="AA7" s="10">
        <v>90</v>
      </c>
      <c r="AB7" s="10"/>
      <c r="AC7" s="10">
        <v>215</v>
      </c>
      <c r="AD7" s="10">
        <v>31</v>
      </c>
      <c r="AE7" s="10">
        <v>0</v>
      </c>
      <c r="AF7" s="10"/>
      <c r="AG7" s="10">
        <v>246</v>
      </c>
      <c r="AH7" s="10">
        <v>0</v>
      </c>
      <c r="AI7" s="10"/>
      <c r="AJ7" s="10">
        <v>246</v>
      </c>
      <c r="AK7" s="10">
        <v>0</v>
      </c>
      <c r="AL7" s="10"/>
      <c r="AM7" s="10">
        <v>174</v>
      </c>
      <c r="AN7" s="10">
        <v>0</v>
      </c>
      <c r="AO7" s="10">
        <v>67</v>
      </c>
      <c r="AP7" s="10"/>
      <c r="AQ7" s="10">
        <v>0</v>
      </c>
      <c r="AR7" s="10">
        <v>0</v>
      </c>
      <c r="AS7" s="10">
        <v>174</v>
      </c>
      <c r="AT7" s="10">
        <v>67</v>
      </c>
      <c r="AU7" s="10">
        <v>5</v>
      </c>
      <c r="AV7" s="10"/>
      <c r="AW7" s="10">
        <v>43</v>
      </c>
      <c r="AX7" s="10">
        <v>90</v>
      </c>
      <c r="AY7" s="10">
        <v>60</v>
      </c>
      <c r="AZ7" s="10">
        <v>35</v>
      </c>
      <c r="BA7" s="10">
        <v>18</v>
      </c>
      <c r="BB7" s="10"/>
      <c r="BC7" s="10">
        <v>108</v>
      </c>
      <c r="BD7" s="10">
        <v>112</v>
      </c>
      <c r="BE7" s="10">
        <v>13</v>
      </c>
      <c r="BF7" s="10"/>
      <c r="BG7" s="10">
        <v>183</v>
      </c>
      <c r="BH7" s="10">
        <v>19</v>
      </c>
      <c r="BI7" s="10">
        <v>44</v>
      </c>
    </row>
    <row r="8" spans="2:61" ht="30" customHeight="1" x14ac:dyDescent="0.3">
      <c r="B8" s="11" t="s">
        <v>20</v>
      </c>
      <c r="C8" s="11">
        <v>249</v>
      </c>
      <c r="D8" s="11">
        <v>139</v>
      </c>
      <c r="E8" s="11">
        <v>110</v>
      </c>
      <c r="F8" s="11"/>
      <c r="G8" s="11">
        <v>146</v>
      </c>
      <c r="H8" s="11">
        <v>103</v>
      </c>
      <c r="I8" s="11"/>
      <c r="J8" s="11">
        <v>55</v>
      </c>
      <c r="K8" s="11">
        <v>29</v>
      </c>
      <c r="L8" s="11">
        <v>23</v>
      </c>
      <c r="M8" s="11">
        <v>24</v>
      </c>
      <c r="N8" s="11">
        <v>23</v>
      </c>
      <c r="O8" s="11">
        <v>20</v>
      </c>
      <c r="P8" s="11">
        <v>22</v>
      </c>
      <c r="Q8" s="11">
        <v>15</v>
      </c>
      <c r="R8" s="11">
        <v>37</v>
      </c>
      <c r="S8" s="11"/>
      <c r="T8" s="11">
        <v>148</v>
      </c>
      <c r="U8" s="11">
        <v>101</v>
      </c>
      <c r="V8" s="11"/>
      <c r="W8" s="11">
        <v>199</v>
      </c>
      <c r="X8" s="11">
        <v>50</v>
      </c>
      <c r="Y8" s="11"/>
      <c r="Z8" s="11">
        <v>159</v>
      </c>
      <c r="AA8" s="11">
        <v>90</v>
      </c>
      <c r="AB8" s="11"/>
      <c r="AC8" s="11">
        <v>216</v>
      </c>
      <c r="AD8" s="11">
        <v>32</v>
      </c>
      <c r="AE8" s="11">
        <v>0</v>
      </c>
      <c r="AF8" s="11"/>
      <c r="AG8" s="11">
        <v>249</v>
      </c>
      <c r="AH8" s="11">
        <v>0</v>
      </c>
      <c r="AI8" s="11"/>
      <c r="AJ8" s="11">
        <v>249</v>
      </c>
      <c r="AK8" s="11">
        <v>0</v>
      </c>
      <c r="AL8" s="11"/>
      <c r="AM8" s="11">
        <v>177</v>
      </c>
      <c r="AN8" s="11">
        <v>0</v>
      </c>
      <c r="AO8" s="11">
        <v>66</v>
      </c>
      <c r="AP8" s="11"/>
      <c r="AQ8" s="11">
        <v>0</v>
      </c>
      <c r="AR8" s="11">
        <v>0</v>
      </c>
      <c r="AS8" s="11">
        <v>177</v>
      </c>
      <c r="AT8" s="11">
        <v>66</v>
      </c>
      <c r="AU8" s="11">
        <v>5</v>
      </c>
      <c r="AV8" s="11"/>
      <c r="AW8" s="11">
        <v>45</v>
      </c>
      <c r="AX8" s="11">
        <v>91</v>
      </c>
      <c r="AY8" s="11">
        <v>58</v>
      </c>
      <c r="AZ8" s="11">
        <v>37</v>
      </c>
      <c r="BA8" s="11">
        <v>17</v>
      </c>
      <c r="BB8" s="11"/>
      <c r="BC8" s="11">
        <v>110</v>
      </c>
      <c r="BD8" s="11">
        <v>111</v>
      </c>
      <c r="BE8" s="11">
        <v>13</v>
      </c>
      <c r="BF8" s="11"/>
      <c r="BG8" s="11">
        <v>186</v>
      </c>
      <c r="BH8" s="11">
        <v>20</v>
      </c>
      <c r="BI8" s="11">
        <v>43</v>
      </c>
    </row>
    <row r="9" spans="2:61" ht="28.8" x14ac:dyDescent="0.3">
      <c r="B9" s="18" t="s">
        <v>126</v>
      </c>
      <c r="C9" s="17">
        <v>0.74928375852706297</v>
      </c>
      <c r="D9" s="17">
        <v>0.71666875312224498</v>
      </c>
      <c r="E9" s="17">
        <v>0.79024622873376305</v>
      </c>
      <c r="F9" s="17"/>
      <c r="G9" s="17">
        <v>0.73231776104033197</v>
      </c>
      <c r="H9" s="17">
        <v>0.77337282043961597</v>
      </c>
      <c r="I9" s="17"/>
      <c r="J9" s="17">
        <v>0.74436070347176098</v>
      </c>
      <c r="K9" s="17">
        <v>0.563369660155006</v>
      </c>
      <c r="L9" s="17">
        <v>0.82756329271755702</v>
      </c>
      <c r="M9" s="17">
        <v>0.616336694276723</v>
      </c>
      <c r="N9" s="17">
        <v>0.71541422407408695</v>
      </c>
      <c r="O9" s="17">
        <v>0.77794869147869405</v>
      </c>
      <c r="P9" s="17">
        <v>0.91488557970835205</v>
      </c>
      <c r="Q9" s="17">
        <v>0.80631008132498005</v>
      </c>
      <c r="R9" s="17">
        <v>0.82615464587794396</v>
      </c>
      <c r="S9" s="17"/>
      <c r="T9" s="17">
        <v>0.74180932221811502</v>
      </c>
      <c r="U9" s="17">
        <v>0.760276463904209</v>
      </c>
      <c r="V9" s="17"/>
      <c r="W9" s="17">
        <v>0.732327122436916</v>
      </c>
      <c r="X9" s="17">
        <v>0.81624648704470804</v>
      </c>
      <c r="Y9" s="17"/>
      <c r="Z9" s="17">
        <v>0.73303382353129698</v>
      </c>
      <c r="AA9" s="17">
        <v>0.77820529843271302</v>
      </c>
      <c r="AB9" s="17"/>
      <c r="AC9" s="17">
        <v>0.77811405640057296</v>
      </c>
      <c r="AD9" s="17">
        <v>0.55714068426080299</v>
      </c>
      <c r="AE9" s="17">
        <v>0</v>
      </c>
      <c r="AF9" s="17"/>
      <c r="AG9" s="17">
        <v>0.74928375852706297</v>
      </c>
      <c r="AH9" s="17">
        <v>0</v>
      </c>
      <c r="AI9" s="17"/>
      <c r="AJ9" s="17">
        <v>0.74928375852706297</v>
      </c>
      <c r="AK9" s="17">
        <v>0</v>
      </c>
      <c r="AL9" s="17"/>
      <c r="AM9" s="17">
        <v>0.79900011359468204</v>
      </c>
      <c r="AN9" s="17">
        <v>0</v>
      </c>
      <c r="AO9" s="17">
        <v>0.62941268013692098</v>
      </c>
      <c r="AP9" s="17"/>
      <c r="AQ9" s="17">
        <v>0</v>
      </c>
      <c r="AR9" s="17">
        <v>0</v>
      </c>
      <c r="AS9" s="17">
        <v>0.79900011359468204</v>
      </c>
      <c r="AT9" s="17">
        <v>0.62941268013692098</v>
      </c>
      <c r="AU9" s="17">
        <v>0.57716658630297202</v>
      </c>
      <c r="AV9" s="17"/>
      <c r="AW9" s="17">
        <v>0.64176889358842504</v>
      </c>
      <c r="AX9" s="17">
        <v>0.74622363638551004</v>
      </c>
      <c r="AY9" s="17">
        <v>0.780033650377987</v>
      </c>
      <c r="AZ9" s="17">
        <v>0.77221796124715303</v>
      </c>
      <c r="BA9" s="17">
        <v>0.89145197184273195</v>
      </c>
      <c r="BB9" s="17"/>
      <c r="BC9" s="17">
        <v>0.83611179623561005</v>
      </c>
      <c r="BD9" s="17">
        <v>0.73216998438737002</v>
      </c>
      <c r="BE9" s="17">
        <v>0.45459060326163098</v>
      </c>
      <c r="BF9" s="17"/>
      <c r="BG9" s="17">
        <v>0.72744309369307403</v>
      </c>
      <c r="BH9" s="17">
        <v>0.83485331401853602</v>
      </c>
      <c r="BI9" s="17">
        <v>0.80493136122087905</v>
      </c>
    </row>
    <row r="10" spans="2:61" ht="43.2" x14ac:dyDescent="0.3">
      <c r="B10" s="18" t="s">
        <v>127</v>
      </c>
      <c r="C10" s="17">
        <v>0.21861732599751801</v>
      </c>
      <c r="D10" s="17">
        <v>0.25189273442365001</v>
      </c>
      <c r="E10" s="17">
        <v>0.176825429618749</v>
      </c>
      <c r="F10" s="17"/>
      <c r="G10" s="17">
        <v>0.231852612606117</v>
      </c>
      <c r="H10" s="17">
        <v>0.19982528982079201</v>
      </c>
      <c r="I10" s="17"/>
      <c r="J10" s="17">
        <v>0.23083437338422</v>
      </c>
      <c r="K10" s="17">
        <v>0.36381608909725599</v>
      </c>
      <c r="L10" s="17">
        <v>0.17243670728244301</v>
      </c>
      <c r="M10" s="17">
        <v>0.30601824217581902</v>
      </c>
      <c r="N10" s="17">
        <v>0.25415180408107402</v>
      </c>
      <c r="O10" s="17">
        <v>0.17853874543235901</v>
      </c>
      <c r="P10" s="17">
        <v>3.8514620858061198E-2</v>
      </c>
      <c r="Q10" s="17">
        <v>0.19368991867502</v>
      </c>
      <c r="R10" s="17">
        <v>0.17384535412205601</v>
      </c>
      <c r="S10" s="17"/>
      <c r="T10" s="17">
        <v>0.22502555713265299</v>
      </c>
      <c r="U10" s="17">
        <v>0.20919269597252799</v>
      </c>
      <c r="V10" s="17"/>
      <c r="W10" s="17">
        <v>0.230986366755424</v>
      </c>
      <c r="X10" s="17">
        <v>0.169771274581897</v>
      </c>
      <c r="Y10" s="17"/>
      <c r="Z10" s="17">
        <v>0.24507223525704799</v>
      </c>
      <c r="AA10" s="17">
        <v>0.17153303218039201</v>
      </c>
      <c r="AB10" s="17"/>
      <c r="AC10" s="17">
        <v>0.18966415026403899</v>
      </c>
      <c r="AD10" s="17">
        <v>0.41157933490945497</v>
      </c>
      <c r="AE10" s="17">
        <v>0</v>
      </c>
      <c r="AF10" s="17"/>
      <c r="AG10" s="17">
        <v>0.21861732599751801</v>
      </c>
      <c r="AH10" s="17">
        <v>0</v>
      </c>
      <c r="AI10" s="17"/>
      <c r="AJ10" s="17">
        <v>0.21861732599751801</v>
      </c>
      <c r="AK10" s="17">
        <v>0</v>
      </c>
      <c r="AL10" s="17"/>
      <c r="AM10" s="17">
        <v>0.16868037987116899</v>
      </c>
      <c r="AN10" s="17">
        <v>0</v>
      </c>
      <c r="AO10" s="17">
        <v>0.336533768275175</v>
      </c>
      <c r="AP10" s="17"/>
      <c r="AQ10" s="17">
        <v>0</v>
      </c>
      <c r="AR10" s="17">
        <v>0</v>
      </c>
      <c r="AS10" s="17">
        <v>0.16868037987116899</v>
      </c>
      <c r="AT10" s="17">
        <v>0.336533768275175</v>
      </c>
      <c r="AU10" s="17">
        <v>0.42283341369702798</v>
      </c>
      <c r="AV10" s="17"/>
      <c r="AW10" s="17">
        <v>0.32782737345093299</v>
      </c>
      <c r="AX10" s="17">
        <v>0.21412449946159301</v>
      </c>
      <c r="AY10" s="17">
        <v>0.18618482064165601</v>
      </c>
      <c r="AZ10" s="17">
        <v>0.227782038752847</v>
      </c>
      <c r="BA10" s="17">
        <v>4.8708798976855698E-2</v>
      </c>
      <c r="BB10" s="17"/>
      <c r="BC10" s="17">
        <v>0.16388820376439001</v>
      </c>
      <c r="BD10" s="17">
        <v>0.21178542111329399</v>
      </c>
      <c r="BE10" s="17">
        <v>0.54540939673836897</v>
      </c>
      <c r="BF10" s="17"/>
      <c r="BG10" s="17">
        <v>0.240624264102692</v>
      </c>
      <c r="BH10" s="17">
        <v>0.113433373702529</v>
      </c>
      <c r="BI10" s="17">
        <v>0.17131178401203701</v>
      </c>
    </row>
    <row r="11" spans="2:61" x14ac:dyDescent="0.3">
      <c r="B11" s="18" t="s">
        <v>89</v>
      </c>
      <c r="C11" s="17">
        <v>1.1998572003029199E-2</v>
      </c>
      <c r="D11" s="17">
        <v>1.42215224609727E-2</v>
      </c>
      <c r="E11" s="17">
        <v>9.2066809463125301E-3</v>
      </c>
      <c r="F11" s="17"/>
      <c r="G11" s="17">
        <v>1.34937961065452E-2</v>
      </c>
      <c r="H11" s="17">
        <v>9.87558772044244E-3</v>
      </c>
      <c r="I11" s="17"/>
      <c r="J11" s="17">
        <v>0</v>
      </c>
      <c r="K11" s="17">
        <v>3.71856300841132E-2</v>
      </c>
      <c r="L11" s="17">
        <v>0</v>
      </c>
      <c r="M11" s="17">
        <v>4.1686019298145201E-2</v>
      </c>
      <c r="N11" s="17">
        <v>0</v>
      </c>
      <c r="O11" s="17">
        <v>4.3512563088947E-2</v>
      </c>
      <c r="P11" s="17">
        <v>0</v>
      </c>
      <c r="Q11" s="17">
        <v>0</v>
      </c>
      <c r="R11" s="17">
        <v>0</v>
      </c>
      <c r="S11" s="17"/>
      <c r="T11" s="17">
        <v>1.33009432216797E-2</v>
      </c>
      <c r="U11" s="17">
        <v>1.00831656089498E-2</v>
      </c>
      <c r="V11" s="17"/>
      <c r="W11" s="17">
        <v>1.5036910248209599E-2</v>
      </c>
      <c r="X11" s="17">
        <v>0</v>
      </c>
      <c r="Y11" s="17"/>
      <c r="Z11" s="17">
        <v>5.5691545535240996E-3</v>
      </c>
      <c r="AA11" s="17">
        <v>2.3441611829612501E-2</v>
      </c>
      <c r="AB11" s="17"/>
      <c r="AC11" s="17">
        <v>9.1054739196461797E-3</v>
      </c>
      <c r="AD11" s="17">
        <v>3.1279980829741802E-2</v>
      </c>
      <c r="AE11" s="17">
        <v>0</v>
      </c>
      <c r="AF11" s="17"/>
      <c r="AG11" s="17">
        <v>1.1998572003029199E-2</v>
      </c>
      <c r="AH11" s="17">
        <v>0</v>
      </c>
      <c r="AI11" s="17"/>
      <c r="AJ11" s="17">
        <v>1.1998572003029199E-2</v>
      </c>
      <c r="AK11" s="17">
        <v>0</v>
      </c>
      <c r="AL11" s="17"/>
      <c r="AM11" s="17">
        <v>1.1821783506537301E-2</v>
      </c>
      <c r="AN11" s="17">
        <v>0</v>
      </c>
      <c r="AO11" s="17">
        <v>1.34254996939061E-2</v>
      </c>
      <c r="AP11" s="17"/>
      <c r="AQ11" s="17">
        <v>0</v>
      </c>
      <c r="AR11" s="17">
        <v>0</v>
      </c>
      <c r="AS11" s="17">
        <v>1.1821783506537301E-2</v>
      </c>
      <c r="AT11" s="17">
        <v>1.34254996939061E-2</v>
      </c>
      <c r="AU11" s="17">
        <v>0</v>
      </c>
      <c r="AV11" s="17"/>
      <c r="AW11" s="17">
        <v>0</v>
      </c>
      <c r="AX11" s="17">
        <v>2.0798403508415698E-2</v>
      </c>
      <c r="AY11" s="17">
        <v>1.8674557457868599E-2</v>
      </c>
      <c r="AZ11" s="17">
        <v>0</v>
      </c>
      <c r="BA11" s="17">
        <v>0</v>
      </c>
      <c r="BB11" s="17"/>
      <c r="BC11" s="17">
        <v>0</v>
      </c>
      <c r="BD11" s="17">
        <v>2.6786639288033501E-2</v>
      </c>
      <c r="BE11" s="17">
        <v>0</v>
      </c>
      <c r="BF11" s="17"/>
      <c r="BG11" s="17">
        <v>1.0573484929835E-2</v>
      </c>
      <c r="BH11" s="17">
        <v>0</v>
      </c>
      <c r="BI11" s="17">
        <v>2.3756854767084501E-2</v>
      </c>
    </row>
    <row r="12" spans="2:61" x14ac:dyDescent="0.3">
      <c r="B12" s="18" t="s">
        <v>85</v>
      </c>
      <c r="C12" s="19">
        <v>2.0100343472389599E-2</v>
      </c>
      <c r="D12" s="19">
        <v>1.7216989993133001E-2</v>
      </c>
      <c r="E12" s="19">
        <v>2.3721660701175901E-2</v>
      </c>
      <c r="F12" s="19"/>
      <c r="G12" s="19">
        <v>2.23358302470065E-2</v>
      </c>
      <c r="H12" s="19">
        <v>1.69263020191503E-2</v>
      </c>
      <c r="I12" s="19"/>
      <c r="J12" s="19">
        <v>2.48049231440199E-2</v>
      </c>
      <c r="K12" s="19">
        <v>3.5628620663624801E-2</v>
      </c>
      <c r="L12" s="19">
        <v>0</v>
      </c>
      <c r="M12" s="19">
        <v>3.5959044249312198E-2</v>
      </c>
      <c r="N12" s="19">
        <v>3.0433971844839501E-2</v>
      </c>
      <c r="O12" s="19">
        <v>0</v>
      </c>
      <c r="P12" s="19">
        <v>4.6599799433586303E-2</v>
      </c>
      <c r="Q12" s="19">
        <v>0</v>
      </c>
      <c r="R12" s="19">
        <v>0</v>
      </c>
      <c r="S12" s="19"/>
      <c r="T12" s="19">
        <v>1.9864177427552601E-2</v>
      </c>
      <c r="U12" s="19">
        <v>2.0447674514313102E-2</v>
      </c>
      <c r="V12" s="19"/>
      <c r="W12" s="19">
        <v>2.16496005594508E-2</v>
      </c>
      <c r="X12" s="19">
        <v>1.39822383733953E-2</v>
      </c>
      <c r="Y12" s="19"/>
      <c r="Z12" s="19">
        <v>1.6324786658130599E-2</v>
      </c>
      <c r="AA12" s="19">
        <v>2.68200575572821E-2</v>
      </c>
      <c r="AB12" s="19"/>
      <c r="AC12" s="19">
        <v>2.31163194157421E-2</v>
      </c>
      <c r="AD12" s="19">
        <v>0</v>
      </c>
      <c r="AE12" s="19">
        <v>0</v>
      </c>
      <c r="AF12" s="19"/>
      <c r="AG12" s="19">
        <v>2.0100343472389599E-2</v>
      </c>
      <c r="AH12" s="19">
        <v>0</v>
      </c>
      <c r="AI12" s="19"/>
      <c r="AJ12" s="19">
        <v>2.0100343472389599E-2</v>
      </c>
      <c r="AK12" s="19">
        <v>0</v>
      </c>
      <c r="AL12" s="19"/>
      <c r="AM12" s="19">
        <v>2.0497723027611901E-2</v>
      </c>
      <c r="AN12" s="19">
        <v>0</v>
      </c>
      <c r="AO12" s="19">
        <v>2.06280518939983E-2</v>
      </c>
      <c r="AP12" s="19"/>
      <c r="AQ12" s="19">
        <v>0</v>
      </c>
      <c r="AR12" s="19">
        <v>0</v>
      </c>
      <c r="AS12" s="19">
        <v>2.0497723027611901E-2</v>
      </c>
      <c r="AT12" s="19">
        <v>2.06280518939983E-2</v>
      </c>
      <c r="AU12" s="19">
        <v>0</v>
      </c>
      <c r="AV12" s="19"/>
      <c r="AW12" s="19">
        <v>3.0403732960641399E-2</v>
      </c>
      <c r="AX12" s="19">
        <v>1.8853460644481301E-2</v>
      </c>
      <c r="AY12" s="19">
        <v>1.51069715224876E-2</v>
      </c>
      <c r="AZ12" s="19">
        <v>0</v>
      </c>
      <c r="BA12" s="19">
        <v>5.9839229180412699E-2</v>
      </c>
      <c r="BB12" s="19"/>
      <c r="BC12" s="19">
        <v>0</v>
      </c>
      <c r="BD12" s="19">
        <v>2.9257955211303099E-2</v>
      </c>
      <c r="BE12" s="19">
        <v>0</v>
      </c>
      <c r="BF12" s="19"/>
      <c r="BG12" s="19">
        <v>2.1359157274399E-2</v>
      </c>
      <c r="BH12" s="19">
        <v>5.17133122789349E-2</v>
      </c>
      <c r="BI12" s="19">
        <v>0</v>
      </c>
    </row>
    <row r="13" spans="2:61" x14ac:dyDescent="0.3">
      <c r="B13" s="16" t="s">
        <v>411</v>
      </c>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18"/>
  <sheetViews>
    <sheetView showGridLines="0" topLeftCell="A5"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66</v>
      </c>
      <c r="D7" s="10">
        <v>39</v>
      </c>
      <c r="E7" s="10">
        <v>27</v>
      </c>
      <c r="F7" s="10"/>
      <c r="G7" s="10">
        <v>34</v>
      </c>
      <c r="H7" s="10">
        <v>32</v>
      </c>
      <c r="I7" s="10"/>
      <c r="J7" s="10">
        <v>14</v>
      </c>
      <c r="K7" s="10">
        <v>6</v>
      </c>
      <c r="L7" s="10">
        <v>10</v>
      </c>
      <c r="M7" s="10">
        <v>7</v>
      </c>
      <c r="N7" s="10">
        <v>6</v>
      </c>
      <c r="O7" s="10">
        <v>9</v>
      </c>
      <c r="P7" s="10">
        <v>3</v>
      </c>
      <c r="Q7" s="10">
        <v>5</v>
      </c>
      <c r="R7" s="10">
        <v>6</v>
      </c>
      <c r="S7" s="10"/>
      <c r="T7" s="10">
        <v>37</v>
      </c>
      <c r="U7" s="10">
        <v>29</v>
      </c>
      <c r="V7" s="10"/>
      <c r="W7" s="10">
        <v>52</v>
      </c>
      <c r="X7" s="10">
        <v>14</v>
      </c>
      <c r="Y7" s="10"/>
      <c r="Z7" s="10">
        <v>38</v>
      </c>
      <c r="AA7" s="10">
        <v>28</v>
      </c>
      <c r="AB7" s="10"/>
      <c r="AC7" s="10">
        <v>49</v>
      </c>
      <c r="AD7" s="10">
        <v>17</v>
      </c>
      <c r="AE7" s="10">
        <v>0</v>
      </c>
      <c r="AF7" s="10"/>
      <c r="AG7" s="10">
        <v>66</v>
      </c>
      <c r="AH7" s="10">
        <v>0</v>
      </c>
      <c r="AI7" s="10"/>
      <c r="AJ7" s="10">
        <v>66</v>
      </c>
      <c r="AK7" s="10">
        <v>0</v>
      </c>
      <c r="AL7" s="10"/>
      <c r="AM7" s="10">
        <v>40</v>
      </c>
      <c r="AN7" s="10">
        <v>0</v>
      </c>
      <c r="AO7" s="10">
        <v>21</v>
      </c>
      <c r="AP7" s="10"/>
      <c r="AQ7" s="10">
        <v>0</v>
      </c>
      <c r="AR7" s="10">
        <v>0</v>
      </c>
      <c r="AS7" s="10">
        <v>40</v>
      </c>
      <c r="AT7" s="10">
        <v>21</v>
      </c>
      <c r="AU7" s="10">
        <v>5</v>
      </c>
      <c r="AV7" s="10"/>
      <c r="AW7" s="10">
        <v>13</v>
      </c>
      <c r="AX7" s="10">
        <v>27</v>
      </c>
      <c r="AY7" s="10">
        <v>12</v>
      </c>
      <c r="AZ7" s="10">
        <v>10</v>
      </c>
      <c r="BA7" s="10">
        <v>4</v>
      </c>
      <c r="BB7" s="10"/>
      <c r="BC7" s="10">
        <v>27</v>
      </c>
      <c r="BD7" s="10">
        <v>23</v>
      </c>
      <c r="BE7" s="10">
        <v>10</v>
      </c>
      <c r="BF7" s="10"/>
      <c r="BG7" s="10">
        <v>47</v>
      </c>
      <c r="BH7" s="10">
        <v>3</v>
      </c>
      <c r="BI7" s="10">
        <v>16</v>
      </c>
    </row>
    <row r="8" spans="2:61" ht="30" customHeight="1" x14ac:dyDescent="0.3">
      <c r="B8" s="11" t="s">
        <v>20</v>
      </c>
      <c r="C8" s="11">
        <v>69</v>
      </c>
      <c r="D8" s="11">
        <v>44</v>
      </c>
      <c r="E8" s="11">
        <v>25</v>
      </c>
      <c r="F8" s="11"/>
      <c r="G8" s="11">
        <v>36</v>
      </c>
      <c r="H8" s="11">
        <v>33</v>
      </c>
      <c r="I8" s="11"/>
      <c r="J8" s="11">
        <v>19</v>
      </c>
      <c r="K8" s="11">
        <v>6</v>
      </c>
      <c r="L8" s="11">
        <v>10</v>
      </c>
      <c r="M8" s="11">
        <v>7</v>
      </c>
      <c r="N8" s="11">
        <v>5</v>
      </c>
      <c r="O8" s="11">
        <v>8</v>
      </c>
      <c r="P8" s="11">
        <v>3</v>
      </c>
      <c r="Q8" s="11">
        <v>5</v>
      </c>
      <c r="R8" s="11">
        <v>6</v>
      </c>
      <c r="S8" s="11"/>
      <c r="T8" s="11">
        <v>39</v>
      </c>
      <c r="U8" s="11">
        <v>30</v>
      </c>
      <c r="V8" s="11"/>
      <c r="W8" s="11">
        <v>53</v>
      </c>
      <c r="X8" s="11">
        <v>16</v>
      </c>
      <c r="Y8" s="11"/>
      <c r="Z8" s="11">
        <v>40</v>
      </c>
      <c r="AA8" s="11">
        <v>29</v>
      </c>
      <c r="AB8" s="11"/>
      <c r="AC8" s="11">
        <v>51</v>
      </c>
      <c r="AD8" s="11">
        <v>18</v>
      </c>
      <c r="AE8" s="11">
        <v>0</v>
      </c>
      <c r="AF8" s="11"/>
      <c r="AG8" s="11">
        <v>69</v>
      </c>
      <c r="AH8" s="11">
        <v>0</v>
      </c>
      <c r="AI8" s="11"/>
      <c r="AJ8" s="11">
        <v>69</v>
      </c>
      <c r="AK8" s="11">
        <v>0</v>
      </c>
      <c r="AL8" s="11"/>
      <c r="AM8" s="11">
        <v>40</v>
      </c>
      <c r="AN8" s="11">
        <v>0</v>
      </c>
      <c r="AO8" s="11">
        <v>23</v>
      </c>
      <c r="AP8" s="11"/>
      <c r="AQ8" s="11">
        <v>0</v>
      </c>
      <c r="AR8" s="11">
        <v>0</v>
      </c>
      <c r="AS8" s="11">
        <v>40</v>
      </c>
      <c r="AT8" s="11">
        <v>23</v>
      </c>
      <c r="AU8" s="11">
        <v>6</v>
      </c>
      <c r="AV8" s="11"/>
      <c r="AW8" s="11">
        <v>14</v>
      </c>
      <c r="AX8" s="11">
        <v>28</v>
      </c>
      <c r="AY8" s="11">
        <v>12</v>
      </c>
      <c r="AZ8" s="11">
        <v>10</v>
      </c>
      <c r="BA8" s="11">
        <v>4</v>
      </c>
      <c r="BB8" s="11"/>
      <c r="BC8" s="11">
        <v>28</v>
      </c>
      <c r="BD8" s="11">
        <v>25</v>
      </c>
      <c r="BE8" s="11">
        <v>11</v>
      </c>
      <c r="BF8" s="11"/>
      <c r="BG8" s="11">
        <v>51</v>
      </c>
      <c r="BH8" s="11">
        <v>3</v>
      </c>
      <c r="BI8" s="11">
        <v>15</v>
      </c>
    </row>
    <row r="9" spans="2:61" ht="57.6" x14ac:dyDescent="0.3">
      <c r="B9" s="18" t="s">
        <v>129</v>
      </c>
      <c r="C9" s="17">
        <v>0.55693501497586695</v>
      </c>
      <c r="D9" s="17">
        <v>0.49995193935552401</v>
      </c>
      <c r="E9" s="17">
        <v>0.65756904780730696</v>
      </c>
      <c r="F9" s="17"/>
      <c r="G9" s="17">
        <v>0.50253833940006698</v>
      </c>
      <c r="H9" s="17">
        <v>0.61699036385717998</v>
      </c>
      <c r="I9" s="17"/>
      <c r="J9" s="17">
        <v>0.48726542591222999</v>
      </c>
      <c r="K9" s="17">
        <v>0.31805249503460498</v>
      </c>
      <c r="L9" s="17">
        <v>0.39690250881507699</v>
      </c>
      <c r="M9" s="17">
        <v>0.576002972128285</v>
      </c>
      <c r="N9" s="17">
        <v>0.503563884369015</v>
      </c>
      <c r="O9" s="17">
        <v>1</v>
      </c>
      <c r="P9" s="17">
        <v>1</v>
      </c>
      <c r="Q9" s="17">
        <v>0.81197803892917297</v>
      </c>
      <c r="R9" s="17">
        <v>0.33177270002417403</v>
      </c>
      <c r="S9" s="17"/>
      <c r="T9" s="17">
        <v>0.51528972757602298</v>
      </c>
      <c r="U9" s="17">
        <v>0.61150356826716901</v>
      </c>
      <c r="V9" s="17"/>
      <c r="W9" s="17">
        <v>0.63132005813939696</v>
      </c>
      <c r="X9" s="17">
        <v>0.31341670546265799</v>
      </c>
      <c r="Y9" s="17"/>
      <c r="Z9" s="17">
        <v>0.55738539995838399</v>
      </c>
      <c r="AA9" s="17">
        <v>0.55632230382313097</v>
      </c>
      <c r="AB9" s="17"/>
      <c r="AC9" s="17">
        <v>0.66542618127542696</v>
      </c>
      <c r="AD9" s="17">
        <v>0.26046065402333202</v>
      </c>
      <c r="AE9" s="17">
        <v>0</v>
      </c>
      <c r="AF9" s="17"/>
      <c r="AG9" s="17">
        <v>0.55693501497586695</v>
      </c>
      <c r="AH9" s="17">
        <v>0</v>
      </c>
      <c r="AI9" s="17"/>
      <c r="AJ9" s="17">
        <v>0.55693501497586695</v>
      </c>
      <c r="AK9" s="17">
        <v>0</v>
      </c>
      <c r="AL9" s="17"/>
      <c r="AM9" s="17">
        <v>0.65432636621566898</v>
      </c>
      <c r="AN9" s="17">
        <v>0</v>
      </c>
      <c r="AO9" s="17">
        <v>0.27279861657634202</v>
      </c>
      <c r="AP9" s="17"/>
      <c r="AQ9" s="17">
        <v>0</v>
      </c>
      <c r="AR9" s="17">
        <v>0</v>
      </c>
      <c r="AS9" s="17">
        <v>0.65432636621566898</v>
      </c>
      <c r="AT9" s="17">
        <v>0.27279861657634202</v>
      </c>
      <c r="AU9" s="17">
        <v>1</v>
      </c>
      <c r="AV9" s="17"/>
      <c r="AW9" s="17">
        <v>0.519193782409891</v>
      </c>
      <c r="AX9" s="17">
        <v>0.47487253811547803</v>
      </c>
      <c r="AY9" s="17">
        <v>0.54211256204804703</v>
      </c>
      <c r="AZ9" s="17">
        <v>0.874470378188832</v>
      </c>
      <c r="BA9" s="17">
        <v>0.56027935863826595</v>
      </c>
      <c r="BB9" s="17"/>
      <c r="BC9" s="17">
        <v>0.71464197180734901</v>
      </c>
      <c r="BD9" s="17">
        <v>0.54577478588583095</v>
      </c>
      <c r="BE9" s="17">
        <v>0.20435956481351999</v>
      </c>
      <c r="BF9" s="17"/>
      <c r="BG9" s="17">
        <v>0.46528699680270502</v>
      </c>
      <c r="BH9" s="17">
        <v>1</v>
      </c>
      <c r="BI9" s="17">
        <v>0.79237119758242403</v>
      </c>
    </row>
    <row r="10" spans="2:61" ht="28.8" x14ac:dyDescent="0.3">
      <c r="B10" s="18" t="s">
        <v>130</v>
      </c>
      <c r="C10" s="17">
        <v>0.32219618808505801</v>
      </c>
      <c r="D10" s="17">
        <v>0.35046797696667298</v>
      </c>
      <c r="E10" s="17">
        <v>0.27226725568639398</v>
      </c>
      <c r="F10" s="17"/>
      <c r="G10" s="17">
        <v>0.34672071983809899</v>
      </c>
      <c r="H10" s="17">
        <v>0.29512046525844099</v>
      </c>
      <c r="I10" s="17"/>
      <c r="J10" s="17">
        <v>0.43933748176396797</v>
      </c>
      <c r="K10" s="17">
        <v>0.50781505564389395</v>
      </c>
      <c r="L10" s="17">
        <v>0.204817666782902</v>
      </c>
      <c r="M10" s="17">
        <v>0.28266468524781002</v>
      </c>
      <c r="N10" s="17">
        <v>0.33333333333333298</v>
      </c>
      <c r="O10" s="17">
        <v>0</v>
      </c>
      <c r="P10" s="17">
        <v>0</v>
      </c>
      <c r="Q10" s="17">
        <v>0.188021961070827</v>
      </c>
      <c r="R10" s="17">
        <v>0.66822729997582597</v>
      </c>
      <c r="S10" s="17"/>
      <c r="T10" s="17">
        <v>0.34524870310449002</v>
      </c>
      <c r="U10" s="17">
        <v>0.291990071790104</v>
      </c>
      <c r="V10" s="17"/>
      <c r="W10" s="17">
        <v>0.25671913503178501</v>
      </c>
      <c r="X10" s="17">
        <v>0.53655193210722496</v>
      </c>
      <c r="Y10" s="17"/>
      <c r="Z10" s="17">
        <v>0.32810742397438603</v>
      </c>
      <c r="AA10" s="17">
        <v>0.31415444536174802</v>
      </c>
      <c r="AB10" s="17"/>
      <c r="AC10" s="17">
        <v>0.208011231858303</v>
      </c>
      <c r="AD10" s="17">
        <v>0.63422999767880095</v>
      </c>
      <c r="AE10" s="17">
        <v>0</v>
      </c>
      <c r="AF10" s="17"/>
      <c r="AG10" s="17">
        <v>0.32219618808505801</v>
      </c>
      <c r="AH10" s="17">
        <v>0</v>
      </c>
      <c r="AI10" s="17"/>
      <c r="AJ10" s="17">
        <v>0.32219618808505801</v>
      </c>
      <c r="AK10" s="17">
        <v>0</v>
      </c>
      <c r="AL10" s="17"/>
      <c r="AM10" s="17">
        <v>0.29745214621662103</v>
      </c>
      <c r="AN10" s="17">
        <v>0</v>
      </c>
      <c r="AO10" s="17">
        <v>0.44741335305985802</v>
      </c>
      <c r="AP10" s="17"/>
      <c r="AQ10" s="17">
        <v>0</v>
      </c>
      <c r="AR10" s="17">
        <v>0</v>
      </c>
      <c r="AS10" s="17">
        <v>0.29745214621662103</v>
      </c>
      <c r="AT10" s="17">
        <v>0.44741335305985802</v>
      </c>
      <c r="AU10" s="17">
        <v>0</v>
      </c>
      <c r="AV10" s="17"/>
      <c r="AW10" s="17">
        <v>0.40510404326465799</v>
      </c>
      <c r="AX10" s="17">
        <v>0.335686906178154</v>
      </c>
      <c r="AY10" s="17">
        <v>0.38284878941284101</v>
      </c>
      <c r="AZ10" s="17">
        <v>0.125529621811168</v>
      </c>
      <c r="BA10" s="17">
        <v>0.222220280213037</v>
      </c>
      <c r="BB10" s="17"/>
      <c r="BC10" s="17">
        <v>0.25182215261621799</v>
      </c>
      <c r="BD10" s="17">
        <v>0.323987001307389</v>
      </c>
      <c r="BE10" s="17">
        <v>0.493327161701479</v>
      </c>
      <c r="BF10" s="17"/>
      <c r="BG10" s="17">
        <v>0.43184184586841901</v>
      </c>
      <c r="BH10" s="17">
        <v>0</v>
      </c>
      <c r="BI10" s="17">
        <v>0</v>
      </c>
    </row>
    <row r="11" spans="2:61" ht="28.8" x14ac:dyDescent="0.3">
      <c r="B11" s="18" t="s">
        <v>131</v>
      </c>
      <c r="C11" s="17">
        <v>7.8504339412271806E-2</v>
      </c>
      <c r="D11" s="17">
        <v>0.101719569011182</v>
      </c>
      <c r="E11" s="17">
        <v>3.7505461197770797E-2</v>
      </c>
      <c r="F11" s="17"/>
      <c r="G11" s="17">
        <v>0.123770691470741</v>
      </c>
      <c r="H11" s="17">
        <v>2.8529105876766998E-2</v>
      </c>
      <c r="I11" s="17"/>
      <c r="J11" s="17">
        <v>7.3397092323802801E-2</v>
      </c>
      <c r="K11" s="17">
        <v>0.17413244932150099</v>
      </c>
      <c r="L11" s="17">
        <v>0.18941190485696799</v>
      </c>
      <c r="M11" s="17">
        <v>0.14133234262390501</v>
      </c>
      <c r="N11" s="17">
        <v>0</v>
      </c>
      <c r="O11" s="17">
        <v>0</v>
      </c>
      <c r="P11" s="17">
        <v>0</v>
      </c>
      <c r="Q11" s="17">
        <v>0</v>
      </c>
      <c r="R11" s="17">
        <v>0</v>
      </c>
      <c r="S11" s="17"/>
      <c r="T11" s="17">
        <v>0.114509401235195</v>
      </c>
      <c r="U11" s="17">
        <v>3.1326272996810997E-2</v>
      </c>
      <c r="V11" s="17"/>
      <c r="W11" s="17">
        <v>5.6655712484888099E-2</v>
      </c>
      <c r="X11" s="17">
        <v>0.150031362430117</v>
      </c>
      <c r="Y11" s="17"/>
      <c r="Z11" s="17">
        <v>8.6042108771606202E-2</v>
      </c>
      <c r="AA11" s="17">
        <v>6.8249833750461494E-2</v>
      </c>
      <c r="AB11" s="17"/>
      <c r="AC11" s="17">
        <v>0.107232042256625</v>
      </c>
      <c r="AD11" s="17">
        <v>0</v>
      </c>
      <c r="AE11" s="17">
        <v>0</v>
      </c>
      <c r="AF11" s="17"/>
      <c r="AG11" s="17">
        <v>7.8504339412271806E-2</v>
      </c>
      <c r="AH11" s="17">
        <v>0</v>
      </c>
      <c r="AI11" s="17"/>
      <c r="AJ11" s="17">
        <v>7.8504339412271806E-2</v>
      </c>
      <c r="AK11" s="17">
        <v>0</v>
      </c>
      <c r="AL11" s="17"/>
      <c r="AM11" s="17">
        <v>0</v>
      </c>
      <c r="AN11" s="17">
        <v>0</v>
      </c>
      <c r="AO11" s="17">
        <v>0.23705458807167201</v>
      </c>
      <c r="AP11" s="17"/>
      <c r="AQ11" s="17">
        <v>0</v>
      </c>
      <c r="AR11" s="17">
        <v>0</v>
      </c>
      <c r="AS11" s="17">
        <v>0</v>
      </c>
      <c r="AT11" s="17">
        <v>0.23705458807167201</v>
      </c>
      <c r="AU11" s="17">
        <v>0</v>
      </c>
      <c r="AV11" s="17"/>
      <c r="AW11" s="17">
        <v>7.5702174325451205E-2</v>
      </c>
      <c r="AX11" s="17">
        <v>0.120450885888908</v>
      </c>
      <c r="AY11" s="17">
        <v>7.5038648539111893E-2</v>
      </c>
      <c r="AZ11" s="17">
        <v>0</v>
      </c>
      <c r="BA11" s="17">
        <v>0</v>
      </c>
      <c r="BB11" s="17"/>
      <c r="BC11" s="17">
        <v>3.3535875576432901E-2</v>
      </c>
      <c r="BD11" s="17">
        <v>8.4035809113912396E-2</v>
      </c>
      <c r="BE11" s="17">
        <v>0.22622689482330799</v>
      </c>
      <c r="BF11" s="17"/>
      <c r="BG11" s="17">
        <v>8.7046308506359402E-2</v>
      </c>
      <c r="BH11" s="17">
        <v>0</v>
      </c>
      <c r="BI11" s="17">
        <v>6.3814587858713898E-2</v>
      </c>
    </row>
    <row r="12" spans="2:61" x14ac:dyDescent="0.3">
      <c r="B12" s="18" t="s">
        <v>89</v>
      </c>
      <c r="C12" s="17">
        <v>1.4151848674372001E-2</v>
      </c>
      <c r="D12" s="17">
        <v>2.21652000276873E-2</v>
      </c>
      <c r="E12" s="17">
        <v>0</v>
      </c>
      <c r="F12" s="17"/>
      <c r="G12" s="17">
        <v>2.69702492910932E-2</v>
      </c>
      <c r="H12" s="17">
        <v>0</v>
      </c>
      <c r="I12" s="17"/>
      <c r="J12" s="17">
        <v>0</v>
      </c>
      <c r="K12" s="17">
        <v>0</v>
      </c>
      <c r="L12" s="17">
        <v>9.6731078809559307E-2</v>
      </c>
      <c r="M12" s="17">
        <v>0</v>
      </c>
      <c r="N12" s="17">
        <v>0</v>
      </c>
      <c r="O12" s="17">
        <v>0</v>
      </c>
      <c r="P12" s="17">
        <v>0</v>
      </c>
      <c r="Q12" s="17">
        <v>0</v>
      </c>
      <c r="R12" s="17">
        <v>0</v>
      </c>
      <c r="S12" s="17"/>
      <c r="T12" s="17">
        <v>2.4952168084292299E-2</v>
      </c>
      <c r="U12" s="17">
        <v>0</v>
      </c>
      <c r="V12" s="17"/>
      <c r="W12" s="17">
        <v>1.8474668903336398E-2</v>
      </c>
      <c r="X12" s="17">
        <v>0</v>
      </c>
      <c r="Y12" s="17"/>
      <c r="Z12" s="17">
        <v>0</v>
      </c>
      <c r="AA12" s="17">
        <v>3.3404256838959798E-2</v>
      </c>
      <c r="AB12" s="17"/>
      <c r="AC12" s="17">
        <v>1.9330544609644802E-2</v>
      </c>
      <c r="AD12" s="17">
        <v>0</v>
      </c>
      <c r="AE12" s="17">
        <v>0</v>
      </c>
      <c r="AF12" s="17"/>
      <c r="AG12" s="17">
        <v>1.4151848674372001E-2</v>
      </c>
      <c r="AH12" s="17">
        <v>0</v>
      </c>
      <c r="AI12" s="17"/>
      <c r="AJ12" s="17">
        <v>1.4151848674372001E-2</v>
      </c>
      <c r="AK12" s="17">
        <v>0</v>
      </c>
      <c r="AL12" s="17"/>
      <c r="AM12" s="17">
        <v>0</v>
      </c>
      <c r="AN12" s="17">
        <v>0</v>
      </c>
      <c r="AO12" s="17">
        <v>4.2733442292127298E-2</v>
      </c>
      <c r="AP12" s="17"/>
      <c r="AQ12" s="17">
        <v>0</v>
      </c>
      <c r="AR12" s="17">
        <v>0</v>
      </c>
      <c r="AS12" s="17">
        <v>0</v>
      </c>
      <c r="AT12" s="17">
        <v>4.2733442292127298E-2</v>
      </c>
      <c r="AU12" s="17">
        <v>0</v>
      </c>
      <c r="AV12" s="17"/>
      <c r="AW12" s="17">
        <v>0</v>
      </c>
      <c r="AX12" s="17">
        <v>0</v>
      </c>
      <c r="AY12" s="17">
        <v>0</v>
      </c>
      <c r="AZ12" s="17">
        <v>0</v>
      </c>
      <c r="BA12" s="17">
        <v>0.217500361148697</v>
      </c>
      <c r="BB12" s="17"/>
      <c r="BC12" s="17">
        <v>0</v>
      </c>
      <c r="BD12" s="17">
        <v>0</v>
      </c>
      <c r="BE12" s="17">
        <v>0</v>
      </c>
      <c r="BF12" s="17"/>
      <c r="BG12" s="17">
        <v>0</v>
      </c>
      <c r="BH12" s="17">
        <v>0</v>
      </c>
      <c r="BI12" s="17">
        <v>6.6603354659390199E-2</v>
      </c>
    </row>
    <row r="13" spans="2:61" x14ac:dyDescent="0.3">
      <c r="B13" s="18" t="s">
        <v>85</v>
      </c>
      <c r="C13" s="19">
        <v>2.8212608852431799E-2</v>
      </c>
      <c r="D13" s="19">
        <v>2.5695314638933799E-2</v>
      </c>
      <c r="E13" s="19">
        <v>3.2658235308528301E-2</v>
      </c>
      <c r="F13" s="19"/>
      <c r="G13" s="19">
        <v>0</v>
      </c>
      <c r="H13" s="19">
        <v>5.9360065007612303E-2</v>
      </c>
      <c r="I13" s="19"/>
      <c r="J13" s="19">
        <v>0</v>
      </c>
      <c r="K13" s="19">
        <v>0</v>
      </c>
      <c r="L13" s="19">
        <v>0.112136840735494</v>
      </c>
      <c r="M13" s="19">
        <v>0</v>
      </c>
      <c r="N13" s="19">
        <v>0.16310278229765199</v>
      </c>
      <c r="O13" s="19">
        <v>0</v>
      </c>
      <c r="P13" s="19">
        <v>0</v>
      </c>
      <c r="Q13" s="19">
        <v>0</v>
      </c>
      <c r="R13" s="19">
        <v>0</v>
      </c>
      <c r="S13" s="19"/>
      <c r="T13" s="19">
        <v>0</v>
      </c>
      <c r="U13" s="19">
        <v>6.5180086945915996E-2</v>
      </c>
      <c r="V13" s="19"/>
      <c r="W13" s="19">
        <v>3.6830425440593097E-2</v>
      </c>
      <c r="X13" s="19">
        <v>0</v>
      </c>
      <c r="Y13" s="19"/>
      <c r="Z13" s="19">
        <v>2.8465067295623699E-2</v>
      </c>
      <c r="AA13" s="19">
        <v>2.7869160225700101E-2</v>
      </c>
      <c r="AB13" s="19"/>
      <c r="AC13" s="19">
        <v>0</v>
      </c>
      <c r="AD13" s="19">
        <v>0.10530934829786701</v>
      </c>
      <c r="AE13" s="19">
        <v>0</v>
      </c>
      <c r="AF13" s="19"/>
      <c r="AG13" s="19">
        <v>2.8212608852431799E-2</v>
      </c>
      <c r="AH13" s="19">
        <v>0</v>
      </c>
      <c r="AI13" s="19"/>
      <c r="AJ13" s="19">
        <v>2.8212608852431799E-2</v>
      </c>
      <c r="AK13" s="19">
        <v>0</v>
      </c>
      <c r="AL13" s="19"/>
      <c r="AM13" s="19">
        <v>4.8221487567709401E-2</v>
      </c>
      <c r="AN13" s="19">
        <v>0</v>
      </c>
      <c r="AO13" s="19">
        <v>0</v>
      </c>
      <c r="AP13" s="19"/>
      <c r="AQ13" s="19">
        <v>0</v>
      </c>
      <c r="AR13" s="19">
        <v>0</v>
      </c>
      <c r="AS13" s="19">
        <v>4.8221487567709401E-2</v>
      </c>
      <c r="AT13" s="19">
        <v>0</v>
      </c>
      <c r="AU13" s="19">
        <v>0</v>
      </c>
      <c r="AV13" s="19"/>
      <c r="AW13" s="19">
        <v>0</v>
      </c>
      <c r="AX13" s="19">
        <v>6.8989669817460006E-2</v>
      </c>
      <c r="AY13" s="19">
        <v>0</v>
      </c>
      <c r="AZ13" s="19">
        <v>0</v>
      </c>
      <c r="BA13" s="19">
        <v>0</v>
      </c>
      <c r="BB13" s="19"/>
      <c r="BC13" s="19">
        <v>0</v>
      </c>
      <c r="BD13" s="19">
        <v>4.62024036928683E-2</v>
      </c>
      <c r="BE13" s="19">
        <v>7.6086378661692697E-2</v>
      </c>
      <c r="BF13" s="19"/>
      <c r="BG13" s="19">
        <v>1.5824848822516901E-2</v>
      </c>
      <c r="BH13" s="19">
        <v>0</v>
      </c>
      <c r="BI13" s="19">
        <v>7.7210859899471795E-2</v>
      </c>
    </row>
    <row r="14" spans="2:61" x14ac:dyDescent="0.3">
      <c r="B14" s="16" t="s">
        <v>412</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I18"/>
  <sheetViews>
    <sheetView showGridLines="0" topLeftCell="A5"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87</v>
      </c>
      <c r="D7" s="10">
        <v>49</v>
      </c>
      <c r="E7" s="10">
        <v>38</v>
      </c>
      <c r="F7" s="10"/>
      <c r="G7" s="10">
        <v>48</v>
      </c>
      <c r="H7" s="10">
        <v>39</v>
      </c>
      <c r="I7" s="10"/>
      <c r="J7" s="10">
        <v>15</v>
      </c>
      <c r="K7" s="10">
        <v>8</v>
      </c>
      <c r="L7" s="10">
        <v>9</v>
      </c>
      <c r="M7" s="10">
        <v>8</v>
      </c>
      <c r="N7" s="10">
        <v>9</v>
      </c>
      <c r="O7" s="10">
        <v>10</v>
      </c>
      <c r="P7" s="10">
        <v>8</v>
      </c>
      <c r="Q7" s="10">
        <v>8</v>
      </c>
      <c r="R7" s="10">
        <v>12</v>
      </c>
      <c r="S7" s="10"/>
      <c r="T7" s="10">
        <v>50</v>
      </c>
      <c r="U7" s="10">
        <v>37</v>
      </c>
      <c r="V7" s="10"/>
      <c r="W7" s="10">
        <v>63</v>
      </c>
      <c r="X7" s="10">
        <v>24</v>
      </c>
      <c r="Y7" s="10"/>
      <c r="Z7" s="10">
        <v>50</v>
      </c>
      <c r="AA7" s="10">
        <v>37</v>
      </c>
      <c r="AB7" s="10"/>
      <c r="AC7" s="10">
        <v>57</v>
      </c>
      <c r="AD7" s="10">
        <v>30</v>
      </c>
      <c r="AE7" s="10">
        <v>0</v>
      </c>
      <c r="AF7" s="10"/>
      <c r="AG7" s="10">
        <v>0</v>
      </c>
      <c r="AH7" s="10">
        <v>83</v>
      </c>
      <c r="AI7" s="10"/>
      <c r="AJ7" s="10">
        <v>87</v>
      </c>
      <c r="AK7" s="10">
        <v>0</v>
      </c>
      <c r="AL7" s="10"/>
      <c r="AM7" s="10">
        <v>50</v>
      </c>
      <c r="AN7" s="10">
        <v>0</v>
      </c>
      <c r="AO7" s="10">
        <v>35</v>
      </c>
      <c r="AP7" s="10"/>
      <c r="AQ7" s="10">
        <v>0</v>
      </c>
      <c r="AR7" s="10">
        <v>0</v>
      </c>
      <c r="AS7" s="10">
        <v>50</v>
      </c>
      <c r="AT7" s="10">
        <v>35</v>
      </c>
      <c r="AU7" s="10">
        <v>2</v>
      </c>
      <c r="AV7" s="10"/>
      <c r="AW7" s="10">
        <v>25</v>
      </c>
      <c r="AX7" s="10">
        <v>35</v>
      </c>
      <c r="AY7" s="10">
        <v>6</v>
      </c>
      <c r="AZ7" s="10">
        <v>12</v>
      </c>
      <c r="BA7" s="10">
        <v>9</v>
      </c>
      <c r="BB7" s="10"/>
      <c r="BC7" s="10">
        <v>32</v>
      </c>
      <c r="BD7" s="10">
        <v>36</v>
      </c>
      <c r="BE7" s="10">
        <v>8</v>
      </c>
      <c r="BF7" s="10"/>
      <c r="BG7" s="10">
        <v>68</v>
      </c>
      <c r="BH7" s="10">
        <v>11</v>
      </c>
      <c r="BI7" s="10">
        <v>8</v>
      </c>
    </row>
    <row r="8" spans="2:61" ht="30" customHeight="1" x14ac:dyDescent="0.3">
      <c r="B8" s="11" t="s">
        <v>20</v>
      </c>
      <c r="C8" s="11">
        <v>89</v>
      </c>
      <c r="D8" s="11">
        <v>56</v>
      </c>
      <c r="E8" s="11">
        <v>33</v>
      </c>
      <c r="F8" s="11"/>
      <c r="G8" s="11">
        <v>49</v>
      </c>
      <c r="H8" s="11">
        <v>40</v>
      </c>
      <c r="I8" s="11"/>
      <c r="J8" s="11">
        <v>20</v>
      </c>
      <c r="K8" s="11">
        <v>8</v>
      </c>
      <c r="L8" s="11">
        <v>9</v>
      </c>
      <c r="M8" s="11">
        <v>8</v>
      </c>
      <c r="N8" s="11">
        <v>7</v>
      </c>
      <c r="O8" s="11">
        <v>9</v>
      </c>
      <c r="P8" s="11">
        <v>7</v>
      </c>
      <c r="Q8" s="11">
        <v>8</v>
      </c>
      <c r="R8" s="11">
        <v>12</v>
      </c>
      <c r="S8" s="11"/>
      <c r="T8" s="11">
        <v>50</v>
      </c>
      <c r="U8" s="11">
        <v>39</v>
      </c>
      <c r="V8" s="11"/>
      <c r="W8" s="11">
        <v>64</v>
      </c>
      <c r="X8" s="11">
        <v>25</v>
      </c>
      <c r="Y8" s="11"/>
      <c r="Z8" s="11">
        <v>55</v>
      </c>
      <c r="AA8" s="11">
        <v>35</v>
      </c>
      <c r="AB8" s="11"/>
      <c r="AC8" s="11">
        <v>57</v>
      </c>
      <c r="AD8" s="11">
        <v>32</v>
      </c>
      <c r="AE8" s="11">
        <v>0</v>
      </c>
      <c r="AF8" s="11"/>
      <c r="AG8" s="11">
        <v>0</v>
      </c>
      <c r="AH8" s="11">
        <v>85</v>
      </c>
      <c r="AI8" s="11"/>
      <c r="AJ8" s="11">
        <v>89</v>
      </c>
      <c r="AK8" s="11">
        <v>0</v>
      </c>
      <c r="AL8" s="11"/>
      <c r="AM8" s="11">
        <v>52</v>
      </c>
      <c r="AN8" s="11">
        <v>0</v>
      </c>
      <c r="AO8" s="11">
        <v>35</v>
      </c>
      <c r="AP8" s="11"/>
      <c r="AQ8" s="11">
        <v>0</v>
      </c>
      <c r="AR8" s="11">
        <v>0</v>
      </c>
      <c r="AS8" s="11">
        <v>52</v>
      </c>
      <c r="AT8" s="11">
        <v>35</v>
      </c>
      <c r="AU8" s="11">
        <v>2</v>
      </c>
      <c r="AV8" s="11"/>
      <c r="AW8" s="11">
        <v>25</v>
      </c>
      <c r="AX8" s="11">
        <v>36</v>
      </c>
      <c r="AY8" s="11">
        <v>6</v>
      </c>
      <c r="AZ8" s="11">
        <v>13</v>
      </c>
      <c r="BA8" s="11">
        <v>9</v>
      </c>
      <c r="BB8" s="11"/>
      <c r="BC8" s="11">
        <v>32</v>
      </c>
      <c r="BD8" s="11">
        <v>39</v>
      </c>
      <c r="BE8" s="11">
        <v>8</v>
      </c>
      <c r="BF8" s="11"/>
      <c r="BG8" s="11">
        <v>71</v>
      </c>
      <c r="BH8" s="11">
        <v>11</v>
      </c>
      <c r="BI8" s="11">
        <v>8</v>
      </c>
    </row>
    <row r="9" spans="2:61" ht="57.6" x14ac:dyDescent="0.3">
      <c r="B9" s="18" t="s">
        <v>133</v>
      </c>
      <c r="C9" s="17">
        <v>0.412809093829827</v>
      </c>
      <c r="D9" s="17">
        <v>0.41067996145347802</v>
      </c>
      <c r="E9" s="17">
        <v>0.41635399448591698</v>
      </c>
      <c r="F9" s="17"/>
      <c r="G9" s="17">
        <v>0.422443351954778</v>
      </c>
      <c r="H9" s="17">
        <v>0.40116354934618298</v>
      </c>
      <c r="I9" s="17"/>
      <c r="J9" s="17">
        <v>0.55615227691621705</v>
      </c>
      <c r="K9" s="17">
        <v>0.233798901938154</v>
      </c>
      <c r="L9" s="17">
        <v>0.23242756759357699</v>
      </c>
      <c r="M9" s="17">
        <v>0.51030364816699303</v>
      </c>
      <c r="N9" s="17">
        <v>0.20578213078986701</v>
      </c>
      <c r="O9" s="17">
        <v>0.47258157048142901</v>
      </c>
      <c r="P9" s="17">
        <v>0.34957772736243098</v>
      </c>
      <c r="Q9" s="17">
        <v>0.37521339237215701</v>
      </c>
      <c r="R9" s="17">
        <v>0.50879523339835597</v>
      </c>
      <c r="S9" s="17"/>
      <c r="T9" s="17">
        <v>0.40634446244724798</v>
      </c>
      <c r="U9" s="17">
        <v>0.42122886311473201</v>
      </c>
      <c r="V9" s="17"/>
      <c r="W9" s="17">
        <v>0.45551023862328399</v>
      </c>
      <c r="X9" s="17">
        <v>0.30306524378817401</v>
      </c>
      <c r="Y9" s="17"/>
      <c r="Z9" s="17">
        <v>0.38941208088021401</v>
      </c>
      <c r="AA9" s="17">
        <v>0.44979224626707798</v>
      </c>
      <c r="AB9" s="17"/>
      <c r="AC9" s="17">
        <v>0.44137583270403302</v>
      </c>
      <c r="AD9" s="17">
        <v>0.36105332000405399</v>
      </c>
      <c r="AE9" s="17">
        <v>0</v>
      </c>
      <c r="AF9" s="17"/>
      <c r="AG9" s="17">
        <v>0</v>
      </c>
      <c r="AH9" s="17">
        <v>0.41887301543863997</v>
      </c>
      <c r="AI9" s="17"/>
      <c r="AJ9" s="17">
        <v>0.412809093829827</v>
      </c>
      <c r="AK9" s="17">
        <v>0</v>
      </c>
      <c r="AL9" s="17"/>
      <c r="AM9" s="17">
        <v>0.52154799026558696</v>
      </c>
      <c r="AN9" s="17">
        <v>0</v>
      </c>
      <c r="AO9" s="17">
        <v>0.250754024472226</v>
      </c>
      <c r="AP9" s="17"/>
      <c r="AQ9" s="17">
        <v>0</v>
      </c>
      <c r="AR9" s="17">
        <v>0</v>
      </c>
      <c r="AS9" s="17">
        <v>0.52154799026558696</v>
      </c>
      <c r="AT9" s="17">
        <v>0.250754024472226</v>
      </c>
      <c r="AU9" s="17">
        <v>0.46613276476972598</v>
      </c>
      <c r="AV9" s="17"/>
      <c r="AW9" s="17">
        <v>0.336531762570358</v>
      </c>
      <c r="AX9" s="17">
        <v>0.25279461090997302</v>
      </c>
      <c r="AY9" s="17">
        <v>0.53211084101538297</v>
      </c>
      <c r="AZ9" s="17">
        <v>0.68944390307284698</v>
      </c>
      <c r="BA9" s="17">
        <v>0.77674703511528198</v>
      </c>
      <c r="BB9" s="17"/>
      <c r="BC9" s="17">
        <v>0.51241226619256497</v>
      </c>
      <c r="BD9" s="17">
        <v>0.40679262640369801</v>
      </c>
      <c r="BE9" s="17">
        <v>0.226378644655403</v>
      </c>
      <c r="BF9" s="17"/>
      <c r="BG9" s="17">
        <v>0.43558319814979801</v>
      </c>
      <c r="BH9" s="17">
        <v>0.29090257561494598</v>
      </c>
      <c r="BI9" s="17">
        <v>0.37206967977816602</v>
      </c>
    </row>
    <row r="10" spans="2:61" ht="28.8" x14ac:dyDescent="0.3">
      <c r="B10" s="18" t="s">
        <v>130</v>
      </c>
      <c r="C10" s="17">
        <v>0.233930305298229</v>
      </c>
      <c r="D10" s="17">
        <v>0.22060095322298701</v>
      </c>
      <c r="E10" s="17">
        <v>0.25612302071679999</v>
      </c>
      <c r="F10" s="17"/>
      <c r="G10" s="17">
        <v>0.25204750371360202</v>
      </c>
      <c r="H10" s="17">
        <v>0.212030887893289</v>
      </c>
      <c r="I10" s="17"/>
      <c r="J10" s="17">
        <v>5.5257194875224701E-2</v>
      </c>
      <c r="K10" s="17">
        <v>0.36180285121935202</v>
      </c>
      <c r="L10" s="17">
        <v>0.32139345338317199</v>
      </c>
      <c r="M10" s="17">
        <v>0.23633223577448201</v>
      </c>
      <c r="N10" s="17">
        <v>0.56524320319431198</v>
      </c>
      <c r="O10" s="17">
        <v>0.215053030018935</v>
      </c>
      <c r="P10" s="17">
        <v>0.14775392239524501</v>
      </c>
      <c r="Q10" s="17">
        <v>0.23279617046155901</v>
      </c>
      <c r="R10" s="17">
        <v>0.24001361635994101</v>
      </c>
      <c r="S10" s="17"/>
      <c r="T10" s="17">
        <v>0.28166318120103201</v>
      </c>
      <c r="U10" s="17">
        <v>0.17176128457268899</v>
      </c>
      <c r="V10" s="17"/>
      <c r="W10" s="17">
        <v>0.24975989299437701</v>
      </c>
      <c r="X10" s="17">
        <v>0.19324755764005899</v>
      </c>
      <c r="Y10" s="17"/>
      <c r="Z10" s="17">
        <v>0.23435242305606199</v>
      </c>
      <c r="AA10" s="17">
        <v>0.23326307288621001</v>
      </c>
      <c r="AB10" s="17"/>
      <c r="AC10" s="17">
        <v>0.21268442138490901</v>
      </c>
      <c r="AD10" s="17">
        <v>0.272422524077158</v>
      </c>
      <c r="AE10" s="17">
        <v>0</v>
      </c>
      <c r="AF10" s="17"/>
      <c r="AG10" s="17">
        <v>0</v>
      </c>
      <c r="AH10" s="17">
        <v>0.24534380098970801</v>
      </c>
      <c r="AI10" s="17"/>
      <c r="AJ10" s="17">
        <v>0.233930305298229</v>
      </c>
      <c r="AK10" s="17">
        <v>0</v>
      </c>
      <c r="AL10" s="17"/>
      <c r="AM10" s="17">
        <v>0.187149226080085</v>
      </c>
      <c r="AN10" s="17">
        <v>0</v>
      </c>
      <c r="AO10" s="17">
        <v>0.31630696765363397</v>
      </c>
      <c r="AP10" s="17"/>
      <c r="AQ10" s="17">
        <v>0</v>
      </c>
      <c r="AR10" s="17">
        <v>0</v>
      </c>
      <c r="AS10" s="17">
        <v>0.187149226080085</v>
      </c>
      <c r="AT10" s="17">
        <v>0.31630696765363397</v>
      </c>
      <c r="AU10" s="17">
        <v>0</v>
      </c>
      <c r="AV10" s="17"/>
      <c r="AW10" s="17">
        <v>0.28797964835636902</v>
      </c>
      <c r="AX10" s="17">
        <v>0.35147792415132401</v>
      </c>
      <c r="AY10" s="17">
        <v>0</v>
      </c>
      <c r="AZ10" s="17">
        <v>0</v>
      </c>
      <c r="BA10" s="17">
        <v>0.10927067173263599</v>
      </c>
      <c r="BB10" s="17"/>
      <c r="BC10" s="17">
        <v>0.16640923789616399</v>
      </c>
      <c r="BD10" s="17">
        <v>0.26553549891909201</v>
      </c>
      <c r="BE10" s="17">
        <v>0.206804080079801</v>
      </c>
      <c r="BF10" s="17"/>
      <c r="BG10" s="17">
        <v>0.22974384541838999</v>
      </c>
      <c r="BH10" s="17">
        <v>0.245381736553166</v>
      </c>
      <c r="BI10" s="17">
        <v>0.25622728334038902</v>
      </c>
    </row>
    <row r="11" spans="2:61" ht="28.8" x14ac:dyDescent="0.3">
      <c r="B11" s="18" t="s">
        <v>131</v>
      </c>
      <c r="C11" s="17">
        <v>0.246842098668135</v>
      </c>
      <c r="D11" s="17">
        <v>0.28101958774182401</v>
      </c>
      <c r="E11" s="17">
        <v>0.18993826084825399</v>
      </c>
      <c r="F11" s="17"/>
      <c r="G11" s="17">
        <v>0.28013063837655999</v>
      </c>
      <c r="H11" s="17">
        <v>0.20660410992605999</v>
      </c>
      <c r="I11" s="17"/>
      <c r="J11" s="17">
        <v>0.32173347130183999</v>
      </c>
      <c r="K11" s="17">
        <v>0.25600789856239697</v>
      </c>
      <c r="L11" s="17">
        <v>0.19660792774309299</v>
      </c>
      <c r="M11" s="17">
        <v>0.25336411605852399</v>
      </c>
      <c r="N11" s="17">
        <v>0.228974666015822</v>
      </c>
      <c r="O11" s="17">
        <v>0.117740660538233</v>
      </c>
      <c r="P11" s="17">
        <v>0.50266835024232404</v>
      </c>
      <c r="Q11" s="17">
        <v>0.14775392239524501</v>
      </c>
      <c r="R11" s="17">
        <v>0.169831114773103</v>
      </c>
      <c r="S11" s="17"/>
      <c r="T11" s="17">
        <v>0.28495287513829598</v>
      </c>
      <c r="U11" s="17">
        <v>0.197205247600028</v>
      </c>
      <c r="V11" s="17"/>
      <c r="W11" s="17">
        <v>0.191052019077812</v>
      </c>
      <c r="X11" s="17">
        <v>0.39022509596217098</v>
      </c>
      <c r="Y11" s="17"/>
      <c r="Z11" s="17">
        <v>0.27120917988077597</v>
      </c>
      <c r="AA11" s="17">
        <v>0.208325580304074</v>
      </c>
      <c r="AB11" s="17"/>
      <c r="AC11" s="17">
        <v>0.232520725470545</v>
      </c>
      <c r="AD11" s="17">
        <v>0.27278883887369099</v>
      </c>
      <c r="AE11" s="17">
        <v>0</v>
      </c>
      <c r="AF11" s="17"/>
      <c r="AG11" s="17">
        <v>0</v>
      </c>
      <c r="AH11" s="17">
        <v>0.24894769506633199</v>
      </c>
      <c r="AI11" s="17"/>
      <c r="AJ11" s="17">
        <v>0.246842098668135</v>
      </c>
      <c r="AK11" s="17">
        <v>0</v>
      </c>
      <c r="AL11" s="17"/>
      <c r="AM11" s="17">
        <v>0.170356189439716</v>
      </c>
      <c r="AN11" s="17">
        <v>0</v>
      </c>
      <c r="AO11" s="17">
        <v>0.37338898975849</v>
      </c>
      <c r="AP11" s="17"/>
      <c r="AQ11" s="17">
        <v>0</v>
      </c>
      <c r="AR11" s="17">
        <v>0</v>
      </c>
      <c r="AS11" s="17">
        <v>0.170356189439716</v>
      </c>
      <c r="AT11" s="17">
        <v>0.37338898975849</v>
      </c>
      <c r="AU11" s="17">
        <v>0</v>
      </c>
      <c r="AV11" s="17"/>
      <c r="AW11" s="17">
        <v>0.33089551994607402</v>
      </c>
      <c r="AX11" s="17">
        <v>0.30202922549234201</v>
      </c>
      <c r="AY11" s="17">
        <v>0.14275227539225699</v>
      </c>
      <c r="AZ11" s="17">
        <v>7.3193723440968E-2</v>
      </c>
      <c r="BA11" s="17">
        <v>0.113982293152082</v>
      </c>
      <c r="BB11" s="17"/>
      <c r="BC11" s="17">
        <v>0.29422850892835301</v>
      </c>
      <c r="BD11" s="17">
        <v>0.16572901865145101</v>
      </c>
      <c r="BE11" s="17">
        <v>0.41442057429886903</v>
      </c>
      <c r="BF11" s="17"/>
      <c r="BG11" s="17">
        <v>0.28538994791462402</v>
      </c>
      <c r="BH11" s="17">
        <v>9.5897431948095802E-2</v>
      </c>
      <c r="BI11" s="17">
        <v>0.103026750386008</v>
      </c>
    </row>
    <row r="12" spans="2:61" x14ac:dyDescent="0.3">
      <c r="B12" s="18" t="s">
        <v>89</v>
      </c>
      <c r="C12" s="17">
        <v>3.4163232677033702E-2</v>
      </c>
      <c r="D12" s="17">
        <v>2.0336561902873099E-2</v>
      </c>
      <c r="E12" s="17">
        <v>5.71839592618733E-2</v>
      </c>
      <c r="F12" s="17"/>
      <c r="G12" s="17">
        <v>0</v>
      </c>
      <c r="H12" s="17">
        <v>7.5458518799287402E-2</v>
      </c>
      <c r="I12" s="17"/>
      <c r="J12" s="17">
        <v>0</v>
      </c>
      <c r="K12" s="17">
        <v>0</v>
      </c>
      <c r="L12" s="17">
        <v>0.124785525640079</v>
      </c>
      <c r="M12" s="17">
        <v>0</v>
      </c>
      <c r="N12" s="17">
        <v>0</v>
      </c>
      <c r="O12" s="17">
        <v>0</v>
      </c>
      <c r="P12" s="17">
        <v>0</v>
      </c>
      <c r="Q12" s="17">
        <v>0.244236514771039</v>
      </c>
      <c r="R12" s="17">
        <v>0</v>
      </c>
      <c r="S12" s="17"/>
      <c r="T12" s="17">
        <v>0</v>
      </c>
      <c r="U12" s="17">
        <v>7.8658660203228301E-2</v>
      </c>
      <c r="V12" s="17"/>
      <c r="W12" s="17">
        <v>4.7456088218377199E-2</v>
      </c>
      <c r="X12" s="17">
        <v>0</v>
      </c>
      <c r="Y12" s="17"/>
      <c r="Z12" s="17">
        <v>2.0743408152411401E-2</v>
      </c>
      <c r="AA12" s="17">
        <v>5.5375659115575099E-2</v>
      </c>
      <c r="AB12" s="17"/>
      <c r="AC12" s="17">
        <v>3.3301477714356001E-2</v>
      </c>
      <c r="AD12" s="17">
        <v>3.57245167682275E-2</v>
      </c>
      <c r="AE12" s="17">
        <v>0</v>
      </c>
      <c r="AF12" s="17"/>
      <c r="AG12" s="17">
        <v>0</v>
      </c>
      <c r="AH12" s="17">
        <v>3.58300620708107E-2</v>
      </c>
      <c r="AI12" s="17"/>
      <c r="AJ12" s="17">
        <v>3.4163232677033702E-2</v>
      </c>
      <c r="AK12" s="17">
        <v>0</v>
      </c>
      <c r="AL12" s="17"/>
      <c r="AM12" s="17">
        <v>3.7027123851152699E-2</v>
      </c>
      <c r="AN12" s="17">
        <v>0</v>
      </c>
      <c r="AO12" s="17">
        <v>0</v>
      </c>
      <c r="AP12" s="17"/>
      <c r="AQ12" s="17">
        <v>0</v>
      </c>
      <c r="AR12" s="17">
        <v>0</v>
      </c>
      <c r="AS12" s="17">
        <v>3.7027123851152699E-2</v>
      </c>
      <c r="AT12" s="17">
        <v>0</v>
      </c>
      <c r="AU12" s="17">
        <v>0.53386723523027402</v>
      </c>
      <c r="AV12" s="17"/>
      <c r="AW12" s="17">
        <v>4.4593069127197897E-2</v>
      </c>
      <c r="AX12" s="17">
        <v>0</v>
      </c>
      <c r="AY12" s="17">
        <v>0</v>
      </c>
      <c r="AZ12" s="17">
        <v>0.14330172209209199</v>
      </c>
      <c r="BA12" s="17">
        <v>0</v>
      </c>
      <c r="BB12" s="17"/>
      <c r="BC12" s="17">
        <v>0</v>
      </c>
      <c r="BD12" s="17">
        <v>4.9577900277498602E-2</v>
      </c>
      <c r="BE12" s="17">
        <v>0</v>
      </c>
      <c r="BF12" s="17"/>
      <c r="BG12" s="17">
        <v>0</v>
      </c>
      <c r="BH12" s="17">
        <v>0.28753932322559</v>
      </c>
      <c r="BI12" s="17">
        <v>0</v>
      </c>
    </row>
    <row r="13" spans="2:61" x14ac:dyDescent="0.3">
      <c r="B13" s="18" t="s">
        <v>85</v>
      </c>
      <c r="C13" s="19">
        <v>7.2255269526774094E-2</v>
      </c>
      <c r="D13" s="19">
        <v>6.7362935678837693E-2</v>
      </c>
      <c r="E13" s="19">
        <v>8.0400764687154805E-2</v>
      </c>
      <c r="F13" s="19"/>
      <c r="G13" s="19">
        <v>4.5378505955059302E-2</v>
      </c>
      <c r="H13" s="19">
        <v>0.10474293403518101</v>
      </c>
      <c r="I13" s="19"/>
      <c r="J13" s="19">
        <v>6.6857056906717893E-2</v>
      </c>
      <c r="K13" s="19">
        <v>0.14839034828009701</v>
      </c>
      <c r="L13" s="19">
        <v>0.124785525640079</v>
      </c>
      <c r="M13" s="19">
        <v>0</v>
      </c>
      <c r="N13" s="19">
        <v>0</v>
      </c>
      <c r="O13" s="19">
        <v>0.194624738961403</v>
      </c>
      <c r="P13" s="19">
        <v>0</v>
      </c>
      <c r="Q13" s="19">
        <v>0</v>
      </c>
      <c r="R13" s="19">
        <v>8.1360035468600406E-2</v>
      </c>
      <c r="S13" s="19"/>
      <c r="T13" s="19">
        <v>2.7039481213425299E-2</v>
      </c>
      <c r="U13" s="19">
        <v>0.13114594450932299</v>
      </c>
      <c r="V13" s="19"/>
      <c r="W13" s="19">
        <v>5.62217610861507E-2</v>
      </c>
      <c r="X13" s="19">
        <v>0.11346210260959599</v>
      </c>
      <c r="Y13" s="19"/>
      <c r="Z13" s="19">
        <v>8.4282908030536202E-2</v>
      </c>
      <c r="AA13" s="19">
        <v>5.3243441427062201E-2</v>
      </c>
      <c r="AB13" s="19"/>
      <c r="AC13" s="19">
        <v>8.0117542726156704E-2</v>
      </c>
      <c r="AD13" s="19">
        <v>5.8010800276869397E-2</v>
      </c>
      <c r="AE13" s="19">
        <v>0</v>
      </c>
      <c r="AF13" s="19"/>
      <c r="AG13" s="19">
        <v>0</v>
      </c>
      <c r="AH13" s="19">
        <v>5.1005426434509102E-2</v>
      </c>
      <c r="AI13" s="19"/>
      <c r="AJ13" s="19">
        <v>7.2255269526774094E-2</v>
      </c>
      <c r="AK13" s="19">
        <v>0</v>
      </c>
      <c r="AL13" s="19"/>
      <c r="AM13" s="19">
        <v>8.3919470363459897E-2</v>
      </c>
      <c r="AN13" s="19">
        <v>0</v>
      </c>
      <c r="AO13" s="19">
        <v>5.9550018115649299E-2</v>
      </c>
      <c r="AP13" s="19"/>
      <c r="AQ13" s="19">
        <v>0</v>
      </c>
      <c r="AR13" s="19">
        <v>0</v>
      </c>
      <c r="AS13" s="19">
        <v>8.3919470363459897E-2</v>
      </c>
      <c r="AT13" s="19">
        <v>5.9550018115649299E-2</v>
      </c>
      <c r="AU13" s="19">
        <v>0</v>
      </c>
      <c r="AV13" s="19"/>
      <c r="AW13" s="19">
        <v>0</v>
      </c>
      <c r="AX13" s="19">
        <v>9.3698239446361201E-2</v>
      </c>
      <c r="AY13" s="19">
        <v>0.32513688359235998</v>
      </c>
      <c r="AZ13" s="19">
        <v>9.40606513940936E-2</v>
      </c>
      <c r="BA13" s="19">
        <v>0</v>
      </c>
      <c r="BB13" s="19"/>
      <c r="BC13" s="19">
        <v>2.69499869829182E-2</v>
      </c>
      <c r="BD13" s="19">
        <v>0.11236495574826</v>
      </c>
      <c r="BE13" s="19">
        <v>0.152396700965928</v>
      </c>
      <c r="BF13" s="19"/>
      <c r="BG13" s="19">
        <v>4.9283008517187102E-2</v>
      </c>
      <c r="BH13" s="19">
        <v>8.0278932658203003E-2</v>
      </c>
      <c r="BI13" s="19">
        <v>0.26867628649543801</v>
      </c>
    </row>
    <row r="14" spans="2:61" x14ac:dyDescent="0.3">
      <c r="B14" s="16" t="s">
        <v>412</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134</v>
      </c>
      <c r="C9" s="17">
        <v>0.39875537982200199</v>
      </c>
      <c r="D9" s="17">
        <v>0.38447572237552702</v>
      </c>
      <c r="E9" s="17">
        <v>0.41266167446070001</v>
      </c>
      <c r="F9" s="17"/>
      <c r="G9" s="17">
        <v>0.33264676453127301</v>
      </c>
      <c r="H9" s="17">
        <v>0.46845031946354998</v>
      </c>
      <c r="I9" s="17"/>
      <c r="J9" s="17">
        <v>0.40844270723460302</v>
      </c>
      <c r="K9" s="17">
        <v>0.327390097222582</v>
      </c>
      <c r="L9" s="17">
        <v>0.37571767820162399</v>
      </c>
      <c r="M9" s="17">
        <v>0.367631980487649</v>
      </c>
      <c r="N9" s="17">
        <v>0.40807684975953601</v>
      </c>
      <c r="O9" s="17">
        <v>0.43346380315218003</v>
      </c>
      <c r="P9" s="17">
        <v>0.39809678663460102</v>
      </c>
      <c r="Q9" s="17">
        <v>0.48308772119451499</v>
      </c>
      <c r="R9" s="17">
        <v>0.44852957426865903</v>
      </c>
      <c r="S9" s="17"/>
      <c r="T9" s="17">
        <v>0.34726350478600898</v>
      </c>
      <c r="U9" s="17">
        <v>0.44553942628327498</v>
      </c>
      <c r="V9" s="17"/>
      <c r="W9" s="17">
        <v>0.407028176573698</v>
      </c>
      <c r="X9" s="17">
        <v>0.36908433281271102</v>
      </c>
      <c r="Y9" s="17"/>
      <c r="Z9" s="17">
        <v>0.41075176573112099</v>
      </c>
      <c r="AA9" s="17">
        <v>0.38404868083942201</v>
      </c>
      <c r="AB9" s="17"/>
      <c r="AC9" s="17">
        <v>0.60434942654655499</v>
      </c>
      <c r="AD9" s="17">
        <v>0.51958471832938702</v>
      </c>
      <c r="AE9" s="17">
        <v>0.31159172809239499</v>
      </c>
      <c r="AF9" s="17"/>
      <c r="AG9" s="17">
        <v>0.66878409513569204</v>
      </c>
      <c r="AH9" s="17">
        <v>0.50249851856174099</v>
      </c>
      <c r="AI9" s="17"/>
      <c r="AJ9" s="17">
        <v>0.69697051067253502</v>
      </c>
      <c r="AK9" s="17">
        <v>0.52574371637126205</v>
      </c>
      <c r="AL9" s="17"/>
      <c r="AM9" s="17">
        <v>0.42322822867753901</v>
      </c>
      <c r="AN9" s="17">
        <v>0.267239248823538</v>
      </c>
      <c r="AO9" s="17">
        <v>0.31333851571114901</v>
      </c>
      <c r="AP9" s="17"/>
      <c r="AQ9" s="17">
        <v>0.53918098945599102</v>
      </c>
      <c r="AR9" s="17">
        <v>0.38055720325768699</v>
      </c>
      <c r="AS9" s="17">
        <v>0.74456046406264897</v>
      </c>
      <c r="AT9" s="17">
        <v>0.59445574728417006</v>
      </c>
      <c r="AU9" s="17">
        <v>0.48706601011126299</v>
      </c>
      <c r="AV9" s="17"/>
      <c r="AW9" s="17">
        <v>0.489469854272855</v>
      </c>
      <c r="AX9" s="17">
        <v>0.42307162398241499</v>
      </c>
      <c r="AY9" s="17">
        <v>0.36440938552145102</v>
      </c>
      <c r="AZ9" s="17">
        <v>0.37993908099676199</v>
      </c>
      <c r="BA9" s="17">
        <v>0.24735443841871199</v>
      </c>
      <c r="BB9" s="17"/>
      <c r="BC9" s="17">
        <v>0.45489511445200798</v>
      </c>
      <c r="BD9" s="17">
        <v>0.39219269226255998</v>
      </c>
      <c r="BE9" s="17">
        <v>0.33627367048457202</v>
      </c>
      <c r="BF9" s="17"/>
      <c r="BG9" s="17">
        <v>0.34839840021663199</v>
      </c>
      <c r="BH9" s="17">
        <v>0.47248817198807702</v>
      </c>
      <c r="BI9" s="17">
        <v>0.58550937899597999</v>
      </c>
    </row>
    <row r="10" spans="2:61" ht="43.2" x14ac:dyDescent="0.3">
      <c r="B10" s="18" t="s">
        <v>135</v>
      </c>
      <c r="C10" s="17">
        <v>0.12935523349311501</v>
      </c>
      <c r="D10" s="17">
        <v>0.146514206132344</v>
      </c>
      <c r="E10" s="17">
        <v>0.112390312397259</v>
      </c>
      <c r="F10" s="17"/>
      <c r="G10" s="17">
        <v>0.14509817492222099</v>
      </c>
      <c r="H10" s="17">
        <v>0.11208449812120801</v>
      </c>
      <c r="I10" s="17"/>
      <c r="J10" s="17">
        <v>0.15130402542011701</v>
      </c>
      <c r="K10" s="17">
        <v>0.14577860362803399</v>
      </c>
      <c r="L10" s="17">
        <v>0.140484050718748</v>
      </c>
      <c r="M10" s="17">
        <v>0.120202202069148</v>
      </c>
      <c r="N10" s="17">
        <v>0.120352538006962</v>
      </c>
      <c r="O10" s="17">
        <v>0.128429519469796</v>
      </c>
      <c r="P10" s="17">
        <v>0.115065280301496</v>
      </c>
      <c r="Q10" s="17">
        <v>0.10381012891906</v>
      </c>
      <c r="R10" s="17">
        <v>0.10757034457767201</v>
      </c>
      <c r="S10" s="17"/>
      <c r="T10" s="17">
        <v>0.14932377930499999</v>
      </c>
      <c r="U10" s="17">
        <v>0.11121238329831699</v>
      </c>
      <c r="V10" s="17"/>
      <c r="W10" s="17">
        <v>0.12047815133534601</v>
      </c>
      <c r="X10" s="17">
        <v>0.161193598427503</v>
      </c>
      <c r="Y10" s="17"/>
      <c r="Z10" s="17">
        <v>0.134242866060023</v>
      </c>
      <c r="AA10" s="17">
        <v>0.12512830877598299</v>
      </c>
      <c r="AB10" s="17"/>
      <c r="AC10" s="17">
        <v>0.106305137818554</v>
      </c>
      <c r="AD10" s="17">
        <v>0.153187606777135</v>
      </c>
      <c r="AE10" s="17">
        <v>0.13540579398431299</v>
      </c>
      <c r="AF10" s="17"/>
      <c r="AG10" s="17">
        <v>0.114844222451758</v>
      </c>
      <c r="AH10" s="17">
        <v>0.12483646673630799</v>
      </c>
      <c r="AI10" s="17"/>
      <c r="AJ10" s="17">
        <v>0.140434703229806</v>
      </c>
      <c r="AK10" s="17">
        <v>0.107966711666617</v>
      </c>
      <c r="AL10" s="17"/>
      <c r="AM10" s="17">
        <v>0.11908890387691699</v>
      </c>
      <c r="AN10" s="17">
        <v>8.88761984450539E-2</v>
      </c>
      <c r="AO10" s="17">
        <v>0.17813332160778</v>
      </c>
      <c r="AP10" s="17"/>
      <c r="AQ10" s="17">
        <v>0.100329616145252</v>
      </c>
      <c r="AR10" s="17">
        <v>0.21089154500159599</v>
      </c>
      <c r="AS10" s="17">
        <v>0.101882784803056</v>
      </c>
      <c r="AT10" s="17">
        <v>0.23014483282016801</v>
      </c>
      <c r="AU10" s="17">
        <v>0.139079429338267</v>
      </c>
      <c r="AV10" s="17"/>
      <c r="AW10" s="17">
        <v>0.108275148956929</v>
      </c>
      <c r="AX10" s="17">
        <v>0.15429338333599699</v>
      </c>
      <c r="AY10" s="17">
        <v>0.125363774959909</v>
      </c>
      <c r="AZ10" s="17">
        <v>0.103365239917013</v>
      </c>
      <c r="BA10" s="17">
        <v>0.14466073495161</v>
      </c>
      <c r="BB10" s="17"/>
      <c r="BC10" s="17">
        <v>0.14129465262511801</v>
      </c>
      <c r="BD10" s="17">
        <v>0.124221835067616</v>
      </c>
      <c r="BE10" s="17">
        <v>0.115815769884824</v>
      </c>
      <c r="BF10" s="17"/>
      <c r="BG10" s="17">
        <v>0.13514377972363301</v>
      </c>
      <c r="BH10" s="17">
        <v>0.16386474416844801</v>
      </c>
      <c r="BI10" s="17">
        <v>8.8300948337108803E-2</v>
      </c>
    </row>
    <row r="11" spans="2:61" ht="28.8" x14ac:dyDescent="0.3">
      <c r="B11" s="18" t="s">
        <v>136</v>
      </c>
      <c r="C11" s="17">
        <v>0.44963164254584698</v>
      </c>
      <c r="D11" s="17">
        <v>0.44466200690286201</v>
      </c>
      <c r="E11" s="17">
        <v>0.454747215610523</v>
      </c>
      <c r="F11" s="17"/>
      <c r="G11" s="17">
        <v>0.50858692044794895</v>
      </c>
      <c r="H11" s="17">
        <v>0.38803386580633398</v>
      </c>
      <c r="I11" s="17"/>
      <c r="J11" s="17">
        <v>0.42226882246844799</v>
      </c>
      <c r="K11" s="17">
        <v>0.50942800083413498</v>
      </c>
      <c r="L11" s="17">
        <v>0.45869613841767398</v>
      </c>
      <c r="M11" s="17">
        <v>0.49192130866399802</v>
      </c>
      <c r="N11" s="17">
        <v>0.45413596545549101</v>
      </c>
      <c r="O11" s="17">
        <v>0.42370763985058002</v>
      </c>
      <c r="P11" s="17">
        <v>0.45291775242593102</v>
      </c>
      <c r="Q11" s="17">
        <v>0.39960298972471903</v>
      </c>
      <c r="R11" s="17">
        <v>0.40666720008195401</v>
      </c>
      <c r="S11" s="17"/>
      <c r="T11" s="17">
        <v>0.48840907866612099</v>
      </c>
      <c r="U11" s="17">
        <v>0.41439957201371203</v>
      </c>
      <c r="V11" s="17"/>
      <c r="W11" s="17">
        <v>0.450085244685627</v>
      </c>
      <c r="X11" s="17">
        <v>0.44800476220333602</v>
      </c>
      <c r="Y11" s="17"/>
      <c r="Z11" s="17">
        <v>0.432838991519509</v>
      </c>
      <c r="AA11" s="17">
        <v>0.47037082348577802</v>
      </c>
      <c r="AB11" s="17"/>
      <c r="AC11" s="17">
        <v>0.27480887621501898</v>
      </c>
      <c r="AD11" s="17">
        <v>0.31163043053144002</v>
      </c>
      <c r="AE11" s="17">
        <v>0.532100910738455</v>
      </c>
      <c r="AF11" s="17"/>
      <c r="AG11" s="17">
        <v>0.19955477382824399</v>
      </c>
      <c r="AH11" s="17">
        <v>0.36197919339088003</v>
      </c>
      <c r="AI11" s="17"/>
      <c r="AJ11" s="17">
        <v>0.139063008661059</v>
      </c>
      <c r="AK11" s="17">
        <v>0.35542133651213798</v>
      </c>
      <c r="AL11" s="17"/>
      <c r="AM11" s="17">
        <v>0.438480688099113</v>
      </c>
      <c r="AN11" s="17">
        <v>0.60883236005605501</v>
      </c>
      <c r="AO11" s="17">
        <v>0.48491522013178601</v>
      </c>
      <c r="AP11" s="17"/>
      <c r="AQ11" s="17">
        <v>0.35039959131597498</v>
      </c>
      <c r="AR11" s="17">
        <v>0.38873002575936699</v>
      </c>
      <c r="AS11" s="17">
        <v>0.13094825979199701</v>
      </c>
      <c r="AT11" s="17">
        <v>0.155321987860227</v>
      </c>
      <c r="AU11" s="17">
        <v>0.35332265590350898</v>
      </c>
      <c r="AV11" s="17"/>
      <c r="AW11" s="17">
        <v>0.379302598910497</v>
      </c>
      <c r="AX11" s="17">
        <v>0.411174660489732</v>
      </c>
      <c r="AY11" s="17">
        <v>0.47705545927628201</v>
      </c>
      <c r="AZ11" s="17">
        <v>0.49103087091367698</v>
      </c>
      <c r="BA11" s="17">
        <v>0.58229561090290405</v>
      </c>
      <c r="BB11" s="17"/>
      <c r="BC11" s="17">
        <v>0.39287121807761</v>
      </c>
      <c r="BD11" s="17">
        <v>0.46781768076987301</v>
      </c>
      <c r="BE11" s="17">
        <v>0.51304330800769005</v>
      </c>
      <c r="BF11" s="17"/>
      <c r="BG11" s="17">
        <v>0.498228018482125</v>
      </c>
      <c r="BH11" s="17">
        <v>0.325585936410066</v>
      </c>
      <c r="BI11" s="17">
        <v>0.29313530349959999</v>
      </c>
    </row>
    <row r="12" spans="2:61" x14ac:dyDescent="0.3">
      <c r="B12" s="18" t="s">
        <v>85</v>
      </c>
      <c r="C12" s="19">
        <v>2.2257744139035699E-2</v>
      </c>
      <c r="D12" s="19">
        <v>2.4348064589266898E-2</v>
      </c>
      <c r="E12" s="19">
        <v>2.0200797531517899E-2</v>
      </c>
      <c r="F12" s="19"/>
      <c r="G12" s="19">
        <v>1.3668140098557E-2</v>
      </c>
      <c r="H12" s="19">
        <v>3.14313166089083E-2</v>
      </c>
      <c r="I12" s="19"/>
      <c r="J12" s="19">
        <v>1.79844448768329E-2</v>
      </c>
      <c r="K12" s="19">
        <v>1.74032983152493E-2</v>
      </c>
      <c r="L12" s="19">
        <v>2.5102132661953901E-2</v>
      </c>
      <c r="M12" s="19">
        <v>2.0244508779205101E-2</v>
      </c>
      <c r="N12" s="19">
        <v>1.7434646778010699E-2</v>
      </c>
      <c r="O12" s="19">
        <v>1.43990375274446E-2</v>
      </c>
      <c r="P12" s="19">
        <v>3.3920180637971399E-2</v>
      </c>
      <c r="Q12" s="19">
        <v>1.34991601617059E-2</v>
      </c>
      <c r="R12" s="19">
        <v>3.7232881071715601E-2</v>
      </c>
      <c r="S12" s="19"/>
      <c r="T12" s="19">
        <v>1.50036372428694E-2</v>
      </c>
      <c r="U12" s="19">
        <v>2.88486184046952E-2</v>
      </c>
      <c r="V12" s="19"/>
      <c r="W12" s="19">
        <v>2.2408427405329199E-2</v>
      </c>
      <c r="X12" s="19">
        <v>2.1717306556449899E-2</v>
      </c>
      <c r="Y12" s="19"/>
      <c r="Z12" s="19">
        <v>2.2166376689346901E-2</v>
      </c>
      <c r="AA12" s="19">
        <v>2.04521868988175E-2</v>
      </c>
      <c r="AB12" s="19"/>
      <c r="AC12" s="19">
        <v>1.4536559419871699E-2</v>
      </c>
      <c r="AD12" s="19">
        <v>1.55972443620378E-2</v>
      </c>
      <c r="AE12" s="19">
        <v>2.0901567184837599E-2</v>
      </c>
      <c r="AF12" s="19"/>
      <c r="AG12" s="19">
        <v>1.6816908584306501E-2</v>
      </c>
      <c r="AH12" s="19">
        <v>1.06858213110704E-2</v>
      </c>
      <c r="AI12" s="19"/>
      <c r="AJ12" s="19">
        <v>2.35317774365996E-2</v>
      </c>
      <c r="AK12" s="19">
        <v>1.08682354499831E-2</v>
      </c>
      <c r="AL12" s="19"/>
      <c r="AM12" s="19">
        <v>1.9202179346431401E-2</v>
      </c>
      <c r="AN12" s="19">
        <v>3.5052192675352402E-2</v>
      </c>
      <c r="AO12" s="19">
        <v>2.3612942549285001E-2</v>
      </c>
      <c r="AP12" s="19"/>
      <c r="AQ12" s="19">
        <v>1.00898030827817E-2</v>
      </c>
      <c r="AR12" s="19">
        <v>1.9821225981349701E-2</v>
      </c>
      <c r="AS12" s="19">
        <v>2.2608491342297501E-2</v>
      </c>
      <c r="AT12" s="19">
        <v>2.0077432035435602E-2</v>
      </c>
      <c r="AU12" s="19">
        <v>2.0531904646961599E-2</v>
      </c>
      <c r="AV12" s="19"/>
      <c r="AW12" s="19">
        <v>2.2952397859718799E-2</v>
      </c>
      <c r="AX12" s="19">
        <v>1.1460332191856101E-2</v>
      </c>
      <c r="AY12" s="19">
        <v>3.3171380242358897E-2</v>
      </c>
      <c r="AZ12" s="19">
        <v>2.5664808172547099E-2</v>
      </c>
      <c r="BA12" s="19">
        <v>2.56892157267728E-2</v>
      </c>
      <c r="BB12" s="19"/>
      <c r="BC12" s="19">
        <v>1.0939014845263601E-2</v>
      </c>
      <c r="BD12" s="19">
        <v>1.5767791899951498E-2</v>
      </c>
      <c r="BE12" s="19">
        <v>3.4867251622914E-2</v>
      </c>
      <c r="BF12" s="19"/>
      <c r="BG12" s="19">
        <v>1.8229801577609499E-2</v>
      </c>
      <c r="BH12" s="19">
        <v>3.8061147433409298E-2</v>
      </c>
      <c r="BI12" s="19">
        <v>3.3054369167311103E-2</v>
      </c>
    </row>
    <row r="13" spans="2:61" x14ac:dyDescent="0.3">
      <c r="B13" s="16"/>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G17"/>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402</v>
      </c>
      <c r="E2" s="26"/>
      <c r="F2" s="26"/>
      <c r="G2" s="26"/>
    </row>
    <row r="6" spans="2:7" ht="49.95" customHeight="1" x14ac:dyDescent="0.3">
      <c r="B6" s="20" t="s">
        <v>15</v>
      </c>
      <c r="C6" s="20" t="s">
        <v>137</v>
      </c>
      <c r="D6" s="20" t="s">
        <v>138</v>
      </c>
      <c r="E6" s="20" t="s">
        <v>139</v>
      </c>
      <c r="F6" s="20" t="s">
        <v>140</v>
      </c>
    </row>
    <row r="7" spans="2:7" ht="28.8" x14ac:dyDescent="0.3">
      <c r="B7" s="18" t="s">
        <v>141</v>
      </c>
      <c r="C7" s="17">
        <v>0.76885018424100504</v>
      </c>
      <c r="D7" s="17">
        <v>0.51169980143721305</v>
      </c>
      <c r="E7" s="17">
        <v>0.50674176217280498</v>
      </c>
      <c r="F7" s="17">
        <v>0.78088928156077997</v>
      </c>
    </row>
    <row r="8" spans="2:7" ht="28.8" x14ac:dyDescent="0.3">
      <c r="B8" s="18" t="s">
        <v>142</v>
      </c>
      <c r="C8" s="17">
        <v>0.15395809697339199</v>
      </c>
      <c r="D8" s="17">
        <v>0.20861832049472701</v>
      </c>
      <c r="E8" s="17">
        <v>0.25311083031264497</v>
      </c>
      <c r="F8" s="17">
        <v>0.15879915157520899</v>
      </c>
    </row>
    <row r="9" spans="2:7" x14ac:dyDescent="0.3">
      <c r="B9" s="18" t="s">
        <v>143</v>
      </c>
      <c r="C9" s="17">
        <v>6.7767462854513405E-2</v>
      </c>
      <c r="D9" s="17">
        <v>0.26714565877656099</v>
      </c>
      <c r="E9" s="17">
        <v>0.23058684349059</v>
      </c>
      <c r="F9" s="17">
        <v>5.4754917877539902E-2</v>
      </c>
    </row>
    <row r="10" spans="2:7" x14ac:dyDescent="0.3">
      <c r="B10" s="18" t="s">
        <v>144</v>
      </c>
      <c r="C10" s="17">
        <v>9.4242559310903206E-3</v>
      </c>
      <c r="D10" s="17">
        <v>1.2536219291498601E-2</v>
      </c>
      <c r="E10" s="17">
        <v>9.5605640239594999E-3</v>
      </c>
      <c r="F10" s="17">
        <v>5.5566489864711998E-3</v>
      </c>
    </row>
    <row r="11" spans="2:7" x14ac:dyDescent="0.3">
      <c r="B11" s="16"/>
      <c r="C11" s="16"/>
      <c r="D11" s="16"/>
      <c r="E11" s="16"/>
      <c r="F11" s="16"/>
    </row>
    <row r="12" spans="2:7" x14ac:dyDescent="0.3">
      <c r="B12" t="s">
        <v>81</v>
      </c>
    </row>
    <row r="13" spans="2:7" x14ac:dyDescent="0.3">
      <c r="B13" t="s">
        <v>82</v>
      </c>
    </row>
    <row r="17" spans="2:2" x14ac:dyDescent="0.3">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141</v>
      </c>
      <c r="C9" s="17">
        <v>0.76885018424100504</v>
      </c>
      <c r="D9" s="17">
        <v>0.78628102739439698</v>
      </c>
      <c r="E9" s="17">
        <v>0.75151640588136004</v>
      </c>
      <c r="F9" s="17"/>
      <c r="G9" s="17">
        <v>0.82870773790081398</v>
      </c>
      <c r="H9" s="17">
        <v>0.70604444970869495</v>
      </c>
      <c r="I9" s="17"/>
      <c r="J9" s="17">
        <v>0.86575672304908302</v>
      </c>
      <c r="K9" s="17">
        <v>0.766798568529514</v>
      </c>
      <c r="L9" s="17">
        <v>0.70662012812914099</v>
      </c>
      <c r="M9" s="17">
        <v>0.73959706342175502</v>
      </c>
      <c r="N9" s="17">
        <v>0.75678095672938295</v>
      </c>
      <c r="O9" s="17">
        <v>0.74999782346260102</v>
      </c>
      <c r="P9" s="17">
        <v>0.76411736960287802</v>
      </c>
      <c r="Q9" s="17">
        <v>0.75759947469035405</v>
      </c>
      <c r="R9" s="17">
        <v>0.74781465318507601</v>
      </c>
      <c r="S9" s="17"/>
      <c r="T9" s="17">
        <v>0.85182573221799396</v>
      </c>
      <c r="U9" s="17">
        <v>0.69346097207905399</v>
      </c>
      <c r="V9" s="17"/>
      <c r="W9" s="17">
        <v>0.75222497702050395</v>
      </c>
      <c r="X9" s="17">
        <v>0.82847781922159003</v>
      </c>
      <c r="Y9" s="17"/>
      <c r="Z9" s="17">
        <v>0.75331932338702001</v>
      </c>
      <c r="AA9" s="17">
        <v>0.78980137560094998</v>
      </c>
      <c r="AB9" s="17"/>
      <c r="AC9" s="17">
        <v>0.76483446273372202</v>
      </c>
      <c r="AD9" s="17">
        <v>0.72305473659569297</v>
      </c>
      <c r="AE9" s="17">
        <v>0.78225262142586205</v>
      </c>
      <c r="AF9" s="17"/>
      <c r="AG9" s="17">
        <v>0.79072342279873797</v>
      </c>
      <c r="AH9" s="17">
        <v>0.72343711799714305</v>
      </c>
      <c r="AI9" s="17"/>
      <c r="AJ9" s="17">
        <v>0.79532403068758395</v>
      </c>
      <c r="AK9" s="17">
        <v>0.73715737496688405</v>
      </c>
      <c r="AL9" s="17"/>
      <c r="AM9" s="17">
        <v>0.76678873003760895</v>
      </c>
      <c r="AN9" s="17">
        <v>0.68293053293863504</v>
      </c>
      <c r="AO9" s="17">
        <v>0.86381164416709599</v>
      </c>
      <c r="AP9" s="17"/>
      <c r="AQ9" s="17">
        <v>0.76443778708460597</v>
      </c>
      <c r="AR9" s="17">
        <v>0.66877141205603896</v>
      </c>
      <c r="AS9" s="17">
        <v>0.81942643284803796</v>
      </c>
      <c r="AT9" s="17">
        <v>0.76734849247204995</v>
      </c>
      <c r="AU9" s="17">
        <v>0.478382440503474</v>
      </c>
      <c r="AV9" s="17"/>
      <c r="AW9" s="17">
        <v>0.89629792296730904</v>
      </c>
      <c r="AX9" s="17">
        <v>0.88814354891105696</v>
      </c>
      <c r="AY9" s="17">
        <v>0.69656406783786995</v>
      </c>
      <c r="AZ9" s="17">
        <v>0.64327058059992903</v>
      </c>
      <c r="BA9" s="17">
        <v>0.50436956258596</v>
      </c>
      <c r="BB9" s="17"/>
      <c r="BC9" s="17">
        <v>1</v>
      </c>
      <c r="BD9" s="17">
        <v>0.88021894306512904</v>
      </c>
      <c r="BE9" s="17">
        <v>0.25133067255747099</v>
      </c>
      <c r="BF9" s="17"/>
      <c r="BG9" s="17">
        <v>0.79477916731450604</v>
      </c>
      <c r="BH9" s="17">
        <v>0.73685225631863105</v>
      </c>
      <c r="BI9" s="17">
        <v>0.66971126701443895</v>
      </c>
    </row>
    <row r="10" spans="2:61" ht="28.8" x14ac:dyDescent="0.3">
      <c r="B10" s="18" t="s">
        <v>142</v>
      </c>
      <c r="C10" s="17">
        <v>0.15395809697339199</v>
      </c>
      <c r="D10" s="17">
        <v>0.149388059087536</v>
      </c>
      <c r="E10" s="17">
        <v>0.158315699754775</v>
      </c>
      <c r="F10" s="17"/>
      <c r="G10" s="17">
        <v>0.117467289145189</v>
      </c>
      <c r="H10" s="17">
        <v>0.19233483655956701</v>
      </c>
      <c r="I10" s="17"/>
      <c r="J10" s="17">
        <v>9.8336961764383599E-2</v>
      </c>
      <c r="K10" s="17">
        <v>0.146663341458455</v>
      </c>
      <c r="L10" s="17">
        <v>0.18941702743963701</v>
      </c>
      <c r="M10" s="17">
        <v>0.18522434933883899</v>
      </c>
      <c r="N10" s="17">
        <v>0.154496533761105</v>
      </c>
      <c r="O10" s="17">
        <v>0.18516838125201801</v>
      </c>
      <c r="P10" s="17">
        <v>0.142614002655061</v>
      </c>
      <c r="Q10" s="17">
        <v>0.16648393347078999</v>
      </c>
      <c r="R10" s="17">
        <v>0.15975941575077601</v>
      </c>
      <c r="S10" s="17"/>
      <c r="T10" s="17">
        <v>0.106748226334911</v>
      </c>
      <c r="U10" s="17">
        <v>0.196851636582069</v>
      </c>
      <c r="V10" s="17"/>
      <c r="W10" s="17">
        <v>0.16569392049443801</v>
      </c>
      <c r="X10" s="17">
        <v>0.11186662756622601</v>
      </c>
      <c r="Y10" s="17"/>
      <c r="Z10" s="17">
        <v>0.16434210607151301</v>
      </c>
      <c r="AA10" s="17">
        <v>0.14037990838088099</v>
      </c>
      <c r="AB10" s="17"/>
      <c r="AC10" s="17">
        <v>0.153515077680274</v>
      </c>
      <c r="AD10" s="17">
        <v>0.17619010814163399</v>
      </c>
      <c r="AE10" s="17">
        <v>0.150615747701112</v>
      </c>
      <c r="AF10" s="17"/>
      <c r="AG10" s="17">
        <v>0.13958256034906499</v>
      </c>
      <c r="AH10" s="17">
        <v>0.17791336399261001</v>
      </c>
      <c r="AI10" s="17"/>
      <c r="AJ10" s="17">
        <v>0.15240608364268701</v>
      </c>
      <c r="AK10" s="17">
        <v>0.16552079237831299</v>
      </c>
      <c r="AL10" s="17"/>
      <c r="AM10" s="17">
        <v>0.15797095220654001</v>
      </c>
      <c r="AN10" s="17">
        <v>0.22944497025003199</v>
      </c>
      <c r="AO10" s="17">
        <v>9.95249788018156E-2</v>
      </c>
      <c r="AP10" s="17"/>
      <c r="AQ10" s="17">
        <v>0.146231575330279</v>
      </c>
      <c r="AR10" s="17">
        <v>0.26514817720443701</v>
      </c>
      <c r="AS10" s="17">
        <v>0.12831254520494101</v>
      </c>
      <c r="AT10" s="17">
        <v>0.2000676417476</v>
      </c>
      <c r="AU10" s="17">
        <v>0.26267862502608202</v>
      </c>
      <c r="AV10" s="17"/>
      <c r="AW10" s="17">
        <v>5.7402077101480202E-2</v>
      </c>
      <c r="AX10" s="17">
        <v>7.5813793493005904E-2</v>
      </c>
      <c r="AY10" s="17">
        <v>0.182135678995728</v>
      </c>
      <c r="AZ10" s="17">
        <v>0.242866539565012</v>
      </c>
      <c r="BA10" s="17">
        <v>0.38021821316732002</v>
      </c>
      <c r="BB10" s="17"/>
      <c r="BC10" s="17">
        <v>0</v>
      </c>
      <c r="BD10" s="17">
        <v>9.0126636234540106E-2</v>
      </c>
      <c r="BE10" s="17">
        <v>0.513618008016545</v>
      </c>
      <c r="BF10" s="17"/>
      <c r="BG10" s="17">
        <v>0.135534148324398</v>
      </c>
      <c r="BH10" s="17">
        <v>0.17364199859260801</v>
      </c>
      <c r="BI10" s="17">
        <v>0.225352123467849</v>
      </c>
    </row>
    <row r="11" spans="2:61" x14ac:dyDescent="0.3">
      <c r="B11" s="18" t="s">
        <v>143</v>
      </c>
      <c r="C11" s="17">
        <v>6.7767462854513405E-2</v>
      </c>
      <c r="D11" s="17">
        <v>6.0544515168393098E-2</v>
      </c>
      <c r="E11" s="17">
        <v>7.5091770851478501E-2</v>
      </c>
      <c r="F11" s="17"/>
      <c r="G11" s="17">
        <v>4.9874528917253698E-2</v>
      </c>
      <c r="H11" s="17">
        <v>8.63757549457045E-2</v>
      </c>
      <c r="I11" s="17"/>
      <c r="J11" s="17">
        <v>3.1635450425976902E-2</v>
      </c>
      <c r="K11" s="17">
        <v>7.4628885798374497E-2</v>
      </c>
      <c r="L11" s="17">
        <v>8.9978060430366297E-2</v>
      </c>
      <c r="M11" s="17">
        <v>7.0510445156251503E-2</v>
      </c>
      <c r="N11" s="17">
        <v>6.9925174823522798E-2</v>
      </c>
      <c r="O11" s="17">
        <v>5.70187100120257E-2</v>
      </c>
      <c r="P11" s="17">
        <v>8.1981634853004498E-2</v>
      </c>
      <c r="Q11" s="17">
        <v>6.6009797763834005E-2</v>
      </c>
      <c r="R11" s="17">
        <v>8.4979221987198206E-2</v>
      </c>
      <c r="S11" s="17"/>
      <c r="T11" s="17">
        <v>3.7657224360158899E-2</v>
      </c>
      <c r="U11" s="17">
        <v>9.5124765257955393E-2</v>
      </c>
      <c r="V11" s="17"/>
      <c r="W11" s="17">
        <v>7.1944874324876604E-2</v>
      </c>
      <c r="X11" s="17">
        <v>5.2784842607147803E-2</v>
      </c>
      <c r="Y11" s="17"/>
      <c r="Z11" s="17">
        <v>7.4017479954276197E-2</v>
      </c>
      <c r="AA11" s="17">
        <v>6.0119835128720302E-2</v>
      </c>
      <c r="AB11" s="17"/>
      <c r="AC11" s="17">
        <v>7.1595564173518603E-2</v>
      </c>
      <c r="AD11" s="17">
        <v>8.4033679395942196E-2</v>
      </c>
      <c r="AE11" s="17">
        <v>6.24093648349279E-2</v>
      </c>
      <c r="AF11" s="17"/>
      <c r="AG11" s="17">
        <v>6.1330360085460597E-2</v>
      </c>
      <c r="AH11" s="17">
        <v>8.4334575529683195E-2</v>
      </c>
      <c r="AI11" s="17"/>
      <c r="AJ11" s="17">
        <v>4.37064166353726E-2</v>
      </c>
      <c r="AK11" s="17">
        <v>8.6823163954239793E-2</v>
      </c>
      <c r="AL11" s="17"/>
      <c r="AM11" s="17">
        <v>6.8011178377347298E-2</v>
      </c>
      <c r="AN11" s="17">
        <v>8.7624496811332706E-2</v>
      </c>
      <c r="AO11" s="17">
        <v>3.4094401586600098E-2</v>
      </c>
      <c r="AP11" s="17"/>
      <c r="AQ11" s="17">
        <v>7.9994123274419904E-2</v>
      </c>
      <c r="AR11" s="17">
        <v>6.6080410739523296E-2</v>
      </c>
      <c r="AS11" s="17">
        <v>3.93498842086542E-2</v>
      </c>
      <c r="AT11" s="17">
        <v>3.2583865780350101E-2</v>
      </c>
      <c r="AU11" s="17">
        <v>0.20614114416716101</v>
      </c>
      <c r="AV11" s="17"/>
      <c r="AW11" s="17">
        <v>3.95832653017738E-2</v>
      </c>
      <c r="AX11" s="17">
        <v>3.02201816197957E-2</v>
      </c>
      <c r="AY11" s="17">
        <v>0.107093897969672</v>
      </c>
      <c r="AZ11" s="17">
        <v>0.102661432782201</v>
      </c>
      <c r="BA11" s="17">
        <v>0.102313042803822</v>
      </c>
      <c r="BB11" s="17"/>
      <c r="BC11" s="17">
        <v>0</v>
      </c>
      <c r="BD11" s="17">
        <v>2.6845351284928098E-2</v>
      </c>
      <c r="BE11" s="17">
        <v>0.219147516303933</v>
      </c>
      <c r="BF11" s="17"/>
      <c r="BG11" s="17">
        <v>6.2802457662093497E-2</v>
      </c>
      <c r="BH11" s="17">
        <v>8.0839093759974306E-2</v>
      </c>
      <c r="BI11" s="17">
        <v>8.4037059502073894E-2</v>
      </c>
    </row>
    <row r="12" spans="2:61" x14ac:dyDescent="0.3">
      <c r="B12" s="18" t="s">
        <v>144</v>
      </c>
      <c r="C12" s="19">
        <v>9.4242559310903206E-3</v>
      </c>
      <c r="D12" s="19">
        <v>3.7863983496737598E-3</v>
      </c>
      <c r="E12" s="19">
        <v>1.50761235123862E-2</v>
      </c>
      <c r="F12" s="19"/>
      <c r="G12" s="19">
        <v>3.9504440367433696E-3</v>
      </c>
      <c r="H12" s="19">
        <v>1.52449587860338E-2</v>
      </c>
      <c r="I12" s="19"/>
      <c r="J12" s="19">
        <v>4.2708647605562899E-3</v>
      </c>
      <c r="K12" s="19">
        <v>1.1909204213655799E-2</v>
      </c>
      <c r="L12" s="19">
        <v>1.39847840008558E-2</v>
      </c>
      <c r="M12" s="19">
        <v>4.6681420831543499E-3</v>
      </c>
      <c r="N12" s="19">
        <v>1.8797334685989001E-2</v>
      </c>
      <c r="O12" s="19">
        <v>7.8150852733554193E-3</v>
      </c>
      <c r="P12" s="19">
        <v>1.1286992889056401E-2</v>
      </c>
      <c r="Q12" s="19">
        <v>9.9067940750224397E-3</v>
      </c>
      <c r="R12" s="19">
        <v>7.4467090769494097E-3</v>
      </c>
      <c r="S12" s="19"/>
      <c r="T12" s="19">
        <v>3.76881708693612E-3</v>
      </c>
      <c r="U12" s="19">
        <v>1.45626260809219E-2</v>
      </c>
      <c r="V12" s="19"/>
      <c r="W12" s="19">
        <v>1.01362281601819E-2</v>
      </c>
      <c r="X12" s="19">
        <v>6.8707106050364302E-3</v>
      </c>
      <c r="Y12" s="19"/>
      <c r="Z12" s="19">
        <v>8.3210905871905407E-3</v>
      </c>
      <c r="AA12" s="19">
        <v>9.6988808894486692E-3</v>
      </c>
      <c r="AB12" s="19"/>
      <c r="AC12" s="19">
        <v>1.00548954124861E-2</v>
      </c>
      <c r="AD12" s="19">
        <v>1.67214758667311E-2</v>
      </c>
      <c r="AE12" s="19">
        <v>4.7222660380983198E-3</v>
      </c>
      <c r="AF12" s="19"/>
      <c r="AG12" s="19">
        <v>8.3636567667370893E-3</v>
      </c>
      <c r="AH12" s="19">
        <v>1.43149424805636E-2</v>
      </c>
      <c r="AI12" s="19"/>
      <c r="AJ12" s="19">
        <v>8.56346903435618E-3</v>
      </c>
      <c r="AK12" s="19">
        <v>1.0498668700563501E-2</v>
      </c>
      <c r="AL12" s="19"/>
      <c r="AM12" s="19">
        <v>7.2291393785034802E-3</v>
      </c>
      <c r="AN12" s="19">
        <v>0</v>
      </c>
      <c r="AO12" s="19">
        <v>2.5689754444883999E-3</v>
      </c>
      <c r="AP12" s="19"/>
      <c r="AQ12" s="19">
        <v>9.3365143106943702E-3</v>
      </c>
      <c r="AR12" s="19">
        <v>0</v>
      </c>
      <c r="AS12" s="19">
        <v>1.29111377383674E-2</v>
      </c>
      <c r="AT12" s="19">
        <v>0</v>
      </c>
      <c r="AU12" s="19">
        <v>5.2797790303283999E-2</v>
      </c>
      <c r="AV12" s="19"/>
      <c r="AW12" s="19">
        <v>6.7167346294366402E-3</v>
      </c>
      <c r="AX12" s="19">
        <v>5.8224759761419803E-3</v>
      </c>
      <c r="AY12" s="19">
        <v>1.4206355196730599E-2</v>
      </c>
      <c r="AZ12" s="19">
        <v>1.1201447052857499E-2</v>
      </c>
      <c r="BA12" s="19">
        <v>1.30991814428976E-2</v>
      </c>
      <c r="BB12" s="19"/>
      <c r="BC12" s="19">
        <v>0</v>
      </c>
      <c r="BD12" s="19">
        <v>2.8090694154024598E-3</v>
      </c>
      <c r="BE12" s="19">
        <v>1.5903803122050801E-2</v>
      </c>
      <c r="BF12" s="19"/>
      <c r="BG12" s="19">
        <v>6.8842266990023502E-3</v>
      </c>
      <c r="BH12" s="19">
        <v>8.6666513287868702E-3</v>
      </c>
      <c r="BI12" s="19">
        <v>2.0899550015638001E-2</v>
      </c>
    </row>
    <row r="13" spans="2:61" x14ac:dyDescent="0.3">
      <c r="B13" s="16"/>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141</v>
      </c>
      <c r="C9" s="17">
        <v>0.51169980143721305</v>
      </c>
      <c r="D9" s="17">
        <v>0.52262748198610698</v>
      </c>
      <c r="E9" s="17">
        <v>0.50048393496738297</v>
      </c>
      <c r="F9" s="17"/>
      <c r="G9" s="17">
        <v>0.57644245966602503</v>
      </c>
      <c r="H9" s="17">
        <v>0.44471950917023101</v>
      </c>
      <c r="I9" s="17"/>
      <c r="J9" s="17">
        <v>0.64042995612628195</v>
      </c>
      <c r="K9" s="17">
        <v>0.54870409269627196</v>
      </c>
      <c r="L9" s="17">
        <v>0.48985457046125802</v>
      </c>
      <c r="M9" s="17">
        <v>0.48446573635019502</v>
      </c>
      <c r="N9" s="17">
        <v>0.44045415541355998</v>
      </c>
      <c r="O9" s="17">
        <v>0.45670965865638502</v>
      </c>
      <c r="P9" s="17">
        <v>0.471187870795645</v>
      </c>
      <c r="Q9" s="17">
        <v>0.50330137047291101</v>
      </c>
      <c r="R9" s="17">
        <v>0.46521204828532697</v>
      </c>
      <c r="S9" s="17"/>
      <c r="T9" s="17">
        <v>0.59995598999206901</v>
      </c>
      <c r="U9" s="17">
        <v>0.43151275012165902</v>
      </c>
      <c r="V9" s="17"/>
      <c r="W9" s="17">
        <v>0.50771169091270896</v>
      </c>
      <c r="X9" s="17">
        <v>0.52600347870651798</v>
      </c>
      <c r="Y9" s="17"/>
      <c r="Z9" s="17">
        <v>0.51488860464247599</v>
      </c>
      <c r="AA9" s="17">
        <v>0.50966770314500098</v>
      </c>
      <c r="AB9" s="17"/>
      <c r="AC9" s="17">
        <v>0.58015333119958501</v>
      </c>
      <c r="AD9" s="17">
        <v>0.57034725428865796</v>
      </c>
      <c r="AE9" s="17">
        <v>0.48351633488096901</v>
      </c>
      <c r="AF9" s="17"/>
      <c r="AG9" s="17">
        <v>0.63774166652584696</v>
      </c>
      <c r="AH9" s="17">
        <v>0.534626616884742</v>
      </c>
      <c r="AI9" s="17"/>
      <c r="AJ9" s="17">
        <v>0.65812716874992605</v>
      </c>
      <c r="AK9" s="17">
        <v>0.54199345681234101</v>
      </c>
      <c r="AL9" s="17"/>
      <c r="AM9" s="17">
        <v>0.493588346689045</v>
      </c>
      <c r="AN9" s="17">
        <v>0.44636658406082103</v>
      </c>
      <c r="AO9" s="17">
        <v>0.66152498997776898</v>
      </c>
      <c r="AP9" s="17"/>
      <c r="AQ9" s="17">
        <v>0.55712899302155205</v>
      </c>
      <c r="AR9" s="17">
        <v>0.68376337549057398</v>
      </c>
      <c r="AS9" s="17">
        <v>0.66438207912463998</v>
      </c>
      <c r="AT9" s="17">
        <v>0.65451201673654102</v>
      </c>
      <c r="AU9" s="17">
        <v>0.32486966531220202</v>
      </c>
      <c r="AV9" s="17"/>
      <c r="AW9" s="17">
        <v>0.61640446530562198</v>
      </c>
      <c r="AX9" s="17">
        <v>0.556814079587993</v>
      </c>
      <c r="AY9" s="17">
        <v>0.45270983299102402</v>
      </c>
      <c r="AZ9" s="17">
        <v>0.42915132200013101</v>
      </c>
      <c r="BA9" s="17">
        <v>0.41569468359218797</v>
      </c>
      <c r="BB9" s="17"/>
      <c r="BC9" s="17">
        <v>1</v>
      </c>
      <c r="BD9" s="17">
        <v>0.42607881666442299</v>
      </c>
      <c r="BE9" s="17">
        <v>9.5677423743783893E-2</v>
      </c>
      <c r="BF9" s="17"/>
      <c r="BG9" s="17">
        <v>0.53110452428417598</v>
      </c>
      <c r="BH9" s="17">
        <v>0.46154290430080602</v>
      </c>
      <c r="BI9" s="17">
        <v>0.44917714945238502</v>
      </c>
    </row>
    <row r="10" spans="2:61" ht="28.8" x14ac:dyDescent="0.3">
      <c r="B10" s="18" t="s">
        <v>142</v>
      </c>
      <c r="C10" s="17">
        <v>0.20861832049472701</v>
      </c>
      <c r="D10" s="17">
        <v>0.2441309108527</v>
      </c>
      <c r="E10" s="17">
        <v>0.17297590217425099</v>
      </c>
      <c r="F10" s="17"/>
      <c r="G10" s="17">
        <v>0.20347869735332899</v>
      </c>
      <c r="H10" s="17">
        <v>0.21427458250016701</v>
      </c>
      <c r="I10" s="17"/>
      <c r="J10" s="17">
        <v>0.19501299393985599</v>
      </c>
      <c r="K10" s="17">
        <v>0.18350600805946299</v>
      </c>
      <c r="L10" s="17">
        <v>0.23749094530958301</v>
      </c>
      <c r="M10" s="17">
        <v>0.231449896535874</v>
      </c>
      <c r="N10" s="17">
        <v>0.21090922202842899</v>
      </c>
      <c r="O10" s="17">
        <v>0.210241250686868</v>
      </c>
      <c r="P10" s="17">
        <v>0.19494715662141601</v>
      </c>
      <c r="Q10" s="17">
        <v>0.22906441107164699</v>
      </c>
      <c r="R10" s="17">
        <v>0.215657992182337</v>
      </c>
      <c r="S10" s="17"/>
      <c r="T10" s="17">
        <v>0.2081920683322</v>
      </c>
      <c r="U10" s="17">
        <v>0.20900560103096599</v>
      </c>
      <c r="V10" s="17"/>
      <c r="W10" s="17">
        <v>0.210384505708618</v>
      </c>
      <c r="X10" s="17">
        <v>0.20228375600808701</v>
      </c>
      <c r="Y10" s="17"/>
      <c r="Z10" s="17">
        <v>0.20408112248636101</v>
      </c>
      <c r="AA10" s="17">
        <v>0.21264434328998399</v>
      </c>
      <c r="AB10" s="17"/>
      <c r="AC10" s="17">
        <v>0.17955885477283101</v>
      </c>
      <c r="AD10" s="17">
        <v>0.185280039073172</v>
      </c>
      <c r="AE10" s="17">
        <v>0.22299656903578299</v>
      </c>
      <c r="AF10" s="17"/>
      <c r="AG10" s="17">
        <v>0.16884966288693601</v>
      </c>
      <c r="AH10" s="17">
        <v>0.190626695218476</v>
      </c>
      <c r="AI10" s="17"/>
      <c r="AJ10" s="17">
        <v>0.20491624010130399</v>
      </c>
      <c r="AK10" s="17">
        <v>0.16893535663484099</v>
      </c>
      <c r="AL10" s="17"/>
      <c r="AM10" s="17">
        <v>0.20606194054989499</v>
      </c>
      <c r="AN10" s="17">
        <v>0.209784180757531</v>
      </c>
      <c r="AO10" s="17">
        <v>0.21092653986819099</v>
      </c>
      <c r="AP10" s="17"/>
      <c r="AQ10" s="17">
        <v>0.156521400848778</v>
      </c>
      <c r="AR10" s="17">
        <v>0.195699582784815</v>
      </c>
      <c r="AS10" s="17">
        <v>0.195417835506492</v>
      </c>
      <c r="AT10" s="17">
        <v>0.23905764301120899</v>
      </c>
      <c r="AU10" s="17">
        <v>0.25196503125470898</v>
      </c>
      <c r="AV10" s="17"/>
      <c r="AW10" s="17">
        <v>0.15693044469820699</v>
      </c>
      <c r="AX10" s="17">
        <v>0.201803708102167</v>
      </c>
      <c r="AY10" s="17">
        <v>0.20973790253672001</v>
      </c>
      <c r="AZ10" s="17">
        <v>0.240816841518004</v>
      </c>
      <c r="BA10" s="17">
        <v>0.278799631457672</v>
      </c>
      <c r="BB10" s="17"/>
      <c r="BC10" s="17">
        <v>0</v>
      </c>
      <c r="BD10" s="17">
        <v>0.25350691277968701</v>
      </c>
      <c r="BE10" s="17">
        <v>0.36526030411592197</v>
      </c>
      <c r="BF10" s="17"/>
      <c r="BG10" s="17">
        <v>0.21188325595784199</v>
      </c>
      <c r="BH10" s="17">
        <v>0.19400908588183699</v>
      </c>
      <c r="BI10" s="17">
        <v>0.19919542764630299</v>
      </c>
    </row>
    <row r="11" spans="2:61" x14ac:dyDescent="0.3">
      <c r="B11" s="18" t="s">
        <v>143</v>
      </c>
      <c r="C11" s="17">
        <v>0.26714565877656099</v>
      </c>
      <c r="D11" s="17">
        <v>0.22761760889225699</v>
      </c>
      <c r="E11" s="17">
        <v>0.30707307544017398</v>
      </c>
      <c r="F11" s="17"/>
      <c r="G11" s="17">
        <v>0.21465143209488199</v>
      </c>
      <c r="H11" s="17">
        <v>0.32155376276030501</v>
      </c>
      <c r="I11" s="17"/>
      <c r="J11" s="17">
        <v>0.16055169045605</v>
      </c>
      <c r="K11" s="17">
        <v>0.25576087277654902</v>
      </c>
      <c r="L11" s="17">
        <v>0.262851930203713</v>
      </c>
      <c r="M11" s="17">
        <v>0.278926245361792</v>
      </c>
      <c r="N11" s="17">
        <v>0.32983928787202199</v>
      </c>
      <c r="O11" s="17">
        <v>0.315733564912489</v>
      </c>
      <c r="P11" s="17">
        <v>0.30537909068746399</v>
      </c>
      <c r="Q11" s="17">
        <v>0.26268082141793098</v>
      </c>
      <c r="R11" s="17">
        <v>0.30384572893276302</v>
      </c>
      <c r="S11" s="17"/>
      <c r="T11" s="17">
        <v>0.187103788392191</v>
      </c>
      <c r="U11" s="17">
        <v>0.33986941529721698</v>
      </c>
      <c r="V11" s="17"/>
      <c r="W11" s="17">
        <v>0.26880251276866102</v>
      </c>
      <c r="X11" s="17">
        <v>0.26120321945855801</v>
      </c>
      <c r="Y11" s="17"/>
      <c r="Z11" s="17">
        <v>0.26957279165308301</v>
      </c>
      <c r="AA11" s="17">
        <v>0.264257918576215</v>
      </c>
      <c r="AB11" s="17"/>
      <c r="AC11" s="17">
        <v>0.22418717575757499</v>
      </c>
      <c r="AD11" s="17">
        <v>0.227790740814964</v>
      </c>
      <c r="AE11" s="17">
        <v>0.286011430513603</v>
      </c>
      <c r="AF11" s="17"/>
      <c r="AG11" s="17">
        <v>0.18088323948804899</v>
      </c>
      <c r="AH11" s="17">
        <v>0.25469739539129399</v>
      </c>
      <c r="AI11" s="17"/>
      <c r="AJ11" s="17">
        <v>0.123555103270718</v>
      </c>
      <c r="AK11" s="17">
        <v>0.27117868170501802</v>
      </c>
      <c r="AL11" s="17"/>
      <c r="AM11" s="17">
        <v>0.28734536030365798</v>
      </c>
      <c r="AN11" s="17">
        <v>0.34384923518164701</v>
      </c>
      <c r="AO11" s="17">
        <v>0.12610123170677601</v>
      </c>
      <c r="AP11" s="17"/>
      <c r="AQ11" s="17">
        <v>0.27085632151074501</v>
      </c>
      <c r="AR11" s="17">
        <v>0.12053704172461201</v>
      </c>
      <c r="AS11" s="17">
        <v>0.123636861404778</v>
      </c>
      <c r="AT11" s="17">
        <v>9.8497630506220096E-2</v>
      </c>
      <c r="AU11" s="17">
        <v>0.382876491799575</v>
      </c>
      <c r="AV11" s="17"/>
      <c r="AW11" s="17">
        <v>0.21337652902929999</v>
      </c>
      <c r="AX11" s="17">
        <v>0.23167893313180499</v>
      </c>
      <c r="AY11" s="17">
        <v>0.32035155142655602</v>
      </c>
      <c r="AZ11" s="17">
        <v>0.31771364919920098</v>
      </c>
      <c r="BA11" s="17">
        <v>0.29504831640460999</v>
      </c>
      <c r="BB11" s="17"/>
      <c r="BC11" s="17">
        <v>0</v>
      </c>
      <c r="BD11" s="17">
        <v>0.30833199043254</v>
      </c>
      <c r="BE11" s="17">
        <v>0.525553948364469</v>
      </c>
      <c r="BF11" s="17"/>
      <c r="BG11" s="17">
        <v>0.247255216664233</v>
      </c>
      <c r="BH11" s="17">
        <v>0.328177090585896</v>
      </c>
      <c r="BI11" s="17">
        <v>0.32852043261047098</v>
      </c>
    </row>
    <row r="12" spans="2:61" x14ac:dyDescent="0.3">
      <c r="B12" s="18" t="s">
        <v>144</v>
      </c>
      <c r="C12" s="19">
        <v>1.2536219291498601E-2</v>
      </c>
      <c r="D12" s="19">
        <v>5.6239982689367304E-3</v>
      </c>
      <c r="E12" s="19">
        <v>1.9467087418191802E-2</v>
      </c>
      <c r="F12" s="19"/>
      <c r="G12" s="19">
        <v>5.4274108857645604E-3</v>
      </c>
      <c r="H12" s="19">
        <v>1.9452145569297301E-2</v>
      </c>
      <c r="I12" s="19"/>
      <c r="J12" s="19">
        <v>4.0053594778119896E-3</v>
      </c>
      <c r="K12" s="19">
        <v>1.20290264677161E-2</v>
      </c>
      <c r="L12" s="19">
        <v>9.8025540254468302E-3</v>
      </c>
      <c r="M12" s="19">
        <v>5.15812175213929E-3</v>
      </c>
      <c r="N12" s="19">
        <v>1.8797334685989001E-2</v>
      </c>
      <c r="O12" s="19">
        <v>1.7315525744258101E-2</v>
      </c>
      <c r="P12" s="19">
        <v>2.84858818954748E-2</v>
      </c>
      <c r="Q12" s="19">
        <v>4.9533970375112198E-3</v>
      </c>
      <c r="R12" s="19">
        <v>1.5284230599573701E-2</v>
      </c>
      <c r="S12" s="19"/>
      <c r="T12" s="19">
        <v>4.7481532835400497E-3</v>
      </c>
      <c r="U12" s="19">
        <v>1.9612233550158099E-2</v>
      </c>
      <c r="V12" s="19"/>
      <c r="W12" s="19">
        <v>1.3101290610011499E-2</v>
      </c>
      <c r="X12" s="19">
        <v>1.05095458268373E-2</v>
      </c>
      <c r="Y12" s="19"/>
      <c r="Z12" s="19">
        <v>1.14574812180805E-2</v>
      </c>
      <c r="AA12" s="19">
        <v>1.34300349888001E-2</v>
      </c>
      <c r="AB12" s="19"/>
      <c r="AC12" s="19">
        <v>1.6100638270009501E-2</v>
      </c>
      <c r="AD12" s="19">
        <v>1.6581965823206601E-2</v>
      </c>
      <c r="AE12" s="19">
        <v>7.4756655696455801E-3</v>
      </c>
      <c r="AF12" s="19"/>
      <c r="AG12" s="19">
        <v>1.25254310991669E-2</v>
      </c>
      <c r="AH12" s="19">
        <v>2.0049292505488099E-2</v>
      </c>
      <c r="AI12" s="19"/>
      <c r="AJ12" s="19">
        <v>1.34014878780512E-2</v>
      </c>
      <c r="AK12" s="19">
        <v>1.78925048477994E-2</v>
      </c>
      <c r="AL12" s="19"/>
      <c r="AM12" s="19">
        <v>1.30043524574019E-2</v>
      </c>
      <c r="AN12" s="19">
        <v>0</v>
      </c>
      <c r="AO12" s="19">
        <v>1.44723844726406E-3</v>
      </c>
      <c r="AP12" s="19"/>
      <c r="AQ12" s="19">
        <v>1.5493284618925801E-2</v>
      </c>
      <c r="AR12" s="19">
        <v>0</v>
      </c>
      <c r="AS12" s="19">
        <v>1.6563223964090601E-2</v>
      </c>
      <c r="AT12" s="19">
        <v>7.9327097460306101E-3</v>
      </c>
      <c r="AU12" s="19">
        <v>4.02888116335147E-2</v>
      </c>
      <c r="AV12" s="19"/>
      <c r="AW12" s="19">
        <v>1.3288560966870901E-2</v>
      </c>
      <c r="AX12" s="19">
        <v>9.7032791780350194E-3</v>
      </c>
      <c r="AY12" s="19">
        <v>1.72007130456996E-2</v>
      </c>
      <c r="AZ12" s="19">
        <v>1.2318187282664299E-2</v>
      </c>
      <c r="BA12" s="19">
        <v>1.0457368545529E-2</v>
      </c>
      <c r="BB12" s="19"/>
      <c r="BC12" s="19">
        <v>0</v>
      </c>
      <c r="BD12" s="19">
        <v>1.2082280123350501E-2</v>
      </c>
      <c r="BE12" s="19">
        <v>1.35083237758249E-2</v>
      </c>
      <c r="BF12" s="19"/>
      <c r="BG12" s="19">
        <v>9.7570030937490903E-3</v>
      </c>
      <c r="BH12" s="19">
        <v>1.62709192314607E-2</v>
      </c>
      <c r="BI12" s="19">
        <v>2.3106990290840599E-2</v>
      </c>
    </row>
    <row r="13" spans="2:61" x14ac:dyDescent="0.3">
      <c r="B13" s="16"/>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141</v>
      </c>
      <c r="C9" s="17">
        <v>0.50674176217280498</v>
      </c>
      <c r="D9" s="17">
        <v>0.53058626385646801</v>
      </c>
      <c r="E9" s="17">
        <v>0.48365664192424801</v>
      </c>
      <c r="F9" s="17"/>
      <c r="G9" s="17">
        <v>0.56557003847758103</v>
      </c>
      <c r="H9" s="17">
        <v>0.44445509463792898</v>
      </c>
      <c r="I9" s="17"/>
      <c r="J9" s="17">
        <v>0.651182925719757</v>
      </c>
      <c r="K9" s="17">
        <v>0.46539838329447902</v>
      </c>
      <c r="L9" s="17">
        <v>0.46032658008623401</v>
      </c>
      <c r="M9" s="17">
        <v>0.47156295509900897</v>
      </c>
      <c r="N9" s="17">
        <v>0.46158613484509298</v>
      </c>
      <c r="O9" s="17">
        <v>0.477050200864723</v>
      </c>
      <c r="P9" s="17">
        <v>0.51534065607814505</v>
      </c>
      <c r="Q9" s="17">
        <v>0.50768600020587595</v>
      </c>
      <c r="R9" s="17">
        <v>0.48085876091625701</v>
      </c>
      <c r="S9" s="17"/>
      <c r="T9" s="17">
        <v>0.59472459579391401</v>
      </c>
      <c r="U9" s="17">
        <v>0.42680307333991102</v>
      </c>
      <c r="V9" s="17"/>
      <c r="W9" s="17">
        <v>0.49012580305311898</v>
      </c>
      <c r="X9" s="17">
        <v>0.56633622810037698</v>
      </c>
      <c r="Y9" s="17"/>
      <c r="Z9" s="17">
        <v>0.51284261583372903</v>
      </c>
      <c r="AA9" s="17">
        <v>0.50082766096582498</v>
      </c>
      <c r="AB9" s="17"/>
      <c r="AC9" s="17">
        <v>0.61723852587817796</v>
      </c>
      <c r="AD9" s="17">
        <v>0.54929913805271602</v>
      </c>
      <c r="AE9" s="17">
        <v>0.466174743711877</v>
      </c>
      <c r="AF9" s="17"/>
      <c r="AG9" s="17">
        <v>0.66652027633390798</v>
      </c>
      <c r="AH9" s="17">
        <v>0.54927643001153903</v>
      </c>
      <c r="AI9" s="17"/>
      <c r="AJ9" s="17">
        <v>0.70080696542506304</v>
      </c>
      <c r="AK9" s="17">
        <v>0.5535163882402</v>
      </c>
      <c r="AL9" s="17"/>
      <c r="AM9" s="17">
        <v>0.47181992180241999</v>
      </c>
      <c r="AN9" s="17">
        <v>0.436819934534389</v>
      </c>
      <c r="AO9" s="17">
        <v>0.73075107130692496</v>
      </c>
      <c r="AP9" s="17"/>
      <c r="AQ9" s="17">
        <v>0.57160428782836403</v>
      </c>
      <c r="AR9" s="17">
        <v>0.64502626240875705</v>
      </c>
      <c r="AS9" s="17">
        <v>0.68688229550586799</v>
      </c>
      <c r="AT9" s="17">
        <v>0.73294330498855298</v>
      </c>
      <c r="AU9" s="17">
        <v>0.330901350562123</v>
      </c>
      <c r="AV9" s="17"/>
      <c r="AW9" s="17">
        <v>0.62822919561657697</v>
      </c>
      <c r="AX9" s="17">
        <v>0.58838324026067701</v>
      </c>
      <c r="AY9" s="17">
        <v>0.44659150047031698</v>
      </c>
      <c r="AZ9" s="17">
        <v>0.374205729311261</v>
      </c>
      <c r="BA9" s="17">
        <v>0.34907218311169003</v>
      </c>
      <c r="BB9" s="17"/>
      <c r="BC9" s="17">
        <v>1</v>
      </c>
      <c r="BD9" s="17">
        <v>0.41794706798439102</v>
      </c>
      <c r="BE9" s="17">
        <v>8.9614426699400895E-2</v>
      </c>
      <c r="BF9" s="17"/>
      <c r="BG9" s="17">
        <v>0.52774677126693104</v>
      </c>
      <c r="BH9" s="17">
        <v>0.46001098233784898</v>
      </c>
      <c r="BI9" s="17">
        <v>0.43570485162232298</v>
      </c>
    </row>
    <row r="10" spans="2:61" ht="28.8" x14ac:dyDescent="0.3">
      <c r="B10" s="18" t="s">
        <v>142</v>
      </c>
      <c r="C10" s="17">
        <v>0.25311083031264497</v>
      </c>
      <c r="D10" s="17">
        <v>0.26140349168267801</v>
      </c>
      <c r="E10" s="17">
        <v>0.24422709520195801</v>
      </c>
      <c r="F10" s="17"/>
      <c r="G10" s="17">
        <v>0.25530220550864102</v>
      </c>
      <c r="H10" s="17">
        <v>0.25169320037578802</v>
      </c>
      <c r="I10" s="17"/>
      <c r="J10" s="17">
        <v>0.23262369809983799</v>
      </c>
      <c r="K10" s="17">
        <v>0.24979008932531299</v>
      </c>
      <c r="L10" s="17">
        <v>0.29403977120247199</v>
      </c>
      <c r="M10" s="17">
        <v>0.27889889160940601</v>
      </c>
      <c r="N10" s="17">
        <v>0.22310127978087901</v>
      </c>
      <c r="O10" s="17">
        <v>0.27698995631332601</v>
      </c>
      <c r="P10" s="17">
        <v>0.211409925695106</v>
      </c>
      <c r="Q10" s="17">
        <v>0.27084051577113</v>
      </c>
      <c r="R10" s="17">
        <v>0.25564055762544102</v>
      </c>
      <c r="S10" s="17"/>
      <c r="T10" s="17">
        <v>0.23368281635635499</v>
      </c>
      <c r="U10" s="17">
        <v>0.27076256870721699</v>
      </c>
      <c r="V10" s="17"/>
      <c r="W10" s="17">
        <v>0.25854785680212</v>
      </c>
      <c r="X10" s="17">
        <v>0.23361050008551801</v>
      </c>
      <c r="Y10" s="17"/>
      <c r="Z10" s="17">
        <v>0.24652756683827501</v>
      </c>
      <c r="AA10" s="17">
        <v>0.25973260568210299</v>
      </c>
      <c r="AB10" s="17"/>
      <c r="AC10" s="17">
        <v>0.18933993359439599</v>
      </c>
      <c r="AD10" s="17">
        <v>0.23295283356336499</v>
      </c>
      <c r="AE10" s="17">
        <v>0.27949276622095798</v>
      </c>
      <c r="AF10" s="17"/>
      <c r="AG10" s="17">
        <v>0.20175793999746799</v>
      </c>
      <c r="AH10" s="17">
        <v>0.199920591813954</v>
      </c>
      <c r="AI10" s="17"/>
      <c r="AJ10" s="17">
        <v>0.18025026369816899</v>
      </c>
      <c r="AK10" s="17">
        <v>0.210969594368979</v>
      </c>
      <c r="AL10" s="17"/>
      <c r="AM10" s="17">
        <v>0.26635829371036301</v>
      </c>
      <c r="AN10" s="17">
        <v>0.227532472257266</v>
      </c>
      <c r="AO10" s="17">
        <v>0.188917880565312</v>
      </c>
      <c r="AP10" s="17"/>
      <c r="AQ10" s="17">
        <v>0.20121557277546101</v>
      </c>
      <c r="AR10" s="17">
        <v>0.20155206772200801</v>
      </c>
      <c r="AS10" s="17">
        <v>0.19736073211167801</v>
      </c>
      <c r="AT10" s="17">
        <v>0.15382847252308299</v>
      </c>
      <c r="AU10" s="17">
        <v>0.28938349277978098</v>
      </c>
      <c r="AV10" s="17"/>
      <c r="AW10" s="17">
        <v>0.18610491465011</v>
      </c>
      <c r="AX10" s="17">
        <v>0.245748070105268</v>
      </c>
      <c r="AY10" s="17">
        <v>0.24593926694943599</v>
      </c>
      <c r="AZ10" s="17">
        <v>0.29417056216653498</v>
      </c>
      <c r="BA10" s="17">
        <v>0.357703367981622</v>
      </c>
      <c r="BB10" s="17"/>
      <c r="BC10" s="17">
        <v>0</v>
      </c>
      <c r="BD10" s="17">
        <v>0.32600005443337599</v>
      </c>
      <c r="BE10" s="17">
        <v>0.40114148618489898</v>
      </c>
      <c r="BF10" s="17"/>
      <c r="BG10" s="17">
        <v>0.25326842624207901</v>
      </c>
      <c r="BH10" s="17">
        <v>0.24110797143906201</v>
      </c>
      <c r="BI10" s="17">
        <v>0.25749616523659402</v>
      </c>
    </row>
    <row r="11" spans="2:61" x14ac:dyDescent="0.3">
      <c r="B11" s="18" t="s">
        <v>143</v>
      </c>
      <c r="C11" s="17">
        <v>0.23058684349059</v>
      </c>
      <c r="D11" s="17">
        <v>0.20133075748219101</v>
      </c>
      <c r="E11" s="17">
        <v>0.25966035653037101</v>
      </c>
      <c r="F11" s="17"/>
      <c r="G11" s="17">
        <v>0.17569357993093301</v>
      </c>
      <c r="H11" s="17">
        <v>0.28778174342443202</v>
      </c>
      <c r="I11" s="17"/>
      <c r="J11" s="17">
        <v>0.110255433053133</v>
      </c>
      <c r="K11" s="17">
        <v>0.276779558602465</v>
      </c>
      <c r="L11" s="17">
        <v>0.22450186970220101</v>
      </c>
      <c r="M11" s="17">
        <v>0.24194395905823499</v>
      </c>
      <c r="N11" s="17">
        <v>0.30016805586465201</v>
      </c>
      <c r="O11" s="17">
        <v>0.230187943114771</v>
      </c>
      <c r="P11" s="17">
        <v>0.27106199255150598</v>
      </c>
      <c r="Q11" s="17">
        <v>0.21548024552497999</v>
      </c>
      <c r="R11" s="17">
        <v>0.25630973629091802</v>
      </c>
      <c r="S11" s="17"/>
      <c r="T11" s="17">
        <v>0.167754315392594</v>
      </c>
      <c r="U11" s="17">
        <v>0.28767468330534102</v>
      </c>
      <c r="V11" s="17"/>
      <c r="W11" s="17">
        <v>0.24189800354566199</v>
      </c>
      <c r="X11" s="17">
        <v>0.19001846355851401</v>
      </c>
      <c r="Y11" s="17"/>
      <c r="Z11" s="17">
        <v>0.23091968186716</v>
      </c>
      <c r="AA11" s="17">
        <v>0.22995190291730599</v>
      </c>
      <c r="AB11" s="17"/>
      <c r="AC11" s="17">
        <v>0.18644011237234701</v>
      </c>
      <c r="AD11" s="17">
        <v>0.20221126752063801</v>
      </c>
      <c r="AE11" s="17">
        <v>0.24627331209932901</v>
      </c>
      <c r="AF11" s="17"/>
      <c r="AG11" s="17">
        <v>0.123765397879066</v>
      </c>
      <c r="AH11" s="17">
        <v>0.239642813140542</v>
      </c>
      <c r="AI11" s="17"/>
      <c r="AJ11" s="17">
        <v>0.112382457689926</v>
      </c>
      <c r="AK11" s="17">
        <v>0.224450522444197</v>
      </c>
      <c r="AL11" s="17"/>
      <c r="AM11" s="17">
        <v>0.25319471712730302</v>
      </c>
      <c r="AN11" s="17">
        <v>0.33564759320834398</v>
      </c>
      <c r="AO11" s="17">
        <v>7.5568052121869997E-2</v>
      </c>
      <c r="AP11" s="17"/>
      <c r="AQ11" s="17">
        <v>0.21816655572561799</v>
      </c>
      <c r="AR11" s="17">
        <v>0.153421669869235</v>
      </c>
      <c r="AS11" s="17">
        <v>0.109508183885587</v>
      </c>
      <c r="AT11" s="17">
        <v>0.10529551274233299</v>
      </c>
      <c r="AU11" s="17">
        <v>0.35025067364553097</v>
      </c>
      <c r="AV11" s="17"/>
      <c r="AW11" s="17">
        <v>0.17994192379396301</v>
      </c>
      <c r="AX11" s="17">
        <v>0.15754877729213801</v>
      </c>
      <c r="AY11" s="17">
        <v>0.29461007892972602</v>
      </c>
      <c r="AZ11" s="17">
        <v>0.32166519386936299</v>
      </c>
      <c r="BA11" s="17">
        <v>0.27966580636698202</v>
      </c>
      <c r="BB11" s="17"/>
      <c r="BC11" s="17">
        <v>0</v>
      </c>
      <c r="BD11" s="17">
        <v>0.25068179160585102</v>
      </c>
      <c r="BE11" s="17">
        <v>0.48273867821382199</v>
      </c>
      <c r="BF11" s="17"/>
      <c r="BG11" s="17">
        <v>0.21149395208174701</v>
      </c>
      <c r="BH11" s="17">
        <v>0.286001317271947</v>
      </c>
      <c r="BI11" s="17">
        <v>0.28960037157782798</v>
      </c>
    </row>
    <row r="12" spans="2:61" x14ac:dyDescent="0.3">
      <c r="B12" s="18" t="s">
        <v>144</v>
      </c>
      <c r="C12" s="19">
        <v>9.5605640239594999E-3</v>
      </c>
      <c r="D12" s="19">
        <v>6.6794869786625599E-3</v>
      </c>
      <c r="E12" s="19">
        <v>1.2455906343423801E-2</v>
      </c>
      <c r="F12" s="19"/>
      <c r="G12" s="19">
        <v>3.43417608284419E-3</v>
      </c>
      <c r="H12" s="19">
        <v>1.6069961561850699E-2</v>
      </c>
      <c r="I12" s="19"/>
      <c r="J12" s="19">
        <v>5.9379431272717099E-3</v>
      </c>
      <c r="K12" s="19">
        <v>8.0319687777427595E-3</v>
      </c>
      <c r="L12" s="19">
        <v>2.11317790090935E-2</v>
      </c>
      <c r="M12" s="19">
        <v>7.59419423334938E-3</v>
      </c>
      <c r="N12" s="19">
        <v>1.5144529509376E-2</v>
      </c>
      <c r="O12" s="19">
        <v>1.5771899707180698E-2</v>
      </c>
      <c r="P12" s="19">
        <v>2.1874256752430002E-3</v>
      </c>
      <c r="Q12" s="19">
        <v>5.9932384980139397E-3</v>
      </c>
      <c r="R12" s="19">
        <v>7.1909451673842599E-3</v>
      </c>
      <c r="S12" s="19"/>
      <c r="T12" s="19">
        <v>3.8382724571363802E-3</v>
      </c>
      <c r="U12" s="19">
        <v>1.47596746475302E-2</v>
      </c>
      <c r="V12" s="19"/>
      <c r="W12" s="19">
        <v>9.4283365990988407E-3</v>
      </c>
      <c r="X12" s="19">
        <v>1.00348082555918E-2</v>
      </c>
      <c r="Y12" s="19"/>
      <c r="Z12" s="19">
        <v>9.7101354608373006E-3</v>
      </c>
      <c r="AA12" s="19">
        <v>9.4878304347661598E-3</v>
      </c>
      <c r="AB12" s="19"/>
      <c r="AC12" s="19">
        <v>6.9814281550792303E-3</v>
      </c>
      <c r="AD12" s="19">
        <v>1.5536760863280499E-2</v>
      </c>
      <c r="AE12" s="19">
        <v>8.0591779678358001E-3</v>
      </c>
      <c r="AF12" s="19"/>
      <c r="AG12" s="19">
        <v>7.9563857895577298E-3</v>
      </c>
      <c r="AH12" s="19">
        <v>1.1160165033964799E-2</v>
      </c>
      <c r="AI12" s="19"/>
      <c r="AJ12" s="19">
        <v>6.5603131868417104E-3</v>
      </c>
      <c r="AK12" s="19">
        <v>1.1063494946625001E-2</v>
      </c>
      <c r="AL12" s="19"/>
      <c r="AM12" s="19">
        <v>8.6270673599135698E-3</v>
      </c>
      <c r="AN12" s="19">
        <v>0</v>
      </c>
      <c r="AO12" s="19">
        <v>4.7629960058923598E-3</v>
      </c>
      <c r="AP12" s="19"/>
      <c r="AQ12" s="19">
        <v>9.0135836705561804E-3</v>
      </c>
      <c r="AR12" s="19">
        <v>0</v>
      </c>
      <c r="AS12" s="19">
        <v>6.2487884968665201E-3</v>
      </c>
      <c r="AT12" s="19">
        <v>7.9327097460306101E-3</v>
      </c>
      <c r="AU12" s="19">
        <v>2.9464483012565001E-2</v>
      </c>
      <c r="AV12" s="19"/>
      <c r="AW12" s="19">
        <v>5.7239659393499903E-3</v>
      </c>
      <c r="AX12" s="19">
        <v>8.3199123419176301E-3</v>
      </c>
      <c r="AY12" s="19">
        <v>1.28591536505202E-2</v>
      </c>
      <c r="AZ12" s="19">
        <v>9.9585146528416903E-3</v>
      </c>
      <c r="BA12" s="19">
        <v>1.3558642539705399E-2</v>
      </c>
      <c r="BB12" s="19"/>
      <c r="BC12" s="19">
        <v>0</v>
      </c>
      <c r="BD12" s="19">
        <v>5.3710859763817396E-3</v>
      </c>
      <c r="BE12" s="19">
        <v>2.6505408901878601E-2</v>
      </c>
      <c r="BF12" s="19"/>
      <c r="BG12" s="19">
        <v>7.4908504092430798E-3</v>
      </c>
      <c r="BH12" s="19">
        <v>1.2879728951142E-2</v>
      </c>
      <c r="BI12" s="19">
        <v>1.7198611563256E-2</v>
      </c>
    </row>
    <row r="13" spans="2:61" x14ac:dyDescent="0.3">
      <c r="B13" s="16"/>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141</v>
      </c>
      <c r="C9" s="17">
        <v>0.78088928156077997</v>
      </c>
      <c r="D9" s="17">
        <v>0.74783650240967803</v>
      </c>
      <c r="E9" s="17">
        <v>0.81405621999425404</v>
      </c>
      <c r="F9" s="17"/>
      <c r="G9" s="17">
        <v>0.79824354544644804</v>
      </c>
      <c r="H9" s="17">
        <v>0.76334874440046696</v>
      </c>
      <c r="I9" s="17"/>
      <c r="J9" s="17">
        <v>0.79458056633309704</v>
      </c>
      <c r="K9" s="17">
        <v>0.76334743100364999</v>
      </c>
      <c r="L9" s="17">
        <v>0.72344810777351498</v>
      </c>
      <c r="M9" s="17">
        <v>0.75920041458127396</v>
      </c>
      <c r="N9" s="17">
        <v>0.76930634706054102</v>
      </c>
      <c r="O9" s="17">
        <v>0.79617901684186598</v>
      </c>
      <c r="P9" s="17">
        <v>0.81689058247096802</v>
      </c>
      <c r="Q9" s="17">
        <v>0.80347626236303604</v>
      </c>
      <c r="R9" s="17">
        <v>0.80420254774934297</v>
      </c>
      <c r="S9" s="17"/>
      <c r="T9" s="17">
        <v>0.80410805112949302</v>
      </c>
      <c r="U9" s="17">
        <v>0.75979337092406396</v>
      </c>
      <c r="V9" s="17"/>
      <c r="W9" s="17">
        <v>0.77857261091838303</v>
      </c>
      <c r="X9" s="17">
        <v>0.78919820605134205</v>
      </c>
      <c r="Y9" s="17"/>
      <c r="Z9" s="17">
        <v>0.77020227111591599</v>
      </c>
      <c r="AA9" s="17">
        <v>0.79748330318472604</v>
      </c>
      <c r="AB9" s="17"/>
      <c r="AC9" s="17">
        <v>0.77034335484525596</v>
      </c>
      <c r="AD9" s="17">
        <v>0.79147379381310001</v>
      </c>
      <c r="AE9" s="17">
        <v>0.78418708799621695</v>
      </c>
      <c r="AF9" s="17"/>
      <c r="AG9" s="17">
        <v>0.75760949778412501</v>
      </c>
      <c r="AH9" s="17">
        <v>0.79617353497955701</v>
      </c>
      <c r="AI9" s="17"/>
      <c r="AJ9" s="17">
        <v>0.72442208418437404</v>
      </c>
      <c r="AK9" s="17">
        <v>0.80792494833526696</v>
      </c>
      <c r="AL9" s="17"/>
      <c r="AM9" s="17">
        <v>0.80761573719524904</v>
      </c>
      <c r="AN9" s="17">
        <v>0.78640590585847403</v>
      </c>
      <c r="AO9" s="17">
        <v>0.73758297322885302</v>
      </c>
      <c r="AP9" s="17"/>
      <c r="AQ9" s="17">
        <v>0.84575848414629895</v>
      </c>
      <c r="AR9" s="17">
        <v>0.70296047797445504</v>
      </c>
      <c r="AS9" s="17">
        <v>0.75984954036789198</v>
      </c>
      <c r="AT9" s="17">
        <v>0.65156709658585199</v>
      </c>
      <c r="AU9" s="17">
        <v>0.47476770690806902</v>
      </c>
      <c r="AV9" s="17"/>
      <c r="AW9" s="17">
        <v>0.77949632290488302</v>
      </c>
      <c r="AX9" s="17">
        <v>0.849009457435283</v>
      </c>
      <c r="AY9" s="17">
        <v>0.76141843024048095</v>
      </c>
      <c r="AZ9" s="17">
        <v>0.75928654155286501</v>
      </c>
      <c r="BA9" s="17">
        <v>0.65710020582968598</v>
      </c>
      <c r="BB9" s="17"/>
      <c r="BC9" s="17">
        <v>1</v>
      </c>
      <c r="BD9" s="17">
        <v>0.83933308551098995</v>
      </c>
      <c r="BE9" s="17">
        <v>0.56337747699934404</v>
      </c>
      <c r="BF9" s="17"/>
      <c r="BG9" s="17">
        <v>0.79494487006713099</v>
      </c>
      <c r="BH9" s="17">
        <v>0.76081384434410004</v>
      </c>
      <c r="BI9" s="17">
        <v>0.72850705102940105</v>
      </c>
    </row>
    <row r="10" spans="2:61" ht="28.8" x14ac:dyDescent="0.3">
      <c r="B10" s="18" t="s">
        <v>142</v>
      </c>
      <c r="C10" s="17">
        <v>0.15879915157520899</v>
      </c>
      <c r="D10" s="17">
        <v>0.184179921050559</v>
      </c>
      <c r="E10" s="17">
        <v>0.13321375284065101</v>
      </c>
      <c r="F10" s="17"/>
      <c r="G10" s="17">
        <v>0.15349695391888901</v>
      </c>
      <c r="H10" s="17">
        <v>0.16331398726662899</v>
      </c>
      <c r="I10" s="17"/>
      <c r="J10" s="17">
        <v>0.16796621831069999</v>
      </c>
      <c r="K10" s="17">
        <v>0.15963968478278501</v>
      </c>
      <c r="L10" s="17">
        <v>0.175830716353782</v>
      </c>
      <c r="M10" s="17">
        <v>0.18858341194311201</v>
      </c>
      <c r="N10" s="17">
        <v>0.17651011993104701</v>
      </c>
      <c r="O10" s="17">
        <v>0.14873047880842599</v>
      </c>
      <c r="P10" s="17">
        <v>0.125047627465321</v>
      </c>
      <c r="Q10" s="17">
        <v>0.149504155393268</v>
      </c>
      <c r="R10" s="17">
        <v>0.13424779652747099</v>
      </c>
      <c r="S10" s="17"/>
      <c r="T10" s="17">
        <v>0.14947985527756899</v>
      </c>
      <c r="U10" s="17">
        <v>0.167266397925635</v>
      </c>
      <c r="V10" s="17"/>
      <c r="W10" s="17">
        <v>0.159733708130749</v>
      </c>
      <c r="X10" s="17">
        <v>0.15544728976540301</v>
      </c>
      <c r="Y10" s="17"/>
      <c r="Z10" s="17">
        <v>0.16124065654331299</v>
      </c>
      <c r="AA10" s="17">
        <v>0.15145901202793199</v>
      </c>
      <c r="AB10" s="17"/>
      <c r="AC10" s="17">
        <v>0.15959643679298999</v>
      </c>
      <c r="AD10" s="17">
        <v>0.15428319952227201</v>
      </c>
      <c r="AE10" s="17">
        <v>0.15970278431280399</v>
      </c>
      <c r="AF10" s="17"/>
      <c r="AG10" s="17">
        <v>0.16728861014183799</v>
      </c>
      <c r="AH10" s="17">
        <v>0.147006500921985</v>
      </c>
      <c r="AI10" s="17"/>
      <c r="AJ10" s="17">
        <v>0.191815300450103</v>
      </c>
      <c r="AK10" s="17">
        <v>0.137851563156869</v>
      </c>
      <c r="AL10" s="17"/>
      <c r="AM10" s="17">
        <v>0.139811605010742</v>
      </c>
      <c r="AN10" s="17">
        <v>0.204455827937782</v>
      </c>
      <c r="AO10" s="17">
        <v>0.19545222678162999</v>
      </c>
      <c r="AP10" s="17"/>
      <c r="AQ10" s="17">
        <v>0.11227548940247201</v>
      </c>
      <c r="AR10" s="17">
        <v>0.24711089512266399</v>
      </c>
      <c r="AS10" s="17">
        <v>0.16423765508673899</v>
      </c>
      <c r="AT10" s="17">
        <v>0.25599339896122503</v>
      </c>
      <c r="AU10" s="17">
        <v>0.33186422597364101</v>
      </c>
      <c r="AV10" s="17"/>
      <c r="AW10" s="17">
        <v>0.126984211387589</v>
      </c>
      <c r="AX10" s="17">
        <v>0.118098083429207</v>
      </c>
      <c r="AY10" s="17">
        <v>0.15826939818001601</v>
      </c>
      <c r="AZ10" s="17">
        <v>0.19631194731718499</v>
      </c>
      <c r="BA10" s="17">
        <v>0.283495396946711</v>
      </c>
      <c r="BB10" s="17"/>
      <c r="BC10" s="17">
        <v>0</v>
      </c>
      <c r="BD10" s="17">
        <v>0.121955141596182</v>
      </c>
      <c r="BE10" s="17">
        <v>0.33635107031511502</v>
      </c>
      <c r="BF10" s="17"/>
      <c r="BG10" s="17">
        <v>0.15267320210646501</v>
      </c>
      <c r="BH10" s="17">
        <v>0.156754408046478</v>
      </c>
      <c r="BI10" s="17">
        <v>0.18593198028507499</v>
      </c>
    </row>
    <row r="11" spans="2:61" x14ac:dyDescent="0.3">
      <c r="B11" s="18" t="s">
        <v>143</v>
      </c>
      <c r="C11" s="17">
        <v>5.4754917877539902E-2</v>
      </c>
      <c r="D11" s="17">
        <v>6.3374498339847804E-2</v>
      </c>
      <c r="E11" s="17">
        <v>4.6217502859635697E-2</v>
      </c>
      <c r="F11" s="17"/>
      <c r="G11" s="17">
        <v>4.4817300070549501E-2</v>
      </c>
      <c r="H11" s="17">
        <v>6.5522007464843796E-2</v>
      </c>
      <c r="I11" s="17"/>
      <c r="J11" s="17">
        <v>3.7453215356202899E-2</v>
      </c>
      <c r="K11" s="17">
        <v>7.0632694663934306E-2</v>
      </c>
      <c r="L11" s="17">
        <v>9.2833885493899496E-2</v>
      </c>
      <c r="M11" s="17">
        <v>4.7868694455097199E-2</v>
      </c>
      <c r="N11" s="17">
        <v>4.6270811324035398E-2</v>
      </c>
      <c r="O11" s="17">
        <v>5.31367330313691E-2</v>
      </c>
      <c r="P11" s="17">
        <v>5.1040317885309501E-2</v>
      </c>
      <c r="Q11" s="17">
        <v>4.7019582243695297E-2</v>
      </c>
      <c r="R11" s="17">
        <v>4.8192485563731298E-2</v>
      </c>
      <c r="S11" s="17"/>
      <c r="T11" s="17">
        <v>4.2440670345486799E-2</v>
      </c>
      <c r="U11" s="17">
        <v>6.5943291349519595E-2</v>
      </c>
      <c r="V11" s="17"/>
      <c r="W11" s="17">
        <v>5.6337051336933702E-2</v>
      </c>
      <c r="X11" s="17">
        <v>4.9080469724438497E-2</v>
      </c>
      <c r="Y11" s="17"/>
      <c r="Z11" s="17">
        <v>6.2713722833546107E-2</v>
      </c>
      <c r="AA11" s="17">
        <v>4.5769508459737603E-2</v>
      </c>
      <c r="AB11" s="17"/>
      <c r="AC11" s="17">
        <v>6.3807929389411697E-2</v>
      </c>
      <c r="AD11" s="17">
        <v>3.8587695817260098E-2</v>
      </c>
      <c r="AE11" s="17">
        <v>5.2383468146121499E-2</v>
      </c>
      <c r="AF11" s="17"/>
      <c r="AG11" s="17">
        <v>6.8507980507691094E-2</v>
      </c>
      <c r="AH11" s="17">
        <v>4.6675852795839599E-2</v>
      </c>
      <c r="AI11" s="17"/>
      <c r="AJ11" s="17">
        <v>6.7326214546327201E-2</v>
      </c>
      <c r="AK11" s="17">
        <v>4.8687672121618397E-2</v>
      </c>
      <c r="AL11" s="17"/>
      <c r="AM11" s="17">
        <v>4.72858447233271E-2</v>
      </c>
      <c r="AN11" s="17">
        <v>9.1382662037437293E-3</v>
      </c>
      <c r="AO11" s="17">
        <v>6.2569823186109902E-2</v>
      </c>
      <c r="AP11" s="17"/>
      <c r="AQ11" s="17">
        <v>3.8317171662808597E-2</v>
      </c>
      <c r="AR11" s="17">
        <v>4.99286269028811E-2</v>
      </c>
      <c r="AS11" s="17">
        <v>5.47738439434882E-2</v>
      </c>
      <c r="AT11" s="17">
        <v>8.4506794706892097E-2</v>
      </c>
      <c r="AU11" s="17">
        <v>0.171702334851731</v>
      </c>
      <c r="AV11" s="17"/>
      <c r="AW11" s="17">
        <v>8.9004423539677593E-2</v>
      </c>
      <c r="AX11" s="17">
        <v>3.00117790484557E-2</v>
      </c>
      <c r="AY11" s="17">
        <v>6.9607586021790596E-2</v>
      </c>
      <c r="AZ11" s="17">
        <v>4.1097352793081701E-2</v>
      </c>
      <c r="BA11" s="17">
        <v>5.0824637284971899E-2</v>
      </c>
      <c r="BB11" s="17"/>
      <c r="BC11" s="17">
        <v>0</v>
      </c>
      <c r="BD11" s="17">
        <v>3.7342220480036499E-2</v>
      </c>
      <c r="BE11" s="17">
        <v>9.3102693649049606E-2</v>
      </c>
      <c r="BF11" s="17"/>
      <c r="BG11" s="17">
        <v>4.8480476655469597E-2</v>
      </c>
      <c r="BH11" s="17">
        <v>7.2787644307625299E-2</v>
      </c>
      <c r="BI11" s="17">
        <v>7.4530492963681805E-2</v>
      </c>
    </row>
    <row r="12" spans="2:61" x14ac:dyDescent="0.3">
      <c r="B12" s="18" t="s">
        <v>144</v>
      </c>
      <c r="C12" s="19">
        <v>5.5566489864711998E-3</v>
      </c>
      <c r="D12" s="19">
        <v>4.6090781999152597E-3</v>
      </c>
      <c r="E12" s="19">
        <v>6.5125243054597499E-3</v>
      </c>
      <c r="F12" s="19"/>
      <c r="G12" s="19">
        <v>3.4422005641127798E-3</v>
      </c>
      <c r="H12" s="19">
        <v>7.8152608680597101E-3</v>
      </c>
      <c r="I12" s="19"/>
      <c r="J12" s="19">
        <v>0</v>
      </c>
      <c r="K12" s="19">
        <v>6.3801895496312499E-3</v>
      </c>
      <c r="L12" s="19">
        <v>7.8872903788036307E-3</v>
      </c>
      <c r="M12" s="19">
        <v>4.3474790205166799E-3</v>
      </c>
      <c r="N12" s="19">
        <v>7.9127216843764506E-3</v>
      </c>
      <c r="O12" s="19">
        <v>1.95377131833886E-3</v>
      </c>
      <c r="P12" s="19">
        <v>7.0214721784011801E-3</v>
      </c>
      <c r="Q12" s="19">
        <v>0</v>
      </c>
      <c r="R12" s="19">
        <v>1.3357170159454699E-2</v>
      </c>
      <c r="S12" s="19"/>
      <c r="T12" s="19">
        <v>3.9714232474508801E-3</v>
      </c>
      <c r="U12" s="19">
        <v>6.9969398007810801E-3</v>
      </c>
      <c r="V12" s="19"/>
      <c r="W12" s="19">
        <v>5.3566296139337197E-3</v>
      </c>
      <c r="X12" s="19">
        <v>6.2740344588160602E-3</v>
      </c>
      <c r="Y12" s="19"/>
      <c r="Z12" s="19">
        <v>5.84334950722489E-3</v>
      </c>
      <c r="AA12" s="19">
        <v>5.28817632760496E-3</v>
      </c>
      <c r="AB12" s="19"/>
      <c r="AC12" s="19">
        <v>6.2522789723424704E-3</v>
      </c>
      <c r="AD12" s="19">
        <v>1.5655310847367699E-2</v>
      </c>
      <c r="AE12" s="19">
        <v>3.7266595448575599E-3</v>
      </c>
      <c r="AF12" s="19"/>
      <c r="AG12" s="19">
        <v>6.5939115663458999E-3</v>
      </c>
      <c r="AH12" s="19">
        <v>1.01441113026178E-2</v>
      </c>
      <c r="AI12" s="19"/>
      <c r="AJ12" s="19">
        <v>1.6436400819196399E-2</v>
      </c>
      <c r="AK12" s="19">
        <v>5.5358163862449898E-3</v>
      </c>
      <c r="AL12" s="19"/>
      <c r="AM12" s="19">
        <v>5.2868130706823198E-3</v>
      </c>
      <c r="AN12" s="19">
        <v>0</v>
      </c>
      <c r="AO12" s="19">
        <v>4.3949768034072696E-3</v>
      </c>
      <c r="AP12" s="19"/>
      <c r="AQ12" s="19">
        <v>3.6488547884204799E-3</v>
      </c>
      <c r="AR12" s="19">
        <v>0</v>
      </c>
      <c r="AS12" s="19">
        <v>2.11389606018802E-2</v>
      </c>
      <c r="AT12" s="19">
        <v>7.9327097460306101E-3</v>
      </c>
      <c r="AU12" s="19">
        <v>2.16657322665595E-2</v>
      </c>
      <c r="AV12" s="19"/>
      <c r="AW12" s="19">
        <v>4.5150421678506504E-3</v>
      </c>
      <c r="AX12" s="19">
        <v>2.8806800870539301E-3</v>
      </c>
      <c r="AY12" s="19">
        <v>1.0704585557711701E-2</v>
      </c>
      <c r="AZ12" s="19">
        <v>3.3041583368686699E-3</v>
      </c>
      <c r="BA12" s="19">
        <v>8.5797599386304105E-3</v>
      </c>
      <c r="BB12" s="19"/>
      <c r="BC12" s="19">
        <v>0</v>
      </c>
      <c r="BD12" s="19">
        <v>1.36955241279108E-3</v>
      </c>
      <c r="BE12" s="19">
        <v>7.16875903649158E-3</v>
      </c>
      <c r="BF12" s="19"/>
      <c r="BG12" s="19">
        <v>3.9014511709349799E-3</v>
      </c>
      <c r="BH12" s="19">
        <v>9.6441033017973209E-3</v>
      </c>
      <c r="BI12" s="19">
        <v>1.10304757218416E-2</v>
      </c>
    </row>
    <row r="13" spans="2:61" x14ac:dyDescent="0.3">
      <c r="B13" s="16"/>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I17"/>
  <sheetViews>
    <sheetView showGridLines="0" workbookViewId="0">
      <pane xSplit="2" topLeftCell="AD1" activePane="topRight" state="frozen"/>
      <selection pane="topRight" activeCell="D2" sqref="D2:AW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2735</v>
      </c>
      <c r="D7" s="10">
        <v>1288</v>
      </c>
      <c r="E7" s="10">
        <v>1446</v>
      </c>
      <c r="F7" s="10"/>
      <c r="G7" s="10">
        <v>1479</v>
      </c>
      <c r="H7" s="10">
        <v>1250</v>
      </c>
      <c r="I7" s="10"/>
      <c r="J7" s="10">
        <v>394</v>
      </c>
      <c r="K7" s="10">
        <v>387</v>
      </c>
      <c r="L7" s="10">
        <v>268</v>
      </c>
      <c r="M7" s="10">
        <v>288</v>
      </c>
      <c r="N7" s="10">
        <v>259</v>
      </c>
      <c r="O7" s="10">
        <v>338</v>
      </c>
      <c r="P7" s="10">
        <v>319</v>
      </c>
      <c r="Q7" s="10">
        <v>125</v>
      </c>
      <c r="R7" s="10">
        <v>357</v>
      </c>
      <c r="S7" s="10"/>
      <c r="T7" s="10">
        <v>1436</v>
      </c>
      <c r="U7" s="10">
        <v>1299</v>
      </c>
      <c r="V7" s="10"/>
      <c r="W7" s="10">
        <v>2050</v>
      </c>
      <c r="X7" s="10">
        <v>685</v>
      </c>
      <c r="Y7" s="10"/>
      <c r="Z7" s="10">
        <v>1336</v>
      </c>
      <c r="AA7" s="10">
        <v>1385</v>
      </c>
      <c r="AB7" s="10"/>
      <c r="AC7" s="10">
        <v>0</v>
      </c>
      <c r="AD7" s="10">
        <v>0</v>
      </c>
      <c r="AE7" s="10">
        <v>2638</v>
      </c>
      <c r="AF7" s="10"/>
      <c r="AG7" s="10">
        <v>0</v>
      </c>
      <c r="AH7" s="10">
        <v>0</v>
      </c>
      <c r="AI7" s="10"/>
      <c r="AJ7" s="10">
        <v>0</v>
      </c>
      <c r="AK7" s="10">
        <v>0</v>
      </c>
      <c r="AL7" s="10"/>
      <c r="AM7" s="10">
        <v>2075</v>
      </c>
      <c r="AN7" s="10">
        <v>92</v>
      </c>
      <c r="AO7" s="10">
        <v>496</v>
      </c>
      <c r="AP7" s="10"/>
      <c r="AQ7" s="10">
        <v>0</v>
      </c>
      <c r="AR7" s="10">
        <v>0</v>
      </c>
      <c r="AS7" s="10">
        <v>0</v>
      </c>
      <c r="AT7" s="10">
        <v>0</v>
      </c>
      <c r="AU7" s="10">
        <v>0</v>
      </c>
      <c r="AV7" s="10"/>
      <c r="AW7" s="10">
        <v>611</v>
      </c>
      <c r="AX7" s="10">
        <v>787</v>
      </c>
      <c r="AY7" s="10">
        <v>572</v>
      </c>
      <c r="AZ7" s="10">
        <v>435</v>
      </c>
      <c r="BA7" s="10">
        <v>330</v>
      </c>
      <c r="BB7" s="10"/>
      <c r="BC7" s="10">
        <v>681</v>
      </c>
      <c r="BD7" s="10">
        <v>1503</v>
      </c>
      <c r="BE7" s="10">
        <v>314</v>
      </c>
      <c r="BF7" s="10"/>
      <c r="BG7" s="10">
        <v>2107</v>
      </c>
      <c r="BH7" s="10">
        <v>196</v>
      </c>
      <c r="BI7" s="10">
        <v>430</v>
      </c>
    </row>
    <row r="8" spans="2:61" ht="30" customHeight="1" x14ac:dyDescent="0.3">
      <c r="B8" s="11" t="s">
        <v>20</v>
      </c>
      <c r="C8" s="11">
        <v>2747</v>
      </c>
      <c r="D8" s="11">
        <v>1441</v>
      </c>
      <c r="E8" s="11">
        <v>1305</v>
      </c>
      <c r="F8" s="11"/>
      <c r="G8" s="11">
        <v>1489</v>
      </c>
      <c r="H8" s="11">
        <v>1252</v>
      </c>
      <c r="I8" s="11"/>
      <c r="J8" s="11">
        <v>510</v>
      </c>
      <c r="K8" s="11">
        <v>412</v>
      </c>
      <c r="L8" s="11">
        <v>258</v>
      </c>
      <c r="M8" s="11">
        <v>301</v>
      </c>
      <c r="N8" s="11">
        <v>213</v>
      </c>
      <c r="O8" s="11">
        <v>296</v>
      </c>
      <c r="P8" s="11">
        <v>277</v>
      </c>
      <c r="Q8" s="11">
        <v>123</v>
      </c>
      <c r="R8" s="11">
        <v>358</v>
      </c>
      <c r="S8" s="11"/>
      <c r="T8" s="11">
        <v>1409</v>
      </c>
      <c r="U8" s="11">
        <v>1338</v>
      </c>
      <c r="V8" s="11"/>
      <c r="W8" s="11">
        <v>2068</v>
      </c>
      <c r="X8" s="11">
        <v>679</v>
      </c>
      <c r="Y8" s="11"/>
      <c r="Z8" s="11">
        <v>1370</v>
      </c>
      <c r="AA8" s="11">
        <v>1363</v>
      </c>
      <c r="AB8" s="11"/>
      <c r="AC8" s="11">
        <v>0</v>
      </c>
      <c r="AD8" s="11">
        <v>0</v>
      </c>
      <c r="AE8" s="11">
        <v>2652</v>
      </c>
      <c r="AF8" s="11"/>
      <c r="AG8" s="11">
        <v>0</v>
      </c>
      <c r="AH8" s="11">
        <v>0</v>
      </c>
      <c r="AI8" s="11"/>
      <c r="AJ8" s="11">
        <v>0</v>
      </c>
      <c r="AK8" s="11">
        <v>0</v>
      </c>
      <c r="AL8" s="11"/>
      <c r="AM8" s="11">
        <v>2068</v>
      </c>
      <c r="AN8" s="11">
        <v>93</v>
      </c>
      <c r="AO8" s="11">
        <v>514</v>
      </c>
      <c r="AP8" s="11"/>
      <c r="AQ8" s="11">
        <v>0</v>
      </c>
      <c r="AR8" s="11">
        <v>0</v>
      </c>
      <c r="AS8" s="11">
        <v>0</v>
      </c>
      <c r="AT8" s="11">
        <v>0</v>
      </c>
      <c r="AU8" s="11">
        <v>0</v>
      </c>
      <c r="AV8" s="11"/>
      <c r="AW8" s="11">
        <v>608</v>
      </c>
      <c r="AX8" s="11">
        <v>793</v>
      </c>
      <c r="AY8" s="11">
        <v>576</v>
      </c>
      <c r="AZ8" s="11">
        <v>442</v>
      </c>
      <c r="BA8" s="11">
        <v>329</v>
      </c>
      <c r="BB8" s="11"/>
      <c r="BC8" s="11">
        <v>692</v>
      </c>
      <c r="BD8" s="11">
        <v>1505</v>
      </c>
      <c r="BE8" s="11">
        <v>308</v>
      </c>
      <c r="BF8" s="11"/>
      <c r="BG8" s="11">
        <v>2130</v>
      </c>
      <c r="BH8" s="11">
        <v>194</v>
      </c>
      <c r="BI8" s="11">
        <v>421</v>
      </c>
    </row>
    <row r="9" spans="2:61" x14ac:dyDescent="0.3">
      <c r="B9" s="18" t="s">
        <v>145</v>
      </c>
      <c r="C9" s="17">
        <v>0.38793498139246402</v>
      </c>
      <c r="D9" s="17">
        <v>0.32686900876603298</v>
      </c>
      <c r="E9" s="17">
        <v>0.45560846331652699</v>
      </c>
      <c r="F9" s="17"/>
      <c r="G9" s="17">
        <v>0.38318205083388301</v>
      </c>
      <c r="H9" s="17">
        <v>0.39261517753723602</v>
      </c>
      <c r="I9" s="17"/>
      <c r="J9" s="17">
        <v>0.32872629352684601</v>
      </c>
      <c r="K9" s="17">
        <v>0.44800356910470102</v>
      </c>
      <c r="L9" s="17">
        <v>0.390015050793178</v>
      </c>
      <c r="M9" s="17">
        <v>0.36185653359578801</v>
      </c>
      <c r="N9" s="17">
        <v>0.40505526907906703</v>
      </c>
      <c r="O9" s="17">
        <v>0.37244016800097601</v>
      </c>
      <c r="P9" s="17">
        <v>0.42009794996116601</v>
      </c>
      <c r="Q9" s="17">
        <v>0.37039912353020099</v>
      </c>
      <c r="R9" s="17">
        <v>0.40738055192281503</v>
      </c>
      <c r="S9" s="17"/>
      <c r="T9" s="17">
        <v>0.36572812265302501</v>
      </c>
      <c r="U9" s="17">
        <v>0.41131635264435001</v>
      </c>
      <c r="V9" s="17"/>
      <c r="W9" s="17">
        <v>0.404330231458633</v>
      </c>
      <c r="X9" s="17">
        <v>0.33802949148015898</v>
      </c>
      <c r="Y9" s="17"/>
      <c r="Z9" s="17">
        <v>0.37516987521491102</v>
      </c>
      <c r="AA9" s="17">
        <v>0.40329287760964699</v>
      </c>
      <c r="AB9" s="17"/>
      <c r="AC9" s="17">
        <v>0</v>
      </c>
      <c r="AD9" s="17">
        <v>0</v>
      </c>
      <c r="AE9" s="17">
        <v>0.39083578752815901</v>
      </c>
      <c r="AF9" s="17"/>
      <c r="AG9" s="17">
        <v>0</v>
      </c>
      <c r="AH9" s="17">
        <v>0</v>
      </c>
      <c r="AI9" s="17"/>
      <c r="AJ9" s="17">
        <v>0</v>
      </c>
      <c r="AK9" s="17">
        <v>0</v>
      </c>
      <c r="AL9" s="17"/>
      <c r="AM9" s="17">
        <v>0.42064577424077398</v>
      </c>
      <c r="AN9" s="17">
        <v>0.375207007452449</v>
      </c>
      <c r="AO9" s="17">
        <v>0.27806204680041702</v>
      </c>
      <c r="AP9" s="17"/>
      <c r="AQ9" s="17">
        <v>0</v>
      </c>
      <c r="AR9" s="17">
        <v>0</v>
      </c>
      <c r="AS9" s="17">
        <v>0</v>
      </c>
      <c r="AT9" s="17">
        <v>0</v>
      </c>
      <c r="AU9" s="17">
        <v>0</v>
      </c>
      <c r="AV9" s="17"/>
      <c r="AW9" s="17">
        <v>0.37273863667596302</v>
      </c>
      <c r="AX9" s="17">
        <v>0.43312479770615803</v>
      </c>
      <c r="AY9" s="17">
        <v>0.38142028214338503</v>
      </c>
      <c r="AZ9" s="17">
        <v>0.40405304833243799</v>
      </c>
      <c r="BA9" s="17">
        <v>0.29685571267056898</v>
      </c>
      <c r="BB9" s="17"/>
      <c r="BC9" s="17">
        <v>0.47372367462770298</v>
      </c>
      <c r="BD9" s="17">
        <v>0.40082905061589003</v>
      </c>
      <c r="BE9" s="17">
        <v>0.30186422332748702</v>
      </c>
      <c r="BF9" s="17"/>
      <c r="BG9" s="17">
        <v>0.38489494284889197</v>
      </c>
      <c r="BH9" s="17">
        <v>0.31648049649660498</v>
      </c>
      <c r="BI9" s="17">
        <v>0.43798695482892702</v>
      </c>
    </row>
    <row r="10" spans="2:61" x14ac:dyDescent="0.3">
      <c r="B10" s="18" t="s">
        <v>146</v>
      </c>
      <c r="C10" s="17">
        <v>6.1090386023064901E-2</v>
      </c>
      <c r="D10" s="17">
        <v>6.8018097795663701E-2</v>
      </c>
      <c r="E10" s="17">
        <v>5.3484496219499002E-2</v>
      </c>
      <c r="F10" s="17"/>
      <c r="G10" s="17">
        <v>6.1815793955375599E-2</v>
      </c>
      <c r="H10" s="17">
        <v>6.0485037612816303E-2</v>
      </c>
      <c r="I10" s="17"/>
      <c r="J10" s="17">
        <v>8.3004475829651397E-2</v>
      </c>
      <c r="K10" s="17">
        <v>4.6657002332512999E-2</v>
      </c>
      <c r="L10" s="17">
        <v>4.37776879740032E-2</v>
      </c>
      <c r="M10" s="17">
        <v>6.2334499215938997E-2</v>
      </c>
      <c r="N10" s="17">
        <v>7.3384841495009095E-2</v>
      </c>
      <c r="O10" s="17">
        <v>6.02935437391613E-2</v>
      </c>
      <c r="P10" s="17">
        <v>5.3653736700897202E-2</v>
      </c>
      <c r="Q10" s="17">
        <v>8.2925723208149796E-2</v>
      </c>
      <c r="R10" s="17">
        <v>4.95435816974115E-2</v>
      </c>
      <c r="S10" s="17"/>
      <c r="T10" s="17">
        <v>7.75620840145088E-2</v>
      </c>
      <c r="U10" s="17">
        <v>4.3747506041444902E-2</v>
      </c>
      <c r="V10" s="17"/>
      <c r="W10" s="17">
        <v>6.1368592443291202E-2</v>
      </c>
      <c r="X10" s="17">
        <v>6.0243553700159901E-2</v>
      </c>
      <c r="Y10" s="17"/>
      <c r="Z10" s="17">
        <v>6.7000076470004694E-2</v>
      </c>
      <c r="AA10" s="17">
        <v>5.5788723192241201E-2</v>
      </c>
      <c r="AB10" s="17"/>
      <c r="AC10" s="17">
        <v>0</v>
      </c>
      <c r="AD10" s="17">
        <v>0</v>
      </c>
      <c r="AE10" s="17">
        <v>5.8810879088166998E-2</v>
      </c>
      <c r="AF10" s="17"/>
      <c r="AG10" s="17">
        <v>0</v>
      </c>
      <c r="AH10" s="17">
        <v>0</v>
      </c>
      <c r="AI10" s="17"/>
      <c r="AJ10" s="17">
        <v>0</v>
      </c>
      <c r="AK10" s="17">
        <v>0</v>
      </c>
      <c r="AL10" s="17"/>
      <c r="AM10" s="17">
        <v>6.0274739650342898E-2</v>
      </c>
      <c r="AN10" s="17">
        <v>4.6076980680333897E-2</v>
      </c>
      <c r="AO10" s="17">
        <v>7.5627718543167202E-2</v>
      </c>
      <c r="AP10" s="17"/>
      <c r="AQ10" s="17">
        <v>0</v>
      </c>
      <c r="AR10" s="17">
        <v>0</v>
      </c>
      <c r="AS10" s="17">
        <v>0</v>
      </c>
      <c r="AT10" s="17">
        <v>0</v>
      </c>
      <c r="AU10" s="17">
        <v>0</v>
      </c>
      <c r="AV10" s="17"/>
      <c r="AW10" s="17">
        <v>8.30278911103874E-2</v>
      </c>
      <c r="AX10" s="17">
        <v>7.5339989779574804E-2</v>
      </c>
      <c r="AY10" s="17">
        <v>3.6732142055142497E-2</v>
      </c>
      <c r="AZ10" s="17">
        <v>5.5335666697342599E-2</v>
      </c>
      <c r="BA10" s="17">
        <v>3.6587786645637201E-2</v>
      </c>
      <c r="BB10" s="17"/>
      <c r="BC10" s="17">
        <v>7.7385201397521197E-2</v>
      </c>
      <c r="BD10" s="17">
        <v>6.2351838532781603E-2</v>
      </c>
      <c r="BE10" s="17">
        <v>4.5356485315810401E-2</v>
      </c>
      <c r="BF10" s="17"/>
      <c r="BG10" s="17">
        <v>6.4143762207646102E-2</v>
      </c>
      <c r="BH10" s="17">
        <v>9.4291797132059402E-2</v>
      </c>
      <c r="BI10" s="17">
        <v>3.06460849798878E-2</v>
      </c>
    </row>
    <row r="11" spans="2:61" x14ac:dyDescent="0.3">
      <c r="B11" s="18" t="s">
        <v>147</v>
      </c>
      <c r="C11" s="17">
        <v>0.365270494989962</v>
      </c>
      <c r="D11" s="17">
        <v>0.39825975947712799</v>
      </c>
      <c r="E11" s="17">
        <v>0.32842278781695</v>
      </c>
      <c r="F11" s="17"/>
      <c r="G11" s="17">
        <v>0.41103185598208403</v>
      </c>
      <c r="H11" s="17">
        <v>0.31079011185836403</v>
      </c>
      <c r="I11" s="17"/>
      <c r="J11" s="17">
        <v>0.45993654653302402</v>
      </c>
      <c r="K11" s="17">
        <v>0.33193341154148298</v>
      </c>
      <c r="L11" s="17">
        <v>0.35294398941301802</v>
      </c>
      <c r="M11" s="17">
        <v>0.36431652207570597</v>
      </c>
      <c r="N11" s="17">
        <v>0.34010474340466101</v>
      </c>
      <c r="O11" s="17">
        <v>0.34493974711471098</v>
      </c>
      <c r="P11" s="17">
        <v>0.34379658431717502</v>
      </c>
      <c r="Q11" s="17">
        <v>0.32503806853996797</v>
      </c>
      <c r="R11" s="17">
        <v>0.340566279269572</v>
      </c>
      <c r="S11" s="17"/>
      <c r="T11" s="17">
        <v>0.42404245338722302</v>
      </c>
      <c r="U11" s="17">
        <v>0.30339010953741702</v>
      </c>
      <c r="V11" s="17"/>
      <c r="W11" s="17">
        <v>0.35090913312720301</v>
      </c>
      <c r="X11" s="17">
        <v>0.40898503405928699</v>
      </c>
      <c r="Y11" s="17"/>
      <c r="Z11" s="17">
        <v>0.38191584515628202</v>
      </c>
      <c r="AA11" s="17">
        <v>0.34804705791841201</v>
      </c>
      <c r="AB11" s="17"/>
      <c r="AC11" s="17">
        <v>0</v>
      </c>
      <c r="AD11" s="17">
        <v>0</v>
      </c>
      <c r="AE11" s="17">
        <v>0.36651701902354</v>
      </c>
      <c r="AF11" s="17"/>
      <c r="AG11" s="17">
        <v>0</v>
      </c>
      <c r="AH11" s="17">
        <v>0</v>
      </c>
      <c r="AI11" s="17"/>
      <c r="AJ11" s="17">
        <v>0</v>
      </c>
      <c r="AK11" s="17">
        <v>0</v>
      </c>
      <c r="AL11" s="17"/>
      <c r="AM11" s="17">
        <v>0.32516429139964198</v>
      </c>
      <c r="AN11" s="17">
        <v>0.34178803119929901</v>
      </c>
      <c r="AO11" s="17">
        <v>0.53313323076821095</v>
      </c>
      <c r="AP11" s="17"/>
      <c r="AQ11" s="17">
        <v>0</v>
      </c>
      <c r="AR11" s="17">
        <v>0</v>
      </c>
      <c r="AS11" s="17">
        <v>0</v>
      </c>
      <c r="AT11" s="17">
        <v>0</v>
      </c>
      <c r="AU11" s="17">
        <v>0</v>
      </c>
      <c r="AV11" s="17"/>
      <c r="AW11" s="17">
        <v>0.386503445882665</v>
      </c>
      <c r="AX11" s="17">
        <v>0.357577239316135</v>
      </c>
      <c r="AY11" s="17">
        <v>0.36957045453702603</v>
      </c>
      <c r="AZ11" s="17">
        <v>0.32024722202619399</v>
      </c>
      <c r="BA11" s="17">
        <v>0.39751285408544201</v>
      </c>
      <c r="BB11" s="17"/>
      <c r="BC11" s="17">
        <v>0.36571579364886903</v>
      </c>
      <c r="BD11" s="17">
        <v>0.35686546054297003</v>
      </c>
      <c r="BE11" s="17">
        <v>0.34786529344920403</v>
      </c>
      <c r="BF11" s="17"/>
      <c r="BG11" s="17">
        <v>0.38151161120384802</v>
      </c>
      <c r="BH11" s="17">
        <v>0.39240349305030597</v>
      </c>
      <c r="BI11" s="17">
        <v>0.26769917499561402</v>
      </c>
    </row>
    <row r="12" spans="2:61" x14ac:dyDescent="0.3">
      <c r="B12" s="18" t="s">
        <v>144</v>
      </c>
      <c r="C12" s="19">
        <v>0.18570413759450899</v>
      </c>
      <c r="D12" s="19">
        <v>0.206853133961175</v>
      </c>
      <c r="E12" s="19">
        <v>0.16248425264702401</v>
      </c>
      <c r="F12" s="19"/>
      <c r="G12" s="19">
        <v>0.14397029922865801</v>
      </c>
      <c r="H12" s="19">
        <v>0.236109672991584</v>
      </c>
      <c r="I12" s="19"/>
      <c r="J12" s="19">
        <v>0.12833268411047899</v>
      </c>
      <c r="K12" s="19">
        <v>0.17340601702130301</v>
      </c>
      <c r="L12" s="19">
        <v>0.21326327181980101</v>
      </c>
      <c r="M12" s="19">
        <v>0.21149244511256701</v>
      </c>
      <c r="N12" s="19">
        <v>0.181455146021263</v>
      </c>
      <c r="O12" s="19">
        <v>0.22232654114515099</v>
      </c>
      <c r="P12" s="19">
        <v>0.18245172902076101</v>
      </c>
      <c r="Q12" s="19">
        <v>0.221637084721681</v>
      </c>
      <c r="R12" s="19">
        <v>0.20250958711020101</v>
      </c>
      <c r="S12" s="19"/>
      <c r="T12" s="19">
        <v>0.13266733994524399</v>
      </c>
      <c r="U12" s="19">
        <v>0.24154603177678799</v>
      </c>
      <c r="V12" s="19"/>
      <c r="W12" s="19">
        <v>0.183392042970873</v>
      </c>
      <c r="X12" s="19">
        <v>0.19274192076039401</v>
      </c>
      <c r="Y12" s="19"/>
      <c r="Z12" s="19">
        <v>0.17591420315880299</v>
      </c>
      <c r="AA12" s="19">
        <v>0.19287134127969999</v>
      </c>
      <c r="AB12" s="19"/>
      <c r="AC12" s="19">
        <v>0</v>
      </c>
      <c r="AD12" s="19">
        <v>0</v>
      </c>
      <c r="AE12" s="19">
        <v>0.18383631436013401</v>
      </c>
      <c r="AF12" s="19"/>
      <c r="AG12" s="19">
        <v>0</v>
      </c>
      <c r="AH12" s="19">
        <v>0</v>
      </c>
      <c r="AI12" s="19"/>
      <c r="AJ12" s="19">
        <v>0</v>
      </c>
      <c r="AK12" s="19">
        <v>0</v>
      </c>
      <c r="AL12" s="19"/>
      <c r="AM12" s="19">
        <v>0.19391519470924101</v>
      </c>
      <c r="AN12" s="19">
        <v>0.23692798066791801</v>
      </c>
      <c r="AO12" s="19">
        <v>0.11317700388820399</v>
      </c>
      <c r="AP12" s="19"/>
      <c r="AQ12" s="19">
        <v>0</v>
      </c>
      <c r="AR12" s="19">
        <v>0</v>
      </c>
      <c r="AS12" s="19">
        <v>0</v>
      </c>
      <c r="AT12" s="19">
        <v>0</v>
      </c>
      <c r="AU12" s="19">
        <v>0</v>
      </c>
      <c r="AV12" s="19"/>
      <c r="AW12" s="19">
        <v>0.15773002633098501</v>
      </c>
      <c r="AX12" s="19">
        <v>0.13395797319813299</v>
      </c>
      <c r="AY12" s="19">
        <v>0.21227712126444601</v>
      </c>
      <c r="AZ12" s="19">
        <v>0.220364062944026</v>
      </c>
      <c r="BA12" s="19">
        <v>0.269043646598352</v>
      </c>
      <c r="BB12" s="19"/>
      <c r="BC12" s="19">
        <v>8.3175330325906502E-2</v>
      </c>
      <c r="BD12" s="19">
        <v>0.179953650308359</v>
      </c>
      <c r="BE12" s="19">
        <v>0.30491399790749901</v>
      </c>
      <c r="BF12" s="19"/>
      <c r="BG12" s="19">
        <v>0.169449683739614</v>
      </c>
      <c r="BH12" s="19">
        <v>0.19682421332103001</v>
      </c>
      <c r="BI12" s="19">
        <v>0.26366778519557199</v>
      </c>
    </row>
    <row r="13" spans="2:61" x14ac:dyDescent="0.3">
      <c r="B13" s="16" t="s">
        <v>413</v>
      </c>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I19"/>
  <sheetViews>
    <sheetView showGridLines="0" topLeftCell="A2" workbookViewId="0">
      <pane xSplit="2" topLeftCell="C1" activePane="topRight" state="frozen"/>
      <selection pane="topRight" activeCell="D2" sqref="D2:AW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1247</v>
      </c>
      <c r="D7" s="10">
        <v>510</v>
      </c>
      <c r="E7" s="10">
        <v>737</v>
      </c>
      <c r="F7" s="10"/>
      <c r="G7" s="10">
        <v>667</v>
      </c>
      <c r="H7" s="10">
        <v>576</v>
      </c>
      <c r="I7" s="10"/>
      <c r="J7" s="10">
        <v>163</v>
      </c>
      <c r="K7" s="10">
        <v>194</v>
      </c>
      <c r="L7" s="10">
        <v>118</v>
      </c>
      <c r="M7" s="10">
        <v>125</v>
      </c>
      <c r="N7" s="10">
        <v>124</v>
      </c>
      <c r="O7" s="10">
        <v>147</v>
      </c>
      <c r="P7" s="10">
        <v>153</v>
      </c>
      <c r="Q7" s="10">
        <v>58</v>
      </c>
      <c r="R7" s="10">
        <v>165</v>
      </c>
      <c r="S7" s="10"/>
      <c r="T7" s="10">
        <v>644</v>
      </c>
      <c r="U7" s="10">
        <v>603</v>
      </c>
      <c r="V7" s="10"/>
      <c r="W7" s="10">
        <v>974</v>
      </c>
      <c r="X7" s="10">
        <v>273</v>
      </c>
      <c r="Y7" s="10"/>
      <c r="Z7" s="10">
        <v>603</v>
      </c>
      <c r="AA7" s="10">
        <v>642</v>
      </c>
      <c r="AB7" s="10"/>
      <c r="AC7" s="10">
        <v>0</v>
      </c>
      <c r="AD7" s="10">
        <v>0</v>
      </c>
      <c r="AE7" s="10">
        <v>1203</v>
      </c>
      <c r="AF7" s="10"/>
      <c r="AG7" s="10">
        <v>0</v>
      </c>
      <c r="AH7" s="10">
        <v>0</v>
      </c>
      <c r="AI7" s="10"/>
      <c r="AJ7" s="10">
        <v>0</v>
      </c>
      <c r="AK7" s="10">
        <v>0</v>
      </c>
      <c r="AL7" s="10"/>
      <c r="AM7" s="10">
        <v>1015</v>
      </c>
      <c r="AN7" s="10">
        <v>41</v>
      </c>
      <c r="AO7" s="10">
        <v>172</v>
      </c>
      <c r="AP7" s="10"/>
      <c r="AQ7" s="10">
        <v>0</v>
      </c>
      <c r="AR7" s="10">
        <v>0</v>
      </c>
      <c r="AS7" s="10">
        <v>0</v>
      </c>
      <c r="AT7" s="10">
        <v>0</v>
      </c>
      <c r="AU7" s="10">
        <v>0</v>
      </c>
      <c r="AV7" s="10"/>
      <c r="AW7" s="10">
        <v>281</v>
      </c>
      <c r="AX7" s="10">
        <v>404</v>
      </c>
      <c r="AY7" s="10">
        <v>245</v>
      </c>
      <c r="AZ7" s="10">
        <v>205</v>
      </c>
      <c r="BA7" s="10">
        <v>112</v>
      </c>
      <c r="BB7" s="10"/>
      <c r="BC7" s="10">
        <v>381</v>
      </c>
      <c r="BD7" s="10">
        <v>707</v>
      </c>
      <c r="BE7" s="10">
        <v>112</v>
      </c>
      <c r="BF7" s="10"/>
      <c r="BG7" s="10">
        <v>961</v>
      </c>
      <c r="BH7" s="10">
        <v>82</v>
      </c>
      <c r="BI7" s="10">
        <v>204</v>
      </c>
    </row>
    <row r="8" spans="2:61" ht="30" customHeight="1" x14ac:dyDescent="0.3">
      <c r="B8" s="11" t="s">
        <v>20</v>
      </c>
      <c r="C8" s="11">
        <v>1233</v>
      </c>
      <c r="D8" s="11">
        <v>569</v>
      </c>
      <c r="E8" s="11">
        <v>664</v>
      </c>
      <c r="F8" s="11"/>
      <c r="G8" s="11">
        <v>663</v>
      </c>
      <c r="H8" s="11">
        <v>567</v>
      </c>
      <c r="I8" s="11"/>
      <c r="J8" s="11">
        <v>210</v>
      </c>
      <c r="K8" s="11">
        <v>204</v>
      </c>
      <c r="L8" s="11">
        <v>112</v>
      </c>
      <c r="M8" s="11">
        <v>128</v>
      </c>
      <c r="N8" s="11">
        <v>102</v>
      </c>
      <c r="O8" s="11">
        <v>128</v>
      </c>
      <c r="P8" s="11">
        <v>131</v>
      </c>
      <c r="Q8" s="11">
        <v>56</v>
      </c>
      <c r="R8" s="11">
        <v>163</v>
      </c>
      <c r="S8" s="11"/>
      <c r="T8" s="11">
        <v>625</v>
      </c>
      <c r="U8" s="11">
        <v>609</v>
      </c>
      <c r="V8" s="11"/>
      <c r="W8" s="11">
        <v>963</v>
      </c>
      <c r="X8" s="11">
        <v>271</v>
      </c>
      <c r="Y8" s="11"/>
      <c r="Z8" s="11">
        <v>606</v>
      </c>
      <c r="AA8" s="11">
        <v>626</v>
      </c>
      <c r="AB8" s="11"/>
      <c r="AC8" s="11">
        <v>0</v>
      </c>
      <c r="AD8" s="11">
        <v>0</v>
      </c>
      <c r="AE8" s="11">
        <v>1192</v>
      </c>
      <c r="AF8" s="11"/>
      <c r="AG8" s="11">
        <v>0</v>
      </c>
      <c r="AH8" s="11">
        <v>0</v>
      </c>
      <c r="AI8" s="11"/>
      <c r="AJ8" s="11">
        <v>0</v>
      </c>
      <c r="AK8" s="11">
        <v>0</v>
      </c>
      <c r="AL8" s="11"/>
      <c r="AM8" s="11">
        <v>995</v>
      </c>
      <c r="AN8" s="11">
        <v>39</v>
      </c>
      <c r="AO8" s="11">
        <v>182</v>
      </c>
      <c r="AP8" s="11"/>
      <c r="AQ8" s="11">
        <v>0</v>
      </c>
      <c r="AR8" s="11">
        <v>0</v>
      </c>
      <c r="AS8" s="11">
        <v>0</v>
      </c>
      <c r="AT8" s="11">
        <v>0</v>
      </c>
      <c r="AU8" s="11">
        <v>0</v>
      </c>
      <c r="AV8" s="11"/>
      <c r="AW8" s="11">
        <v>277</v>
      </c>
      <c r="AX8" s="11">
        <v>403</v>
      </c>
      <c r="AY8" s="11">
        <v>241</v>
      </c>
      <c r="AZ8" s="11">
        <v>203</v>
      </c>
      <c r="BA8" s="11">
        <v>110</v>
      </c>
      <c r="BB8" s="11"/>
      <c r="BC8" s="11">
        <v>382</v>
      </c>
      <c r="BD8" s="11">
        <v>697</v>
      </c>
      <c r="BE8" s="11">
        <v>107</v>
      </c>
      <c r="BF8" s="11"/>
      <c r="BG8" s="11">
        <v>957</v>
      </c>
      <c r="BH8" s="11">
        <v>80</v>
      </c>
      <c r="BI8" s="11">
        <v>197</v>
      </c>
    </row>
    <row r="9" spans="2:61" x14ac:dyDescent="0.3">
      <c r="B9" s="18" t="s">
        <v>149</v>
      </c>
      <c r="C9" s="17">
        <v>0.43323537635805098</v>
      </c>
      <c r="D9" s="17">
        <v>0.46042743778581502</v>
      </c>
      <c r="E9" s="17">
        <v>0.40995220301846702</v>
      </c>
      <c r="F9" s="17"/>
      <c r="G9" s="17">
        <v>0.47278760213432203</v>
      </c>
      <c r="H9" s="17">
        <v>0.38547357021530199</v>
      </c>
      <c r="I9" s="17"/>
      <c r="J9" s="17">
        <v>0.54724648858969305</v>
      </c>
      <c r="K9" s="17">
        <v>0.40938730092165898</v>
      </c>
      <c r="L9" s="17">
        <v>0.37266415051469398</v>
      </c>
      <c r="M9" s="17">
        <v>0.376077627043652</v>
      </c>
      <c r="N9" s="17">
        <v>0.45209214118998098</v>
      </c>
      <c r="O9" s="17">
        <v>0.37513611534177799</v>
      </c>
      <c r="P9" s="17">
        <v>0.44714173614866298</v>
      </c>
      <c r="Q9" s="17">
        <v>0.36556921046877799</v>
      </c>
      <c r="R9" s="17">
        <v>0.44828667622000301</v>
      </c>
      <c r="S9" s="17"/>
      <c r="T9" s="17">
        <v>0.50961198622152903</v>
      </c>
      <c r="U9" s="17">
        <v>0.35489980473263999</v>
      </c>
      <c r="V9" s="17"/>
      <c r="W9" s="17">
        <v>0.39776808780387901</v>
      </c>
      <c r="X9" s="17">
        <v>0.55947116366622396</v>
      </c>
      <c r="Y9" s="17"/>
      <c r="Z9" s="17">
        <v>0.43068584287287698</v>
      </c>
      <c r="AA9" s="17">
        <v>0.43598385767494202</v>
      </c>
      <c r="AB9" s="17"/>
      <c r="AC9" s="17">
        <v>0</v>
      </c>
      <c r="AD9" s="17">
        <v>0</v>
      </c>
      <c r="AE9" s="17">
        <v>0.436999572908846</v>
      </c>
      <c r="AF9" s="17"/>
      <c r="AG9" s="17">
        <v>0</v>
      </c>
      <c r="AH9" s="17">
        <v>0</v>
      </c>
      <c r="AI9" s="17"/>
      <c r="AJ9" s="17">
        <v>0</v>
      </c>
      <c r="AK9" s="17">
        <v>0</v>
      </c>
      <c r="AL9" s="17"/>
      <c r="AM9" s="17">
        <v>0.38285490157410001</v>
      </c>
      <c r="AN9" s="17">
        <v>0.579210022745825</v>
      </c>
      <c r="AO9" s="17">
        <v>0.68346350248399701</v>
      </c>
      <c r="AP9" s="17"/>
      <c r="AQ9" s="17">
        <v>0</v>
      </c>
      <c r="AR9" s="17">
        <v>0</v>
      </c>
      <c r="AS9" s="17">
        <v>0</v>
      </c>
      <c r="AT9" s="17">
        <v>0</v>
      </c>
      <c r="AU9" s="17">
        <v>0</v>
      </c>
      <c r="AV9" s="17"/>
      <c r="AW9" s="17">
        <v>0.54172229148969198</v>
      </c>
      <c r="AX9" s="17">
        <v>0.42091233141614898</v>
      </c>
      <c r="AY9" s="17">
        <v>0.384914045051096</v>
      </c>
      <c r="AZ9" s="17">
        <v>0.38254002842101198</v>
      </c>
      <c r="BA9" s="17">
        <v>0.40437081308908102</v>
      </c>
      <c r="BB9" s="17"/>
      <c r="BC9" s="17">
        <v>0.53572690015993096</v>
      </c>
      <c r="BD9" s="17">
        <v>0.42282934244300002</v>
      </c>
      <c r="BE9" s="17">
        <v>0.22624180506859001</v>
      </c>
      <c r="BF9" s="17"/>
      <c r="BG9" s="17">
        <v>0.451916342658359</v>
      </c>
      <c r="BH9" s="17">
        <v>0.39490824806050501</v>
      </c>
      <c r="BI9" s="17">
        <v>0.35814776523386099</v>
      </c>
    </row>
    <row r="10" spans="2:61" x14ac:dyDescent="0.3">
      <c r="B10" s="18" t="s">
        <v>150</v>
      </c>
      <c r="C10" s="17">
        <v>0.41060656819063801</v>
      </c>
      <c r="D10" s="17">
        <v>0.42062525153376001</v>
      </c>
      <c r="E10" s="17">
        <v>0.402028081357927</v>
      </c>
      <c r="F10" s="17"/>
      <c r="G10" s="17">
        <v>0.40964437644734197</v>
      </c>
      <c r="H10" s="17">
        <v>0.41240571466322101</v>
      </c>
      <c r="I10" s="17"/>
      <c r="J10" s="17">
        <v>0.39421751109812397</v>
      </c>
      <c r="K10" s="17">
        <v>0.47151450521949101</v>
      </c>
      <c r="L10" s="17">
        <v>0.33694946763309203</v>
      </c>
      <c r="M10" s="17">
        <v>0.418873434525602</v>
      </c>
      <c r="N10" s="17">
        <v>0.37305665501242702</v>
      </c>
      <c r="O10" s="17">
        <v>0.458780022695227</v>
      </c>
      <c r="P10" s="17">
        <v>0.38981997479687502</v>
      </c>
      <c r="Q10" s="17">
        <v>0.44778072161078097</v>
      </c>
      <c r="R10" s="17">
        <v>0.38930387509904502</v>
      </c>
      <c r="S10" s="17"/>
      <c r="T10" s="17">
        <v>0.38623337620194698</v>
      </c>
      <c r="U10" s="17">
        <v>0.43560490119052803</v>
      </c>
      <c r="V10" s="17"/>
      <c r="W10" s="17">
        <v>0.42372642422463502</v>
      </c>
      <c r="X10" s="17">
        <v>0.36391014950918499</v>
      </c>
      <c r="Y10" s="17"/>
      <c r="Z10" s="17">
        <v>0.44476324547922003</v>
      </c>
      <c r="AA10" s="17">
        <v>0.37672857723150599</v>
      </c>
      <c r="AB10" s="17"/>
      <c r="AC10" s="17">
        <v>0</v>
      </c>
      <c r="AD10" s="17">
        <v>0</v>
      </c>
      <c r="AE10" s="17">
        <v>0.41049686265651902</v>
      </c>
      <c r="AF10" s="17"/>
      <c r="AG10" s="17">
        <v>0</v>
      </c>
      <c r="AH10" s="17">
        <v>0</v>
      </c>
      <c r="AI10" s="17"/>
      <c r="AJ10" s="17">
        <v>0</v>
      </c>
      <c r="AK10" s="17">
        <v>0</v>
      </c>
      <c r="AL10" s="17"/>
      <c r="AM10" s="17">
        <v>0.44145336203811297</v>
      </c>
      <c r="AN10" s="17">
        <v>0.30392931713749699</v>
      </c>
      <c r="AO10" s="17">
        <v>0.26881726907853298</v>
      </c>
      <c r="AP10" s="17"/>
      <c r="AQ10" s="17">
        <v>0</v>
      </c>
      <c r="AR10" s="17">
        <v>0</v>
      </c>
      <c r="AS10" s="17">
        <v>0</v>
      </c>
      <c r="AT10" s="17">
        <v>0</v>
      </c>
      <c r="AU10" s="17">
        <v>0</v>
      </c>
      <c r="AV10" s="17"/>
      <c r="AW10" s="17">
        <v>0.35892422944768398</v>
      </c>
      <c r="AX10" s="17">
        <v>0.43679517391811601</v>
      </c>
      <c r="AY10" s="17">
        <v>0.44151056838822</v>
      </c>
      <c r="AZ10" s="17">
        <v>0.37341037476324102</v>
      </c>
      <c r="BA10" s="17">
        <v>0.44589757117072998</v>
      </c>
      <c r="BB10" s="17"/>
      <c r="BC10" s="17">
        <v>0.36000291371713899</v>
      </c>
      <c r="BD10" s="17">
        <v>0.42922447617569198</v>
      </c>
      <c r="BE10" s="17">
        <v>0.49314799811439602</v>
      </c>
      <c r="BF10" s="17"/>
      <c r="BG10" s="17">
        <v>0.40364667434792201</v>
      </c>
      <c r="BH10" s="17">
        <v>0.41280846649561698</v>
      </c>
      <c r="BI10" s="17">
        <v>0.44345373304743202</v>
      </c>
    </row>
    <row r="11" spans="2:61" ht="28.8" x14ac:dyDescent="0.3">
      <c r="B11" s="18" t="s">
        <v>151</v>
      </c>
      <c r="C11" s="17">
        <v>5.3505880761778001E-2</v>
      </c>
      <c r="D11" s="17">
        <v>4.2791694395967597E-2</v>
      </c>
      <c r="E11" s="17">
        <v>6.2679891309322E-2</v>
      </c>
      <c r="F11" s="17"/>
      <c r="G11" s="17">
        <v>4.2565168742424303E-2</v>
      </c>
      <c r="H11" s="17">
        <v>6.6589891289018294E-2</v>
      </c>
      <c r="I11" s="17"/>
      <c r="J11" s="17">
        <v>1.4013627073357E-2</v>
      </c>
      <c r="K11" s="17">
        <v>3.9305112442563003E-2</v>
      </c>
      <c r="L11" s="17">
        <v>9.9946848113960096E-2</v>
      </c>
      <c r="M11" s="17">
        <v>7.8636064400506897E-2</v>
      </c>
      <c r="N11" s="17">
        <v>9.7125480921637197E-2</v>
      </c>
      <c r="O11" s="17">
        <v>6.9852375743580705E-2</v>
      </c>
      <c r="P11" s="17">
        <v>5.2868556675383302E-2</v>
      </c>
      <c r="Q11" s="17">
        <v>0</v>
      </c>
      <c r="R11" s="17">
        <v>4.9255114907467402E-2</v>
      </c>
      <c r="S11" s="17"/>
      <c r="T11" s="17">
        <v>3.7535090796176701E-2</v>
      </c>
      <c r="U11" s="17">
        <v>6.9886300938859003E-2</v>
      </c>
      <c r="V11" s="17"/>
      <c r="W11" s="17">
        <v>5.6072446527989102E-2</v>
      </c>
      <c r="X11" s="17">
        <v>4.4370915463232699E-2</v>
      </c>
      <c r="Y11" s="17"/>
      <c r="Z11" s="17">
        <v>4.3780453273758402E-2</v>
      </c>
      <c r="AA11" s="17">
        <v>6.3102625511455401E-2</v>
      </c>
      <c r="AB11" s="17"/>
      <c r="AC11" s="17">
        <v>0</v>
      </c>
      <c r="AD11" s="17">
        <v>0</v>
      </c>
      <c r="AE11" s="17">
        <v>5.0502471356599299E-2</v>
      </c>
      <c r="AF11" s="17"/>
      <c r="AG11" s="17">
        <v>0</v>
      </c>
      <c r="AH11" s="17">
        <v>0</v>
      </c>
      <c r="AI11" s="17"/>
      <c r="AJ11" s="17">
        <v>0</v>
      </c>
      <c r="AK11" s="17">
        <v>0</v>
      </c>
      <c r="AL11" s="17"/>
      <c r="AM11" s="17">
        <v>6.2419856783846997E-2</v>
      </c>
      <c r="AN11" s="17">
        <v>1.8783159226879498E-2</v>
      </c>
      <c r="AO11" s="17">
        <v>1.23144960947217E-2</v>
      </c>
      <c r="AP11" s="17"/>
      <c r="AQ11" s="17">
        <v>0</v>
      </c>
      <c r="AR11" s="17">
        <v>0</v>
      </c>
      <c r="AS11" s="17">
        <v>0</v>
      </c>
      <c r="AT11" s="17">
        <v>0</v>
      </c>
      <c r="AU11" s="17">
        <v>0</v>
      </c>
      <c r="AV11" s="17"/>
      <c r="AW11" s="17">
        <v>3.6428169590139801E-2</v>
      </c>
      <c r="AX11" s="17">
        <v>4.39703308997395E-2</v>
      </c>
      <c r="AY11" s="17">
        <v>5.8031241833040502E-2</v>
      </c>
      <c r="AZ11" s="17">
        <v>9.7343098552218399E-2</v>
      </c>
      <c r="BA11" s="17">
        <v>4.06331748320845E-2</v>
      </c>
      <c r="BB11" s="17"/>
      <c r="BC11" s="17">
        <v>4.0207435386411E-2</v>
      </c>
      <c r="BD11" s="17">
        <v>4.2751585215468402E-2</v>
      </c>
      <c r="BE11" s="17">
        <v>0.114597155229666</v>
      </c>
      <c r="BF11" s="17"/>
      <c r="BG11" s="17">
        <v>5.1182478070815302E-2</v>
      </c>
      <c r="BH11" s="17">
        <v>3.7214823295945602E-2</v>
      </c>
      <c r="BI11" s="17">
        <v>7.1339510809566603E-2</v>
      </c>
    </row>
    <row r="12" spans="2:61" x14ac:dyDescent="0.3">
      <c r="B12" s="18" t="s">
        <v>152</v>
      </c>
      <c r="C12" s="17">
        <v>2.7874530906210102E-2</v>
      </c>
      <c r="D12" s="17">
        <v>2.1484919991474099E-2</v>
      </c>
      <c r="E12" s="17">
        <v>3.3345628376900499E-2</v>
      </c>
      <c r="F12" s="17"/>
      <c r="G12" s="17">
        <v>2.7337787444119101E-2</v>
      </c>
      <c r="H12" s="17">
        <v>2.8661564582996801E-2</v>
      </c>
      <c r="I12" s="17"/>
      <c r="J12" s="17">
        <v>6.4900022358305599E-3</v>
      </c>
      <c r="K12" s="17">
        <v>2.3564805112107901E-2</v>
      </c>
      <c r="L12" s="17">
        <v>8.2499599888579994E-2</v>
      </c>
      <c r="M12" s="17">
        <v>5.1646634619825701E-2</v>
      </c>
      <c r="N12" s="17">
        <v>8.01104831805435E-3</v>
      </c>
      <c r="O12" s="17">
        <v>2.7289938706591799E-2</v>
      </c>
      <c r="P12" s="17">
        <v>1.2285302401507501E-2</v>
      </c>
      <c r="Q12" s="17">
        <v>4.92836570504614E-2</v>
      </c>
      <c r="R12" s="17">
        <v>2.2791576272747499E-2</v>
      </c>
      <c r="S12" s="17"/>
      <c r="T12" s="17">
        <v>2.56622050619701E-2</v>
      </c>
      <c r="U12" s="17">
        <v>3.0143600061544401E-2</v>
      </c>
      <c r="V12" s="17"/>
      <c r="W12" s="17">
        <v>3.1327377981388502E-2</v>
      </c>
      <c r="X12" s="17">
        <v>1.5585097832573501E-2</v>
      </c>
      <c r="Y12" s="17"/>
      <c r="Z12" s="17">
        <v>2.4822785885118302E-2</v>
      </c>
      <c r="AA12" s="17">
        <v>3.0923040432120099E-2</v>
      </c>
      <c r="AB12" s="17"/>
      <c r="AC12" s="17">
        <v>0</v>
      </c>
      <c r="AD12" s="17">
        <v>0</v>
      </c>
      <c r="AE12" s="17">
        <v>2.79756980175268E-2</v>
      </c>
      <c r="AF12" s="17"/>
      <c r="AG12" s="17">
        <v>0</v>
      </c>
      <c r="AH12" s="17">
        <v>0</v>
      </c>
      <c r="AI12" s="17"/>
      <c r="AJ12" s="17">
        <v>0</v>
      </c>
      <c r="AK12" s="17">
        <v>0</v>
      </c>
      <c r="AL12" s="17"/>
      <c r="AM12" s="17">
        <v>3.12656563936443E-2</v>
      </c>
      <c r="AN12" s="17">
        <v>0</v>
      </c>
      <c r="AO12" s="17">
        <v>1.23764884113655E-2</v>
      </c>
      <c r="AP12" s="17"/>
      <c r="AQ12" s="17">
        <v>0</v>
      </c>
      <c r="AR12" s="17">
        <v>0</v>
      </c>
      <c r="AS12" s="17">
        <v>0</v>
      </c>
      <c r="AT12" s="17">
        <v>0</v>
      </c>
      <c r="AU12" s="17">
        <v>0</v>
      </c>
      <c r="AV12" s="17"/>
      <c r="AW12" s="17">
        <v>1.7905349098481502E-2</v>
      </c>
      <c r="AX12" s="17">
        <v>1.8397239028688801E-2</v>
      </c>
      <c r="AY12" s="17">
        <v>3.5272526599909301E-2</v>
      </c>
      <c r="AZ12" s="17">
        <v>5.1036705761952399E-2</v>
      </c>
      <c r="BA12" s="17">
        <v>2.8779897024984499E-2</v>
      </c>
      <c r="BB12" s="17"/>
      <c r="BC12" s="17">
        <v>1.9339791925213099E-2</v>
      </c>
      <c r="BD12" s="17">
        <v>2.3183977018842099E-2</v>
      </c>
      <c r="BE12" s="17">
        <v>6.8185570124772096E-2</v>
      </c>
      <c r="BF12" s="17"/>
      <c r="BG12" s="17">
        <v>2.4686764888228602E-2</v>
      </c>
      <c r="BH12" s="17">
        <v>6.3616326254278599E-2</v>
      </c>
      <c r="BI12" s="17">
        <v>2.8907729039903102E-2</v>
      </c>
    </row>
    <row r="13" spans="2:61" x14ac:dyDescent="0.3">
      <c r="B13" s="18" t="s">
        <v>153</v>
      </c>
      <c r="C13" s="17">
        <v>8.1879029105618693E-3</v>
      </c>
      <c r="D13" s="17">
        <v>3.9666388872732E-3</v>
      </c>
      <c r="E13" s="17">
        <v>1.18023556885344E-2</v>
      </c>
      <c r="F13" s="17"/>
      <c r="G13" s="17">
        <v>3.5359887438189898E-3</v>
      </c>
      <c r="H13" s="17">
        <v>1.36674237561765E-2</v>
      </c>
      <c r="I13" s="17"/>
      <c r="J13" s="17">
        <v>6.21825762380376E-3</v>
      </c>
      <c r="K13" s="17">
        <v>1.5263661319035299E-2</v>
      </c>
      <c r="L13" s="17">
        <v>0</v>
      </c>
      <c r="M13" s="17">
        <v>9.6248899002466595E-3</v>
      </c>
      <c r="N13" s="17">
        <v>0</v>
      </c>
      <c r="O13" s="17">
        <v>2.0370390287736E-2</v>
      </c>
      <c r="P13" s="17">
        <v>0</v>
      </c>
      <c r="Q13" s="17">
        <v>0</v>
      </c>
      <c r="R13" s="17">
        <v>1.1263653073319699E-2</v>
      </c>
      <c r="S13" s="17"/>
      <c r="T13" s="17">
        <v>2.5394177770960398E-3</v>
      </c>
      <c r="U13" s="17">
        <v>1.39812644192568E-2</v>
      </c>
      <c r="V13" s="17"/>
      <c r="W13" s="17">
        <v>1.04883814149142E-2</v>
      </c>
      <c r="X13" s="17">
        <v>0</v>
      </c>
      <c r="Y13" s="17"/>
      <c r="Z13" s="17">
        <v>4.5399363769719802E-3</v>
      </c>
      <c r="AA13" s="17">
        <v>1.17477864869676E-2</v>
      </c>
      <c r="AB13" s="17"/>
      <c r="AC13" s="17">
        <v>0</v>
      </c>
      <c r="AD13" s="17">
        <v>0</v>
      </c>
      <c r="AE13" s="17">
        <v>8.4709969961966995E-3</v>
      </c>
      <c r="AF13" s="17"/>
      <c r="AG13" s="17">
        <v>0</v>
      </c>
      <c r="AH13" s="17">
        <v>0</v>
      </c>
      <c r="AI13" s="17"/>
      <c r="AJ13" s="17">
        <v>0</v>
      </c>
      <c r="AK13" s="17">
        <v>0</v>
      </c>
      <c r="AL13" s="17"/>
      <c r="AM13" s="17">
        <v>8.3020550400511404E-3</v>
      </c>
      <c r="AN13" s="17">
        <v>2.5325249215234599E-2</v>
      </c>
      <c r="AO13" s="17">
        <v>4.6903998535794801E-3</v>
      </c>
      <c r="AP13" s="17"/>
      <c r="AQ13" s="17">
        <v>0</v>
      </c>
      <c r="AR13" s="17">
        <v>0</v>
      </c>
      <c r="AS13" s="17">
        <v>0</v>
      </c>
      <c r="AT13" s="17">
        <v>0</v>
      </c>
      <c r="AU13" s="17">
        <v>0</v>
      </c>
      <c r="AV13" s="17"/>
      <c r="AW13" s="17">
        <v>3.07796929411416E-3</v>
      </c>
      <c r="AX13" s="17">
        <v>5.8148772974673897E-3</v>
      </c>
      <c r="AY13" s="17">
        <v>1.7205106319552198E-2</v>
      </c>
      <c r="AZ13" s="17">
        <v>1.359731518963E-2</v>
      </c>
      <c r="BA13" s="17">
        <v>0</v>
      </c>
      <c r="BB13" s="17"/>
      <c r="BC13" s="17">
        <v>8.8349607071545808E-3</v>
      </c>
      <c r="BD13" s="17">
        <v>4.6692278893977097E-3</v>
      </c>
      <c r="BE13" s="17">
        <v>1.48245054438574E-2</v>
      </c>
      <c r="BF13" s="17"/>
      <c r="BG13" s="17">
        <v>6.6697515750064103E-3</v>
      </c>
      <c r="BH13" s="17">
        <v>2.1389561876554001E-2</v>
      </c>
      <c r="BI13" s="17">
        <v>1.02209970095302E-2</v>
      </c>
    </row>
    <row r="14" spans="2:61" x14ac:dyDescent="0.3">
      <c r="B14" s="18" t="s">
        <v>85</v>
      </c>
      <c r="C14" s="19">
        <v>6.6589740872761205E-2</v>
      </c>
      <c r="D14" s="19">
        <v>5.0704057405709498E-2</v>
      </c>
      <c r="E14" s="19">
        <v>8.0191840248848997E-2</v>
      </c>
      <c r="F14" s="19"/>
      <c r="G14" s="19">
        <v>4.4129076487973103E-2</v>
      </c>
      <c r="H14" s="19">
        <v>9.3201835493285298E-2</v>
      </c>
      <c r="I14" s="19"/>
      <c r="J14" s="19">
        <v>3.1814113379192502E-2</v>
      </c>
      <c r="K14" s="19">
        <v>4.0964614985143602E-2</v>
      </c>
      <c r="L14" s="19">
        <v>0.107939933849673</v>
      </c>
      <c r="M14" s="19">
        <v>6.5141349510166299E-2</v>
      </c>
      <c r="N14" s="19">
        <v>6.9714674557901202E-2</v>
      </c>
      <c r="O14" s="19">
        <v>4.8571157225086301E-2</v>
      </c>
      <c r="P14" s="19">
        <v>9.7884429977571102E-2</v>
      </c>
      <c r="Q14" s="19">
        <v>0.13736641086998</v>
      </c>
      <c r="R14" s="19">
        <v>7.9099104427417896E-2</v>
      </c>
      <c r="S14" s="19"/>
      <c r="T14" s="19">
        <v>3.84179239412814E-2</v>
      </c>
      <c r="U14" s="19">
        <v>9.5484128657170902E-2</v>
      </c>
      <c r="V14" s="19"/>
      <c r="W14" s="19">
        <v>8.0617282047194594E-2</v>
      </c>
      <c r="X14" s="19">
        <v>1.6662673528784901E-2</v>
      </c>
      <c r="Y14" s="19"/>
      <c r="Z14" s="19">
        <v>5.1407736112054299E-2</v>
      </c>
      <c r="AA14" s="19">
        <v>8.1514112663007898E-2</v>
      </c>
      <c r="AB14" s="19"/>
      <c r="AC14" s="19">
        <v>0</v>
      </c>
      <c r="AD14" s="19">
        <v>0</v>
      </c>
      <c r="AE14" s="19">
        <v>6.5554398064312097E-2</v>
      </c>
      <c r="AF14" s="19"/>
      <c r="AG14" s="19">
        <v>0</v>
      </c>
      <c r="AH14" s="19">
        <v>0</v>
      </c>
      <c r="AI14" s="19"/>
      <c r="AJ14" s="19">
        <v>0</v>
      </c>
      <c r="AK14" s="19">
        <v>0</v>
      </c>
      <c r="AL14" s="19"/>
      <c r="AM14" s="19">
        <v>7.3704168170244694E-2</v>
      </c>
      <c r="AN14" s="19">
        <v>7.2752251674563506E-2</v>
      </c>
      <c r="AO14" s="19">
        <v>1.8337844077802701E-2</v>
      </c>
      <c r="AP14" s="19"/>
      <c r="AQ14" s="19">
        <v>0</v>
      </c>
      <c r="AR14" s="19">
        <v>0</v>
      </c>
      <c r="AS14" s="19">
        <v>0</v>
      </c>
      <c r="AT14" s="19">
        <v>0</v>
      </c>
      <c r="AU14" s="19">
        <v>0</v>
      </c>
      <c r="AV14" s="19"/>
      <c r="AW14" s="19">
        <v>4.1941991079888601E-2</v>
      </c>
      <c r="AX14" s="19">
        <v>7.4110047439839899E-2</v>
      </c>
      <c r="AY14" s="19">
        <v>6.3066511808181694E-2</v>
      </c>
      <c r="AZ14" s="19">
        <v>8.2072477311945904E-2</v>
      </c>
      <c r="BA14" s="19">
        <v>8.03185438831195E-2</v>
      </c>
      <c r="BB14" s="19"/>
      <c r="BC14" s="19">
        <v>3.5887998104150901E-2</v>
      </c>
      <c r="BD14" s="19">
        <v>7.7341391257600201E-2</v>
      </c>
      <c r="BE14" s="19">
        <v>8.3002966018718594E-2</v>
      </c>
      <c r="BF14" s="19"/>
      <c r="BG14" s="19">
        <v>6.1897988459668998E-2</v>
      </c>
      <c r="BH14" s="19">
        <v>7.0062574017099893E-2</v>
      </c>
      <c r="BI14" s="19">
        <v>8.7930264859707397E-2</v>
      </c>
    </row>
    <row r="15" spans="2:61" x14ac:dyDescent="0.3">
      <c r="B15" s="16" t="s">
        <v>414</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I19"/>
  <sheetViews>
    <sheetView showGridLines="0" topLeftCell="A5" workbookViewId="0">
      <pane xSplit="2" topLeftCell="C1" activePane="topRight" state="frozen"/>
      <selection pane="topRight" activeCell="B19" sqref="B19"/>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1247</v>
      </c>
      <c r="D7" s="10">
        <v>510</v>
      </c>
      <c r="E7" s="10">
        <v>737</v>
      </c>
      <c r="F7" s="10"/>
      <c r="G7" s="10">
        <v>667</v>
      </c>
      <c r="H7" s="10">
        <v>576</v>
      </c>
      <c r="I7" s="10"/>
      <c r="J7" s="10">
        <v>163</v>
      </c>
      <c r="K7" s="10">
        <v>194</v>
      </c>
      <c r="L7" s="10">
        <v>118</v>
      </c>
      <c r="M7" s="10">
        <v>125</v>
      </c>
      <c r="N7" s="10">
        <v>124</v>
      </c>
      <c r="O7" s="10">
        <v>147</v>
      </c>
      <c r="P7" s="10">
        <v>153</v>
      </c>
      <c r="Q7" s="10">
        <v>58</v>
      </c>
      <c r="R7" s="10">
        <v>165</v>
      </c>
      <c r="S7" s="10"/>
      <c r="T7" s="10">
        <v>644</v>
      </c>
      <c r="U7" s="10">
        <v>603</v>
      </c>
      <c r="V7" s="10"/>
      <c r="W7" s="10">
        <v>974</v>
      </c>
      <c r="X7" s="10">
        <v>273</v>
      </c>
      <c r="Y7" s="10"/>
      <c r="Z7" s="10">
        <v>603</v>
      </c>
      <c r="AA7" s="10">
        <v>642</v>
      </c>
      <c r="AB7" s="10"/>
      <c r="AC7" s="10">
        <v>0</v>
      </c>
      <c r="AD7" s="10">
        <v>0</v>
      </c>
      <c r="AE7" s="10">
        <v>1203</v>
      </c>
      <c r="AF7" s="10"/>
      <c r="AG7" s="10">
        <v>0</v>
      </c>
      <c r="AH7" s="10">
        <v>0</v>
      </c>
      <c r="AI7" s="10"/>
      <c r="AJ7" s="10">
        <v>0</v>
      </c>
      <c r="AK7" s="10">
        <v>0</v>
      </c>
      <c r="AL7" s="10"/>
      <c r="AM7" s="10">
        <v>1015</v>
      </c>
      <c r="AN7" s="10">
        <v>41</v>
      </c>
      <c r="AO7" s="10">
        <v>172</v>
      </c>
      <c r="AP7" s="10"/>
      <c r="AQ7" s="10">
        <v>0</v>
      </c>
      <c r="AR7" s="10">
        <v>0</v>
      </c>
      <c r="AS7" s="10">
        <v>0</v>
      </c>
      <c r="AT7" s="10">
        <v>0</v>
      </c>
      <c r="AU7" s="10">
        <v>0</v>
      </c>
      <c r="AV7" s="10"/>
      <c r="AW7" s="10">
        <v>281</v>
      </c>
      <c r="AX7" s="10">
        <v>404</v>
      </c>
      <c r="AY7" s="10">
        <v>245</v>
      </c>
      <c r="AZ7" s="10">
        <v>205</v>
      </c>
      <c r="BA7" s="10">
        <v>112</v>
      </c>
      <c r="BB7" s="10"/>
      <c r="BC7" s="10">
        <v>381</v>
      </c>
      <c r="BD7" s="10">
        <v>707</v>
      </c>
      <c r="BE7" s="10">
        <v>112</v>
      </c>
      <c r="BF7" s="10"/>
      <c r="BG7" s="10">
        <v>961</v>
      </c>
      <c r="BH7" s="10">
        <v>82</v>
      </c>
      <c r="BI7" s="10">
        <v>204</v>
      </c>
    </row>
    <row r="8" spans="2:61" ht="30" customHeight="1" x14ac:dyDescent="0.3">
      <c r="B8" s="11" t="s">
        <v>20</v>
      </c>
      <c r="C8" s="11">
        <v>1233</v>
      </c>
      <c r="D8" s="11">
        <v>569</v>
      </c>
      <c r="E8" s="11">
        <v>664</v>
      </c>
      <c r="F8" s="11"/>
      <c r="G8" s="11">
        <v>663</v>
      </c>
      <c r="H8" s="11">
        <v>567</v>
      </c>
      <c r="I8" s="11"/>
      <c r="J8" s="11">
        <v>210</v>
      </c>
      <c r="K8" s="11">
        <v>204</v>
      </c>
      <c r="L8" s="11">
        <v>112</v>
      </c>
      <c r="M8" s="11">
        <v>128</v>
      </c>
      <c r="N8" s="11">
        <v>102</v>
      </c>
      <c r="O8" s="11">
        <v>128</v>
      </c>
      <c r="P8" s="11">
        <v>131</v>
      </c>
      <c r="Q8" s="11">
        <v>56</v>
      </c>
      <c r="R8" s="11">
        <v>163</v>
      </c>
      <c r="S8" s="11"/>
      <c r="T8" s="11">
        <v>625</v>
      </c>
      <c r="U8" s="11">
        <v>609</v>
      </c>
      <c r="V8" s="11"/>
      <c r="W8" s="11">
        <v>963</v>
      </c>
      <c r="X8" s="11">
        <v>271</v>
      </c>
      <c r="Y8" s="11"/>
      <c r="Z8" s="11">
        <v>606</v>
      </c>
      <c r="AA8" s="11">
        <v>626</v>
      </c>
      <c r="AB8" s="11"/>
      <c r="AC8" s="11">
        <v>0</v>
      </c>
      <c r="AD8" s="11">
        <v>0</v>
      </c>
      <c r="AE8" s="11">
        <v>1192</v>
      </c>
      <c r="AF8" s="11"/>
      <c r="AG8" s="11">
        <v>0</v>
      </c>
      <c r="AH8" s="11">
        <v>0</v>
      </c>
      <c r="AI8" s="11"/>
      <c r="AJ8" s="11">
        <v>0</v>
      </c>
      <c r="AK8" s="11">
        <v>0</v>
      </c>
      <c r="AL8" s="11"/>
      <c r="AM8" s="11">
        <v>995</v>
      </c>
      <c r="AN8" s="11">
        <v>39</v>
      </c>
      <c r="AO8" s="11">
        <v>182</v>
      </c>
      <c r="AP8" s="11"/>
      <c r="AQ8" s="11">
        <v>0</v>
      </c>
      <c r="AR8" s="11">
        <v>0</v>
      </c>
      <c r="AS8" s="11">
        <v>0</v>
      </c>
      <c r="AT8" s="11">
        <v>0</v>
      </c>
      <c r="AU8" s="11">
        <v>0</v>
      </c>
      <c r="AV8" s="11"/>
      <c r="AW8" s="11">
        <v>277</v>
      </c>
      <c r="AX8" s="11">
        <v>403</v>
      </c>
      <c r="AY8" s="11">
        <v>241</v>
      </c>
      <c r="AZ8" s="11">
        <v>203</v>
      </c>
      <c r="BA8" s="11">
        <v>110</v>
      </c>
      <c r="BB8" s="11"/>
      <c r="BC8" s="11">
        <v>382</v>
      </c>
      <c r="BD8" s="11">
        <v>697</v>
      </c>
      <c r="BE8" s="11">
        <v>107</v>
      </c>
      <c r="BF8" s="11"/>
      <c r="BG8" s="11">
        <v>957</v>
      </c>
      <c r="BH8" s="11">
        <v>80</v>
      </c>
      <c r="BI8" s="11">
        <v>197</v>
      </c>
    </row>
    <row r="9" spans="2:61" x14ac:dyDescent="0.3">
      <c r="B9" s="18" t="s">
        <v>155</v>
      </c>
      <c r="C9" s="17">
        <v>0.23501481921050099</v>
      </c>
      <c r="D9" s="17">
        <v>0.256077742340246</v>
      </c>
      <c r="E9" s="17">
        <v>0.216979713943805</v>
      </c>
      <c r="F9" s="17"/>
      <c r="G9" s="17">
        <v>0.26172912372953899</v>
      </c>
      <c r="H9" s="17">
        <v>0.20387706388670501</v>
      </c>
      <c r="I9" s="17"/>
      <c r="J9" s="17">
        <v>0.32730359938283698</v>
      </c>
      <c r="K9" s="17">
        <v>0.154274113993465</v>
      </c>
      <c r="L9" s="17">
        <v>0.161019690159141</v>
      </c>
      <c r="M9" s="17">
        <v>0.19648109264340899</v>
      </c>
      <c r="N9" s="17">
        <v>0.21562085252083099</v>
      </c>
      <c r="O9" s="17">
        <v>0.26684555127936899</v>
      </c>
      <c r="P9" s="17">
        <v>0.258682182553715</v>
      </c>
      <c r="Q9" s="17">
        <v>0.200865914210198</v>
      </c>
      <c r="R9" s="17">
        <v>0.27764529525531401</v>
      </c>
      <c r="S9" s="17"/>
      <c r="T9" s="17">
        <v>0.28871720134452999</v>
      </c>
      <c r="U9" s="17">
        <v>0.179935040078709</v>
      </c>
      <c r="V9" s="17"/>
      <c r="W9" s="17">
        <v>0.21467609432971799</v>
      </c>
      <c r="X9" s="17">
        <v>0.30740476083934898</v>
      </c>
      <c r="Y9" s="17"/>
      <c r="Z9" s="17">
        <v>0.248098216463119</v>
      </c>
      <c r="AA9" s="17">
        <v>0.221961206378435</v>
      </c>
      <c r="AB9" s="17"/>
      <c r="AC9" s="17">
        <v>0</v>
      </c>
      <c r="AD9" s="17">
        <v>0</v>
      </c>
      <c r="AE9" s="17">
        <v>0.23317981890777001</v>
      </c>
      <c r="AF9" s="17"/>
      <c r="AG9" s="17">
        <v>0</v>
      </c>
      <c r="AH9" s="17">
        <v>0</v>
      </c>
      <c r="AI9" s="17"/>
      <c r="AJ9" s="17">
        <v>0</v>
      </c>
      <c r="AK9" s="17">
        <v>0</v>
      </c>
      <c r="AL9" s="17"/>
      <c r="AM9" s="17">
        <v>0.198152481664885</v>
      </c>
      <c r="AN9" s="17">
        <v>0.37352304342475801</v>
      </c>
      <c r="AO9" s="17">
        <v>0.41850982942876203</v>
      </c>
      <c r="AP9" s="17"/>
      <c r="AQ9" s="17">
        <v>0</v>
      </c>
      <c r="AR9" s="17">
        <v>0</v>
      </c>
      <c r="AS9" s="17">
        <v>0</v>
      </c>
      <c r="AT9" s="17">
        <v>0</v>
      </c>
      <c r="AU9" s="17">
        <v>0</v>
      </c>
      <c r="AV9" s="17"/>
      <c r="AW9" s="17">
        <v>0.30483370762182399</v>
      </c>
      <c r="AX9" s="17">
        <v>0.22195218703664399</v>
      </c>
      <c r="AY9" s="17">
        <v>0.21992319631927301</v>
      </c>
      <c r="AZ9" s="17">
        <v>0.20492678037628001</v>
      </c>
      <c r="BA9" s="17">
        <v>0.19543647737612499</v>
      </c>
      <c r="BB9" s="17"/>
      <c r="BC9" s="17">
        <v>0.335588544986684</v>
      </c>
      <c r="BD9" s="17">
        <v>0.20604904163895901</v>
      </c>
      <c r="BE9" s="17">
        <v>0.107013413478492</v>
      </c>
      <c r="BF9" s="17"/>
      <c r="BG9" s="17">
        <v>0.24053368694591801</v>
      </c>
      <c r="BH9" s="17">
        <v>0.316399471482678</v>
      </c>
      <c r="BI9" s="17">
        <v>0.17543358279851301</v>
      </c>
    </row>
    <row r="10" spans="2:61" x14ac:dyDescent="0.3">
      <c r="B10" s="18" t="s">
        <v>156</v>
      </c>
      <c r="C10" s="17">
        <v>0.26422256289360802</v>
      </c>
      <c r="D10" s="17">
        <v>0.31731046579608602</v>
      </c>
      <c r="E10" s="17">
        <v>0.21876610315454101</v>
      </c>
      <c r="F10" s="17"/>
      <c r="G10" s="17">
        <v>0.28616032125427399</v>
      </c>
      <c r="H10" s="17">
        <v>0.23883917676201699</v>
      </c>
      <c r="I10" s="17"/>
      <c r="J10" s="17">
        <v>0.36334461174471999</v>
      </c>
      <c r="K10" s="17">
        <v>0.254088769337589</v>
      </c>
      <c r="L10" s="17">
        <v>0.216908341239296</v>
      </c>
      <c r="M10" s="17">
        <v>0.29309175601578302</v>
      </c>
      <c r="N10" s="17">
        <v>0.21742162213604599</v>
      </c>
      <c r="O10" s="17">
        <v>0.203187173503317</v>
      </c>
      <c r="P10" s="17">
        <v>0.236134921983852</v>
      </c>
      <c r="Q10" s="17">
        <v>0.32887950177552999</v>
      </c>
      <c r="R10" s="17">
        <v>0.236913700611106</v>
      </c>
      <c r="S10" s="17"/>
      <c r="T10" s="17">
        <v>0.30062015595657898</v>
      </c>
      <c r="U10" s="17">
        <v>0.22689141840482499</v>
      </c>
      <c r="V10" s="17"/>
      <c r="W10" s="17">
        <v>0.25522540082748002</v>
      </c>
      <c r="X10" s="17">
        <v>0.296245417846903</v>
      </c>
      <c r="Y10" s="17"/>
      <c r="Z10" s="17">
        <v>0.284659594427984</v>
      </c>
      <c r="AA10" s="17">
        <v>0.24313924883069099</v>
      </c>
      <c r="AB10" s="17"/>
      <c r="AC10" s="17">
        <v>0</v>
      </c>
      <c r="AD10" s="17">
        <v>0</v>
      </c>
      <c r="AE10" s="17">
        <v>0.264800029941405</v>
      </c>
      <c r="AF10" s="17"/>
      <c r="AG10" s="17">
        <v>0</v>
      </c>
      <c r="AH10" s="17">
        <v>0</v>
      </c>
      <c r="AI10" s="17"/>
      <c r="AJ10" s="17">
        <v>0</v>
      </c>
      <c r="AK10" s="17">
        <v>0</v>
      </c>
      <c r="AL10" s="17"/>
      <c r="AM10" s="17">
        <v>0.25862009590791901</v>
      </c>
      <c r="AN10" s="17">
        <v>0.242314157027125</v>
      </c>
      <c r="AO10" s="17">
        <v>0.300898908025724</v>
      </c>
      <c r="AP10" s="17"/>
      <c r="AQ10" s="17">
        <v>0</v>
      </c>
      <c r="AR10" s="17">
        <v>0</v>
      </c>
      <c r="AS10" s="17">
        <v>0</v>
      </c>
      <c r="AT10" s="17">
        <v>0</v>
      </c>
      <c r="AU10" s="17">
        <v>0</v>
      </c>
      <c r="AV10" s="17"/>
      <c r="AW10" s="17">
        <v>0.24771126172379801</v>
      </c>
      <c r="AX10" s="17">
        <v>0.28380153977164002</v>
      </c>
      <c r="AY10" s="17">
        <v>0.24448991372370099</v>
      </c>
      <c r="AZ10" s="17">
        <v>0.241203978810245</v>
      </c>
      <c r="BA10" s="17">
        <v>0.31994081785247502</v>
      </c>
      <c r="BB10" s="17"/>
      <c r="BC10" s="17">
        <v>0.27084009918899599</v>
      </c>
      <c r="BD10" s="17">
        <v>0.26142404746358899</v>
      </c>
      <c r="BE10" s="17">
        <v>0.27277972236799503</v>
      </c>
      <c r="BF10" s="17"/>
      <c r="BG10" s="17">
        <v>0.26790538706369899</v>
      </c>
      <c r="BH10" s="17">
        <v>0.238952616080219</v>
      </c>
      <c r="BI10" s="17">
        <v>0.256565407041845</v>
      </c>
    </row>
    <row r="11" spans="2:61" ht="28.8" x14ac:dyDescent="0.3">
      <c r="B11" s="18" t="s">
        <v>157</v>
      </c>
      <c r="C11" s="17">
        <v>0.33596881152453001</v>
      </c>
      <c r="D11" s="17">
        <v>0.29763365493272698</v>
      </c>
      <c r="E11" s="17">
        <v>0.368793248108646</v>
      </c>
      <c r="F11" s="17"/>
      <c r="G11" s="17">
        <v>0.31394556631423898</v>
      </c>
      <c r="H11" s="17">
        <v>0.36193378748982502</v>
      </c>
      <c r="I11" s="17"/>
      <c r="J11" s="17">
        <v>0.25184941116195397</v>
      </c>
      <c r="K11" s="17">
        <v>0.408419572267535</v>
      </c>
      <c r="L11" s="17">
        <v>0.34853398208881498</v>
      </c>
      <c r="M11" s="17">
        <v>0.274414865370332</v>
      </c>
      <c r="N11" s="17">
        <v>0.39354277554035699</v>
      </c>
      <c r="O11" s="17">
        <v>0.34557692832806902</v>
      </c>
      <c r="P11" s="17">
        <v>0.37773197655213597</v>
      </c>
      <c r="Q11" s="17">
        <v>0.26688474027599401</v>
      </c>
      <c r="R11" s="17">
        <v>0.339770580363698</v>
      </c>
      <c r="S11" s="17"/>
      <c r="T11" s="17">
        <v>0.290714455071445</v>
      </c>
      <c r="U11" s="17">
        <v>0.38238388398753997</v>
      </c>
      <c r="V11" s="17"/>
      <c r="W11" s="17">
        <v>0.34672420606063897</v>
      </c>
      <c r="X11" s="17">
        <v>0.29768802513168202</v>
      </c>
      <c r="Y11" s="17"/>
      <c r="Z11" s="17">
        <v>0.31540389857225598</v>
      </c>
      <c r="AA11" s="17">
        <v>0.35700828219907599</v>
      </c>
      <c r="AB11" s="17"/>
      <c r="AC11" s="17">
        <v>0</v>
      </c>
      <c r="AD11" s="17">
        <v>0</v>
      </c>
      <c r="AE11" s="17">
        <v>0.33813275072170701</v>
      </c>
      <c r="AF11" s="17"/>
      <c r="AG11" s="17">
        <v>0</v>
      </c>
      <c r="AH11" s="17">
        <v>0</v>
      </c>
      <c r="AI11" s="17"/>
      <c r="AJ11" s="17">
        <v>0</v>
      </c>
      <c r="AK11" s="17">
        <v>0</v>
      </c>
      <c r="AL11" s="17"/>
      <c r="AM11" s="17">
        <v>0.35642682077826399</v>
      </c>
      <c r="AN11" s="17">
        <v>0.24118725787169201</v>
      </c>
      <c r="AO11" s="17">
        <v>0.25030979942248699</v>
      </c>
      <c r="AP11" s="17"/>
      <c r="AQ11" s="17">
        <v>0</v>
      </c>
      <c r="AR11" s="17">
        <v>0</v>
      </c>
      <c r="AS11" s="17">
        <v>0</v>
      </c>
      <c r="AT11" s="17">
        <v>0</v>
      </c>
      <c r="AU11" s="17">
        <v>0</v>
      </c>
      <c r="AV11" s="17"/>
      <c r="AW11" s="17">
        <v>0.30619669667341098</v>
      </c>
      <c r="AX11" s="17">
        <v>0.33149370438840198</v>
      </c>
      <c r="AY11" s="17">
        <v>0.35833754062295697</v>
      </c>
      <c r="AZ11" s="17">
        <v>0.36555528814340599</v>
      </c>
      <c r="BA11" s="17">
        <v>0.32374816912351001</v>
      </c>
      <c r="BB11" s="17"/>
      <c r="BC11" s="17">
        <v>0.27895073991982999</v>
      </c>
      <c r="BD11" s="17">
        <v>0.35576174970887497</v>
      </c>
      <c r="BE11" s="17">
        <v>0.41466825589325601</v>
      </c>
      <c r="BF11" s="17"/>
      <c r="BG11" s="17">
        <v>0.32951451837058399</v>
      </c>
      <c r="BH11" s="17">
        <v>0.29439300376621702</v>
      </c>
      <c r="BI11" s="17">
        <v>0.384025238537401</v>
      </c>
    </row>
    <row r="12" spans="2:61" x14ac:dyDescent="0.3">
      <c r="B12" s="18" t="s">
        <v>158</v>
      </c>
      <c r="C12" s="17">
        <v>8.5567113844746606E-2</v>
      </c>
      <c r="D12" s="17">
        <v>5.6514132839727498E-2</v>
      </c>
      <c r="E12" s="17">
        <v>0.110443697570055</v>
      </c>
      <c r="F12" s="17"/>
      <c r="G12" s="17">
        <v>8.1993468154500607E-2</v>
      </c>
      <c r="H12" s="17">
        <v>9.0232241701608706E-2</v>
      </c>
      <c r="I12" s="17"/>
      <c r="J12" s="17">
        <v>3.8304115615022997E-2</v>
      </c>
      <c r="K12" s="17">
        <v>0.12525415524219499</v>
      </c>
      <c r="L12" s="17">
        <v>0.144641550515199</v>
      </c>
      <c r="M12" s="17">
        <v>0.114261597511708</v>
      </c>
      <c r="N12" s="17">
        <v>9.6024894331577904E-2</v>
      </c>
      <c r="O12" s="17">
        <v>9.5460820169635197E-2</v>
      </c>
      <c r="P12" s="17">
        <v>3.68963809410119E-2</v>
      </c>
      <c r="Q12" s="17">
        <v>6.4134718168698507E-2</v>
      </c>
      <c r="R12" s="17">
        <v>6.5952912263353106E-2</v>
      </c>
      <c r="S12" s="17"/>
      <c r="T12" s="17">
        <v>5.8140945899006299E-2</v>
      </c>
      <c r="U12" s="17">
        <v>0.11369672770643</v>
      </c>
      <c r="V12" s="17"/>
      <c r="W12" s="17">
        <v>9.5188478191107803E-2</v>
      </c>
      <c r="X12" s="17">
        <v>5.1322587331631003E-2</v>
      </c>
      <c r="Y12" s="17"/>
      <c r="Z12" s="17">
        <v>7.6645478458817001E-2</v>
      </c>
      <c r="AA12" s="17">
        <v>9.4492952556998105E-2</v>
      </c>
      <c r="AB12" s="17"/>
      <c r="AC12" s="17">
        <v>0</v>
      </c>
      <c r="AD12" s="17">
        <v>0</v>
      </c>
      <c r="AE12" s="17">
        <v>8.5878885689550793E-2</v>
      </c>
      <c r="AF12" s="17"/>
      <c r="AG12" s="17">
        <v>0</v>
      </c>
      <c r="AH12" s="17">
        <v>0</v>
      </c>
      <c r="AI12" s="17"/>
      <c r="AJ12" s="17">
        <v>0</v>
      </c>
      <c r="AK12" s="17">
        <v>0</v>
      </c>
      <c r="AL12" s="17"/>
      <c r="AM12" s="17">
        <v>9.9019874166889205E-2</v>
      </c>
      <c r="AN12" s="17">
        <v>7.0951270041968106E-2</v>
      </c>
      <c r="AO12" s="17">
        <v>1.80939643381927E-2</v>
      </c>
      <c r="AP12" s="17"/>
      <c r="AQ12" s="17">
        <v>0</v>
      </c>
      <c r="AR12" s="17">
        <v>0</v>
      </c>
      <c r="AS12" s="17">
        <v>0</v>
      </c>
      <c r="AT12" s="17">
        <v>0</v>
      </c>
      <c r="AU12" s="17">
        <v>0</v>
      </c>
      <c r="AV12" s="17"/>
      <c r="AW12" s="17">
        <v>6.7205754886898797E-2</v>
      </c>
      <c r="AX12" s="17">
        <v>8.8428871291805503E-2</v>
      </c>
      <c r="AY12" s="17">
        <v>8.6075474599822593E-2</v>
      </c>
      <c r="AZ12" s="17">
        <v>0.119011660089323</v>
      </c>
      <c r="BA12" s="17">
        <v>5.8429023426909601E-2</v>
      </c>
      <c r="BB12" s="17"/>
      <c r="BC12" s="17">
        <v>8.2087550496028006E-2</v>
      </c>
      <c r="BD12" s="17">
        <v>8.2958309659163496E-2</v>
      </c>
      <c r="BE12" s="17">
        <v>8.5944801537466503E-2</v>
      </c>
      <c r="BF12" s="17"/>
      <c r="BG12" s="17">
        <v>8.0305497868187595E-2</v>
      </c>
      <c r="BH12" s="17">
        <v>0.10744648008631601</v>
      </c>
      <c r="BI12" s="17">
        <v>0.10224462005007701</v>
      </c>
    </row>
    <row r="13" spans="2:61" x14ac:dyDescent="0.3">
      <c r="B13" s="18" t="s">
        <v>159</v>
      </c>
      <c r="C13" s="17">
        <v>1.9639082786315001E-2</v>
      </c>
      <c r="D13" s="17">
        <v>1.54108613266406E-2</v>
      </c>
      <c r="E13" s="17">
        <v>2.3259492861706799E-2</v>
      </c>
      <c r="F13" s="17"/>
      <c r="G13" s="17">
        <v>1.3101189149037301E-2</v>
      </c>
      <c r="H13" s="17">
        <v>2.7386854396270699E-2</v>
      </c>
      <c r="I13" s="17"/>
      <c r="J13" s="17">
        <v>6.21825762380376E-3</v>
      </c>
      <c r="K13" s="17">
        <v>1.4933751187837799E-2</v>
      </c>
      <c r="L13" s="17">
        <v>4.1615069132778501E-2</v>
      </c>
      <c r="M13" s="17">
        <v>4.9976692805501599E-2</v>
      </c>
      <c r="N13" s="17">
        <v>1.4921510046049399E-2</v>
      </c>
      <c r="O13" s="17">
        <v>1.49411306089438E-2</v>
      </c>
      <c r="P13" s="17">
        <v>1.2003669850808E-2</v>
      </c>
      <c r="Q13" s="17">
        <v>1.7216297966112099E-2</v>
      </c>
      <c r="R13" s="17">
        <v>1.7575144206530599E-2</v>
      </c>
      <c r="S13" s="17"/>
      <c r="T13" s="17">
        <v>1.5146530238864499E-2</v>
      </c>
      <c r="U13" s="17">
        <v>2.4246863525611999E-2</v>
      </c>
      <c r="V13" s="17"/>
      <c r="W13" s="17">
        <v>2.32330226365631E-2</v>
      </c>
      <c r="X13" s="17">
        <v>6.8474698655436698E-3</v>
      </c>
      <c r="Y13" s="17"/>
      <c r="Z13" s="17">
        <v>1.6858134714855401E-2</v>
      </c>
      <c r="AA13" s="17">
        <v>2.2397774844174798E-2</v>
      </c>
      <c r="AB13" s="17"/>
      <c r="AC13" s="17">
        <v>0</v>
      </c>
      <c r="AD13" s="17">
        <v>0</v>
      </c>
      <c r="AE13" s="17">
        <v>2.03180976995142E-2</v>
      </c>
      <c r="AF13" s="17"/>
      <c r="AG13" s="17">
        <v>0</v>
      </c>
      <c r="AH13" s="17">
        <v>0</v>
      </c>
      <c r="AI13" s="17"/>
      <c r="AJ13" s="17">
        <v>0</v>
      </c>
      <c r="AK13" s="17">
        <v>0</v>
      </c>
      <c r="AL13" s="17"/>
      <c r="AM13" s="17">
        <v>2.0572674634260098E-2</v>
      </c>
      <c r="AN13" s="17">
        <v>4.8051461578259798E-2</v>
      </c>
      <c r="AO13" s="17">
        <v>4.6903998535794801E-3</v>
      </c>
      <c r="AP13" s="17"/>
      <c r="AQ13" s="17">
        <v>0</v>
      </c>
      <c r="AR13" s="17">
        <v>0</v>
      </c>
      <c r="AS13" s="17">
        <v>0</v>
      </c>
      <c r="AT13" s="17">
        <v>0</v>
      </c>
      <c r="AU13" s="17">
        <v>0</v>
      </c>
      <c r="AV13" s="17"/>
      <c r="AW13" s="17">
        <v>1.47830215942415E-2</v>
      </c>
      <c r="AX13" s="17">
        <v>2.0544285544841601E-2</v>
      </c>
      <c r="AY13" s="17">
        <v>2.5969794442357402E-2</v>
      </c>
      <c r="AZ13" s="17">
        <v>1.8072450097127501E-2</v>
      </c>
      <c r="BA13" s="17">
        <v>1.7574004180486501E-2</v>
      </c>
      <c r="BB13" s="17"/>
      <c r="BC13" s="17">
        <v>2.01779641440555E-2</v>
      </c>
      <c r="BD13" s="17">
        <v>1.7921684185739601E-2</v>
      </c>
      <c r="BE13" s="17">
        <v>2.7106078642607799E-2</v>
      </c>
      <c r="BF13" s="17"/>
      <c r="BG13" s="17">
        <v>1.97120998776317E-2</v>
      </c>
      <c r="BH13" s="17">
        <v>1.98622500262143E-2</v>
      </c>
      <c r="BI13" s="17">
        <v>1.9195134603907201E-2</v>
      </c>
    </row>
    <row r="14" spans="2:61" x14ac:dyDescent="0.3">
      <c r="B14" s="18" t="s">
        <v>85</v>
      </c>
      <c r="C14" s="19">
        <v>5.9587609740299398E-2</v>
      </c>
      <c r="D14" s="19">
        <v>5.70531427645724E-2</v>
      </c>
      <c r="E14" s="19">
        <v>6.1757744361246203E-2</v>
      </c>
      <c r="F14" s="19"/>
      <c r="G14" s="19">
        <v>4.3070331398409802E-2</v>
      </c>
      <c r="H14" s="19">
        <v>7.7730875763573806E-2</v>
      </c>
      <c r="I14" s="19"/>
      <c r="J14" s="19">
        <v>1.2980004471661101E-2</v>
      </c>
      <c r="K14" s="19">
        <v>4.30296379713783E-2</v>
      </c>
      <c r="L14" s="19">
        <v>8.7281366864770296E-2</v>
      </c>
      <c r="M14" s="19">
        <v>7.1773995653266295E-2</v>
      </c>
      <c r="N14" s="19">
        <v>6.2468345425138197E-2</v>
      </c>
      <c r="O14" s="19">
        <v>7.3988396110666793E-2</v>
      </c>
      <c r="P14" s="19">
        <v>7.8550868118477196E-2</v>
      </c>
      <c r="Q14" s="19">
        <v>0.12201882760346699</v>
      </c>
      <c r="R14" s="19">
        <v>6.2142367299997399E-2</v>
      </c>
      <c r="S14" s="19"/>
      <c r="T14" s="19">
        <v>4.6660711489574798E-2</v>
      </c>
      <c r="U14" s="19">
        <v>7.2846066296882797E-2</v>
      </c>
      <c r="V14" s="19"/>
      <c r="W14" s="19">
        <v>6.4952797954492797E-2</v>
      </c>
      <c r="X14" s="19">
        <v>4.0491738984891501E-2</v>
      </c>
      <c r="Y14" s="19"/>
      <c r="Z14" s="19">
        <v>5.8334677362968303E-2</v>
      </c>
      <c r="AA14" s="19">
        <v>6.1000535190624497E-2</v>
      </c>
      <c r="AB14" s="19"/>
      <c r="AC14" s="19">
        <v>0</v>
      </c>
      <c r="AD14" s="19">
        <v>0</v>
      </c>
      <c r="AE14" s="19">
        <v>5.7690417040052698E-2</v>
      </c>
      <c r="AF14" s="19"/>
      <c r="AG14" s="19">
        <v>0</v>
      </c>
      <c r="AH14" s="19">
        <v>0</v>
      </c>
      <c r="AI14" s="19"/>
      <c r="AJ14" s="19">
        <v>0</v>
      </c>
      <c r="AK14" s="19">
        <v>0</v>
      </c>
      <c r="AL14" s="19"/>
      <c r="AM14" s="19">
        <v>6.7208052847782904E-2</v>
      </c>
      <c r="AN14" s="19">
        <v>2.3972810056196999E-2</v>
      </c>
      <c r="AO14" s="19">
        <v>7.4970989312550399E-3</v>
      </c>
      <c r="AP14" s="19"/>
      <c r="AQ14" s="19">
        <v>0</v>
      </c>
      <c r="AR14" s="19">
        <v>0</v>
      </c>
      <c r="AS14" s="19">
        <v>0</v>
      </c>
      <c r="AT14" s="19">
        <v>0</v>
      </c>
      <c r="AU14" s="19">
        <v>0</v>
      </c>
      <c r="AV14" s="19"/>
      <c r="AW14" s="19">
        <v>5.9269557499827097E-2</v>
      </c>
      <c r="AX14" s="19">
        <v>5.3779411966666801E-2</v>
      </c>
      <c r="AY14" s="19">
        <v>6.5204080291888303E-2</v>
      </c>
      <c r="AZ14" s="19">
        <v>5.1229842483617699E-2</v>
      </c>
      <c r="BA14" s="19">
        <v>8.4871508040493704E-2</v>
      </c>
      <c r="BB14" s="19"/>
      <c r="BC14" s="19">
        <v>1.2355101264406801E-2</v>
      </c>
      <c r="BD14" s="19">
        <v>7.5885167343673704E-2</v>
      </c>
      <c r="BE14" s="19">
        <v>9.2487728080183199E-2</v>
      </c>
      <c r="BF14" s="19"/>
      <c r="BG14" s="19">
        <v>6.2028809873980302E-2</v>
      </c>
      <c r="BH14" s="19">
        <v>2.29461785583552E-2</v>
      </c>
      <c r="BI14" s="19">
        <v>6.2536016968255698E-2</v>
      </c>
    </row>
    <row r="15" spans="2:61" x14ac:dyDescent="0.3">
      <c r="B15" s="16" t="s">
        <v>414</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I18"/>
  <sheetViews>
    <sheetView showGridLines="0" workbookViewId="0">
      <pane xSplit="2" topLeftCell="C1" activePane="topRight" state="frozen"/>
      <selection pane="topRight" activeCell="G9" sqref="G9"/>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2735</v>
      </c>
      <c r="D7" s="10">
        <v>1288</v>
      </c>
      <c r="E7" s="10">
        <v>1446</v>
      </c>
      <c r="F7" s="10"/>
      <c r="G7" s="10">
        <v>1479</v>
      </c>
      <c r="H7" s="10">
        <v>1250</v>
      </c>
      <c r="I7" s="10"/>
      <c r="J7" s="10">
        <v>394</v>
      </c>
      <c r="K7" s="10">
        <v>387</v>
      </c>
      <c r="L7" s="10">
        <v>268</v>
      </c>
      <c r="M7" s="10">
        <v>288</v>
      </c>
      <c r="N7" s="10">
        <v>259</v>
      </c>
      <c r="O7" s="10">
        <v>338</v>
      </c>
      <c r="P7" s="10">
        <v>319</v>
      </c>
      <c r="Q7" s="10">
        <v>125</v>
      </c>
      <c r="R7" s="10">
        <v>357</v>
      </c>
      <c r="S7" s="10"/>
      <c r="T7" s="10">
        <v>1436</v>
      </c>
      <c r="U7" s="10">
        <v>1299</v>
      </c>
      <c r="V7" s="10"/>
      <c r="W7" s="10">
        <v>2050</v>
      </c>
      <c r="X7" s="10">
        <v>685</v>
      </c>
      <c r="Y7" s="10"/>
      <c r="Z7" s="10">
        <v>1336</v>
      </c>
      <c r="AA7" s="10">
        <v>1385</v>
      </c>
      <c r="AB7" s="10"/>
      <c r="AC7" s="10">
        <v>0</v>
      </c>
      <c r="AD7" s="10">
        <v>0</v>
      </c>
      <c r="AE7" s="10">
        <v>2638</v>
      </c>
      <c r="AF7" s="10"/>
      <c r="AG7" s="10">
        <v>0</v>
      </c>
      <c r="AH7" s="10">
        <v>0</v>
      </c>
      <c r="AI7" s="10"/>
      <c r="AJ7" s="10">
        <v>0</v>
      </c>
      <c r="AK7" s="10">
        <v>0</v>
      </c>
      <c r="AL7" s="10"/>
      <c r="AM7" s="10">
        <v>2075</v>
      </c>
      <c r="AN7" s="10">
        <v>92</v>
      </c>
      <c r="AO7" s="10">
        <v>496</v>
      </c>
      <c r="AP7" s="10"/>
      <c r="AQ7" s="10">
        <v>0</v>
      </c>
      <c r="AR7" s="10">
        <v>0</v>
      </c>
      <c r="AS7" s="10">
        <v>0</v>
      </c>
      <c r="AT7" s="10">
        <v>0</v>
      </c>
      <c r="AU7" s="10">
        <v>0</v>
      </c>
      <c r="AV7" s="10"/>
      <c r="AW7" s="10">
        <v>611</v>
      </c>
      <c r="AX7" s="10">
        <v>787</v>
      </c>
      <c r="AY7" s="10">
        <v>572</v>
      </c>
      <c r="AZ7" s="10">
        <v>435</v>
      </c>
      <c r="BA7" s="10">
        <v>330</v>
      </c>
      <c r="BB7" s="10"/>
      <c r="BC7" s="10">
        <v>681</v>
      </c>
      <c r="BD7" s="10">
        <v>1503</v>
      </c>
      <c r="BE7" s="10">
        <v>314</v>
      </c>
      <c r="BF7" s="10"/>
      <c r="BG7" s="10">
        <v>2107</v>
      </c>
      <c r="BH7" s="10">
        <v>196</v>
      </c>
      <c r="BI7" s="10">
        <v>430</v>
      </c>
    </row>
    <row r="8" spans="2:61" ht="30" customHeight="1" x14ac:dyDescent="0.3">
      <c r="B8" s="11" t="s">
        <v>20</v>
      </c>
      <c r="C8" s="11">
        <v>2747</v>
      </c>
      <c r="D8" s="11">
        <v>1441</v>
      </c>
      <c r="E8" s="11">
        <v>1305</v>
      </c>
      <c r="F8" s="11"/>
      <c r="G8" s="11">
        <v>1489</v>
      </c>
      <c r="H8" s="11">
        <v>1252</v>
      </c>
      <c r="I8" s="11"/>
      <c r="J8" s="11">
        <v>510</v>
      </c>
      <c r="K8" s="11">
        <v>412</v>
      </c>
      <c r="L8" s="11">
        <v>258</v>
      </c>
      <c r="M8" s="11">
        <v>301</v>
      </c>
      <c r="N8" s="11">
        <v>213</v>
      </c>
      <c r="O8" s="11">
        <v>296</v>
      </c>
      <c r="P8" s="11">
        <v>277</v>
      </c>
      <c r="Q8" s="11">
        <v>123</v>
      </c>
      <c r="R8" s="11">
        <v>358</v>
      </c>
      <c r="S8" s="11"/>
      <c r="T8" s="11">
        <v>1409</v>
      </c>
      <c r="U8" s="11">
        <v>1338</v>
      </c>
      <c r="V8" s="11"/>
      <c r="W8" s="11">
        <v>2068</v>
      </c>
      <c r="X8" s="11">
        <v>679</v>
      </c>
      <c r="Y8" s="11"/>
      <c r="Z8" s="11">
        <v>1370</v>
      </c>
      <c r="AA8" s="11">
        <v>1363</v>
      </c>
      <c r="AB8" s="11"/>
      <c r="AC8" s="11">
        <v>0</v>
      </c>
      <c r="AD8" s="11">
        <v>0</v>
      </c>
      <c r="AE8" s="11">
        <v>2652</v>
      </c>
      <c r="AF8" s="11"/>
      <c r="AG8" s="11">
        <v>0</v>
      </c>
      <c r="AH8" s="11">
        <v>0</v>
      </c>
      <c r="AI8" s="11"/>
      <c r="AJ8" s="11">
        <v>0</v>
      </c>
      <c r="AK8" s="11">
        <v>0</v>
      </c>
      <c r="AL8" s="11"/>
      <c r="AM8" s="11">
        <v>2068</v>
      </c>
      <c r="AN8" s="11">
        <v>93</v>
      </c>
      <c r="AO8" s="11">
        <v>514</v>
      </c>
      <c r="AP8" s="11"/>
      <c r="AQ8" s="11">
        <v>0</v>
      </c>
      <c r="AR8" s="11">
        <v>0</v>
      </c>
      <c r="AS8" s="11">
        <v>0</v>
      </c>
      <c r="AT8" s="11">
        <v>0</v>
      </c>
      <c r="AU8" s="11">
        <v>0</v>
      </c>
      <c r="AV8" s="11"/>
      <c r="AW8" s="11">
        <v>608</v>
      </c>
      <c r="AX8" s="11">
        <v>793</v>
      </c>
      <c r="AY8" s="11">
        <v>576</v>
      </c>
      <c r="AZ8" s="11">
        <v>442</v>
      </c>
      <c r="BA8" s="11">
        <v>329</v>
      </c>
      <c r="BB8" s="11"/>
      <c r="BC8" s="11">
        <v>692</v>
      </c>
      <c r="BD8" s="11">
        <v>1505</v>
      </c>
      <c r="BE8" s="11">
        <v>308</v>
      </c>
      <c r="BF8" s="11"/>
      <c r="BG8" s="11">
        <v>2130</v>
      </c>
      <c r="BH8" s="11">
        <v>194</v>
      </c>
      <c r="BI8" s="11">
        <v>421</v>
      </c>
    </row>
    <row r="9" spans="2:61" ht="28.8" x14ac:dyDescent="0.3">
      <c r="B9" s="18" t="s">
        <v>161</v>
      </c>
      <c r="C9" s="17">
        <v>0.26666970105555199</v>
      </c>
      <c r="D9" s="17">
        <v>0.28236798483391201</v>
      </c>
      <c r="E9" s="17">
        <v>0.24952180007983901</v>
      </c>
      <c r="F9" s="17"/>
      <c r="G9" s="17">
        <v>0.30925558659226399</v>
      </c>
      <c r="H9" s="17">
        <v>0.21571803165245501</v>
      </c>
      <c r="I9" s="17"/>
      <c r="J9" s="17">
        <v>0.34806678421107001</v>
      </c>
      <c r="K9" s="17">
        <v>0.27183648184129</v>
      </c>
      <c r="L9" s="17">
        <v>0.21460926649179299</v>
      </c>
      <c r="M9" s="17">
        <v>0.20225197257840799</v>
      </c>
      <c r="N9" s="17">
        <v>0.26418194710492898</v>
      </c>
      <c r="O9" s="17">
        <v>0.25853736160665602</v>
      </c>
      <c r="P9" s="17">
        <v>0.22749993593172199</v>
      </c>
      <c r="Q9" s="17">
        <v>0.263286385260873</v>
      </c>
      <c r="R9" s="17">
        <v>0.27604744954850702</v>
      </c>
      <c r="S9" s="17"/>
      <c r="T9" s="17">
        <v>0.32927110216301197</v>
      </c>
      <c r="U9" s="17">
        <v>0.20075733508988799</v>
      </c>
      <c r="V9" s="17"/>
      <c r="W9" s="17">
        <v>0.24906321923984701</v>
      </c>
      <c r="X9" s="17">
        <v>0.320262058421171</v>
      </c>
      <c r="Y9" s="17"/>
      <c r="Z9" s="17">
        <v>0.275906385024205</v>
      </c>
      <c r="AA9" s="17">
        <v>0.25888085350346701</v>
      </c>
      <c r="AB9" s="17"/>
      <c r="AC9" s="17">
        <v>0</v>
      </c>
      <c r="AD9" s="17">
        <v>0</v>
      </c>
      <c r="AE9" s="17">
        <v>0.26802873852120301</v>
      </c>
      <c r="AF9" s="17"/>
      <c r="AG9" s="17">
        <v>0</v>
      </c>
      <c r="AH9" s="17">
        <v>0</v>
      </c>
      <c r="AI9" s="17"/>
      <c r="AJ9" s="17">
        <v>0</v>
      </c>
      <c r="AK9" s="17">
        <v>0</v>
      </c>
      <c r="AL9" s="17"/>
      <c r="AM9" s="17">
        <v>0.231529598654927</v>
      </c>
      <c r="AN9" s="17">
        <v>0.282954183670173</v>
      </c>
      <c r="AO9" s="17">
        <v>0.41378363831813197</v>
      </c>
      <c r="AP9" s="17"/>
      <c r="AQ9" s="17">
        <v>0</v>
      </c>
      <c r="AR9" s="17">
        <v>0</v>
      </c>
      <c r="AS9" s="17">
        <v>0</v>
      </c>
      <c r="AT9" s="17">
        <v>0</v>
      </c>
      <c r="AU9" s="17">
        <v>0</v>
      </c>
      <c r="AV9" s="17"/>
      <c r="AW9" s="17">
        <v>0.31503229743128303</v>
      </c>
      <c r="AX9" s="17">
        <v>0.28439486794183799</v>
      </c>
      <c r="AY9" s="17">
        <v>0.25447734209873202</v>
      </c>
      <c r="AZ9" s="17">
        <v>0.21464161784343699</v>
      </c>
      <c r="BA9" s="17">
        <v>0.22578367185849901</v>
      </c>
      <c r="BB9" s="17"/>
      <c r="BC9" s="17">
        <v>0.38809060776340598</v>
      </c>
      <c r="BD9" s="17">
        <v>0.25972074593125499</v>
      </c>
      <c r="BE9" s="17">
        <v>0.14744851452826499</v>
      </c>
      <c r="BF9" s="17"/>
      <c r="BG9" s="17">
        <v>0.28254732593099502</v>
      </c>
      <c r="BH9" s="17">
        <v>0.26666932913650498</v>
      </c>
      <c r="BI9" s="17">
        <v>0.187580365023815</v>
      </c>
    </row>
    <row r="10" spans="2:61" ht="28.8" x14ac:dyDescent="0.3">
      <c r="B10" s="18" t="s">
        <v>162</v>
      </c>
      <c r="C10" s="17">
        <v>0.406950132710729</v>
      </c>
      <c r="D10" s="17">
        <v>0.42599889187794998</v>
      </c>
      <c r="E10" s="17">
        <v>0.38551947542163401</v>
      </c>
      <c r="F10" s="17"/>
      <c r="G10" s="17">
        <v>0.417338874625166</v>
      </c>
      <c r="H10" s="17">
        <v>0.395729127839066</v>
      </c>
      <c r="I10" s="17"/>
      <c r="J10" s="17">
        <v>0.41092920168546898</v>
      </c>
      <c r="K10" s="17">
        <v>0.45126547208833301</v>
      </c>
      <c r="L10" s="17">
        <v>0.392757719980666</v>
      </c>
      <c r="M10" s="17">
        <v>0.388282566413856</v>
      </c>
      <c r="N10" s="17">
        <v>0.37672558924566302</v>
      </c>
      <c r="O10" s="17">
        <v>0.37662759745600399</v>
      </c>
      <c r="P10" s="17">
        <v>0.44410001688598399</v>
      </c>
      <c r="Q10" s="17">
        <v>0.385829419360598</v>
      </c>
      <c r="R10" s="17">
        <v>0.39774459312882099</v>
      </c>
      <c r="S10" s="17"/>
      <c r="T10" s="17">
        <v>0.41278634436586897</v>
      </c>
      <c r="U10" s="17">
        <v>0.40080524598836398</v>
      </c>
      <c r="V10" s="17"/>
      <c r="W10" s="17">
        <v>0.42339596572432903</v>
      </c>
      <c r="X10" s="17">
        <v>0.35689067340103697</v>
      </c>
      <c r="Y10" s="17"/>
      <c r="Z10" s="17">
        <v>0.41859444234640403</v>
      </c>
      <c r="AA10" s="17">
        <v>0.39537842865130701</v>
      </c>
      <c r="AB10" s="17"/>
      <c r="AC10" s="17">
        <v>0</v>
      </c>
      <c r="AD10" s="17">
        <v>0</v>
      </c>
      <c r="AE10" s="17">
        <v>0.40878592950511899</v>
      </c>
      <c r="AF10" s="17"/>
      <c r="AG10" s="17">
        <v>0</v>
      </c>
      <c r="AH10" s="17">
        <v>0</v>
      </c>
      <c r="AI10" s="17"/>
      <c r="AJ10" s="17">
        <v>0</v>
      </c>
      <c r="AK10" s="17">
        <v>0</v>
      </c>
      <c r="AL10" s="17"/>
      <c r="AM10" s="17">
        <v>0.42166804385395401</v>
      </c>
      <c r="AN10" s="17">
        <v>0.31199415982171602</v>
      </c>
      <c r="AO10" s="17">
        <v>0.378108518876001</v>
      </c>
      <c r="AP10" s="17"/>
      <c r="AQ10" s="17">
        <v>0</v>
      </c>
      <c r="AR10" s="17">
        <v>0</v>
      </c>
      <c r="AS10" s="17">
        <v>0</v>
      </c>
      <c r="AT10" s="17">
        <v>0</v>
      </c>
      <c r="AU10" s="17">
        <v>0</v>
      </c>
      <c r="AV10" s="17"/>
      <c r="AW10" s="17">
        <v>0.41731774969282098</v>
      </c>
      <c r="AX10" s="17">
        <v>0.42176296026216598</v>
      </c>
      <c r="AY10" s="17">
        <v>0.37744859699164701</v>
      </c>
      <c r="AZ10" s="17">
        <v>0.41980376193670199</v>
      </c>
      <c r="BA10" s="17">
        <v>0.38649272220018199</v>
      </c>
      <c r="BB10" s="17"/>
      <c r="BC10" s="17">
        <v>0.40195684386890701</v>
      </c>
      <c r="BD10" s="17">
        <v>0.42360851199584898</v>
      </c>
      <c r="BE10" s="17">
        <v>0.38544643520969202</v>
      </c>
      <c r="BF10" s="17"/>
      <c r="BG10" s="17">
        <v>0.40280428444229799</v>
      </c>
      <c r="BH10" s="17">
        <v>0.40959379054446399</v>
      </c>
      <c r="BI10" s="17">
        <v>0.42858195490224998</v>
      </c>
    </row>
    <row r="11" spans="2:61" ht="43.2" x14ac:dyDescent="0.3">
      <c r="B11" s="18" t="s">
        <v>163</v>
      </c>
      <c r="C11" s="17">
        <v>0.20916205300660301</v>
      </c>
      <c r="D11" s="17">
        <v>0.19193390048119399</v>
      </c>
      <c r="E11" s="17">
        <v>0.22832210120516799</v>
      </c>
      <c r="F11" s="17"/>
      <c r="G11" s="17">
        <v>0.187029437936439</v>
      </c>
      <c r="H11" s="17">
        <v>0.23577406885778901</v>
      </c>
      <c r="I11" s="17"/>
      <c r="J11" s="17">
        <v>0.167711248575385</v>
      </c>
      <c r="K11" s="17">
        <v>0.186311671257919</v>
      </c>
      <c r="L11" s="17">
        <v>0.24097448949988201</v>
      </c>
      <c r="M11" s="17">
        <v>0.25589661625321403</v>
      </c>
      <c r="N11" s="17">
        <v>0.21918923038947</v>
      </c>
      <c r="O11" s="17">
        <v>0.221428362022806</v>
      </c>
      <c r="P11" s="17">
        <v>0.216602298491091</v>
      </c>
      <c r="Q11" s="17">
        <v>0.19223601250799099</v>
      </c>
      <c r="R11" s="17">
        <v>0.21626022240498299</v>
      </c>
      <c r="S11" s="17"/>
      <c r="T11" s="17">
        <v>0.17907233935465799</v>
      </c>
      <c r="U11" s="17">
        <v>0.24084320044010199</v>
      </c>
      <c r="V11" s="17"/>
      <c r="W11" s="17">
        <v>0.20824523652678401</v>
      </c>
      <c r="X11" s="17">
        <v>0.21195275003168201</v>
      </c>
      <c r="Y11" s="17"/>
      <c r="Z11" s="17">
        <v>0.19106017477970899</v>
      </c>
      <c r="AA11" s="17">
        <v>0.228927430732105</v>
      </c>
      <c r="AB11" s="17"/>
      <c r="AC11" s="17">
        <v>0</v>
      </c>
      <c r="AD11" s="17">
        <v>0</v>
      </c>
      <c r="AE11" s="17">
        <v>0.211102746927333</v>
      </c>
      <c r="AF11" s="17"/>
      <c r="AG11" s="17">
        <v>0</v>
      </c>
      <c r="AH11" s="17">
        <v>0</v>
      </c>
      <c r="AI11" s="17"/>
      <c r="AJ11" s="17">
        <v>0</v>
      </c>
      <c r="AK11" s="17">
        <v>0</v>
      </c>
      <c r="AL11" s="17"/>
      <c r="AM11" s="17">
        <v>0.225413348783811</v>
      </c>
      <c r="AN11" s="17">
        <v>0.224514028117373</v>
      </c>
      <c r="AO11" s="17">
        <v>0.14308006787024899</v>
      </c>
      <c r="AP11" s="17"/>
      <c r="AQ11" s="17">
        <v>0</v>
      </c>
      <c r="AR11" s="17">
        <v>0</v>
      </c>
      <c r="AS11" s="17">
        <v>0</v>
      </c>
      <c r="AT11" s="17">
        <v>0</v>
      </c>
      <c r="AU11" s="17">
        <v>0</v>
      </c>
      <c r="AV11" s="17"/>
      <c r="AW11" s="17">
        <v>0.193268827953679</v>
      </c>
      <c r="AX11" s="17">
        <v>0.19379314681464899</v>
      </c>
      <c r="AY11" s="17">
        <v>0.22715759206948699</v>
      </c>
      <c r="AZ11" s="17">
        <v>0.220029088048011</v>
      </c>
      <c r="BA11" s="17">
        <v>0.229466929396966</v>
      </c>
      <c r="BB11" s="17"/>
      <c r="BC11" s="17">
        <v>0.143439502224258</v>
      </c>
      <c r="BD11" s="17">
        <v>0.21547816909794601</v>
      </c>
      <c r="BE11" s="17">
        <v>0.28556270749962098</v>
      </c>
      <c r="BF11" s="17"/>
      <c r="BG11" s="17">
        <v>0.20598021232972699</v>
      </c>
      <c r="BH11" s="17">
        <v>0.1845611360703</v>
      </c>
      <c r="BI11" s="17">
        <v>0.23486870649525499</v>
      </c>
    </row>
    <row r="12" spans="2:61" ht="28.8" x14ac:dyDescent="0.3">
      <c r="B12" s="18" t="s">
        <v>164</v>
      </c>
      <c r="C12" s="17">
        <v>8.0561364785753695E-2</v>
      </c>
      <c r="D12" s="17">
        <v>6.5507021638657903E-2</v>
      </c>
      <c r="E12" s="17">
        <v>9.7234386203108397E-2</v>
      </c>
      <c r="F12" s="17"/>
      <c r="G12" s="17">
        <v>6.28676261155902E-2</v>
      </c>
      <c r="H12" s="17">
        <v>0.101939310951827</v>
      </c>
      <c r="I12" s="17"/>
      <c r="J12" s="17">
        <v>5.9506523230635898E-2</v>
      </c>
      <c r="K12" s="17">
        <v>6.5602071803315606E-2</v>
      </c>
      <c r="L12" s="17">
        <v>9.4303694732853105E-2</v>
      </c>
      <c r="M12" s="17">
        <v>0.104905461672511</v>
      </c>
      <c r="N12" s="17">
        <v>8.9879737472563503E-2</v>
      </c>
      <c r="O12" s="17">
        <v>9.0765174571393895E-2</v>
      </c>
      <c r="P12" s="17">
        <v>8.1617292041473596E-2</v>
      </c>
      <c r="Q12" s="17">
        <v>0.11034735209920001</v>
      </c>
      <c r="R12" s="17">
        <v>7.24251198091211E-2</v>
      </c>
      <c r="S12" s="17"/>
      <c r="T12" s="17">
        <v>5.4579288419137797E-2</v>
      </c>
      <c r="U12" s="17">
        <v>0.10791762352323001</v>
      </c>
      <c r="V12" s="17"/>
      <c r="W12" s="17">
        <v>8.3088701310089802E-2</v>
      </c>
      <c r="X12" s="17">
        <v>7.2868406952770498E-2</v>
      </c>
      <c r="Y12" s="17"/>
      <c r="Z12" s="17">
        <v>7.8446094801553706E-2</v>
      </c>
      <c r="AA12" s="17">
        <v>8.1299298657831906E-2</v>
      </c>
      <c r="AB12" s="17"/>
      <c r="AC12" s="17">
        <v>0</v>
      </c>
      <c r="AD12" s="17">
        <v>0</v>
      </c>
      <c r="AE12" s="17">
        <v>7.8031351767201995E-2</v>
      </c>
      <c r="AF12" s="17"/>
      <c r="AG12" s="17">
        <v>0</v>
      </c>
      <c r="AH12" s="17">
        <v>0</v>
      </c>
      <c r="AI12" s="17"/>
      <c r="AJ12" s="17">
        <v>0</v>
      </c>
      <c r="AK12" s="17">
        <v>0</v>
      </c>
      <c r="AL12" s="17"/>
      <c r="AM12" s="17">
        <v>8.3304210156990396E-2</v>
      </c>
      <c r="AN12" s="17">
        <v>0.11475768159298699</v>
      </c>
      <c r="AO12" s="17">
        <v>4.8602449461350603E-2</v>
      </c>
      <c r="AP12" s="17"/>
      <c r="AQ12" s="17">
        <v>0</v>
      </c>
      <c r="AR12" s="17">
        <v>0</v>
      </c>
      <c r="AS12" s="17">
        <v>0</v>
      </c>
      <c r="AT12" s="17">
        <v>0</v>
      </c>
      <c r="AU12" s="17">
        <v>0</v>
      </c>
      <c r="AV12" s="17"/>
      <c r="AW12" s="17">
        <v>5.3821241267842997E-2</v>
      </c>
      <c r="AX12" s="17">
        <v>6.8956956341118703E-2</v>
      </c>
      <c r="AY12" s="17">
        <v>0.108020408745891</v>
      </c>
      <c r="AZ12" s="17">
        <v>9.4052115076514203E-2</v>
      </c>
      <c r="BA12" s="17">
        <v>9.1740924713513999E-2</v>
      </c>
      <c r="BB12" s="17"/>
      <c r="BC12" s="17">
        <v>5.36530766053585E-2</v>
      </c>
      <c r="BD12" s="17">
        <v>7.0757587248232806E-2</v>
      </c>
      <c r="BE12" s="17">
        <v>0.122498094325526</v>
      </c>
      <c r="BF12" s="17"/>
      <c r="BG12" s="17">
        <v>7.3993058912395201E-2</v>
      </c>
      <c r="BH12" s="17">
        <v>9.3657742340362199E-2</v>
      </c>
      <c r="BI12" s="17">
        <v>0.108132126045455</v>
      </c>
    </row>
    <row r="13" spans="2:61" x14ac:dyDescent="0.3">
      <c r="B13" s="18" t="s">
        <v>85</v>
      </c>
      <c r="C13" s="19">
        <v>3.6656748441361797E-2</v>
      </c>
      <c r="D13" s="19">
        <v>3.41922011682863E-2</v>
      </c>
      <c r="E13" s="19">
        <v>3.9402237090250099E-2</v>
      </c>
      <c r="F13" s="19"/>
      <c r="G13" s="19">
        <v>2.35084747305409E-2</v>
      </c>
      <c r="H13" s="19">
        <v>5.0839460698863803E-2</v>
      </c>
      <c r="I13" s="19"/>
      <c r="J13" s="19">
        <v>1.378624229744E-2</v>
      </c>
      <c r="K13" s="19">
        <v>2.4984303009142499E-2</v>
      </c>
      <c r="L13" s="19">
        <v>5.7354829294806703E-2</v>
      </c>
      <c r="M13" s="19">
        <v>4.8663383082010597E-2</v>
      </c>
      <c r="N13" s="19">
        <v>5.0023495787374798E-2</v>
      </c>
      <c r="O13" s="19">
        <v>5.2641504343140001E-2</v>
      </c>
      <c r="P13" s="19">
        <v>3.0180456649727901E-2</v>
      </c>
      <c r="Q13" s="19">
        <v>4.83008307713381E-2</v>
      </c>
      <c r="R13" s="19">
        <v>3.7522615108567803E-2</v>
      </c>
      <c r="S13" s="19"/>
      <c r="T13" s="19">
        <v>2.4290925697322399E-2</v>
      </c>
      <c r="U13" s="19">
        <v>4.9676594958415601E-2</v>
      </c>
      <c r="V13" s="19"/>
      <c r="W13" s="19">
        <v>3.6206877198950799E-2</v>
      </c>
      <c r="X13" s="19">
        <v>3.8026111193339901E-2</v>
      </c>
      <c r="Y13" s="19"/>
      <c r="Z13" s="19">
        <v>3.5992903048127897E-2</v>
      </c>
      <c r="AA13" s="19">
        <v>3.5513988455289101E-2</v>
      </c>
      <c r="AB13" s="19"/>
      <c r="AC13" s="19">
        <v>0</v>
      </c>
      <c r="AD13" s="19">
        <v>0</v>
      </c>
      <c r="AE13" s="19">
        <v>3.4051233279143299E-2</v>
      </c>
      <c r="AF13" s="19"/>
      <c r="AG13" s="19">
        <v>0</v>
      </c>
      <c r="AH13" s="19">
        <v>0</v>
      </c>
      <c r="AI13" s="19"/>
      <c r="AJ13" s="19">
        <v>0</v>
      </c>
      <c r="AK13" s="19">
        <v>0</v>
      </c>
      <c r="AL13" s="19"/>
      <c r="AM13" s="19">
        <v>3.8084798550316899E-2</v>
      </c>
      <c r="AN13" s="19">
        <v>6.5779946797751898E-2</v>
      </c>
      <c r="AO13" s="19">
        <v>1.64253254742684E-2</v>
      </c>
      <c r="AP13" s="19"/>
      <c r="AQ13" s="19">
        <v>0</v>
      </c>
      <c r="AR13" s="19">
        <v>0</v>
      </c>
      <c r="AS13" s="19">
        <v>0</v>
      </c>
      <c r="AT13" s="19">
        <v>0</v>
      </c>
      <c r="AU13" s="19">
        <v>0</v>
      </c>
      <c r="AV13" s="19"/>
      <c r="AW13" s="19">
        <v>2.0559883654373799E-2</v>
      </c>
      <c r="AX13" s="19">
        <v>3.1092068640227701E-2</v>
      </c>
      <c r="AY13" s="19">
        <v>3.2896060094243298E-2</v>
      </c>
      <c r="AZ13" s="19">
        <v>5.1473417095335802E-2</v>
      </c>
      <c r="BA13" s="19">
        <v>6.6515751830839506E-2</v>
      </c>
      <c r="BB13" s="19"/>
      <c r="BC13" s="19">
        <v>1.28599695380707E-2</v>
      </c>
      <c r="BD13" s="19">
        <v>3.0434985726718301E-2</v>
      </c>
      <c r="BE13" s="19">
        <v>5.90442484368962E-2</v>
      </c>
      <c r="BF13" s="19"/>
      <c r="BG13" s="19">
        <v>3.4675118384585299E-2</v>
      </c>
      <c r="BH13" s="19">
        <v>4.5518001908368397E-2</v>
      </c>
      <c r="BI13" s="19">
        <v>4.0836847533225598E-2</v>
      </c>
    </row>
    <row r="14" spans="2:61" x14ac:dyDescent="0.3">
      <c r="B14" s="16" t="s">
        <v>413</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I23"/>
  <sheetViews>
    <sheetView showGridLines="0" topLeftCell="A6" workbookViewId="0">
      <pane xSplit="2" topLeftCell="C1" activePane="topRight" state="frozen"/>
      <selection pane="topRight" activeCell="G14" sqref="G14"/>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2735</v>
      </c>
      <c r="D7" s="10">
        <v>1288</v>
      </c>
      <c r="E7" s="10">
        <v>1446</v>
      </c>
      <c r="F7" s="10"/>
      <c r="G7" s="10">
        <v>1479</v>
      </c>
      <c r="H7" s="10">
        <v>1250</v>
      </c>
      <c r="I7" s="10"/>
      <c r="J7" s="10">
        <v>394</v>
      </c>
      <c r="K7" s="10">
        <v>387</v>
      </c>
      <c r="L7" s="10">
        <v>268</v>
      </c>
      <c r="M7" s="10">
        <v>288</v>
      </c>
      <c r="N7" s="10">
        <v>259</v>
      </c>
      <c r="O7" s="10">
        <v>338</v>
      </c>
      <c r="P7" s="10">
        <v>319</v>
      </c>
      <c r="Q7" s="10">
        <v>125</v>
      </c>
      <c r="R7" s="10">
        <v>357</v>
      </c>
      <c r="S7" s="10"/>
      <c r="T7" s="10">
        <v>1436</v>
      </c>
      <c r="U7" s="10">
        <v>1299</v>
      </c>
      <c r="V7" s="10"/>
      <c r="W7" s="10">
        <v>2050</v>
      </c>
      <c r="X7" s="10">
        <v>685</v>
      </c>
      <c r="Y7" s="10"/>
      <c r="Z7" s="10">
        <v>1336</v>
      </c>
      <c r="AA7" s="10">
        <v>1385</v>
      </c>
      <c r="AB7" s="10"/>
      <c r="AC7" s="10">
        <v>0</v>
      </c>
      <c r="AD7" s="10">
        <v>0</v>
      </c>
      <c r="AE7" s="10">
        <v>2638</v>
      </c>
      <c r="AF7" s="10"/>
      <c r="AG7" s="10">
        <v>0</v>
      </c>
      <c r="AH7" s="10">
        <v>0</v>
      </c>
      <c r="AI7" s="10"/>
      <c r="AJ7" s="10">
        <v>0</v>
      </c>
      <c r="AK7" s="10">
        <v>0</v>
      </c>
      <c r="AL7" s="10"/>
      <c r="AM7" s="10">
        <v>2075</v>
      </c>
      <c r="AN7" s="10">
        <v>92</v>
      </c>
      <c r="AO7" s="10">
        <v>496</v>
      </c>
      <c r="AP7" s="10"/>
      <c r="AQ7" s="10">
        <v>0</v>
      </c>
      <c r="AR7" s="10">
        <v>0</v>
      </c>
      <c r="AS7" s="10">
        <v>0</v>
      </c>
      <c r="AT7" s="10">
        <v>0</v>
      </c>
      <c r="AU7" s="10">
        <v>0</v>
      </c>
      <c r="AV7" s="10"/>
      <c r="AW7" s="10">
        <v>611</v>
      </c>
      <c r="AX7" s="10">
        <v>787</v>
      </c>
      <c r="AY7" s="10">
        <v>572</v>
      </c>
      <c r="AZ7" s="10">
        <v>435</v>
      </c>
      <c r="BA7" s="10">
        <v>330</v>
      </c>
      <c r="BB7" s="10"/>
      <c r="BC7" s="10">
        <v>681</v>
      </c>
      <c r="BD7" s="10">
        <v>1503</v>
      </c>
      <c r="BE7" s="10">
        <v>314</v>
      </c>
      <c r="BF7" s="10"/>
      <c r="BG7" s="10">
        <v>2107</v>
      </c>
      <c r="BH7" s="10">
        <v>196</v>
      </c>
      <c r="BI7" s="10">
        <v>430</v>
      </c>
    </row>
    <row r="8" spans="2:61" ht="30" customHeight="1" x14ac:dyDescent="0.3">
      <c r="B8" s="11" t="s">
        <v>20</v>
      </c>
      <c r="C8" s="11">
        <v>2747</v>
      </c>
      <c r="D8" s="11">
        <v>1441</v>
      </c>
      <c r="E8" s="11">
        <v>1305</v>
      </c>
      <c r="F8" s="11"/>
      <c r="G8" s="11">
        <v>1489</v>
      </c>
      <c r="H8" s="11">
        <v>1252</v>
      </c>
      <c r="I8" s="11"/>
      <c r="J8" s="11">
        <v>510</v>
      </c>
      <c r="K8" s="11">
        <v>412</v>
      </c>
      <c r="L8" s="11">
        <v>258</v>
      </c>
      <c r="M8" s="11">
        <v>301</v>
      </c>
      <c r="N8" s="11">
        <v>213</v>
      </c>
      <c r="O8" s="11">
        <v>296</v>
      </c>
      <c r="P8" s="11">
        <v>277</v>
      </c>
      <c r="Q8" s="11">
        <v>123</v>
      </c>
      <c r="R8" s="11">
        <v>358</v>
      </c>
      <c r="S8" s="11"/>
      <c r="T8" s="11">
        <v>1409</v>
      </c>
      <c r="U8" s="11">
        <v>1338</v>
      </c>
      <c r="V8" s="11"/>
      <c r="W8" s="11">
        <v>2068</v>
      </c>
      <c r="X8" s="11">
        <v>679</v>
      </c>
      <c r="Y8" s="11"/>
      <c r="Z8" s="11">
        <v>1370</v>
      </c>
      <c r="AA8" s="11">
        <v>1363</v>
      </c>
      <c r="AB8" s="11"/>
      <c r="AC8" s="11">
        <v>0</v>
      </c>
      <c r="AD8" s="11">
        <v>0</v>
      </c>
      <c r="AE8" s="11">
        <v>2652</v>
      </c>
      <c r="AF8" s="11"/>
      <c r="AG8" s="11">
        <v>0</v>
      </c>
      <c r="AH8" s="11">
        <v>0</v>
      </c>
      <c r="AI8" s="11"/>
      <c r="AJ8" s="11">
        <v>0</v>
      </c>
      <c r="AK8" s="11">
        <v>0</v>
      </c>
      <c r="AL8" s="11"/>
      <c r="AM8" s="11">
        <v>2068</v>
      </c>
      <c r="AN8" s="11">
        <v>93</v>
      </c>
      <c r="AO8" s="11">
        <v>514</v>
      </c>
      <c r="AP8" s="11"/>
      <c r="AQ8" s="11">
        <v>0</v>
      </c>
      <c r="AR8" s="11">
        <v>0</v>
      </c>
      <c r="AS8" s="11">
        <v>0</v>
      </c>
      <c r="AT8" s="11">
        <v>0</v>
      </c>
      <c r="AU8" s="11">
        <v>0</v>
      </c>
      <c r="AV8" s="11"/>
      <c r="AW8" s="11">
        <v>608</v>
      </c>
      <c r="AX8" s="11">
        <v>793</v>
      </c>
      <c r="AY8" s="11">
        <v>576</v>
      </c>
      <c r="AZ8" s="11">
        <v>442</v>
      </c>
      <c r="BA8" s="11">
        <v>329</v>
      </c>
      <c r="BB8" s="11"/>
      <c r="BC8" s="11">
        <v>692</v>
      </c>
      <c r="BD8" s="11">
        <v>1505</v>
      </c>
      <c r="BE8" s="11">
        <v>308</v>
      </c>
      <c r="BF8" s="11"/>
      <c r="BG8" s="11">
        <v>2130</v>
      </c>
      <c r="BH8" s="11">
        <v>194</v>
      </c>
      <c r="BI8" s="11">
        <v>421</v>
      </c>
    </row>
    <row r="9" spans="2:61" ht="28.8" x14ac:dyDescent="0.3">
      <c r="B9" s="18" t="s">
        <v>166</v>
      </c>
      <c r="C9" s="17">
        <v>0.70053418440870896</v>
      </c>
      <c r="D9" s="17">
        <v>0.66507181657999803</v>
      </c>
      <c r="E9" s="17">
        <v>0.73947709231125602</v>
      </c>
      <c r="F9" s="17"/>
      <c r="G9" s="17">
        <v>0.69579461623970096</v>
      </c>
      <c r="H9" s="17">
        <v>0.70549055340407296</v>
      </c>
      <c r="I9" s="17"/>
      <c r="J9" s="17">
        <v>0.62674343357400397</v>
      </c>
      <c r="K9" s="17">
        <v>0.74257715378481604</v>
      </c>
      <c r="L9" s="17">
        <v>0.71105178639426503</v>
      </c>
      <c r="M9" s="17">
        <v>0.69894213928356896</v>
      </c>
      <c r="N9" s="17">
        <v>0.72675202245187698</v>
      </c>
      <c r="O9" s="17">
        <v>0.71468937540602195</v>
      </c>
      <c r="P9" s="17">
        <v>0.76737268574190698</v>
      </c>
      <c r="Q9" s="17">
        <v>0.63204025451658796</v>
      </c>
      <c r="R9" s="17">
        <v>0.69554084979003705</v>
      </c>
      <c r="S9" s="17"/>
      <c r="T9" s="17">
        <v>0.66898034936240702</v>
      </c>
      <c r="U9" s="17">
        <v>0.73375689007342704</v>
      </c>
      <c r="V9" s="17"/>
      <c r="W9" s="17">
        <v>0.70633699007327799</v>
      </c>
      <c r="X9" s="17">
        <v>0.682871028410025</v>
      </c>
      <c r="Y9" s="17"/>
      <c r="Z9" s="17">
        <v>0.69460984802550996</v>
      </c>
      <c r="AA9" s="17">
        <v>0.70914581598234605</v>
      </c>
      <c r="AB9" s="17"/>
      <c r="AC9" s="17">
        <v>0</v>
      </c>
      <c r="AD9" s="17">
        <v>0</v>
      </c>
      <c r="AE9" s="17">
        <v>0.70355703200629904</v>
      </c>
      <c r="AF9" s="17"/>
      <c r="AG9" s="17">
        <v>0</v>
      </c>
      <c r="AH9" s="17">
        <v>0</v>
      </c>
      <c r="AI9" s="17"/>
      <c r="AJ9" s="17">
        <v>0</v>
      </c>
      <c r="AK9" s="17">
        <v>0</v>
      </c>
      <c r="AL9" s="17"/>
      <c r="AM9" s="17">
        <v>0.73866990734193105</v>
      </c>
      <c r="AN9" s="17">
        <v>0.65327586880422694</v>
      </c>
      <c r="AO9" s="17">
        <v>0.56878149575191495</v>
      </c>
      <c r="AP9" s="17"/>
      <c r="AQ9" s="17">
        <v>0</v>
      </c>
      <c r="AR9" s="17">
        <v>0</v>
      </c>
      <c r="AS9" s="17">
        <v>0</v>
      </c>
      <c r="AT9" s="17">
        <v>0</v>
      </c>
      <c r="AU9" s="17">
        <v>0</v>
      </c>
      <c r="AV9" s="17"/>
      <c r="AW9" s="17">
        <v>0.68581127717040202</v>
      </c>
      <c r="AX9" s="17">
        <v>0.71773446407245001</v>
      </c>
      <c r="AY9" s="17">
        <v>0.70186443841609403</v>
      </c>
      <c r="AZ9" s="17">
        <v>0.69555402053190096</v>
      </c>
      <c r="BA9" s="17">
        <v>0.69065243137098198</v>
      </c>
      <c r="BB9" s="17"/>
      <c r="BC9" s="17">
        <v>0.70845177000828596</v>
      </c>
      <c r="BD9" s="17">
        <v>0.72229983294587996</v>
      </c>
      <c r="BE9" s="17">
        <v>0.665789978082857</v>
      </c>
      <c r="BF9" s="17"/>
      <c r="BG9" s="17">
        <v>0.68890778760942895</v>
      </c>
      <c r="BH9" s="17">
        <v>0.77031529699443801</v>
      </c>
      <c r="BI9" s="17">
        <v>0.72585221938675304</v>
      </c>
    </row>
    <row r="10" spans="2:61" ht="28.8" x14ac:dyDescent="0.3">
      <c r="B10" s="18" t="s">
        <v>167</v>
      </c>
      <c r="C10" s="17">
        <v>0.51610757477463898</v>
      </c>
      <c r="D10" s="17">
        <v>0.52824392442816503</v>
      </c>
      <c r="E10" s="17">
        <v>0.50238160555557798</v>
      </c>
      <c r="F10" s="17"/>
      <c r="G10" s="17">
        <v>0.53988729805211999</v>
      </c>
      <c r="H10" s="17">
        <v>0.48723256064523801</v>
      </c>
      <c r="I10" s="17"/>
      <c r="J10" s="17">
        <v>0.53719409512746796</v>
      </c>
      <c r="K10" s="17">
        <v>0.50516222498202901</v>
      </c>
      <c r="L10" s="17">
        <v>0.51897191036978996</v>
      </c>
      <c r="M10" s="17">
        <v>0.52373300272812695</v>
      </c>
      <c r="N10" s="17">
        <v>0.52447755554629605</v>
      </c>
      <c r="O10" s="17">
        <v>0.54362718853768299</v>
      </c>
      <c r="P10" s="17">
        <v>0.49720361329996698</v>
      </c>
      <c r="Q10" s="17">
        <v>0.475782335622841</v>
      </c>
      <c r="R10" s="17">
        <v>0.49083248519795297</v>
      </c>
      <c r="S10" s="17"/>
      <c r="T10" s="17">
        <v>0.53678219642499503</v>
      </c>
      <c r="U10" s="17">
        <v>0.49433948006249701</v>
      </c>
      <c r="V10" s="17"/>
      <c r="W10" s="17">
        <v>0.51555478440445601</v>
      </c>
      <c r="X10" s="17">
        <v>0.51779021298579198</v>
      </c>
      <c r="Y10" s="17"/>
      <c r="Z10" s="17">
        <v>0.51744206671318904</v>
      </c>
      <c r="AA10" s="17">
        <v>0.51356875748707898</v>
      </c>
      <c r="AB10" s="17"/>
      <c r="AC10" s="17">
        <v>0</v>
      </c>
      <c r="AD10" s="17">
        <v>0</v>
      </c>
      <c r="AE10" s="17">
        <v>0.51721918320651405</v>
      </c>
      <c r="AF10" s="17"/>
      <c r="AG10" s="17">
        <v>0</v>
      </c>
      <c r="AH10" s="17">
        <v>0</v>
      </c>
      <c r="AI10" s="17"/>
      <c r="AJ10" s="17">
        <v>0</v>
      </c>
      <c r="AK10" s="17">
        <v>0</v>
      </c>
      <c r="AL10" s="17"/>
      <c r="AM10" s="17">
        <v>0.51110257889014798</v>
      </c>
      <c r="AN10" s="17">
        <v>0.456563798105316</v>
      </c>
      <c r="AO10" s="17">
        <v>0.55109926720816904</v>
      </c>
      <c r="AP10" s="17"/>
      <c r="AQ10" s="17">
        <v>0</v>
      </c>
      <c r="AR10" s="17">
        <v>0</v>
      </c>
      <c r="AS10" s="17">
        <v>0</v>
      </c>
      <c r="AT10" s="17">
        <v>0</v>
      </c>
      <c r="AU10" s="17">
        <v>0</v>
      </c>
      <c r="AV10" s="17"/>
      <c r="AW10" s="17">
        <v>0.52809980146296298</v>
      </c>
      <c r="AX10" s="17">
        <v>0.49293505279793798</v>
      </c>
      <c r="AY10" s="17">
        <v>0.51996029955164103</v>
      </c>
      <c r="AZ10" s="17">
        <v>0.53141210696281604</v>
      </c>
      <c r="BA10" s="17">
        <v>0.52248331343325205</v>
      </c>
      <c r="BB10" s="17"/>
      <c r="BC10" s="17">
        <v>0.503068590398147</v>
      </c>
      <c r="BD10" s="17">
        <v>0.53467110607848101</v>
      </c>
      <c r="BE10" s="17">
        <v>0.53172111843587999</v>
      </c>
      <c r="BF10" s="17"/>
      <c r="BG10" s="17">
        <v>0.52674576649163296</v>
      </c>
      <c r="BH10" s="17">
        <v>0.466163754147354</v>
      </c>
      <c r="BI10" s="17">
        <v>0.48572264664131998</v>
      </c>
    </row>
    <row r="11" spans="2:61" ht="28.8" x14ac:dyDescent="0.3">
      <c r="B11" s="18" t="s">
        <v>168</v>
      </c>
      <c r="C11" s="17">
        <v>0.38230624911042499</v>
      </c>
      <c r="D11" s="17">
        <v>0.395367970487639</v>
      </c>
      <c r="E11" s="17">
        <v>0.367467851760583</v>
      </c>
      <c r="F11" s="17"/>
      <c r="G11" s="17">
        <v>0.40645700443155802</v>
      </c>
      <c r="H11" s="17">
        <v>0.35289937072384198</v>
      </c>
      <c r="I11" s="17"/>
      <c r="J11" s="17">
        <v>0.44023278645094499</v>
      </c>
      <c r="K11" s="17">
        <v>0.37327567268949902</v>
      </c>
      <c r="L11" s="17">
        <v>0.36331356621482502</v>
      </c>
      <c r="M11" s="17">
        <v>0.37465737578427499</v>
      </c>
      <c r="N11" s="17">
        <v>0.35016488537747997</v>
      </c>
      <c r="O11" s="17">
        <v>0.35989285717109698</v>
      </c>
      <c r="P11" s="17">
        <v>0.35246214699231299</v>
      </c>
      <c r="Q11" s="17">
        <v>0.40275661397960599</v>
      </c>
      <c r="R11" s="17">
        <v>0.38398229710359899</v>
      </c>
      <c r="S11" s="17"/>
      <c r="T11" s="17">
        <v>0.42410841655664999</v>
      </c>
      <c r="U11" s="17">
        <v>0.33829318055076202</v>
      </c>
      <c r="V11" s="17"/>
      <c r="W11" s="17">
        <v>0.35992963075892498</v>
      </c>
      <c r="X11" s="17">
        <v>0.45041842165462598</v>
      </c>
      <c r="Y11" s="17"/>
      <c r="Z11" s="17">
        <v>0.376520636099342</v>
      </c>
      <c r="AA11" s="17">
        <v>0.38674080927057602</v>
      </c>
      <c r="AB11" s="17"/>
      <c r="AC11" s="17">
        <v>0</v>
      </c>
      <c r="AD11" s="17">
        <v>0</v>
      </c>
      <c r="AE11" s="17">
        <v>0.38303226050828798</v>
      </c>
      <c r="AF11" s="17"/>
      <c r="AG11" s="17">
        <v>0</v>
      </c>
      <c r="AH11" s="17">
        <v>0</v>
      </c>
      <c r="AI11" s="17"/>
      <c r="AJ11" s="17">
        <v>0</v>
      </c>
      <c r="AK11" s="17">
        <v>0</v>
      </c>
      <c r="AL11" s="17"/>
      <c r="AM11" s="17">
        <v>0.38272411470769901</v>
      </c>
      <c r="AN11" s="17">
        <v>0.42027194204983698</v>
      </c>
      <c r="AO11" s="17">
        <v>0.37351329392431298</v>
      </c>
      <c r="AP11" s="17"/>
      <c r="AQ11" s="17">
        <v>0</v>
      </c>
      <c r="AR11" s="17">
        <v>0</v>
      </c>
      <c r="AS11" s="17">
        <v>0</v>
      </c>
      <c r="AT11" s="17">
        <v>0</v>
      </c>
      <c r="AU11" s="17">
        <v>0</v>
      </c>
      <c r="AV11" s="17"/>
      <c r="AW11" s="17">
        <v>0.40915914231141098</v>
      </c>
      <c r="AX11" s="17">
        <v>0.36467904978927601</v>
      </c>
      <c r="AY11" s="17">
        <v>0.35595821367570302</v>
      </c>
      <c r="AZ11" s="17">
        <v>0.36575047360207202</v>
      </c>
      <c r="BA11" s="17">
        <v>0.44355592774765401</v>
      </c>
      <c r="BB11" s="17"/>
      <c r="BC11" s="17">
        <v>0.39474347592234899</v>
      </c>
      <c r="BD11" s="17">
        <v>0.40037597827027999</v>
      </c>
      <c r="BE11" s="17">
        <v>0.34980282665942802</v>
      </c>
      <c r="BF11" s="17"/>
      <c r="BG11" s="17">
        <v>0.39739952882014401</v>
      </c>
      <c r="BH11" s="17">
        <v>0.35717805134643399</v>
      </c>
      <c r="BI11" s="17">
        <v>0.31660684058472</v>
      </c>
    </row>
    <row r="12" spans="2:61" ht="28.8" x14ac:dyDescent="0.3">
      <c r="B12" s="18" t="s">
        <v>169</v>
      </c>
      <c r="C12" s="17">
        <v>0.26798976252218998</v>
      </c>
      <c r="D12" s="17">
        <v>0.27611106497543902</v>
      </c>
      <c r="E12" s="17">
        <v>0.25920688123485502</v>
      </c>
      <c r="F12" s="17"/>
      <c r="G12" s="17">
        <v>0.29777076368225602</v>
      </c>
      <c r="H12" s="17">
        <v>0.23312147374047601</v>
      </c>
      <c r="I12" s="17"/>
      <c r="J12" s="17">
        <v>0.31521700315268802</v>
      </c>
      <c r="K12" s="17">
        <v>0.25929311406695998</v>
      </c>
      <c r="L12" s="17">
        <v>0.25908712449759003</v>
      </c>
      <c r="M12" s="17">
        <v>0.27767693455958498</v>
      </c>
      <c r="N12" s="17">
        <v>0.242600729469931</v>
      </c>
      <c r="O12" s="17">
        <v>0.270629873454661</v>
      </c>
      <c r="P12" s="17">
        <v>0.259373532583208</v>
      </c>
      <c r="Q12" s="17">
        <v>0.16255395974843101</v>
      </c>
      <c r="R12" s="17">
        <v>0.26461242302323701</v>
      </c>
      <c r="S12" s="17"/>
      <c r="T12" s="17">
        <v>0.29791007166042499</v>
      </c>
      <c r="U12" s="17">
        <v>0.236486979344224</v>
      </c>
      <c r="V12" s="17"/>
      <c r="W12" s="17">
        <v>0.258368048049957</v>
      </c>
      <c r="X12" s="17">
        <v>0.29727729230033501</v>
      </c>
      <c r="Y12" s="17"/>
      <c r="Z12" s="17">
        <v>0.27602026512133798</v>
      </c>
      <c r="AA12" s="17">
        <v>0.26062795865013899</v>
      </c>
      <c r="AB12" s="17"/>
      <c r="AC12" s="17">
        <v>0</v>
      </c>
      <c r="AD12" s="17">
        <v>0</v>
      </c>
      <c r="AE12" s="17">
        <v>0.26853886057340998</v>
      </c>
      <c r="AF12" s="17"/>
      <c r="AG12" s="17">
        <v>0</v>
      </c>
      <c r="AH12" s="17">
        <v>0</v>
      </c>
      <c r="AI12" s="17"/>
      <c r="AJ12" s="17">
        <v>0</v>
      </c>
      <c r="AK12" s="17">
        <v>0</v>
      </c>
      <c r="AL12" s="17"/>
      <c r="AM12" s="17">
        <v>0.245961277082104</v>
      </c>
      <c r="AN12" s="17">
        <v>0.13735634862801899</v>
      </c>
      <c r="AO12" s="17">
        <v>0.38166113854714601</v>
      </c>
      <c r="AP12" s="17"/>
      <c r="AQ12" s="17">
        <v>0</v>
      </c>
      <c r="AR12" s="17">
        <v>0</v>
      </c>
      <c r="AS12" s="17">
        <v>0</v>
      </c>
      <c r="AT12" s="17">
        <v>0</v>
      </c>
      <c r="AU12" s="17">
        <v>0</v>
      </c>
      <c r="AV12" s="17"/>
      <c r="AW12" s="17">
        <v>0.31988339345700101</v>
      </c>
      <c r="AX12" s="17">
        <v>0.31583188150743302</v>
      </c>
      <c r="AY12" s="17">
        <v>0.226868909694351</v>
      </c>
      <c r="AZ12" s="17">
        <v>0.23438045960278001</v>
      </c>
      <c r="BA12" s="17">
        <v>0.17391335648780501</v>
      </c>
      <c r="BB12" s="17"/>
      <c r="BC12" s="17">
        <v>0.30384240751067099</v>
      </c>
      <c r="BD12" s="17">
        <v>0.26928484940688602</v>
      </c>
      <c r="BE12" s="17">
        <v>0.238607726495981</v>
      </c>
      <c r="BF12" s="17"/>
      <c r="BG12" s="17">
        <v>0.27522225724076699</v>
      </c>
      <c r="BH12" s="17">
        <v>0.29572595406615398</v>
      </c>
      <c r="BI12" s="17">
        <v>0.219873975027016</v>
      </c>
    </row>
    <row r="13" spans="2:61" ht="43.2" x14ac:dyDescent="0.3">
      <c r="B13" s="18" t="s">
        <v>170</v>
      </c>
      <c r="C13" s="17">
        <v>0.22019281525515</v>
      </c>
      <c r="D13" s="17">
        <v>0.22890456462505501</v>
      </c>
      <c r="E13" s="17">
        <v>0.210725668018164</v>
      </c>
      <c r="F13" s="17"/>
      <c r="G13" s="17">
        <v>0.238784808935603</v>
      </c>
      <c r="H13" s="17">
        <v>0.19824964503294301</v>
      </c>
      <c r="I13" s="17"/>
      <c r="J13" s="17">
        <v>0.29647856628024799</v>
      </c>
      <c r="K13" s="17">
        <v>0.20965686585507701</v>
      </c>
      <c r="L13" s="17">
        <v>0.19730651428832899</v>
      </c>
      <c r="M13" s="17">
        <v>0.21938404651003501</v>
      </c>
      <c r="N13" s="17">
        <v>0.197463170065349</v>
      </c>
      <c r="O13" s="17">
        <v>0.17071372225693199</v>
      </c>
      <c r="P13" s="17">
        <v>0.20355368723369099</v>
      </c>
      <c r="Q13" s="17">
        <v>0.24902355578052701</v>
      </c>
      <c r="R13" s="17">
        <v>0.19822638675502999</v>
      </c>
      <c r="S13" s="17"/>
      <c r="T13" s="17">
        <v>0.249268580299674</v>
      </c>
      <c r="U13" s="17">
        <v>0.189579243794401</v>
      </c>
      <c r="V13" s="17"/>
      <c r="W13" s="17">
        <v>0.218012331399079</v>
      </c>
      <c r="X13" s="17">
        <v>0.22682998850008099</v>
      </c>
      <c r="Y13" s="17"/>
      <c r="Z13" s="17">
        <v>0.21684936738358801</v>
      </c>
      <c r="AA13" s="17">
        <v>0.22375538916995899</v>
      </c>
      <c r="AB13" s="17"/>
      <c r="AC13" s="17">
        <v>0</v>
      </c>
      <c r="AD13" s="17">
        <v>0</v>
      </c>
      <c r="AE13" s="17">
        <v>0.221570121608579</v>
      </c>
      <c r="AF13" s="17"/>
      <c r="AG13" s="17">
        <v>0</v>
      </c>
      <c r="AH13" s="17">
        <v>0</v>
      </c>
      <c r="AI13" s="17"/>
      <c r="AJ13" s="17">
        <v>0</v>
      </c>
      <c r="AK13" s="17">
        <v>0</v>
      </c>
      <c r="AL13" s="17"/>
      <c r="AM13" s="17">
        <v>0.21204513494779301</v>
      </c>
      <c r="AN13" s="17">
        <v>0.22038719281463501</v>
      </c>
      <c r="AO13" s="17">
        <v>0.27334905674228099</v>
      </c>
      <c r="AP13" s="17"/>
      <c r="AQ13" s="17">
        <v>0</v>
      </c>
      <c r="AR13" s="17">
        <v>0</v>
      </c>
      <c r="AS13" s="17">
        <v>0</v>
      </c>
      <c r="AT13" s="17">
        <v>0</v>
      </c>
      <c r="AU13" s="17">
        <v>0</v>
      </c>
      <c r="AV13" s="17"/>
      <c r="AW13" s="17">
        <v>0.272690080513735</v>
      </c>
      <c r="AX13" s="17">
        <v>0.26237553645721501</v>
      </c>
      <c r="AY13" s="17">
        <v>0.157313677990159</v>
      </c>
      <c r="AZ13" s="17">
        <v>0.20397578722938201</v>
      </c>
      <c r="BA13" s="17">
        <v>0.153398387225469</v>
      </c>
      <c r="BB13" s="17"/>
      <c r="BC13" s="17">
        <v>0.24602074394894299</v>
      </c>
      <c r="BD13" s="17">
        <v>0.223463641217229</v>
      </c>
      <c r="BE13" s="17">
        <v>0.16544841322009499</v>
      </c>
      <c r="BF13" s="17"/>
      <c r="BG13" s="17">
        <v>0.22440192770242001</v>
      </c>
      <c r="BH13" s="17">
        <v>0.26246303151775102</v>
      </c>
      <c r="BI13" s="17">
        <v>0.17778660267478799</v>
      </c>
    </row>
    <row r="14" spans="2:61" ht="28.8" x14ac:dyDescent="0.3">
      <c r="B14" s="18" t="s">
        <v>171</v>
      </c>
      <c r="C14" s="17">
        <v>0.13094772682656899</v>
      </c>
      <c r="D14" s="17">
        <v>0.15235743016837899</v>
      </c>
      <c r="E14" s="17">
        <v>0.10740284195899701</v>
      </c>
      <c r="F14" s="17"/>
      <c r="G14" s="17">
        <v>0.15516365213085001</v>
      </c>
      <c r="H14" s="17">
        <v>0.102123475741658</v>
      </c>
      <c r="I14" s="17"/>
      <c r="J14" s="17">
        <v>0.173483346775755</v>
      </c>
      <c r="K14" s="17">
        <v>0.107581573306314</v>
      </c>
      <c r="L14" s="17">
        <v>7.4886248358495097E-2</v>
      </c>
      <c r="M14" s="17">
        <v>0.119780513090039</v>
      </c>
      <c r="N14" s="17">
        <v>0.110306151139661</v>
      </c>
      <c r="O14" s="17">
        <v>0.12281366396992301</v>
      </c>
      <c r="P14" s="17">
        <v>0.110234213331524</v>
      </c>
      <c r="Q14" s="17">
        <v>0.12895915199208099</v>
      </c>
      <c r="R14" s="17">
        <v>0.18274930482205201</v>
      </c>
      <c r="S14" s="17"/>
      <c r="T14" s="17">
        <v>0.17116473533009099</v>
      </c>
      <c r="U14" s="17">
        <v>8.8603655677457704E-2</v>
      </c>
      <c r="V14" s="17"/>
      <c r="W14" s="17">
        <v>0.126874280462621</v>
      </c>
      <c r="X14" s="17">
        <v>0.14334688729096401</v>
      </c>
      <c r="Y14" s="17"/>
      <c r="Z14" s="17">
        <v>0.13632050301437501</v>
      </c>
      <c r="AA14" s="17">
        <v>0.12523920771413799</v>
      </c>
      <c r="AB14" s="17"/>
      <c r="AC14" s="17">
        <v>0</v>
      </c>
      <c r="AD14" s="17">
        <v>0</v>
      </c>
      <c r="AE14" s="17">
        <v>0.130505281322535</v>
      </c>
      <c r="AF14" s="17"/>
      <c r="AG14" s="17">
        <v>0</v>
      </c>
      <c r="AH14" s="17">
        <v>0</v>
      </c>
      <c r="AI14" s="17"/>
      <c r="AJ14" s="17">
        <v>0</v>
      </c>
      <c r="AK14" s="17">
        <v>0</v>
      </c>
      <c r="AL14" s="17"/>
      <c r="AM14" s="17">
        <v>0.106932314856681</v>
      </c>
      <c r="AN14" s="17">
        <v>0.10325691584862701</v>
      </c>
      <c r="AO14" s="17">
        <v>0.23683116738205501</v>
      </c>
      <c r="AP14" s="17"/>
      <c r="AQ14" s="17">
        <v>0</v>
      </c>
      <c r="AR14" s="17">
        <v>0</v>
      </c>
      <c r="AS14" s="17">
        <v>0</v>
      </c>
      <c r="AT14" s="17">
        <v>0</v>
      </c>
      <c r="AU14" s="17">
        <v>0</v>
      </c>
      <c r="AV14" s="17"/>
      <c r="AW14" s="17">
        <v>0.14993300353529199</v>
      </c>
      <c r="AX14" s="17">
        <v>0.145344356196765</v>
      </c>
      <c r="AY14" s="17">
        <v>0.113871198762537</v>
      </c>
      <c r="AZ14" s="17">
        <v>9.7255883282868605E-2</v>
      </c>
      <c r="BA14" s="17">
        <v>0.136324603879561</v>
      </c>
      <c r="BB14" s="17"/>
      <c r="BC14" s="17">
        <v>0.165383565551839</v>
      </c>
      <c r="BD14" s="17">
        <v>0.12746250529254499</v>
      </c>
      <c r="BE14" s="17">
        <v>9.5679487189827897E-2</v>
      </c>
      <c r="BF14" s="17"/>
      <c r="BG14" s="17">
        <v>0.14394492378639401</v>
      </c>
      <c r="BH14" s="17">
        <v>0.114144936060841</v>
      </c>
      <c r="BI14" s="17">
        <v>7.3536530889328197E-2</v>
      </c>
    </row>
    <row r="15" spans="2:61" x14ac:dyDescent="0.3">
      <c r="B15" s="18" t="s">
        <v>172</v>
      </c>
      <c r="C15" s="17">
        <v>9.4614944559267999E-2</v>
      </c>
      <c r="D15" s="17">
        <v>0.111819245052969</v>
      </c>
      <c r="E15" s="17">
        <v>7.5687654911101104E-2</v>
      </c>
      <c r="F15" s="17"/>
      <c r="G15" s="17">
        <v>0.106357615337727</v>
      </c>
      <c r="H15" s="17">
        <v>8.0400049988167105E-2</v>
      </c>
      <c r="I15" s="17"/>
      <c r="J15" s="17">
        <v>0.159155098753715</v>
      </c>
      <c r="K15" s="17">
        <v>5.0175919950773099E-2</v>
      </c>
      <c r="L15" s="17">
        <v>6.8684792490054505E-2</v>
      </c>
      <c r="M15" s="17">
        <v>8.2462493604727405E-2</v>
      </c>
      <c r="N15" s="17">
        <v>8.2300591547926502E-2</v>
      </c>
      <c r="O15" s="17">
        <v>8.7526699697690696E-2</v>
      </c>
      <c r="P15" s="17">
        <v>6.2481650258379998E-2</v>
      </c>
      <c r="Q15" s="17">
        <v>0.110850633520126</v>
      </c>
      <c r="R15" s="17">
        <v>0.115186770272869</v>
      </c>
      <c r="S15" s="17"/>
      <c r="T15" s="17">
        <v>0.113269232068184</v>
      </c>
      <c r="U15" s="17">
        <v>7.4974038711078606E-2</v>
      </c>
      <c r="V15" s="17"/>
      <c r="W15" s="17">
        <v>9.1870799381920998E-2</v>
      </c>
      <c r="X15" s="17">
        <v>0.102967846095584</v>
      </c>
      <c r="Y15" s="17"/>
      <c r="Z15" s="17">
        <v>0.102942085891953</v>
      </c>
      <c r="AA15" s="17">
        <v>8.6476769838501305E-2</v>
      </c>
      <c r="AB15" s="17"/>
      <c r="AC15" s="17">
        <v>0</v>
      </c>
      <c r="AD15" s="17">
        <v>0</v>
      </c>
      <c r="AE15" s="17">
        <v>9.4402709739011395E-2</v>
      </c>
      <c r="AF15" s="17"/>
      <c r="AG15" s="17">
        <v>0</v>
      </c>
      <c r="AH15" s="17">
        <v>0</v>
      </c>
      <c r="AI15" s="17"/>
      <c r="AJ15" s="17">
        <v>0</v>
      </c>
      <c r="AK15" s="17">
        <v>0</v>
      </c>
      <c r="AL15" s="17"/>
      <c r="AM15" s="17">
        <v>8.03557295988582E-2</v>
      </c>
      <c r="AN15" s="17">
        <v>7.4909639322719698E-2</v>
      </c>
      <c r="AO15" s="17">
        <v>0.15843918179449801</v>
      </c>
      <c r="AP15" s="17"/>
      <c r="AQ15" s="17">
        <v>0</v>
      </c>
      <c r="AR15" s="17">
        <v>0</v>
      </c>
      <c r="AS15" s="17">
        <v>0</v>
      </c>
      <c r="AT15" s="17">
        <v>0</v>
      </c>
      <c r="AU15" s="17">
        <v>0</v>
      </c>
      <c r="AV15" s="17"/>
      <c r="AW15" s="17">
        <v>9.0236429043657404E-2</v>
      </c>
      <c r="AX15" s="17">
        <v>9.3038133833280801E-2</v>
      </c>
      <c r="AY15" s="17">
        <v>9.3027405677270095E-2</v>
      </c>
      <c r="AZ15" s="17">
        <v>0.124609692943079</v>
      </c>
      <c r="BA15" s="17">
        <v>6.8995158482618002E-2</v>
      </c>
      <c r="BB15" s="17"/>
      <c r="BC15" s="17">
        <v>0.12019500224060201</v>
      </c>
      <c r="BD15" s="17">
        <v>7.8866535323385098E-2</v>
      </c>
      <c r="BE15" s="17">
        <v>0.11715960425949799</v>
      </c>
      <c r="BF15" s="17"/>
      <c r="BG15" s="17">
        <v>0.100237381288698</v>
      </c>
      <c r="BH15" s="17">
        <v>0.11717948762656701</v>
      </c>
      <c r="BI15" s="17">
        <v>5.4289552855702403E-2</v>
      </c>
    </row>
    <row r="16" spans="2:61" x14ac:dyDescent="0.3">
      <c r="B16" s="18" t="s">
        <v>85</v>
      </c>
      <c r="C16" s="17">
        <v>2.15372324631861E-2</v>
      </c>
      <c r="D16" s="17">
        <v>2.3086861888735499E-2</v>
      </c>
      <c r="E16" s="17">
        <v>1.98412538416546E-2</v>
      </c>
      <c r="F16" s="17"/>
      <c r="G16" s="17">
        <v>1.00696074673726E-2</v>
      </c>
      <c r="H16" s="17">
        <v>3.5263507141645903E-2</v>
      </c>
      <c r="I16" s="17"/>
      <c r="J16" s="17">
        <v>1.6845902686091301E-2</v>
      </c>
      <c r="K16" s="17">
        <v>2.0992509063842299E-2</v>
      </c>
      <c r="L16" s="17">
        <v>3.8201696611145301E-2</v>
      </c>
      <c r="M16" s="17">
        <v>1.6555964323380499E-2</v>
      </c>
      <c r="N16" s="17">
        <v>2.3801442715907301E-2</v>
      </c>
      <c r="O16" s="17">
        <v>8.60683746707353E-3</v>
      </c>
      <c r="P16" s="17">
        <v>2.67478586666101E-2</v>
      </c>
      <c r="Q16" s="17">
        <v>3.31977458701984E-2</v>
      </c>
      <c r="R16" s="17">
        <v>2.2362839893993298E-2</v>
      </c>
      <c r="S16" s="17"/>
      <c r="T16" s="17">
        <v>1.0997261948918299E-2</v>
      </c>
      <c r="U16" s="17">
        <v>3.2634658104046602E-2</v>
      </c>
      <c r="V16" s="17"/>
      <c r="W16" s="17">
        <v>2.4443913060649702E-2</v>
      </c>
      <c r="X16" s="17">
        <v>1.2689589478201301E-2</v>
      </c>
      <c r="Y16" s="17"/>
      <c r="Z16" s="17">
        <v>1.9280902282216399E-2</v>
      </c>
      <c r="AA16" s="17">
        <v>2.3307728906495101E-2</v>
      </c>
      <c r="AB16" s="17"/>
      <c r="AC16" s="17">
        <v>0</v>
      </c>
      <c r="AD16" s="17">
        <v>0</v>
      </c>
      <c r="AE16" s="17">
        <v>1.96993812675367E-2</v>
      </c>
      <c r="AF16" s="17"/>
      <c r="AG16" s="17">
        <v>0</v>
      </c>
      <c r="AH16" s="17">
        <v>0</v>
      </c>
      <c r="AI16" s="17"/>
      <c r="AJ16" s="17">
        <v>0</v>
      </c>
      <c r="AK16" s="17">
        <v>0</v>
      </c>
      <c r="AL16" s="17"/>
      <c r="AM16" s="17">
        <v>2.1621956919303398E-2</v>
      </c>
      <c r="AN16" s="17">
        <v>3.8178996661143202E-2</v>
      </c>
      <c r="AO16" s="17">
        <v>1.2127211616136601E-2</v>
      </c>
      <c r="AP16" s="17"/>
      <c r="AQ16" s="17">
        <v>0</v>
      </c>
      <c r="AR16" s="17">
        <v>0</v>
      </c>
      <c r="AS16" s="17">
        <v>0</v>
      </c>
      <c r="AT16" s="17">
        <v>0</v>
      </c>
      <c r="AU16" s="17">
        <v>0</v>
      </c>
      <c r="AV16" s="17"/>
      <c r="AW16" s="17">
        <v>1.35373068324437E-2</v>
      </c>
      <c r="AX16" s="17">
        <v>1.7136345727642999E-2</v>
      </c>
      <c r="AY16" s="17">
        <v>2.3234146281644299E-2</v>
      </c>
      <c r="AZ16" s="17">
        <v>2.67857672796031E-2</v>
      </c>
      <c r="BA16" s="17">
        <v>3.6912868407454003E-2</v>
      </c>
      <c r="BB16" s="17"/>
      <c r="BC16" s="17">
        <v>4.4446411677043704E-3</v>
      </c>
      <c r="BD16" s="17">
        <v>1.67328800171259E-2</v>
      </c>
      <c r="BE16" s="17">
        <v>4.2889948076396699E-2</v>
      </c>
      <c r="BF16" s="17"/>
      <c r="BG16" s="17">
        <v>2.0639229815617999E-2</v>
      </c>
      <c r="BH16" s="17">
        <v>2.6116852594916602E-2</v>
      </c>
      <c r="BI16" s="17">
        <v>2.40715386668327E-2</v>
      </c>
    </row>
    <row r="17" spans="2:61" ht="43.2" x14ac:dyDescent="0.3">
      <c r="B17" s="18" t="s">
        <v>173</v>
      </c>
      <c r="C17" s="17">
        <v>1.20739371959365E-2</v>
      </c>
      <c r="D17" s="17">
        <v>8.8853814469501899E-3</v>
      </c>
      <c r="E17" s="17">
        <v>1.56019435699251E-2</v>
      </c>
      <c r="F17" s="17"/>
      <c r="G17" s="17">
        <v>1.05972983753626E-2</v>
      </c>
      <c r="H17" s="17">
        <v>1.38805701956809E-2</v>
      </c>
      <c r="I17" s="17"/>
      <c r="J17" s="17">
        <v>1.19698030191983E-2</v>
      </c>
      <c r="K17" s="17">
        <v>1.3823124530648699E-2</v>
      </c>
      <c r="L17" s="17">
        <v>3.7842447958192599E-3</v>
      </c>
      <c r="M17" s="17">
        <v>1.6800749050920001E-2</v>
      </c>
      <c r="N17" s="17">
        <v>1.5609264259854601E-2</v>
      </c>
      <c r="O17" s="17">
        <v>1.9502445726130999E-2</v>
      </c>
      <c r="P17" s="17">
        <v>2.6336563246445099E-3</v>
      </c>
      <c r="Q17" s="17">
        <v>1.4536930642216299E-2</v>
      </c>
      <c r="R17" s="17">
        <v>1.0414021242264501E-2</v>
      </c>
      <c r="S17" s="17"/>
      <c r="T17" s="17">
        <v>1.27631451488112E-2</v>
      </c>
      <c r="U17" s="17">
        <v>1.1348277290364301E-2</v>
      </c>
      <c r="V17" s="17"/>
      <c r="W17" s="17">
        <v>1.0200022504720499E-2</v>
      </c>
      <c r="X17" s="17">
        <v>1.7777944779936099E-2</v>
      </c>
      <c r="Y17" s="17"/>
      <c r="Z17" s="17">
        <v>9.8472378217603108E-3</v>
      </c>
      <c r="AA17" s="17">
        <v>1.44390335351911E-2</v>
      </c>
      <c r="AB17" s="17"/>
      <c r="AC17" s="17">
        <v>0</v>
      </c>
      <c r="AD17" s="17">
        <v>0</v>
      </c>
      <c r="AE17" s="17">
        <v>1.1796876485562199E-2</v>
      </c>
      <c r="AF17" s="17"/>
      <c r="AG17" s="17">
        <v>0</v>
      </c>
      <c r="AH17" s="17">
        <v>0</v>
      </c>
      <c r="AI17" s="17"/>
      <c r="AJ17" s="17">
        <v>0</v>
      </c>
      <c r="AK17" s="17">
        <v>0</v>
      </c>
      <c r="AL17" s="17"/>
      <c r="AM17" s="17">
        <v>1.0470769075397599E-2</v>
      </c>
      <c r="AN17" s="17">
        <v>1.9334828273276001E-2</v>
      </c>
      <c r="AO17" s="17">
        <v>1.4445740074734001E-2</v>
      </c>
      <c r="AP17" s="17"/>
      <c r="AQ17" s="17">
        <v>0</v>
      </c>
      <c r="AR17" s="17">
        <v>0</v>
      </c>
      <c r="AS17" s="17">
        <v>0</v>
      </c>
      <c r="AT17" s="17">
        <v>0</v>
      </c>
      <c r="AU17" s="17">
        <v>0</v>
      </c>
      <c r="AV17" s="17"/>
      <c r="AW17" s="17">
        <v>6.7737325544565902E-3</v>
      </c>
      <c r="AX17" s="17">
        <v>4.3692743810133097E-3</v>
      </c>
      <c r="AY17" s="17">
        <v>2.22813186620693E-2</v>
      </c>
      <c r="AZ17" s="17">
        <v>1.14288717145024E-2</v>
      </c>
      <c r="BA17" s="17">
        <v>2.3429340284530399E-2</v>
      </c>
      <c r="BB17" s="17"/>
      <c r="BC17" s="17">
        <v>8.7159874222592203E-3</v>
      </c>
      <c r="BD17" s="17">
        <v>8.0164071156410693E-3</v>
      </c>
      <c r="BE17" s="17">
        <v>2.0448689036366499E-2</v>
      </c>
      <c r="BF17" s="17"/>
      <c r="BG17" s="17">
        <v>8.9656590793055803E-3</v>
      </c>
      <c r="BH17" s="17">
        <v>0</v>
      </c>
      <c r="BI17" s="17">
        <v>3.34099260423915E-2</v>
      </c>
    </row>
    <row r="18" spans="2:61" x14ac:dyDescent="0.3">
      <c r="B18" s="18" t="s">
        <v>78</v>
      </c>
      <c r="C18" s="19">
        <v>7.3589652114314699E-3</v>
      </c>
      <c r="D18" s="19">
        <v>4.9061557804228502E-3</v>
      </c>
      <c r="E18" s="19">
        <v>1.00715876058234E-2</v>
      </c>
      <c r="F18" s="19"/>
      <c r="G18" s="19">
        <v>8.7009877649113793E-3</v>
      </c>
      <c r="H18" s="19">
        <v>5.7942131957341401E-3</v>
      </c>
      <c r="I18" s="19"/>
      <c r="J18" s="19">
        <v>7.9045152228734393E-3</v>
      </c>
      <c r="K18" s="19">
        <v>1.0359664817546899E-2</v>
      </c>
      <c r="L18" s="19">
        <v>1.4163501261096801E-2</v>
      </c>
      <c r="M18" s="19">
        <v>3.37441764453116E-3</v>
      </c>
      <c r="N18" s="19">
        <v>0</v>
      </c>
      <c r="O18" s="19">
        <v>8.8149545988072692E-3</v>
      </c>
      <c r="P18" s="19">
        <v>3.0531025133103502E-3</v>
      </c>
      <c r="Q18" s="19">
        <v>7.80457563688955E-3</v>
      </c>
      <c r="R18" s="19">
        <v>7.9097561414058892E-3</v>
      </c>
      <c r="S18" s="19"/>
      <c r="T18" s="19">
        <v>5.7304620149982097E-3</v>
      </c>
      <c r="U18" s="19">
        <v>9.07359933719659E-3</v>
      </c>
      <c r="V18" s="19"/>
      <c r="W18" s="19">
        <v>8.2268305921126203E-3</v>
      </c>
      <c r="X18" s="19">
        <v>4.7172704018968101E-3</v>
      </c>
      <c r="Y18" s="19"/>
      <c r="Z18" s="19">
        <v>5.8667125363038204E-3</v>
      </c>
      <c r="AA18" s="19">
        <v>8.9362950338060798E-3</v>
      </c>
      <c r="AB18" s="19"/>
      <c r="AC18" s="19">
        <v>0</v>
      </c>
      <c r="AD18" s="19">
        <v>0</v>
      </c>
      <c r="AE18" s="19">
        <v>7.2327007458779704E-3</v>
      </c>
      <c r="AF18" s="19"/>
      <c r="AG18" s="19">
        <v>0</v>
      </c>
      <c r="AH18" s="19">
        <v>0</v>
      </c>
      <c r="AI18" s="19"/>
      <c r="AJ18" s="19">
        <v>0</v>
      </c>
      <c r="AK18" s="19">
        <v>0</v>
      </c>
      <c r="AL18" s="19"/>
      <c r="AM18" s="19">
        <v>6.6866253361609201E-3</v>
      </c>
      <c r="AN18" s="19">
        <v>9.1131219997246798E-3</v>
      </c>
      <c r="AO18" s="19">
        <v>4.6468593252976496E-3</v>
      </c>
      <c r="AP18" s="19"/>
      <c r="AQ18" s="19">
        <v>0</v>
      </c>
      <c r="AR18" s="19">
        <v>0</v>
      </c>
      <c r="AS18" s="19">
        <v>0</v>
      </c>
      <c r="AT18" s="19">
        <v>0</v>
      </c>
      <c r="AU18" s="19">
        <v>0</v>
      </c>
      <c r="AV18" s="19"/>
      <c r="AW18" s="19">
        <v>4.5064732982057799E-3</v>
      </c>
      <c r="AX18" s="19">
        <v>4.8366812353908897E-3</v>
      </c>
      <c r="AY18" s="19">
        <v>9.6412834117534096E-3</v>
      </c>
      <c r="AZ18" s="19">
        <v>1.12299833892558E-2</v>
      </c>
      <c r="BA18" s="19">
        <v>9.5138147737398905E-3</v>
      </c>
      <c r="BB18" s="19"/>
      <c r="BC18" s="19">
        <v>1.01988406411615E-2</v>
      </c>
      <c r="BD18" s="19">
        <v>6.8131042691603402E-3</v>
      </c>
      <c r="BE18" s="19">
        <v>0</v>
      </c>
      <c r="BF18" s="19"/>
      <c r="BG18" s="19">
        <v>6.2299615093080801E-3</v>
      </c>
      <c r="BH18" s="19">
        <v>0</v>
      </c>
      <c r="BI18" s="19">
        <v>1.6490867677301999E-2</v>
      </c>
    </row>
    <row r="19" spans="2:61" x14ac:dyDescent="0.3">
      <c r="B19" s="16" t="s">
        <v>413</v>
      </c>
    </row>
    <row r="20" spans="2:61" x14ac:dyDescent="0.3">
      <c r="B20" t="s">
        <v>81</v>
      </c>
    </row>
    <row r="21" spans="2:61" x14ac:dyDescent="0.3">
      <c r="B21" t="s">
        <v>82</v>
      </c>
    </row>
    <row r="23" spans="2:61" x14ac:dyDescent="0.3">
      <c r="B23"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I19"/>
  <sheetViews>
    <sheetView showGridLines="0" workbookViewId="0">
      <pane xSplit="2" topLeftCell="AG1" activePane="topRight" state="frozen"/>
      <selection pane="topRight" activeCell="D2" sqref="D2:AW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x14ac:dyDescent="0.3">
      <c r="B9" s="18" t="s">
        <v>175</v>
      </c>
      <c r="C9" s="17">
        <v>0.40612803578754098</v>
      </c>
      <c r="D9" s="17">
        <v>0.41571429776252</v>
      </c>
      <c r="E9" s="17">
        <v>0.39715020320744998</v>
      </c>
      <c r="F9" s="17"/>
      <c r="G9" s="17">
        <v>0.42725769351909298</v>
      </c>
      <c r="H9" s="17">
        <v>0.38446684855909602</v>
      </c>
      <c r="I9" s="17"/>
      <c r="J9" s="17">
        <v>0.47085698043573898</v>
      </c>
      <c r="K9" s="17">
        <v>0.36508590663720802</v>
      </c>
      <c r="L9" s="17">
        <v>0.40022907773784799</v>
      </c>
      <c r="M9" s="17">
        <v>0.37096724709010898</v>
      </c>
      <c r="N9" s="17">
        <v>0.38347761864294699</v>
      </c>
      <c r="O9" s="17">
        <v>0.36503586690107098</v>
      </c>
      <c r="P9" s="17">
        <v>0.42508511802702897</v>
      </c>
      <c r="Q9" s="17">
        <v>0.389198441372757</v>
      </c>
      <c r="R9" s="17">
        <v>0.44584309218971402</v>
      </c>
      <c r="S9" s="17"/>
      <c r="T9" s="17">
        <v>0.45083127153034702</v>
      </c>
      <c r="U9" s="17">
        <v>0.36551195302693401</v>
      </c>
      <c r="V9" s="17"/>
      <c r="W9" s="17">
        <v>0.39301955763646601</v>
      </c>
      <c r="X9" s="17">
        <v>0.453142640777211</v>
      </c>
      <c r="Y9" s="17"/>
      <c r="Z9" s="17">
        <v>0.40460227791293901</v>
      </c>
      <c r="AA9" s="17">
        <v>0.40833460163558299</v>
      </c>
      <c r="AB9" s="17"/>
      <c r="AC9" s="17">
        <v>0.34052422975611302</v>
      </c>
      <c r="AD9" s="17">
        <v>0.20913662257145399</v>
      </c>
      <c r="AE9" s="17">
        <v>0.45739796061740901</v>
      </c>
      <c r="AF9" s="17"/>
      <c r="AG9" s="17">
        <v>0.40799517469066698</v>
      </c>
      <c r="AH9" s="17">
        <v>0.21518206545725599</v>
      </c>
      <c r="AI9" s="17"/>
      <c r="AJ9" s="17">
        <v>0.48153772357876501</v>
      </c>
      <c r="AK9" s="17">
        <v>0.21863703910370499</v>
      </c>
      <c r="AL9" s="17"/>
      <c r="AM9" s="17">
        <v>0.372636451565103</v>
      </c>
      <c r="AN9" s="17">
        <v>0.62678630073013197</v>
      </c>
      <c r="AO9" s="17">
        <v>0.54960441981557895</v>
      </c>
      <c r="AP9" s="17"/>
      <c r="AQ9" s="17">
        <v>0.21362444151476301</v>
      </c>
      <c r="AR9" s="17">
        <v>0.334697566959407</v>
      </c>
      <c r="AS9" s="17">
        <v>0.45739431721872298</v>
      </c>
      <c r="AT9" s="17">
        <v>0.51491618441590103</v>
      </c>
      <c r="AU9" s="17">
        <v>0.24580794245308499</v>
      </c>
      <c r="AV9" s="17"/>
      <c r="AW9" s="17">
        <v>0.49532710725761803</v>
      </c>
      <c r="AX9" s="17">
        <v>0.42588516264384302</v>
      </c>
      <c r="AY9" s="17">
        <v>0.34004635350603801</v>
      </c>
      <c r="AZ9" s="17">
        <v>0.35998867593692402</v>
      </c>
      <c r="BA9" s="17">
        <v>0.37331992947245202</v>
      </c>
      <c r="BB9" s="17"/>
      <c r="BC9" s="17">
        <v>0.50038425187374203</v>
      </c>
      <c r="BD9" s="17">
        <v>0.40634245335681002</v>
      </c>
      <c r="BE9" s="17">
        <v>0.30860920318190999</v>
      </c>
      <c r="BF9" s="17"/>
      <c r="BG9" s="17">
        <v>0.42462364266901897</v>
      </c>
      <c r="BH9" s="17">
        <v>0.40241276983778901</v>
      </c>
      <c r="BI9" s="17">
        <v>0.32568468774765102</v>
      </c>
    </row>
    <row r="10" spans="2:61" x14ac:dyDescent="0.3">
      <c r="B10" s="18" t="s">
        <v>176</v>
      </c>
      <c r="C10" s="17">
        <v>0.45156519945762502</v>
      </c>
      <c r="D10" s="17">
        <v>0.47644229480586298</v>
      </c>
      <c r="E10" s="17">
        <v>0.42586718326315598</v>
      </c>
      <c r="F10" s="17"/>
      <c r="G10" s="17">
        <v>0.47130043892377699</v>
      </c>
      <c r="H10" s="17">
        <v>0.43198515528902198</v>
      </c>
      <c r="I10" s="17"/>
      <c r="J10" s="17">
        <v>0.462983826924873</v>
      </c>
      <c r="K10" s="17">
        <v>0.47851729991091302</v>
      </c>
      <c r="L10" s="17">
        <v>0.436838567848993</v>
      </c>
      <c r="M10" s="17">
        <v>0.44389160198060301</v>
      </c>
      <c r="N10" s="17">
        <v>0.45949475964791597</v>
      </c>
      <c r="O10" s="17">
        <v>0.47115291413113503</v>
      </c>
      <c r="P10" s="17">
        <v>0.441601486140904</v>
      </c>
      <c r="Q10" s="17">
        <v>0.47317915957027401</v>
      </c>
      <c r="R10" s="17">
        <v>0.40044136712686401</v>
      </c>
      <c r="S10" s="17"/>
      <c r="T10" s="17">
        <v>0.46372243589529</v>
      </c>
      <c r="U10" s="17">
        <v>0.44051948177997602</v>
      </c>
      <c r="V10" s="17"/>
      <c r="W10" s="17">
        <v>0.45107186749543798</v>
      </c>
      <c r="X10" s="17">
        <v>0.45333457398483501</v>
      </c>
      <c r="Y10" s="17"/>
      <c r="Z10" s="17">
        <v>0.46130470976377003</v>
      </c>
      <c r="AA10" s="17">
        <v>0.44179792110610899</v>
      </c>
      <c r="AB10" s="17"/>
      <c r="AC10" s="17">
        <v>0.421301960084488</v>
      </c>
      <c r="AD10" s="17">
        <v>0.52131320542889203</v>
      </c>
      <c r="AE10" s="17">
        <v>0.45318126286390398</v>
      </c>
      <c r="AF10" s="17"/>
      <c r="AG10" s="17">
        <v>0.446076483653774</v>
      </c>
      <c r="AH10" s="17">
        <v>0.45314167110911102</v>
      </c>
      <c r="AI10" s="17"/>
      <c r="AJ10" s="17">
        <v>0.425095349247407</v>
      </c>
      <c r="AK10" s="17">
        <v>0.46610483079788501</v>
      </c>
      <c r="AL10" s="17"/>
      <c r="AM10" s="17">
        <v>0.47452346654301197</v>
      </c>
      <c r="AN10" s="17">
        <v>0.28871063282431803</v>
      </c>
      <c r="AO10" s="17">
        <v>0.39412749628334798</v>
      </c>
      <c r="AP10" s="17"/>
      <c r="AQ10" s="17">
        <v>0.47536565734513903</v>
      </c>
      <c r="AR10" s="17">
        <v>0.50513778181362601</v>
      </c>
      <c r="AS10" s="17">
        <v>0.45106064306093002</v>
      </c>
      <c r="AT10" s="17">
        <v>0.39399713279021698</v>
      </c>
      <c r="AU10" s="17">
        <v>0.30110022574615403</v>
      </c>
      <c r="AV10" s="17"/>
      <c r="AW10" s="17">
        <v>0.42769560007686702</v>
      </c>
      <c r="AX10" s="17">
        <v>0.44956304539943298</v>
      </c>
      <c r="AY10" s="17">
        <v>0.48611823590284498</v>
      </c>
      <c r="AZ10" s="17">
        <v>0.434214539735153</v>
      </c>
      <c r="BA10" s="17">
        <v>0.46190600752246302</v>
      </c>
      <c r="BB10" s="17"/>
      <c r="BC10" s="17">
        <v>0.39928408168901502</v>
      </c>
      <c r="BD10" s="17">
        <v>0.47513530146841498</v>
      </c>
      <c r="BE10" s="17">
        <v>0.48826662957108602</v>
      </c>
      <c r="BF10" s="17"/>
      <c r="BG10" s="17">
        <v>0.45316624499112901</v>
      </c>
      <c r="BH10" s="17">
        <v>0.43291138335824803</v>
      </c>
      <c r="BI10" s="17">
        <v>0.45333830885714999</v>
      </c>
    </row>
    <row r="11" spans="2:61" ht="28.8" x14ac:dyDescent="0.3">
      <c r="B11" s="18" t="s">
        <v>177</v>
      </c>
      <c r="C11" s="17">
        <v>8.8109229010558496E-2</v>
      </c>
      <c r="D11" s="17">
        <v>7.5633305568977099E-2</v>
      </c>
      <c r="E11" s="17">
        <v>0.10071688088524</v>
      </c>
      <c r="F11" s="17"/>
      <c r="G11" s="17">
        <v>6.4080902043370205E-2</v>
      </c>
      <c r="H11" s="17">
        <v>0.11390823861680301</v>
      </c>
      <c r="I11" s="17"/>
      <c r="J11" s="17">
        <v>4.6412779608112902E-2</v>
      </c>
      <c r="K11" s="17">
        <v>8.6136261798939198E-2</v>
      </c>
      <c r="L11" s="17">
        <v>0.100552630573765</v>
      </c>
      <c r="M11" s="17">
        <v>0.123439404210197</v>
      </c>
      <c r="N11" s="17">
        <v>0.108516795911549</v>
      </c>
      <c r="O11" s="17">
        <v>9.6813305637025199E-2</v>
      </c>
      <c r="P11" s="17">
        <v>8.1951055972253994E-2</v>
      </c>
      <c r="Q11" s="17">
        <v>8.7512633866171405E-2</v>
      </c>
      <c r="R11" s="17">
        <v>9.0088778508321504E-2</v>
      </c>
      <c r="S11" s="17"/>
      <c r="T11" s="17">
        <v>5.4774792827046198E-2</v>
      </c>
      <c r="U11" s="17">
        <v>0.11839594531443499</v>
      </c>
      <c r="V11" s="17"/>
      <c r="W11" s="17">
        <v>9.3735527177871106E-2</v>
      </c>
      <c r="X11" s="17">
        <v>6.7930060777469603E-2</v>
      </c>
      <c r="Y11" s="17"/>
      <c r="Z11" s="17">
        <v>8.35594308856802E-2</v>
      </c>
      <c r="AA11" s="17">
        <v>9.3696898928642899E-2</v>
      </c>
      <c r="AB11" s="17"/>
      <c r="AC11" s="17">
        <v>0.13046597237214499</v>
      </c>
      <c r="AD11" s="17">
        <v>0.152199659072803</v>
      </c>
      <c r="AE11" s="17">
        <v>6.3613504308424801E-2</v>
      </c>
      <c r="AF11" s="17"/>
      <c r="AG11" s="17">
        <v>7.1062330043216507E-2</v>
      </c>
      <c r="AH11" s="17">
        <v>0.18787970192942399</v>
      </c>
      <c r="AI11" s="17"/>
      <c r="AJ11" s="17">
        <v>5.4817763596695199E-2</v>
      </c>
      <c r="AK11" s="17">
        <v>0.173417102935533</v>
      </c>
      <c r="AL11" s="17"/>
      <c r="AM11" s="17">
        <v>9.5885143908195802E-2</v>
      </c>
      <c r="AN11" s="17">
        <v>4.8204520816161001E-2</v>
      </c>
      <c r="AO11" s="17">
        <v>4.3222665683407997E-2</v>
      </c>
      <c r="AP11" s="17"/>
      <c r="AQ11" s="17">
        <v>0.17554751113365</v>
      </c>
      <c r="AR11" s="17">
        <v>0.16016465122696599</v>
      </c>
      <c r="AS11" s="17">
        <v>5.3670845723576097E-2</v>
      </c>
      <c r="AT11" s="17">
        <v>5.5159656389504499E-2</v>
      </c>
      <c r="AU11" s="17">
        <v>0.17315625475670701</v>
      </c>
      <c r="AV11" s="17"/>
      <c r="AW11" s="17">
        <v>4.9234856290541702E-2</v>
      </c>
      <c r="AX11" s="17">
        <v>7.3326321209463696E-2</v>
      </c>
      <c r="AY11" s="17">
        <v>0.112940724613532</v>
      </c>
      <c r="AZ11" s="17">
        <v>0.118640311705174</v>
      </c>
      <c r="BA11" s="17">
        <v>0.112527076904357</v>
      </c>
      <c r="BB11" s="17"/>
      <c r="BC11" s="17">
        <v>5.1140230337071803E-2</v>
      </c>
      <c r="BD11" s="17">
        <v>7.72026975125992E-2</v>
      </c>
      <c r="BE11" s="17">
        <v>0.123930068016967</v>
      </c>
      <c r="BF11" s="17"/>
      <c r="BG11" s="17">
        <v>7.5603010791223196E-2</v>
      </c>
      <c r="BH11" s="17">
        <v>0.115826397558737</v>
      </c>
      <c r="BI11" s="17">
        <v>0.13103591289737901</v>
      </c>
    </row>
    <row r="12" spans="2:61" x14ac:dyDescent="0.3">
      <c r="B12" s="18" t="s">
        <v>178</v>
      </c>
      <c r="C12" s="17">
        <v>3.4091974125286903E-2</v>
      </c>
      <c r="D12" s="17">
        <v>2.1067496023634599E-2</v>
      </c>
      <c r="E12" s="17">
        <v>4.7167269688779601E-2</v>
      </c>
      <c r="F12" s="17"/>
      <c r="G12" s="17">
        <v>2.37996490984352E-2</v>
      </c>
      <c r="H12" s="17">
        <v>4.3061398967065997E-2</v>
      </c>
      <c r="I12" s="17"/>
      <c r="J12" s="17">
        <v>9.5376051434468301E-3</v>
      </c>
      <c r="K12" s="17">
        <v>4.4657804598150101E-2</v>
      </c>
      <c r="L12" s="17">
        <v>3.9262768003870997E-2</v>
      </c>
      <c r="M12" s="17">
        <v>3.05302102969074E-2</v>
      </c>
      <c r="N12" s="17">
        <v>3.4203519084119199E-2</v>
      </c>
      <c r="O12" s="17">
        <v>4.0633397428520797E-2</v>
      </c>
      <c r="P12" s="17">
        <v>3.68563164418408E-2</v>
      </c>
      <c r="Q12" s="17">
        <v>4.51563681532864E-2</v>
      </c>
      <c r="R12" s="17">
        <v>4.0541062585444099E-2</v>
      </c>
      <c r="S12" s="17"/>
      <c r="T12" s="17">
        <v>1.8689636458919499E-2</v>
      </c>
      <c r="U12" s="17">
        <v>4.80860980621578E-2</v>
      </c>
      <c r="V12" s="17"/>
      <c r="W12" s="17">
        <v>3.9613379764546298E-2</v>
      </c>
      <c r="X12" s="17">
        <v>1.42890113308428E-2</v>
      </c>
      <c r="Y12" s="17"/>
      <c r="Z12" s="17">
        <v>3.2122774433417503E-2</v>
      </c>
      <c r="AA12" s="17">
        <v>3.5541011864097097E-2</v>
      </c>
      <c r="AB12" s="17"/>
      <c r="AC12" s="17">
        <v>6.6237775231972801E-2</v>
      </c>
      <c r="AD12" s="17">
        <v>8.9078678439573997E-2</v>
      </c>
      <c r="AE12" s="17">
        <v>1.49802400706777E-2</v>
      </c>
      <c r="AF12" s="17"/>
      <c r="AG12" s="17">
        <v>4.155778853685E-2</v>
      </c>
      <c r="AH12" s="17">
        <v>0.101035525919331</v>
      </c>
      <c r="AI12" s="17"/>
      <c r="AJ12" s="17">
        <v>2.2651134900823999E-2</v>
      </c>
      <c r="AK12" s="17">
        <v>9.5777938933270398E-2</v>
      </c>
      <c r="AL12" s="17"/>
      <c r="AM12" s="17">
        <v>3.9677805606300499E-2</v>
      </c>
      <c r="AN12" s="17">
        <v>2.71602794256454E-2</v>
      </c>
      <c r="AO12" s="17">
        <v>5.0144921039361398E-3</v>
      </c>
      <c r="AP12" s="17"/>
      <c r="AQ12" s="17">
        <v>0.100483860807631</v>
      </c>
      <c r="AR12" s="17">
        <v>0</v>
      </c>
      <c r="AS12" s="17">
        <v>2.7754357271391E-2</v>
      </c>
      <c r="AT12" s="17">
        <v>1.39321411108441E-2</v>
      </c>
      <c r="AU12" s="17">
        <v>0.10044430000233701</v>
      </c>
      <c r="AV12" s="17"/>
      <c r="AW12" s="17">
        <v>1.55166868652921E-2</v>
      </c>
      <c r="AX12" s="17">
        <v>3.6455605402708799E-2</v>
      </c>
      <c r="AY12" s="17">
        <v>3.5814866780347301E-2</v>
      </c>
      <c r="AZ12" s="17">
        <v>5.2497204830501097E-2</v>
      </c>
      <c r="BA12" s="17">
        <v>3.2721424979625803E-2</v>
      </c>
      <c r="BB12" s="17"/>
      <c r="BC12" s="17">
        <v>3.5099544626687497E-2</v>
      </c>
      <c r="BD12" s="17">
        <v>2.8430682389548802E-2</v>
      </c>
      <c r="BE12" s="17">
        <v>5.09735520979782E-2</v>
      </c>
      <c r="BF12" s="17"/>
      <c r="BG12" s="17">
        <v>2.9319336229925799E-2</v>
      </c>
      <c r="BH12" s="17">
        <v>3.2935602341879602E-2</v>
      </c>
      <c r="BI12" s="17">
        <v>5.5602482031530003E-2</v>
      </c>
    </row>
    <row r="13" spans="2:61" x14ac:dyDescent="0.3">
      <c r="B13" s="18" t="s">
        <v>179</v>
      </c>
      <c r="C13" s="17">
        <v>1.68157214727979E-2</v>
      </c>
      <c r="D13" s="17">
        <v>7.2942252498971304E-3</v>
      </c>
      <c r="E13" s="17">
        <v>2.6362225751176499E-2</v>
      </c>
      <c r="F13" s="17"/>
      <c r="G13" s="17">
        <v>1.3105190166500301E-2</v>
      </c>
      <c r="H13" s="17">
        <v>2.02836530000352E-2</v>
      </c>
      <c r="I13" s="17"/>
      <c r="J13" s="17">
        <v>7.8705267767314197E-3</v>
      </c>
      <c r="K13" s="17">
        <v>1.7955361291717702E-2</v>
      </c>
      <c r="L13" s="17">
        <v>1.77597575840375E-2</v>
      </c>
      <c r="M13" s="17">
        <v>2.8347485711620601E-2</v>
      </c>
      <c r="N13" s="17">
        <v>1.18967041051354E-2</v>
      </c>
      <c r="O13" s="17">
        <v>2.4410744583909301E-2</v>
      </c>
      <c r="P13" s="17">
        <v>1.45060234179714E-2</v>
      </c>
      <c r="Q13" s="17">
        <v>4.9533970375112198E-3</v>
      </c>
      <c r="R13" s="17">
        <v>1.9618108960746901E-2</v>
      </c>
      <c r="S13" s="17"/>
      <c r="T13" s="17">
        <v>1.1534917214260899E-2</v>
      </c>
      <c r="U13" s="17">
        <v>2.1613709341982999E-2</v>
      </c>
      <c r="V13" s="17"/>
      <c r="W13" s="17">
        <v>1.9128828325922598E-2</v>
      </c>
      <c r="X13" s="17">
        <v>8.5195787974072998E-3</v>
      </c>
      <c r="Y13" s="17"/>
      <c r="Z13" s="17">
        <v>1.6111316341836799E-2</v>
      </c>
      <c r="AA13" s="17">
        <v>1.6185097391518799E-2</v>
      </c>
      <c r="AB13" s="17"/>
      <c r="AC13" s="17">
        <v>3.5639614968949899E-2</v>
      </c>
      <c r="AD13" s="17">
        <v>2.1799206282724699E-2</v>
      </c>
      <c r="AE13" s="17">
        <v>9.3122425611224004E-3</v>
      </c>
      <c r="AF13" s="17"/>
      <c r="AG13" s="17">
        <v>2.9596735444965199E-2</v>
      </c>
      <c r="AH13" s="17">
        <v>3.4539625644493401E-2</v>
      </c>
      <c r="AI13" s="17"/>
      <c r="AJ13" s="17">
        <v>1.5898028676309101E-2</v>
      </c>
      <c r="AK13" s="17">
        <v>3.8513302220352597E-2</v>
      </c>
      <c r="AL13" s="17"/>
      <c r="AM13" s="17">
        <v>1.5342934950499199E-2</v>
      </c>
      <c r="AN13" s="17">
        <v>9.1382662037437293E-3</v>
      </c>
      <c r="AO13" s="17">
        <v>8.0309261137292507E-3</v>
      </c>
      <c r="AP13" s="17"/>
      <c r="AQ13" s="17">
        <v>3.2102813552971197E-2</v>
      </c>
      <c r="AR13" s="17">
        <v>0</v>
      </c>
      <c r="AS13" s="17">
        <v>1.0119836725380299E-2</v>
      </c>
      <c r="AT13" s="17">
        <v>2.19948852935337E-2</v>
      </c>
      <c r="AU13" s="17">
        <v>0.11927718173443699</v>
      </c>
      <c r="AV13" s="17"/>
      <c r="AW13" s="17">
        <v>9.9092296835073604E-3</v>
      </c>
      <c r="AX13" s="17">
        <v>1.3104884707902401E-2</v>
      </c>
      <c r="AY13" s="17">
        <v>2.10035609188889E-2</v>
      </c>
      <c r="AZ13" s="17">
        <v>3.2701348634456798E-2</v>
      </c>
      <c r="BA13" s="17">
        <v>9.2197711573501206E-3</v>
      </c>
      <c r="BB13" s="17"/>
      <c r="BC13" s="17">
        <v>1.29567411960876E-2</v>
      </c>
      <c r="BD13" s="17">
        <v>1.14199610862209E-2</v>
      </c>
      <c r="BE13" s="17">
        <v>2.2596123494471099E-2</v>
      </c>
      <c r="BF13" s="17"/>
      <c r="BG13" s="17">
        <v>1.3850305188609E-2</v>
      </c>
      <c r="BH13" s="17">
        <v>1.5913846903346601E-2</v>
      </c>
      <c r="BI13" s="17">
        <v>3.02436603906686E-2</v>
      </c>
    </row>
    <row r="14" spans="2:61" x14ac:dyDescent="0.3">
      <c r="B14" s="18" t="s">
        <v>108</v>
      </c>
      <c r="C14" s="19">
        <v>3.2898401461904998E-3</v>
      </c>
      <c r="D14" s="19">
        <v>3.8483805891076899E-3</v>
      </c>
      <c r="E14" s="19">
        <v>2.73623720419783E-3</v>
      </c>
      <c r="F14" s="19"/>
      <c r="G14" s="19">
        <v>4.5612624882411897E-4</v>
      </c>
      <c r="H14" s="19">
        <v>6.2947055679772202E-3</v>
      </c>
      <c r="I14" s="19"/>
      <c r="J14" s="19">
        <v>2.3382811110965801E-3</v>
      </c>
      <c r="K14" s="19">
        <v>7.6473657630715102E-3</v>
      </c>
      <c r="L14" s="19">
        <v>5.3571982514861996E-3</v>
      </c>
      <c r="M14" s="19">
        <v>2.8240507105621098E-3</v>
      </c>
      <c r="N14" s="19">
        <v>2.4106026083331798E-3</v>
      </c>
      <c r="O14" s="19">
        <v>1.95377131833886E-3</v>
      </c>
      <c r="P14" s="19">
        <v>0</v>
      </c>
      <c r="Q14" s="19">
        <v>0</v>
      </c>
      <c r="R14" s="19">
        <v>3.4675906289095598E-3</v>
      </c>
      <c r="S14" s="19"/>
      <c r="T14" s="19">
        <v>4.4694607413610799E-4</v>
      </c>
      <c r="U14" s="19">
        <v>5.8728124745142003E-3</v>
      </c>
      <c r="V14" s="19"/>
      <c r="W14" s="19">
        <v>3.4308395997556698E-3</v>
      </c>
      <c r="X14" s="19">
        <v>2.7841343322335598E-3</v>
      </c>
      <c r="Y14" s="19"/>
      <c r="Z14" s="19">
        <v>2.2994906623572198E-3</v>
      </c>
      <c r="AA14" s="19">
        <v>4.4444690740487996E-3</v>
      </c>
      <c r="AB14" s="19"/>
      <c r="AC14" s="19">
        <v>5.8304475863311597E-3</v>
      </c>
      <c r="AD14" s="19">
        <v>6.4726282045517404E-3</v>
      </c>
      <c r="AE14" s="19">
        <v>1.5147895784615199E-3</v>
      </c>
      <c r="AF14" s="19"/>
      <c r="AG14" s="19">
        <v>3.7114876305272301E-3</v>
      </c>
      <c r="AH14" s="19">
        <v>8.2214099403842902E-3</v>
      </c>
      <c r="AI14" s="19"/>
      <c r="AJ14" s="19">
        <v>0</v>
      </c>
      <c r="AK14" s="19">
        <v>7.5497860092535E-3</v>
      </c>
      <c r="AL14" s="19"/>
      <c r="AM14" s="19">
        <v>1.93419742688976E-3</v>
      </c>
      <c r="AN14" s="19">
        <v>0</v>
      </c>
      <c r="AO14" s="19">
        <v>0</v>
      </c>
      <c r="AP14" s="19"/>
      <c r="AQ14" s="19">
        <v>2.87571564584599E-3</v>
      </c>
      <c r="AR14" s="19">
        <v>0</v>
      </c>
      <c r="AS14" s="19">
        <v>0</v>
      </c>
      <c r="AT14" s="19">
        <v>0</v>
      </c>
      <c r="AU14" s="19">
        <v>6.02140953072808E-2</v>
      </c>
      <c r="AV14" s="19"/>
      <c r="AW14" s="19">
        <v>2.3165198261738801E-3</v>
      </c>
      <c r="AX14" s="19">
        <v>1.6649806366494701E-3</v>
      </c>
      <c r="AY14" s="19">
        <v>4.0762582783491702E-3</v>
      </c>
      <c r="AZ14" s="19">
        <v>1.9579191577904602E-3</v>
      </c>
      <c r="BA14" s="19">
        <v>1.0305789963751401E-2</v>
      </c>
      <c r="BB14" s="19"/>
      <c r="BC14" s="19">
        <v>1.1351502773960299E-3</v>
      </c>
      <c r="BD14" s="19">
        <v>1.4689041864062401E-3</v>
      </c>
      <c r="BE14" s="19">
        <v>5.6244236375880196E-3</v>
      </c>
      <c r="BF14" s="19"/>
      <c r="BG14" s="19">
        <v>3.43746013009418E-3</v>
      </c>
      <c r="BH14" s="19">
        <v>0</v>
      </c>
      <c r="BI14" s="19">
        <v>4.09494807562136E-3</v>
      </c>
    </row>
    <row r="15" spans="2:61" x14ac:dyDescent="0.3">
      <c r="B15" s="16"/>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I16"/>
  <sheetViews>
    <sheetView showGridLines="0" workbookViewId="0">
      <pane xSplit="2" topLeftCell="O1" activePane="topRight" state="frozen"/>
      <selection pane="topRight" activeCell="D9" sqref="D9"/>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115.2" x14ac:dyDescent="0.3">
      <c r="B9" s="18" t="s">
        <v>180</v>
      </c>
      <c r="C9" s="17">
        <v>0.55259689233153997</v>
      </c>
      <c r="D9" s="17">
        <v>0.54150419725466303</v>
      </c>
      <c r="E9" s="17">
        <v>0.56354668973343403</v>
      </c>
      <c r="F9" s="17"/>
      <c r="G9" s="17">
        <v>0.54836437601133703</v>
      </c>
      <c r="H9" s="17">
        <v>0.55702097703098696</v>
      </c>
      <c r="I9" s="17"/>
      <c r="J9" s="17">
        <v>0.51523095402421504</v>
      </c>
      <c r="K9" s="17">
        <v>0.58205847703583402</v>
      </c>
      <c r="L9" s="17">
        <v>0.54673166302941001</v>
      </c>
      <c r="M9" s="17">
        <v>0.56844760790785998</v>
      </c>
      <c r="N9" s="17">
        <v>0.56899080809365299</v>
      </c>
      <c r="O9" s="17">
        <v>0.53317564977062104</v>
      </c>
      <c r="P9" s="17">
        <v>0.59931151591251597</v>
      </c>
      <c r="Q9" s="17">
        <v>0.518527083982393</v>
      </c>
      <c r="R9" s="17">
        <v>0.54048353707776298</v>
      </c>
      <c r="S9" s="17"/>
      <c r="T9" s="17">
        <v>0.53963817974232298</v>
      </c>
      <c r="U9" s="17">
        <v>0.56437080834117204</v>
      </c>
      <c r="V9" s="17"/>
      <c r="W9" s="17">
        <v>0.565644230441262</v>
      </c>
      <c r="X9" s="17">
        <v>0.50580157098869305</v>
      </c>
      <c r="Y9" s="17"/>
      <c r="Z9" s="17">
        <v>0.54925336733581098</v>
      </c>
      <c r="AA9" s="17">
        <v>0.55657168345539498</v>
      </c>
      <c r="AB9" s="17"/>
      <c r="AC9" s="17">
        <v>0.59780766782855399</v>
      </c>
      <c r="AD9" s="17">
        <v>0.60387628066533405</v>
      </c>
      <c r="AE9" s="17">
        <v>0.53427231681835796</v>
      </c>
      <c r="AF9" s="17"/>
      <c r="AG9" s="17">
        <v>0.51921744384594004</v>
      </c>
      <c r="AH9" s="17">
        <v>0.66460369033660704</v>
      </c>
      <c r="AI9" s="17"/>
      <c r="AJ9" s="17">
        <v>0.36062153211831099</v>
      </c>
      <c r="AK9" s="17">
        <v>0.71821734202960197</v>
      </c>
      <c r="AL9" s="17"/>
      <c r="AM9" s="17">
        <v>0.57446315568707795</v>
      </c>
      <c r="AN9" s="17">
        <v>0.54624472812400704</v>
      </c>
      <c r="AO9" s="17">
        <v>0.471590718429859</v>
      </c>
      <c r="AP9" s="17"/>
      <c r="AQ9" s="17">
        <v>0.73584631117227395</v>
      </c>
      <c r="AR9" s="17">
        <v>0.585865443063044</v>
      </c>
      <c r="AS9" s="17">
        <v>0.359039743488269</v>
      </c>
      <c r="AT9" s="17">
        <v>0.375935437216593</v>
      </c>
      <c r="AU9" s="17">
        <v>0.53093026946002997</v>
      </c>
      <c r="AV9" s="17"/>
      <c r="AW9" s="17">
        <v>0.54379287080332905</v>
      </c>
      <c r="AX9" s="17">
        <v>0.55837073819260696</v>
      </c>
      <c r="AY9" s="17">
        <v>0.54849919126337099</v>
      </c>
      <c r="AZ9" s="17">
        <v>0.54408077148064105</v>
      </c>
      <c r="BA9" s="17">
        <v>0.573665942571711</v>
      </c>
      <c r="BB9" s="17"/>
      <c r="BC9" s="17">
        <v>0.55590942161654799</v>
      </c>
      <c r="BD9" s="17">
        <v>0.55809754834318703</v>
      </c>
      <c r="BE9" s="17">
        <v>0.56698698200854603</v>
      </c>
      <c r="BF9" s="17"/>
      <c r="BG9" s="17">
        <v>0.55397496194409701</v>
      </c>
      <c r="BH9" s="17">
        <v>0.47909663611311898</v>
      </c>
      <c r="BI9" s="17">
        <v>0.57971316926388705</v>
      </c>
    </row>
    <row r="10" spans="2:61" ht="115.2" x14ac:dyDescent="0.3">
      <c r="B10" s="18" t="s">
        <v>181</v>
      </c>
      <c r="C10" s="17">
        <v>0.363175150424288</v>
      </c>
      <c r="D10" s="17">
        <v>0.38291485851565499</v>
      </c>
      <c r="E10" s="17">
        <v>0.34397973017109901</v>
      </c>
      <c r="F10" s="17"/>
      <c r="G10" s="17">
        <v>0.399522769894883</v>
      </c>
      <c r="H10" s="17">
        <v>0.32548059864317203</v>
      </c>
      <c r="I10" s="17"/>
      <c r="J10" s="17">
        <v>0.43649325964770003</v>
      </c>
      <c r="K10" s="17">
        <v>0.35694728201981002</v>
      </c>
      <c r="L10" s="17">
        <v>0.36599622000860299</v>
      </c>
      <c r="M10" s="17">
        <v>0.33687686156881003</v>
      </c>
      <c r="N10" s="17">
        <v>0.344045789731517</v>
      </c>
      <c r="O10" s="17">
        <v>0.36495844804056299</v>
      </c>
      <c r="P10" s="17">
        <v>0.31423640500614602</v>
      </c>
      <c r="Q10" s="17">
        <v>0.36075225449941301</v>
      </c>
      <c r="R10" s="17">
        <v>0.34390241989287901</v>
      </c>
      <c r="S10" s="17"/>
      <c r="T10" s="17">
        <v>0.41020720880960798</v>
      </c>
      <c r="U10" s="17">
        <v>0.32044316594848299</v>
      </c>
      <c r="V10" s="17"/>
      <c r="W10" s="17">
        <v>0.344421234646625</v>
      </c>
      <c r="X10" s="17">
        <v>0.43043756884805401</v>
      </c>
      <c r="Y10" s="17"/>
      <c r="Z10" s="17">
        <v>0.37169794848390802</v>
      </c>
      <c r="AA10" s="17">
        <v>0.35460283639926898</v>
      </c>
      <c r="AB10" s="17"/>
      <c r="AC10" s="17">
        <v>0.36010839047030202</v>
      </c>
      <c r="AD10" s="17">
        <v>0.34211217487068502</v>
      </c>
      <c r="AE10" s="17">
        <v>0.36821215933204798</v>
      </c>
      <c r="AF10" s="17"/>
      <c r="AG10" s="17">
        <v>0.44798416796498203</v>
      </c>
      <c r="AH10" s="17">
        <v>0.28020880925799102</v>
      </c>
      <c r="AI10" s="17"/>
      <c r="AJ10" s="17">
        <v>0.60844854439574303</v>
      </c>
      <c r="AK10" s="17">
        <v>0.230213760607655</v>
      </c>
      <c r="AL10" s="17"/>
      <c r="AM10" s="17">
        <v>0.33358499207296799</v>
      </c>
      <c r="AN10" s="17">
        <v>0.37961815291818601</v>
      </c>
      <c r="AO10" s="17">
        <v>0.49383288262521302</v>
      </c>
      <c r="AP10" s="17"/>
      <c r="AQ10" s="17">
        <v>0.218405160786246</v>
      </c>
      <c r="AR10" s="17">
        <v>0.34438470405272498</v>
      </c>
      <c r="AS10" s="17">
        <v>0.60512279882074904</v>
      </c>
      <c r="AT10" s="17">
        <v>0.60850602206372295</v>
      </c>
      <c r="AU10" s="17">
        <v>0.36640465650005599</v>
      </c>
      <c r="AV10" s="17"/>
      <c r="AW10" s="17">
        <v>0.405984121427513</v>
      </c>
      <c r="AX10" s="17">
        <v>0.37535213003172802</v>
      </c>
      <c r="AY10" s="17">
        <v>0.35838781902623601</v>
      </c>
      <c r="AZ10" s="17">
        <v>0.31906232199529699</v>
      </c>
      <c r="BA10" s="17">
        <v>0.319590496153003</v>
      </c>
      <c r="BB10" s="17"/>
      <c r="BC10" s="17">
        <v>0.39289871548741401</v>
      </c>
      <c r="BD10" s="17">
        <v>0.361342970400445</v>
      </c>
      <c r="BE10" s="17">
        <v>0.31369036595269101</v>
      </c>
      <c r="BF10" s="17"/>
      <c r="BG10" s="17">
        <v>0.37235547605866798</v>
      </c>
      <c r="BH10" s="17">
        <v>0.39558784448213402</v>
      </c>
      <c r="BI10" s="17">
        <v>0.30868871465297498</v>
      </c>
    </row>
    <row r="11" spans="2:61" x14ac:dyDescent="0.3">
      <c r="B11" s="18" t="s">
        <v>85</v>
      </c>
      <c r="C11" s="19">
        <v>8.4227957244171398E-2</v>
      </c>
      <c r="D11" s="19">
        <v>7.5580944229682104E-2</v>
      </c>
      <c r="E11" s="19">
        <v>9.24735800954673E-2</v>
      </c>
      <c r="F11" s="19"/>
      <c r="G11" s="19">
        <v>5.2112854093779901E-2</v>
      </c>
      <c r="H11" s="19">
        <v>0.117498424325841</v>
      </c>
      <c r="I11" s="19"/>
      <c r="J11" s="19">
        <v>4.8275786328085497E-2</v>
      </c>
      <c r="K11" s="19">
        <v>6.0994240944355099E-2</v>
      </c>
      <c r="L11" s="19">
        <v>8.7272116961987597E-2</v>
      </c>
      <c r="M11" s="19">
        <v>9.4675530523329998E-2</v>
      </c>
      <c r="N11" s="19">
        <v>8.6963402174830506E-2</v>
      </c>
      <c r="O11" s="19">
        <v>0.101865902188817</v>
      </c>
      <c r="P11" s="19">
        <v>8.6452079081338007E-2</v>
      </c>
      <c r="Q11" s="19">
        <v>0.12072066151819399</v>
      </c>
      <c r="R11" s="19">
        <v>0.115614043029358</v>
      </c>
      <c r="S11" s="19"/>
      <c r="T11" s="19">
        <v>5.0154611448068702E-2</v>
      </c>
      <c r="U11" s="19">
        <v>0.115186025710345</v>
      </c>
      <c r="V11" s="19"/>
      <c r="W11" s="19">
        <v>8.9934534912113007E-2</v>
      </c>
      <c r="X11" s="19">
        <v>6.37608601632529E-2</v>
      </c>
      <c r="Y11" s="19"/>
      <c r="Z11" s="19">
        <v>7.9048684180281006E-2</v>
      </c>
      <c r="AA11" s="19">
        <v>8.88254801453357E-2</v>
      </c>
      <c r="AB11" s="19"/>
      <c r="AC11" s="19">
        <v>4.2083941701143802E-2</v>
      </c>
      <c r="AD11" s="19">
        <v>5.4011544463981001E-2</v>
      </c>
      <c r="AE11" s="19">
        <v>9.7515523849594304E-2</v>
      </c>
      <c r="AF11" s="19"/>
      <c r="AG11" s="19">
        <v>3.2798388189078202E-2</v>
      </c>
      <c r="AH11" s="19">
        <v>5.5187500405401699E-2</v>
      </c>
      <c r="AI11" s="19"/>
      <c r="AJ11" s="19">
        <v>3.0929923485946299E-2</v>
      </c>
      <c r="AK11" s="19">
        <v>5.1568897362743102E-2</v>
      </c>
      <c r="AL11" s="19"/>
      <c r="AM11" s="19">
        <v>9.1951852239953905E-2</v>
      </c>
      <c r="AN11" s="19">
        <v>7.4137118957806503E-2</v>
      </c>
      <c r="AO11" s="19">
        <v>3.4576398944928199E-2</v>
      </c>
      <c r="AP11" s="19"/>
      <c r="AQ11" s="19">
        <v>4.5748528041480503E-2</v>
      </c>
      <c r="AR11" s="19">
        <v>6.9749852884230801E-2</v>
      </c>
      <c r="AS11" s="19">
        <v>3.5837457690981699E-2</v>
      </c>
      <c r="AT11" s="19">
        <v>1.55585407196842E-2</v>
      </c>
      <c r="AU11" s="19">
        <v>0.102665074039914</v>
      </c>
      <c r="AV11" s="19"/>
      <c r="AW11" s="19">
        <v>5.0223007769158202E-2</v>
      </c>
      <c r="AX11" s="19">
        <v>6.6277131775664799E-2</v>
      </c>
      <c r="AY11" s="19">
        <v>9.3112989710393099E-2</v>
      </c>
      <c r="AZ11" s="19">
        <v>0.13685690652406199</v>
      </c>
      <c r="BA11" s="19">
        <v>0.106743561275285</v>
      </c>
      <c r="BB11" s="19"/>
      <c r="BC11" s="19">
        <v>5.1191862896038498E-2</v>
      </c>
      <c r="BD11" s="19">
        <v>8.0559481256367596E-2</v>
      </c>
      <c r="BE11" s="19">
        <v>0.11932265203876199</v>
      </c>
      <c r="BF11" s="19"/>
      <c r="BG11" s="19">
        <v>7.3669561997234498E-2</v>
      </c>
      <c r="BH11" s="19">
        <v>0.125315519404747</v>
      </c>
      <c r="BI11" s="19">
        <v>0.11159811608313799</v>
      </c>
    </row>
    <row r="12" spans="2:61" x14ac:dyDescent="0.3">
      <c r="B12" s="16"/>
    </row>
    <row r="13" spans="2:61" x14ac:dyDescent="0.3">
      <c r="B13" t="s">
        <v>81</v>
      </c>
    </row>
    <row r="14" spans="2:61" x14ac:dyDescent="0.3">
      <c r="B14" t="s">
        <v>82</v>
      </c>
    </row>
    <row r="16" spans="2:61" x14ac:dyDescent="0.3">
      <c r="B1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72" x14ac:dyDescent="0.3">
      <c r="B9" s="18" t="s">
        <v>182</v>
      </c>
      <c r="C9" s="17">
        <v>0.55421256692547305</v>
      </c>
      <c r="D9" s="17">
        <v>0.54176801745069703</v>
      </c>
      <c r="E9" s="17">
        <v>0.56598923673607304</v>
      </c>
      <c r="F9" s="17"/>
      <c r="G9" s="17">
        <v>0.580110917619447</v>
      </c>
      <c r="H9" s="17">
        <v>0.52646134546601797</v>
      </c>
      <c r="I9" s="17"/>
      <c r="J9" s="17">
        <v>0.57633920909515002</v>
      </c>
      <c r="K9" s="17">
        <v>0.56691191399323704</v>
      </c>
      <c r="L9" s="17">
        <v>0.56693423828327405</v>
      </c>
      <c r="M9" s="17">
        <v>0.52665164311125001</v>
      </c>
      <c r="N9" s="17">
        <v>0.53334079954791402</v>
      </c>
      <c r="O9" s="17">
        <v>0.51701453536060205</v>
      </c>
      <c r="P9" s="17">
        <v>0.56647734739301503</v>
      </c>
      <c r="Q9" s="17">
        <v>0.57894990078842401</v>
      </c>
      <c r="R9" s="17">
        <v>0.55021865400050496</v>
      </c>
      <c r="S9" s="17"/>
      <c r="T9" s="17">
        <v>0.59013524055058597</v>
      </c>
      <c r="U9" s="17">
        <v>0.52157425203179997</v>
      </c>
      <c r="V9" s="17"/>
      <c r="W9" s="17">
        <v>0.55496663212804898</v>
      </c>
      <c r="X9" s="17">
        <v>0.55150805178443696</v>
      </c>
      <c r="Y9" s="17"/>
      <c r="Z9" s="17">
        <v>0.55410178858479797</v>
      </c>
      <c r="AA9" s="17">
        <v>0.55540147021087705</v>
      </c>
      <c r="AB9" s="17"/>
      <c r="AC9" s="17">
        <v>0.62516606774004801</v>
      </c>
      <c r="AD9" s="17">
        <v>0.55726670466666905</v>
      </c>
      <c r="AE9" s="17">
        <v>0.53707314648424798</v>
      </c>
      <c r="AF9" s="17"/>
      <c r="AG9" s="17">
        <v>0.60345635856060797</v>
      </c>
      <c r="AH9" s="17">
        <v>0.61051800859414396</v>
      </c>
      <c r="AI9" s="17"/>
      <c r="AJ9" s="17">
        <v>0.500380449142107</v>
      </c>
      <c r="AK9" s="17">
        <v>0.65937146434264804</v>
      </c>
      <c r="AL9" s="17"/>
      <c r="AM9" s="17">
        <v>0.55205183057224705</v>
      </c>
      <c r="AN9" s="17">
        <v>0.57986067146297704</v>
      </c>
      <c r="AO9" s="17">
        <v>0.57558583449372203</v>
      </c>
      <c r="AP9" s="17"/>
      <c r="AQ9" s="17">
        <v>0.66785438479915404</v>
      </c>
      <c r="AR9" s="17">
        <v>0.609323390753853</v>
      </c>
      <c r="AS9" s="17">
        <v>0.50392658565700799</v>
      </c>
      <c r="AT9" s="17">
        <v>0.50318434194261996</v>
      </c>
      <c r="AU9" s="17">
        <v>0.54133382018210097</v>
      </c>
      <c r="AV9" s="17"/>
      <c r="AW9" s="17">
        <v>0.60576269936877603</v>
      </c>
      <c r="AX9" s="17">
        <v>0.56129577545217701</v>
      </c>
      <c r="AY9" s="17">
        <v>0.52560983247092397</v>
      </c>
      <c r="AZ9" s="17">
        <v>0.52791820922648003</v>
      </c>
      <c r="BA9" s="17">
        <v>0.52847706226880498</v>
      </c>
      <c r="BB9" s="17"/>
      <c r="BC9" s="17">
        <v>0.62774786472298605</v>
      </c>
      <c r="BD9" s="17">
        <v>0.552775242126892</v>
      </c>
      <c r="BE9" s="17">
        <v>0.46624190393031101</v>
      </c>
      <c r="BF9" s="17"/>
      <c r="BG9" s="17">
        <v>0.56167796852451002</v>
      </c>
      <c r="BH9" s="17">
        <v>0.51075640714878701</v>
      </c>
      <c r="BI9" s="17">
        <v>0.53877439772249602</v>
      </c>
    </row>
    <row r="10" spans="2:61" ht="43.2" x14ac:dyDescent="0.3">
      <c r="B10" s="18" t="s">
        <v>183</v>
      </c>
      <c r="C10" s="17">
        <v>0.17673487766475601</v>
      </c>
      <c r="D10" s="17">
        <v>0.19853551601736899</v>
      </c>
      <c r="E10" s="17">
        <v>0.15519933669267699</v>
      </c>
      <c r="F10" s="17"/>
      <c r="G10" s="17">
        <v>0.194014199334094</v>
      </c>
      <c r="H10" s="17">
        <v>0.157973148264035</v>
      </c>
      <c r="I10" s="17"/>
      <c r="J10" s="17">
        <v>0.21797511344239801</v>
      </c>
      <c r="K10" s="17">
        <v>0.16589554402524201</v>
      </c>
      <c r="L10" s="17">
        <v>0.14688499935494101</v>
      </c>
      <c r="M10" s="17">
        <v>0.180732979554692</v>
      </c>
      <c r="N10" s="17">
        <v>0.20329527397497699</v>
      </c>
      <c r="O10" s="17">
        <v>0.174414711146678</v>
      </c>
      <c r="P10" s="17">
        <v>0.150117323131196</v>
      </c>
      <c r="Q10" s="17">
        <v>0.13643793289275599</v>
      </c>
      <c r="R10" s="17">
        <v>0.17448729762769899</v>
      </c>
      <c r="S10" s="17"/>
      <c r="T10" s="17">
        <v>0.19431671682003501</v>
      </c>
      <c r="U10" s="17">
        <v>0.16076052094653001</v>
      </c>
      <c r="V10" s="17"/>
      <c r="W10" s="17">
        <v>0.16545066107598799</v>
      </c>
      <c r="X10" s="17">
        <v>0.21720662270064101</v>
      </c>
      <c r="Y10" s="17"/>
      <c r="Z10" s="17">
        <v>0.185531526789877</v>
      </c>
      <c r="AA10" s="17">
        <v>0.16705056786105099</v>
      </c>
      <c r="AB10" s="17"/>
      <c r="AC10" s="17">
        <v>0.17103471196820899</v>
      </c>
      <c r="AD10" s="17">
        <v>0.201044939355633</v>
      </c>
      <c r="AE10" s="17">
        <v>0.174202039711849</v>
      </c>
      <c r="AF10" s="17"/>
      <c r="AG10" s="17">
        <v>0.18390803602709199</v>
      </c>
      <c r="AH10" s="17">
        <v>0.17559479689596</v>
      </c>
      <c r="AI10" s="17"/>
      <c r="AJ10" s="17">
        <v>0.20358522671062401</v>
      </c>
      <c r="AK10" s="17">
        <v>0.16833562256294299</v>
      </c>
      <c r="AL10" s="17"/>
      <c r="AM10" s="17">
        <v>0.17435959697141501</v>
      </c>
      <c r="AN10" s="17">
        <v>0.131500756738335</v>
      </c>
      <c r="AO10" s="17">
        <v>0.21050446975116399</v>
      </c>
      <c r="AP10" s="17"/>
      <c r="AQ10" s="17">
        <v>0.17425275135644699</v>
      </c>
      <c r="AR10" s="17">
        <v>0.20929850539202899</v>
      </c>
      <c r="AS10" s="17">
        <v>0.197703957717905</v>
      </c>
      <c r="AT10" s="17">
        <v>0.23792817993241</v>
      </c>
      <c r="AU10" s="17">
        <v>7.8126948572190796E-2</v>
      </c>
      <c r="AV10" s="17"/>
      <c r="AW10" s="17">
        <v>0.18603436508761101</v>
      </c>
      <c r="AX10" s="17">
        <v>0.187830203252974</v>
      </c>
      <c r="AY10" s="17">
        <v>0.17895325664622799</v>
      </c>
      <c r="AZ10" s="17">
        <v>0.177246573878098</v>
      </c>
      <c r="BA10" s="17">
        <v>0.121562320950677</v>
      </c>
      <c r="BB10" s="17"/>
      <c r="BC10" s="17">
        <v>0.158373189908806</v>
      </c>
      <c r="BD10" s="17">
        <v>0.18428977571263599</v>
      </c>
      <c r="BE10" s="17">
        <v>0.20910000265322701</v>
      </c>
      <c r="BF10" s="17"/>
      <c r="BG10" s="17">
        <v>0.18361540425314801</v>
      </c>
      <c r="BH10" s="17">
        <v>0.190036426618992</v>
      </c>
      <c r="BI10" s="17">
        <v>0.141543601603945</v>
      </c>
    </row>
    <row r="11" spans="2:61" ht="43.2" x14ac:dyDescent="0.3">
      <c r="B11" s="18" t="s">
        <v>184</v>
      </c>
      <c r="C11" s="17">
        <v>4.4632078819697302E-2</v>
      </c>
      <c r="D11" s="17">
        <v>5.7220657090332597E-2</v>
      </c>
      <c r="E11" s="17">
        <v>3.2110578785566203E-2</v>
      </c>
      <c r="F11" s="17"/>
      <c r="G11" s="17">
        <v>4.7114877247804901E-2</v>
      </c>
      <c r="H11" s="17">
        <v>4.2251373335986102E-2</v>
      </c>
      <c r="I11" s="17"/>
      <c r="J11" s="17">
        <v>4.5255868689409097E-2</v>
      </c>
      <c r="K11" s="17">
        <v>3.2547675829702798E-2</v>
      </c>
      <c r="L11" s="17">
        <v>3.5574203853346198E-2</v>
      </c>
      <c r="M11" s="17">
        <v>5.40414618181249E-2</v>
      </c>
      <c r="N11" s="17">
        <v>4.11542524600551E-2</v>
      </c>
      <c r="O11" s="17">
        <v>5.0179636958386301E-2</v>
      </c>
      <c r="P11" s="17">
        <v>4.4447461978829997E-2</v>
      </c>
      <c r="Q11" s="17">
        <v>5.8832093101606801E-2</v>
      </c>
      <c r="R11" s="17">
        <v>4.9648352911607997E-2</v>
      </c>
      <c r="S11" s="17"/>
      <c r="T11" s="17">
        <v>4.7837857764986801E-2</v>
      </c>
      <c r="U11" s="17">
        <v>4.1719399663691502E-2</v>
      </c>
      <c r="V11" s="17"/>
      <c r="W11" s="17">
        <v>4.3980855266954999E-2</v>
      </c>
      <c r="X11" s="17">
        <v>4.6967744160806402E-2</v>
      </c>
      <c r="Y11" s="17"/>
      <c r="Z11" s="17">
        <v>4.83265292794057E-2</v>
      </c>
      <c r="AA11" s="17">
        <v>4.0353798149255597E-2</v>
      </c>
      <c r="AB11" s="17"/>
      <c r="AC11" s="17">
        <v>2.8247460440011501E-2</v>
      </c>
      <c r="AD11" s="17">
        <v>7.6394511864548306E-2</v>
      </c>
      <c r="AE11" s="17">
        <v>4.5756238250123697E-2</v>
      </c>
      <c r="AF11" s="17"/>
      <c r="AG11" s="17">
        <v>2.9346941358493299E-2</v>
      </c>
      <c r="AH11" s="17">
        <v>5.3790149608173798E-2</v>
      </c>
      <c r="AI11" s="17"/>
      <c r="AJ11" s="17">
        <v>4.8256562305979599E-2</v>
      </c>
      <c r="AK11" s="17">
        <v>3.8771369041356099E-2</v>
      </c>
      <c r="AL11" s="17"/>
      <c r="AM11" s="17">
        <v>4.4183243782594299E-2</v>
      </c>
      <c r="AN11" s="17">
        <v>5.3729061368058197E-2</v>
      </c>
      <c r="AO11" s="17">
        <v>5.14090449036761E-2</v>
      </c>
      <c r="AP11" s="17"/>
      <c r="AQ11" s="17">
        <v>3.7361725114787199E-2</v>
      </c>
      <c r="AR11" s="17">
        <v>6.77402806683816E-2</v>
      </c>
      <c r="AS11" s="17">
        <v>5.0448422395994001E-2</v>
      </c>
      <c r="AT11" s="17">
        <v>4.8586853359841697E-2</v>
      </c>
      <c r="AU11" s="17">
        <v>3.76325115486374E-2</v>
      </c>
      <c r="AV11" s="17"/>
      <c r="AW11" s="17">
        <v>4.1730679705285302E-2</v>
      </c>
      <c r="AX11" s="17">
        <v>3.6266334891616299E-2</v>
      </c>
      <c r="AY11" s="17">
        <v>6.2445720495309401E-2</v>
      </c>
      <c r="AZ11" s="17">
        <v>4.5287343637736399E-2</v>
      </c>
      <c r="BA11" s="17">
        <v>3.8628326970957798E-2</v>
      </c>
      <c r="BB11" s="17"/>
      <c r="BC11" s="17">
        <v>3.5698813028818402E-2</v>
      </c>
      <c r="BD11" s="17">
        <v>4.1045882015656503E-2</v>
      </c>
      <c r="BE11" s="17">
        <v>6.68049535632525E-2</v>
      </c>
      <c r="BF11" s="17"/>
      <c r="BG11" s="17">
        <v>4.5491088692320499E-2</v>
      </c>
      <c r="BH11" s="17">
        <v>4.5881363118908398E-2</v>
      </c>
      <c r="BI11" s="17">
        <v>4.05085336322085E-2</v>
      </c>
    </row>
    <row r="12" spans="2:61" ht="72" x14ac:dyDescent="0.3">
      <c r="B12" s="18" t="s">
        <v>185</v>
      </c>
      <c r="C12" s="17">
        <v>0.121972415853372</v>
      </c>
      <c r="D12" s="17">
        <v>0.112429960318071</v>
      </c>
      <c r="E12" s="17">
        <v>0.13169737059165901</v>
      </c>
      <c r="F12" s="17"/>
      <c r="G12" s="17">
        <v>0.113003772788349</v>
      </c>
      <c r="H12" s="17">
        <v>0.131640633619138</v>
      </c>
      <c r="I12" s="17"/>
      <c r="J12" s="17">
        <v>0.106356271496578</v>
      </c>
      <c r="K12" s="17">
        <v>0.1388410957416</v>
      </c>
      <c r="L12" s="17">
        <v>0.14011154754965399</v>
      </c>
      <c r="M12" s="17">
        <v>0.115418401188235</v>
      </c>
      <c r="N12" s="17">
        <v>0.11854904672977901</v>
      </c>
      <c r="O12" s="17">
        <v>0.14781672691574799</v>
      </c>
      <c r="P12" s="17">
        <v>0.121076653205202</v>
      </c>
      <c r="Q12" s="17">
        <v>0.112101286717895</v>
      </c>
      <c r="R12" s="17">
        <v>9.9322730939340506E-2</v>
      </c>
      <c r="S12" s="17"/>
      <c r="T12" s="17">
        <v>0.10917344846850401</v>
      </c>
      <c r="U12" s="17">
        <v>0.13360119193448</v>
      </c>
      <c r="V12" s="17"/>
      <c r="W12" s="17">
        <v>0.12423710453070901</v>
      </c>
      <c r="X12" s="17">
        <v>0.113849928836762</v>
      </c>
      <c r="Y12" s="17"/>
      <c r="Z12" s="17">
        <v>0.12135648315372</v>
      </c>
      <c r="AA12" s="17">
        <v>0.121445222341487</v>
      </c>
      <c r="AB12" s="17"/>
      <c r="AC12" s="17">
        <v>0.115582786126816</v>
      </c>
      <c r="AD12" s="17">
        <v>9.8281231311904096E-2</v>
      </c>
      <c r="AE12" s="17">
        <v>0.12850746951556399</v>
      </c>
      <c r="AF12" s="17"/>
      <c r="AG12" s="17">
        <v>0.13476753155079499</v>
      </c>
      <c r="AH12" s="17">
        <v>8.7333014540335305E-2</v>
      </c>
      <c r="AI12" s="17"/>
      <c r="AJ12" s="17">
        <v>0.181310110458093</v>
      </c>
      <c r="AK12" s="17">
        <v>7.3858541278636697E-2</v>
      </c>
      <c r="AL12" s="17"/>
      <c r="AM12" s="17">
        <v>0.117655926483833</v>
      </c>
      <c r="AN12" s="17">
        <v>0.13035164905079299</v>
      </c>
      <c r="AO12" s="17">
        <v>0.12332643759517101</v>
      </c>
      <c r="AP12" s="17"/>
      <c r="AQ12" s="17">
        <v>6.4458595040835107E-2</v>
      </c>
      <c r="AR12" s="17">
        <v>8.4385089956940704E-2</v>
      </c>
      <c r="AS12" s="17">
        <v>0.17142728360946899</v>
      </c>
      <c r="AT12" s="17">
        <v>0.17135349855169499</v>
      </c>
      <c r="AU12" s="17">
        <v>0.229048946198361</v>
      </c>
      <c r="AV12" s="17"/>
      <c r="AW12" s="17">
        <v>0.102434145567268</v>
      </c>
      <c r="AX12" s="17">
        <v>0.11913725894612399</v>
      </c>
      <c r="AY12" s="17">
        <v>0.12163946466428099</v>
      </c>
      <c r="AZ12" s="17">
        <v>0.12652364928653101</v>
      </c>
      <c r="BA12" s="17">
        <v>0.16201696153762299</v>
      </c>
      <c r="BB12" s="17"/>
      <c r="BC12" s="17">
        <v>0.112030703138487</v>
      </c>
      <c r="BD12" s="17">
        <v>0.120616562470412</v>
      </c>
      <c r="BE12" s="17">
        <v>0.12694493830048301</v>
      </c>
      <c r="BF12" s="17"/>
      <c r="BG12" s="17">
        <v>0.11680848247664</v>
      </c>
      <c r="BH12" s="17">
        <v>0.13187786897244799</v>
      </c>
      <c r="BI12" s="17">
        <v>0.140711968971033</v>
      </c>
    </row>
    <row r="13" spans="2:61" x14ac:dyDescent="0.3">
      <c r="B13" s="18" t="s">
        <v>85</v>
      </c>
      <c r="C13" s="19">
        <v>0.102448060736702</v>
      </c>
      <c r="D13" s="19">
        <v>9.00458491235301E-2</v>
      </c>
      <c r="E13" s="19">
        <v>0.115003477194025</v>
      </c>
      <c r="F13" s="19"/>
      <c r="G13" s="19">
        <v>6.5756233010304505E-2</v>
      </c>
      <c r="H13" s="19">
        <v>0.14167349931482201</v>
      </c>
      <c r="I13" s="19"/>
      <c r="J13" s="19">
        <v>5.4073537276464599E-2</v>
      </c>
      <c r="K13" s="19">
        <v>9.5803770410218897E-2</v>
      </c>
      <c r="L13" s="19">
        <v>0.110495010958786</v>
      </c>
      <c r="M13" s="19">
        <v>0.123155514327698</v>
      </c>
      <c r="N13" s="19">
        <v>0.103660627287275</v>
      </c>
      <c r="O13" s="19">
        <v>0.110574389618586</v>
      </c>
      <c r="P13" s="19">
        <v>0.11788121429175701</v>
      </c>
      <c r="Q13" s="19">
        <v>0.11367878649931901</v>
      </c>
      <c r="R13" s="19">
        <v>0.12632296452084801</v>
      </c>
      <c r="S13" s="19"/>
      <c r="T13" s="19">
        <v>5.8536736395888501E-2</v>
      </c>
      <c r="U13" s="19">
        <v>0.14234463542349801</v>
      </c>
      <c r="V13" s="19"/>
      <c r="W13" s="19">
        <v>0.111364746998299</v>
      </c>
      <c r="X13" s="19">
        <v>7.0467652517353693E-2</v>
      </c>
      <c r="Y13" s="19"/>
      <c r="Z13" s="19">
        <v>9.0683672192199596E-2</v>
      </c>
      <c r="AA13" s="19">
        <v>0.115748941437329</v>
      </c>
      <c r="AB13" s="19"/>
      <c r="AC13" s="19">
        <v>5.9968973724915199E-2</v>
      </c>
      <c r="AD13" s="19">
        <v>6.7012612801245194E-2</v>
      </c>
      <c r="AE13" s="19">
        <v>0.11446110603821601</v>
      </c>
      <c r="AF13" s="19"/>
      <c r="AG13" s="19">
        <v>4.8521132503012203E-2</v>
      </c>
      <c r="AH13" s="19">
        <v>7.27640303613869E-2</v>
      </c>
      <c r="AI13" s="19"/>
      <c r="AJ13" s="19">
        <v>6.6467651383196297E-2</v>
      </c>
      <c r="AK13" s="19">
        <v>5.9663002774416399E-2</v>
      </c>
      <c r="AL13" s="19"/>
      <c r="AM13" s="19">
        <v>0.11174940218991</v>
      </c>
      <c r="AN13" s="19">
        <v>0.104557861379837</v>
      </c>
      <c r="AO13" s="19">
        <v>3.9174213256267403E-2</v>
      </c>
      <c r="AP13" s="19"/>
      <c r="AQ13" s="19">
        <v>5.6072543688776198E-2</v>
      </c>
      <c r="AR13" s="19">
        <v>2.9252733228795898E-2</v>
      </c>
      <c r="AS13" s="19">
        <v>7.6493750619623893E-2</v>
      </c>
      <c r="AT13" s="19">
        <v>3.8947126213433901E-2</v>
      </c>
      <c r="AU13" s="19">
        <v>0.11385777349871</v>
      </c>
      <c r="AV13" s="19"/>
      <c r="AW13" s="19">
        <v>6.4038110271059295E-2</v>
      </c>
      <c r="AX13" s="19">
        <v>9.54704274571085E-2</v>
      </c>
      <c r="AY13" s="19">
        <v>0.11135172572325799</v>
      </c>
      <c r="AZ13" s="19">
        <v>0.12302422397115401</v>
      </c>
      <c r="BA13" s="19">
        <v>0.149315328271938</v>
      </c>
      <c r="BB13" s="19"/>
      <c r="BC13" s="19">
        <v>6.6149429200902804E-2</v>
      </c>
      <c r="BD13" s="19">
        <v>0.101272537674404</v>
      </c>
      <c r="BE13" s="19">
        <v>0.13090820155272601</v>
      </c>
      <c r="BF13" s="19"/>
      <c r="BG13" s="19">
        <v>9.2407056053381301E-2</v>
      </c>
      <c r="BH13" s="19">
        <v>0.12144793414086399</v>
      </c>
      <c r="BI13" s="19">
        <v>0.13846149807031799</v>
      </c>
    </row>
    <row r="14" spans="2:61" x14ac:dyDescent="0.3">
      <c r="B14" s="16"/>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43.2" x14ac:dyDescent="0.3">
      <c r="B9" s="18" t="s">
        <v>186</v>
      </c>
      <c r="C9" s="17">
        <v>6.3438937819157395E-2</v>
      </c>
      <c r="D9" s="17">
        <v>6.9964067350203593E-2</v>
      </c>
      <c r="E9" s="17">
        <v>5.7008940809243E-2</v>
      </c>
      <c r="F9" s="17"/>
      <c r="G9" s="17">
        <v>7.0599801808217705E-2</v>
      </c>
      <c r="H9" s="17">
        <v>5.6226194197898101E-2</v>
      </c>
      <c r="I9" s="17"/>
      <c r="J9" s="17">
        <v>7.6311435217221002E-2</v>
      </c>
      <c r="K9" s="17">
        <v>6.7215179624381199E-2</v>
      </c>
      <c r="L9" s="17">
        <v>8.3822701305998795E-2</v>
      </c>
      <c r="M9" s="17">
        <v>5.5395573521732203E-2</v>
      </c>
      <c r="N9" s="17">
        <v>5.6758144709720501E-2</v>
      </c>
      <c r="O9" s="17">
        <v>6.3312265863474701E-2</v>
      </c>
      <c r="P9" s="17">
        <v>5.3532143864575103E-2</v>
      </c>
      <c r="Q9" s="17">
        <v>5.59982830290831E-2</v>
      </c>
      <c r="R9" s="17">
        <v>4.8625297273347398E-2</v>
      </c>
      <c r="S9" s="17"/>
      <c r="T9" s="17">
        <v>7.5390649537409704E-2</v>
      </c>
      <c r="U9" s="17">
        <v>5.2579954029430997E-2</v>
      </c>
      <c r="V9" s="17"/>
      <c r="W9" s="17">
        <v>6.4781306441481695E-2</v>
      </c>
      <c r="X9" s="17">
        <v>5.8624425424831102E-2</v>
      </c>
      <c r="Y9" s="17"/>
      <c r="Z9" s="17">
        <v>6.7701719382062306E-2</v>
      </c>
      <c r="AA9" s="17">
        <v>5.9253330344152699E-2</v>
      </c>
      <c r="AB9" s="17"/>
      <c r="AC9" s="17">
        <v>5.3401626395452102E-2</v>
      </c>
      <c r="AD9" s="17">
        <v>6.6162518743366205E-2</v>
      </c>
      <c r="AE9" s="17">
        <v>6.4704176967868204E-2</v>
      </c>
      <c r="AF9" s="17"/>
      <c r="AG9" s="17">
        <v>6.0081985491748598E-2</v>
      </c>
      <c r="AH9" s="17">
        <v>5.5828011833435602E-2</v>
      </c>
      <c r="AI9" s="17"/>
      <c r="AJ9" s="17">
        <v>9.1829541452685806E-2</v>
      </c>
      <c r="AK9" s="17">
        <v>4.0366338741526002E-2</v>
      </c>
      <c r="AL9" s="17"/>
      <c r="AM9" s="17">
        <v>5.92744663114909E-2</v>
      </c>
      <c r="AN9" s="17">
        <v>7.2882508985889202E-2</v>
      </c>
      <c r="AO9" s="17">
        <v>8.9689868553376101E-2</v>
      </c>
      <c r="AP9" s="17"/>
      <c r="AQ9" s="17">
        <v>3.9440096460364199E-2</v>
      </c>
      <c r="AR9" s="17">
        <v>6.9055562339899706E-2</v>
      </c>
      <c r="AS9" s="17">
        <v>8.1067965342338205E-2</v>
      </c>
      <c r="AT9" s="17">
        <v>0.12498125170395501</v>
      </c>
      <c r="AU9" s="17">
        <v>3.0015669385293701E-2</v>
      </c>
      <c r="AV9" s="17"/>
      <c r="AW9" s="17">
        <v>6.4358676816475793E-2</v>
      </c>
      <c r="AX9" s="17">
        <v>5.8464760412944197E-2</v>
      </c>
      <c r="AY9" s="17">
        <v>7.6959164644560998E-2</v>
      </c>
      <c r="AZ9" s="17">
        <v>4.9196407498320903E-2</v>
      </c>
      <c r="BA9" s="17">
        <v>7.0688908904085704E-2</v>
      </c>
      <c r="BB9" s="17"/>
      <c r="BC9" s="17">
        <v>7.5022094369184195E-2</v>
      </c>
      <c r="BD9" s="17">
        <v>5.7583638297118003E-2</v>
      </c>
      <c r="BE9" s="17">
        <v>5.8632156552050702E-2</v>
      </c>
      <c r="BF9" s="17"/>
      <c r="BG9" s="17">
        <v>6.8974198719668298E-2</v>
      </c>
      <c r="BH9" s="17">
        <v>5.3268870748643303E-2</v>
      </c>
      <c r="BI9" s="17">
        <v>4.3932592282975698E-2</v>
      </c>
    </row>
    <row r="10" spans="2:61" ht="43.2" x14ac:dyDescent="0.3">
      <c r="B10" s="18" t="s">
        <v>187</v>
      </c>
      <c r="C10" s="17">
        <v>0.39083274236900201</v>
      </c>
      <c r="D10" s="17">
        <v>0.451560232537978</v>
      </c>
      <c r="E10" s="17">
        <v>0.330691722548417</v>
      </c>
      <c r="F10" s="17"/>
      <c r="G10" s="17">
        <v>0.46252771844321</v>
      </c>
      <c r="H10" s="17">
        <v>0.31607992885528502</v>
      </c>
      <c r="I10" s="17"/>
      <c r="J10" s="17">
        <v>0.57705744216557897</v>
      </c>
      <c r="K10" s="17">
        <v>0.36558960234723198</v>
      </c>
      <c r="L10" s="17">
        <v>0.31763730515155097</v>
      </c>
      <c r="M10" s="17">
        <v>0.37700660861880703</v>
      </c>
      <c r="N10" s="17">
        <v>0.37133908366919</v>
      </c>
      <c r="O10" s="17">
        <v>0.34843415344499301</v>
      </c>
      <c r="P10" s="17">
        <v>0.33784314320401598</v>
      </c>
      <c r="Q10" s="17">
        <v>0.375690486150693</v>
      </c>
      <c r="R10" s="17">
        <v>0.33940502817961699</v>
      </c>
      <c r="S10" s="17"/>
      <c r="T10" s="17">
        <v>0.49280371831497</v>
      </c>
      <c r="U10" s="17">
        <v>0.29818482708095001</v>
      </c>
      <c r="V10" s="17"/>
      <c r="W10" s="17">
        <v>0.35263666480069</v>
      </c>
      <c r="X10" s="17">
        <v>0.52782602857146699</v>
      </c>
      <c r="Y10" s="17"/>
      <c r="Z10" s="17">
        <v>0.39568004504960302</v>
      </c>
      <c r="AA10" s="17">
        <v>0.38776841634983</v>
      </c>
      <c r="AB10" s="17"/>
      <c r="AC10" s="17">
        <v>0.314562808243397</v>
      </c>
      <c r="AD10" s="17">
        <v>0.325228034545676</v>
      </c>
      <c r="AE10" s="17">
        <v>0.42923048839929701</v>
      </c>
      <c r="AF10" s="17"/>
      <c r="AG10" s="17">
        <v>0.36318662347075698</v>
      </c>
      <c r="AH10" s="17">
        <v>0.28258482912972999</v>
      </c>
      <c r="AI10" s="17"/>
      <c r="AJ10" s="17">
        <v>0.452640422738255</v>
      </c>
      <c r="AK10" s="17">
        <v>0.25490956420911898</v>
      </c>
      <c r="AL10" s="17"/>
      <c r="AM10" s="17">
        <v>0.353646087927178</v>
      </c>
      <c r="AN10" s="17">
        <v>0.39562588956693601</v>
      </c>
      <c r="AO10" s="17">
        <v>0.60093331695490104</v>
      </c>
      <c r="AP10" s="17"/>
      <c r="AQ10" s="17">
        <v>0.25191308652314098</v>
      </c>
      <c r="AR10" s="17">
        <v>0.46804807785569102</v>
      </c>
      <c r="AS10" s="17">
        <v>0.40282007901918199</v>
      </c>
      <c r="AT10" s="17">
        <v>0.57820668358105698</v>
      </c>
      <c r="AU10" s="17">
        <v>0.16690967193896</v>
      </c>
      <c r="AV10" s="17"/>
      <c r="AW10" s="17">
        <v>0.473117292372152</v>
      </c>
      <c r="AX10" s="17">
        <v>0.40023997902967401</v>
      </c>
      <c r="AY10" s="17">
        <v>0.36975072132026798</v>
      </c>
      <c r="AZ10" s="17">
        <v>0.34484055274993802</v>
      </c>
      <c r="BA10" s="17">
        <v>0.31317428525753899</v>
      </c>
      <c r="BB10" s="17"/>
      <c r="BC10" s="17">
        <v>0.44775165321604998</v>
      </c>
      <c r="BD10" s="17">
        <v>0.39589905293057698</v>
      </c>
      <c r="BE10" s="17">
        <v>0.32762074956757498</v>
      </c>
      <c r="BF10" s="17"/>
      <c r="BG10" s="17">
        <v>0.41981933846355601</v>
      </c>
      <c r="BH10" s="17">
        <v>0.39394438730762898</v>
      </c>
      <c r="BI10" s="17">
        <v>0.262654117507578</v>
      </c>
    </row>
    <row r="11" spans="2:61" ht="28.8" x14ac:dyDescent="0.3">
      <c r="B11" s="18" t="s">
        <v>188</v>
      </c>
      <c r="C11" s="17">
        <v>0.41657820699396297</v>
      </c>
      <c r="D11" s="17">
        <v>0.35335149451200298</v>
      </c>
      <c r="E11" s="17">
        <v>0.47892996516796699</v>
      </c>
      <c r="F11" s="17"/>
      <c r="G11" s="17">
        <v>0.37452695613515702</v>
      </c>
      <c r="H11" s="17">
        <v>0.45905780182274802</v>
      </c>
      <c r="I11" s="17"/>
      <c r="J11" s="17">
        <v>0.28829885784933901</v>
      </c>
      <c r="K11" s="17">
        <v>0.43561678668336701</v>
      </c>
      <c r="L11" s="17">
        <v>0.45955002800968298</v>
      </c>
      <c r="M11" s="17">
        <v>0.41914250732007602</v>
      </c>
      <c r="N11" s="17">
        <v>0.44975958285544898</v>
      </c>
      <c r="O11" s="17">
        <v>0.44664144232439001</v>
      </c>
      <c r="P11" s="17">
        <v>0.43452122552904199</v>
      </c>
      <c r="Q11" s="17">
        <v>0.39741598749548601</v>
      </c>
      <c r="R11" s="17">
        <v>0.47213949385493797</v>
      </c>
      <c r="S11" s="17"/>
      <c r="T11" s="17">
        <v>0.35113699599741</v>
      </c>
      <c r="U11" s="17">
        <v>0.47603622155654501</v>
      </c>
      <c r="V11" s="17"/>
      <c r="W11" s="17">
        <v>0.451460221969744</v>
      </c>
      <c r="X11" s="17">
        <v>0.29147107125863497</v>
      </c>
      <c r="Y11" s="17"/>
      <c r="Z11" s="17">
        <v>0.425271806014971</v>
      </c>
      <c r="AA11" s="17">
        <v>0.40341905446367998</v>
      </c>
      <c r="AB11" s="17"/>
      <c r="AC11" s="17">
        <v>0.59269257350890003</v>
      </c>
      <c r="AD11" s="17">
        <v>0.54906387136774104</v>
      </c>
      <c r="AE11" s="17">
        <v>0.33890232770086398</v>
      </c>
      <c r="AF11" s="17"/>
      <c r="AG11" s="17">
        <v>0.55369350417132301</v>
      </c>
      <c r="AH11" s="17">
        <v>0.60183250896095497</v>
      </c>
      <c r="AI11" s="17"/>
      <c r="AJ11" s="17">
        <v>0.43078948533637501</v>
      </c>
      <c r="AK11" s="17">
        <v>0.65234450763604201</v>
      </c>
      <c r="AL11" s="17"/>
      <c r="AM11" s="17">
        <v>0.44449580343933998</v>
      </c>
      <c r="AN11" s="17">
        <v>0.36095760582234399</v>
      </c>
      <c r="AO11" s="17">
        <v>0.26598703403994201</v>
      </c>
      <c r="AP11" s="17"/>
      <c r="AQ11" s="17">
        <v>0.65925836393368598</v>
      </c>
      <c r="AR11" s="17">
        <v>0.41382240059426401</v>
      </c>
      <c r="AS11" s="17">
        <v>0.49538708222421202</v>
      </c>
      <c r="AT11" s="17">
        <v>0.26726487192165799</v>
      </c>
      <c r="AU11" s="17">
        <v>0.69853514367181502</v>
      </c>
      <c r="AV11" s="17"/>
      <c r="AW11" s="17">
        <v>0.361590557148318</v>
      </c>
      <c r="AX11" s="17">
        <v>0.42742930895021303</v>
      </c>
      <c r="AY11" s="17">
        <v>0.41068742273086301</v>
      </c>
      <c r="AZ11" s="17">
        <v>0.45149096573278702</v>
      </c>
      <c r="BA11" s="17">
        <v>0.45187512289982501</v>
      </c>
      <c r="BB11" s="17"/>
      <c r="BC11" s="17">
        <v>0.40791112471319102</v>
      </c>
      <c r="BD11" s="17">
        <v>0.42244097544991899</v>
      </c>
      <c r="BE11" s="17">
        <v>0.417219002519093</v>
      </c>
      <c r="BF11" s="17"/>
      <c r="BG11" s="17">
        <v>0.39305760008003598</v>
      </c>
      <c r="BH11" s="17">
        <v>0.42675375338991101</v>
      </c>
      <c r="BI11" s="17">
        <v>0.51428053261198003</v>
      </c>
    </row>
    <row r="12" spans="2:61" x14ac:dyDescent="0.3">
      <c r="B12" s="18" t="s">
        <v>85</v>
      </c>
      <c r="C12" s="19">
        <v>0.129150112817878</v>
      </c>
      <c r="D12" s="19">
        <v>0.12512420559981599</v>
      </c>
      <c r="E12" s="19">
        <v>0.133369371474373</v>
      </c>
      <c r="F12" s="19"/>
      <c r="G12" s="19">
        <v>9.2345523613415803E-2</v>
      </c>
      <c r="H12" s="19">
        <v>0.168636075124069</v>
      </c>
      <c r="I12" s="19"/>
      <c r="J12" s="19">
        <v>5.8332264767860402E-2</v>
      </c>
      <c r="K12" s="19">
        <v>0.13157843134502001</v>
      </c>
      <c r="L12" s="19">
        <v>0.13898996553276699</v>
      </c>
      <c r="M12" s="19">
        <v>0.14845531053938499</v>
      </c>
      <c r="N12" s="19">
        <v>0.12214318876564099</v>
      </c>
      <c r="O12" s="19">
        <v>0.14161213836714201</v>
      </c>
      <c r="P12" s="19">
        <v>0.174103487402367</v>
      </c>
      <c r="Q12" s="19">
        <v>0.17089524332473799</v>
      </c>
      <c r="R12" s="19">
        <v>0.13983018069209799</v>
      </c>
      <c r="S12" s="19"/>
      <c r="T12" s="19">
        <v>8.0668636150209694E-2</v>
      </c>
      <c r="U12" s="19">
        <v>0.17319899733307401</v>
      </c>
      <c r="V12" s="19"/>
      <c r="W12" s="19">
        <v>0.13112180678808399</v>
      </c>
      <c r="X12" s="19">
        <v>0.122078474745067</v>
      </c>
      <c r="Y12" s="19"/>
      <c r="Z12" s="19">
        <v>0.111346429553363</v>
      </c>
      <c r="AA12" s="19">
        <v>0.14955919884233701</v>
      </c>
      <c r="AB12" s="19"/>
      <c r="AC12" s="19">
        <v>3.9342991852251201E-2</v>
      </c>
      <c r="AD12" s="19">
        <v>5.9545575343216403E-2</v>
      </c>
      <c r="AE12" s="19">
        <v>0.167163006931971</v>
      </c>
      <c r="AF12" s="19"/>
      <c r="AG12" s="19">
        <v>2.30378868661716E-2</v>
      </c>
      <c r="AH12" s="19">
        <v>5.9754650075879698E-2</v>
      </c>
      <c r="AI12" s="19"/>
      <c r="AJ12" s="19">
        <v>2.47405504726841E-2</v>
      </c>
      <c r="AK12" s="19">
        <v>5.2379589413312798E-2</v>
      </c>
      <c r="AL12" s="19"/>
      <c r="AM12" s="19">
        <v>0.142583642321991</v>
      </c>
      <c r="AN12" s="19">
        <v>0.17053399562483099</v>
      </c>
      <c r="AO12" s="19">
        <v>4.33897804517809E-2</v>
      </c>
      <c r="AP12" s="19"/>
      <c r="AQ12" s="19">
        <v>4.9388453082808502E-2</v>
      </c>
      <c r="AR12" s="19">
        <v>4.9073959210145603E-2</v>
      </c>
      <c r="AS12" s="19">
        <v>2.0724873414267601E-2</v>
      </c>
      <c r="AT12" s="19">
        <v>2.95471927933296E-2</v>
      </c>
      <c r="AU12" s="19">
        <v>0.10453951500393099</v>
      </c>
      <c r="AV12" s="19"/>
      <c r="AW12" s="19">
        <v>0.100933473663054</v>
      </c>
      <c r="AX12" s="19">
        <v>0.113865951607169</v>
      </c>
      <c r="AY12" s="19">
        <v>0.142602691304307</v>
      </c>
      <c r="AZ12" s="19">
        <v>0.15447207401895399</v>
      </c>
      <c r="BA12" s="19">
        <v>0.16426168293855001</v>
      </c>
      <c r="BB12" s="19"/>
      <c r="BC12" s="19">
        <v>6.93151277015749E-2</v>
      </c>
      <c r="BD12" s="19">
        <v>0.124076333322386</v>
      </c>
      <c r="BE12" s="19">
        <v>0.19652809136127999</v>
      </c>
      <c r="BF12" s="19"/>
      <c r="BG12" s="19">
        <v>0.118148862736739</v>
      </c>
      <c r="BH12" s="19">
        <v>0.12603298855381601</v>
      </c>
      <c r="BI12" s="19">
        <v>0.179132757597466</v>
      </c>
    </row>
    <row r="13" spans="2:61" x14ac:dyDescent="0.3">
      <c r="B13" s="16"/>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43.2" x14ac:dyDescent="0.3">
      <c r="B9" s="18" t="s">
        <v>190</v>
      </c>
      <c r="C9" s="17">
        <v>0.13579075756863199</v>
      </c>
      <c r="D9" s="17">
        <v>0.15066490150714501</v>
      </c>
      <c r="E9" s="17">
        <v>0.121120261182351</v>
      </c>
      <c r="F9" s="17"/>
      <c r="G9" s="17">
        <v>0.160196636953476</v>
      </c>
      <c r="H9" s="17">
        <v>0.109954599527203</v>
      </c>
      <c r="I9" s="17"/>
      <c r="J9" s="17">
        <v>0.217659006892095</v>
      </c>
      <c r="K9" s="17">
        <v>0.114157318417447</v>
      </c>
      <c r="L9" s="17">
        <v>0.14447820666660099</v>
      </c>
      <c r="M9" s="17">
        <v>0.14036059265155701</v>
      </c>
      <c r="N9" s="17">
        <v>0.123496282108027</v>
      </c>
      <c r="O9" s="17">
        <v>9.7851905994759097E-2</v>
      </c>
      <c r="P9" s="17">
        <v>0.103566246383687</v>
      </c>
      <c r="Q9" s="17">
        <v>0.122630807163724</v>
      </c>
      <c r="R9" s="17">
        <v>0.11424976192592599</v>
      </c>
      <c r="S9" s="17"/>
      <c r="T9" s="17">
        <v>0.171344805934941</v>
      </c>
      <c r="U9" s="17">
        <v>0.103487365052956</v>
      </c>
      <c r="V9" s="17"/>
      <c r="W9" s="17">
        <v>0.12587730962514199</v>
      </c>
      <c r="X9" s="17">
        <v>0.17134613125711701</v>
      </c>
      <c r="Y9" s="17"/>
      <c r="Z9" s="17">
        <v>0.13947126286101699</v>
      </c>
      <c r="AA9" s="17">
        <v>0.13198983785641899</v>
      </c>
      <c r="AB9" s="17"/>
      <c r="AC9" s="17">
        <v>0.19458143028982899</v>
      </c>
      <c r="AD9" s="17">
        <v>0.13751486173101701</v>
      </c>
      <c r="AE9" s="17">
        <v>0.116362897268017</v>
      </c>
      <c r="AF9" s="17"/>
      <c r="AG9" s="17">
        <v>0.217442648878754</v>
      </c>
      <c r="AH9" s="17">
        <v>0.14794241492100099</v>
      </c>
      <c r="AI9" s="17"/>
      <c r="AJ9" s="17">
        <v>0.27435769087950201</v>
      </c>
      <c r="AK9" s="17">
        <v>0.125361558954903</v>
      </c>
      <c r="AL9" s="17"/>
      <c r="AM9" s="17">
        <v>9.4963852449661407E-2</v>
      </c>
      <c r="AN9" s="17">
        <v>0.122829708560952</v>
      </c>
      <c r="AO9" s="17">
        <v>0.27214022743692201</v>
      </c>
      <c r="AP9" s="17"/>
      <c r="AQ9" s="17">
        <v>9.75290467378713E-2</v>
      </c>
      <c r="AR9" s="17">
        <v>5.7129947797396101E-2</v>
      </c>
      <c r="AS9" s="17">
        <v>0.22525178044536101</v>
      </c>
      <c r="AT9" s="17">
        <v>0.377566334094602</v>
      </c>
      <c r="AU9" s="17">
        <v>0.46744439645419</v>
      </c>
      <c r="AV9" s="17"/>
      <c r="AW9" s="17">
        <v>0.16253338673564099</v>
      </c>
      <c r="AX9" s="17">
        <v>0.13654373729625</v>
      </c>
      <c r="AY9" s="17">
        <v>0.12376595590330799</v>
      </c>
      <c r="AZ9" s="17">
        <v>0.12653362513094801</v>
      </c>
      <c r="BA9" s="17">
        <v>0.118877296466555</v>
      </c>
      <c r="BB9" s="17"/>
      <c r="BC9" s="17">
        <v>0.171368217886219</v>
      </c>
      <c r="BD9" s="17">
        <v>0.116138791081097</v>
      </c>
      <c r="BE9" s="17">
        <v>7.74359636605811E-2</v>
      </c>
      <c r="BF9" s="17"/>
      <c r="BG9" s="17">
        <v>0.144609783751589</v>
      </c>
      <c r="BH9" s="17">
        <v>0.124334848219241</v>
      </c>
      <c r="BI9" s="17">
        <v>0.102776826801451</v>
      </c>
    </row>
    <row r="10" spans="2:61" ht="28.8" x14ac:dyDescent="0.3">
      <c r="B10" s="18" t="s">
        <v>191</v>
      </c>
      <c r="C10" s="17">
        <v>0.15080575860102799</v>
      </c>
      <c r="D10" s="17">
        <v>0.174647973155553</v>
      </c>
      <c r="E10" s="17">
        <v>0.12718984565449201</v>
      </c>
      <c r="F10" s="17"/>
      <c r="G10" s="17">
        <v>0.17315904353346501</v>
      </c>
      <c r="H10" s="17">
        <v>0.12760610663862501</v>
      </c>
      <c r="I10" s="17"/>
      <c r="J10" s="17">
        <v>0.19750003355749499</v>
      </c>
      <c r="K10" s="17">
        <v>0.12724810938719</v>
      </c>
      <c r="L10" s="17">
        <v>0.13964425820419701</v>
      </c>
      <c r="M10" s="17">
        <v>0.144377727032064</v>
      </c>
      <c r="N10" s="17">
        <v>0.14000921837796201</v>
      </c>
      <c r="O10" s="17">
        <v>0.16701496235737701</v>
      </c>
      <c r="P10" s="17">
        <v>0.139239396725784</v>
      </c>
      <c r="Q10" s="17">
        <v>0.13374697997472401</v>
      </c>
      <c r="R10" s="17">
        <v>0.14082574818651</v>
      </c>
      <c r="S10" s="17"/>
      <c r="T10" s="17">
        <v>0.17603407232477999</v>
      </c>
      <c r="U10" s="17">
        <v>0.127884033560591</v>
      </c>
      <c r="V10" s="17"/>
      <c r="W10" s="17">
        <v>0.14760488921307899</v>
      </c>
      <c r="X10" s="17">
        <v>0.162285932589467</v>
      </c>
      <c r="Y10" s="17"/>
      <c r="Z10" s="17">
        <v>0.16455472675638799</v>
      </c>
      <c r="AA10" s="17">
        <v>0.13466011141345499</v>
      </c>
      <c r="AB10" s="17"/>
      <c r="AC10" s="17">
        <v>0.21964061210951499</v>
      </c>
      <c r="AD10" s="17">
        <v>0.24850447902197101</v>
      </c>
      <c r="AE10" s="17">
        <v>0.11141807543442001</v>
      </c>
      <c r="AF10" s="17"/>
      <c r="AG10" s="17">
        <v>0.25157059079170901</v>
      </c>
      <c r="AH10" s="17">
        <v>0.20742768894331401</v>
      </c>
      <c r="AI10" s="17"/>
      <c r="AJ10" s="17">
        <v>0.285563581937615</v>
      </c>
      <c r="AK10" s="17">
        <v>0.20054978005333801</v>
      </c>
      <c r="AL10" s="17"/>
      <c r="AM10" s="17">
        <v>0.14318370527170099</v>
      </c>
      <c r="AN10" s="17">
        <v>0.104019462658796</v>
      </c>
      <c r="AO10" s="17">
        <v>0.21114070033605301</v>
      </c>
      <c r="AP10" s="17"/>
      <c r="AQ10" s="17">
        <v>0.196933323258624</v>
      </c>
      <c r="AR10" s="17">
        <v>0.37091144595653103</v>
      </c>
      <c r="AS10" s="17">
        <v>0.29379480713364498</v>
      </c>
      <c r="AT10" s="17">
        <v>0.29784044212760702</v>
      </c>
      <c r="AU10" s="17">
        <v>0.12066846078795899</v>
      </c>
      <c r="AV10" s="17"/>
      <c r="AW10" s="17">
        <v>0.177437168103248</v>
      </c>
      <c r="AX10" s="17">
        <v>0.155916392258824</v>
      </c>
      <c r="AY10" s="17">
        <v>0.15814477809136199</v>
      </c>
      <c r="AZ10" s="17">
        <v>0.13037659814658401</v>
      </c>
      <c r="BA10" s="17">
        <v>0.100252084598563</v>
      </c>
      <c r="BB10" s="17"/>
      <c r="BC10" s="17">
        <v>0.177374844874782</v>
      </c>
      <c r="BD10" s="17">
        <v>0.141877017606966</v>
      </c>
      <c r="BE10" s="17">
        <v>0.14800086644608501</v>
      </c>
      <c r="BF10" s="17"/>
      <c r="BG10" s="17">
        <v>0.15418844325762199</v>
      </c>
      <c r="BH10" s="17">
        <v>0.16269611941381101</v>
      </c>
      <c r="BI10" s="17">
        <v>0.13142216346560301</v>
      </c>
    </row>
    <row r="11" spans="2:61" ht="43.2" x14ac:dyDescent="0.3">
      <c r="B11" s="18" t="s">
        <v>192</v>
      </c>
      <c r="C11" s="17">
        <v>0.18561674897758601</v>
      </c>
      <c r="D11" s="17">
        <v>0.179468388878472</v>
      </c>
      <c r="E11" s="17">
        <v>0.19107268268022701</v>
      </c>
      <c r="F11" s="17"/>
      <c r="G11" s="17">
        <v>0.19845635448983501</v>
      </c>
      <c r="H11" s="17">
        <v>0.17156533703042401</v>
      </c>
      <c r="I11" s="17"/>
      <c r="J11" s="17">
        <v>0.216252298901318</v>
      </c>
      <c r="K11" s="17">
        <v>0.177120047511243</v>
      </c>
      <c r="L11" s="17">
        <v>0.188582841585269</v>
      </c>
      <c r="M11" s="17">
        <v>0.17455472023409699</v>
      </c>
      <c r="N11" s="17">
        <v>0.18693008629590299</v>
      </c>
      <c r="O11" s="17">
        <v>0.18968747355279</v>
      </c>
      <c r="P11" s="17">
        <v>0.17401357630502101</v>
      </c>
      <c r="Q11" s="17">
        <v>0.18655649314391101</v>
      </c>
      <c r="R11" s="17">
        <v>0.16750719352344701</v>
      </c>
      <c r="S11" s="17"/>
      <c r="T11" s="17">
        <v>0.205462836966949</v>
      </c>
      <c r="U11" s="17">
        <v>0.16758516046153599</v>
      </c>
      <c r="V11" s="17"/>
      <c r="W11" s="17">
        <v>0.17870156412574401</v>
      </c>
      <c r="X11" s="17">
        <v>0.210418612358897</v>
      </c>
      <c r="Y11" s="17"/>
      <c r="Z11" s="17">
        <v>0.18642924237769701</v>
      </c>
      <c r="AA11" s="17">
        <v>0.18516396606454999</v>
      </c>
      <c r="AB11" s="17"/>
      <c r="AC11" s="17">
        <v>0.20234159878681199</v>
      </c>
      <c r="AD11" s="17">
        <v>0.25377377128798601</v>
      </c>
      <c r="AE11" s="17">
        <v>0.172861325307647</v>
      </c>
      <c r="AF11" s="17"/>
      <c r="AG11" s="17">
        <v>0.211201241953378</v>
      </c>
      <c r="AH11" s="17">
        <v>0.22675730295016</v>
      </c>
      <c r="AI11" s="17"/>
      <c r="AJ11" s="17">
        <v>0.17843121117581801</v>
      </c>
      <c r="AK11" s="17">
        <v>0.23765633423685201</v>
      </c>
      <c r="AL11" s="17"/>
      <c r="AM11" s="17">
        <v>0.18929554123565701</v>
      </c>
      <c r="AN11" s="17">
        <v>0.10896230665996</v>
      </c>
      <c r="AO11" s="17">
        <v>0.19969309883459099</v>
      </c>
      <c r="AP11" s="17"/>
      <c r="AQ11" s="17">
        <v>0.24913355167168899</v>
      </c>
      <c r="AR11" s="17">
        <v>0.30800241619261998</v>
      </c>
      <c r="AS11" s="17">
        <v>0.177687455102394</v>
      </c>
      <c r="AT11" s="17">
        <v>0.18903942370045601</v>
      </c>
      <c r="AU11" s="17">
        <v>7.6183100692263694E-2</v>
      </c>
      <c r="AV11" s="17"/>
      <c r="AW11" s="17">
        <v>0.19840629399554599</v>
      </c>
      <c r="AX11" s="17">
        <v>0.19163092454626299</v>
      </c>
      <c r="AY11" s="17">
        <v>0.183214125434041</v>
      </c>
      <c r="AZ11" s="17">
        <v>0.17721957152971099</v>
      </c>
      <c r="BA11" s="17">
        <v>0.160554123456014</v>
      </c>
      <c r="BB11" s="17"/>
      <c r="BC11" s="17">
        <v>0.197418472555633</v>
      </c>
      <c r="BD11" s="17">
        <v>0.19051169862640499</v>
      </c>
      <c r="BE11" s="17">
        <v>0.17420508048486999</v>
      </c>
      <c r="BF11" s="17"/>
      <c r="BG11" s="17">
        <v>0.18243889283671899</v>
      </c>
      <c r="BH11" s="17">
        <v>0.19478148323703301</v>
      </c>
      <c r="BI11" s="17">
        <v>0.19461594695784801</v>
      </c>
    </row>
    <row r="12" spans="2:61" ht="28.8" x14ac:dyDescent="0.3">
      <c r="B12" s="18" t="s">
        <v>193</v>
      </c>
      <c r="C12" s="17">
        <v>0.50747399217863098</v>
      </c>
      <c r="D12" s="17">
        <v>0.47663151998559999</v>
      </c>
      <c r="E12" s="17">
        <v>0.53854855153290404</v>
      </c>
      <c r="F12" s="17"/>
      <c r="G12" s="17">
        <v>0.45943748828151298</v>
      </c>
      <c r="H12" s="17">
        <v>0.55826406094769898</v>
      </c>
      <c r="I12" s="17"/>
      <c r="J12" s="17">
        <v>0.35659959855985701</v>
      </c>
      <c r="K12" s="17">
        <v>0.56349754938918095</v>
      </c>
      <c r="L12" s="17">
        <v>0.50563449548682304</v>
      </c>
      <c r="M12" s="17">
        <v>0.51746908398616798</v>
      </c>
      <c r="N12" s="17">
        <v>0.53010472404382702</v>
      </c>
      <c r="O12" s="17">
        <v>0.52263835582089102</v>
      </c>
      <c r="P12" s="17">
        <v>0.55745473406627699</v>
      </c>
      <c r="Q12" s="17">
        <v>0.53599582127649603</v>
      </c>
      <c r="R12" s="17">
        <v>0.55283637137182695</v>
      </c>
      <c r="S12" s="17"/>
      <c r="T12" s="17">
        <v>0.43718525545078102</v>
      </c>
      <c r="U12" s="17">
        <v>0.57133633011993401</v>
      </c>
      <c r="V12" s="17"/>
      <c r="W12" s="17">
        <v>0.52595731725799399</v>
      </c>
      <c r="X12" s="17">
        <v>0.441182068929655</v>
      </c>
      <c r="Y12" s="17"/>
      <c r="Z12" s="17">
        <v>0.491917484019738</v>
      </c>
      <c r="AA12" s="17">
        <v>0.52462728232818501</v>
      </c>
      <c r="AB12" s="17"/>
      <c r="AC12" s="17">
        <v>0.37615938707815599</v>
      </c>
      <c r="AD12" s="17">
        <v>0.34643950417681701</v>
      </c>
      <c r="AE12" s="17">
        <v>0.57633597986503404</v>
      </c>
      <c r="AF12" s="17"/>
      <c r="AG12" s="17">
        <v>0.312886590674334</v>
      </c>
      <c r="AH12" s="17">
        <v>0.40766994985007698</v>
      </c>
      <c r="AI12" s="17"/>
      <c r="AJ12" s="17">
        <v>0.247895259434954</v>
      </c>
      <c r="AK12" s="17">
        <v>0.42933110962197601</v>
      </c>
      <c r="AL12" s="17"/>
      <c r="AM12" s="17">
        <v>0.55144816771329896</v>
      </c>
      <c r="AN12" s="17">
        <v>0.62745101357175903</v>
      </c>
      <c r="AO12" s="17">
        <v>0.30968514918300599</v>
      </c>
      <c r="AP12" s="17"/>
      <c r="AQ12" s="17">
        <v>0.45157783998086698</v>
      </c>
      <c r="AR12" s="17">
        <v>0.22712851254272501</v>
      </c>
      <c r="AS12" s="17">
        <v>0.28756718168686501</v>
      </c>
      <c r="AT12" s="17">
        <v>0.124586472576398</v>
      </c>
      <c r="AU12" s="17">
        <v>0.32643223131799498</v>
      </c>
      <c r="AV12" s="17"/>
      <c r="AW12" s="17">
        <v>0.45185932132335099</v>
      </c>
      <c r="AX12" s="17">
        <v>0.50003535871359694</v>
      </c>
      <c r="AY12" s="17">
        <v>0.51442882946010504</v>
      </c>
      <c r="AZ12" s="17">
        <v>0.53777152434582498</v>
      </c>
      <c r="BA12" s="17">
        <v>0.57849913429778399</v>
      </c>
      <c r="BB12" s="17"/>
      <c r="BC12" s="17">
        <v>0.44279484456261198</v>
      </c>
      <c r="BD12" s="17">
        <v>0.53471804108896204</v>
      </c>
      <c r="BE12" s="17">
        <v>0.56693545324709105</v>
      </c>
      <c r="BF12" s="17"/>
      <c r="BG12" s="17">
        <v>0.50078472789754203</v>
      </c>
      <c r="BH12" s="17">
        <v>0.49697389770287997</v>
      </c>
      <c r="BI12" s="17">
        <v>0.54097646156628498</v>
      </c>
    </row>
    <row r="13" spans="2:61" x14ac:dyDescent="0.3">
      <c r="B13" s="18" t="s">
        <v>144</v>
      </c>
      <c r="C13" s="19">
        <v>2.0312742674123599E-2</v>
      </c>
      <c r="D13" s="19">
        <v>1.8587216473230299E-2</v>
      </c>
      <c r="E13" s="19">
        <v>2.20686589500254E-2</v>
      </c>
      <c r="F13" s="19"/>
      <c r="G13" s="19">
        <v>8.7504767417105004E-3</v>
      </c>
      <c r="H13" s="19">
        <v>3.26098958560491E-2</v>
      </c>
      <c r="I13" s="19"/>
      <c r="J13" s="19">
        <v>1.1989062089234601E-2</v>
      </c>
      <c r="K13" s="19">
        <v>1.7976975294939301E-2</v>
      </c>
      <c r="L13" s="19">
        <v>2.1660198057110901E-2</v>
      </c>
      <c r="M13" s="19">
        <v>2.3237876096114499E-2</v>
      </c>
      <c r="N13" s="19">
        <v>1.9459689174280901E-2</v>
      </c>
      <c r="O13" s="19">
        <v>2.2807302274182401E-2</v>
      </c>
      <c r="P13" s="19">
        <v>2.5726046519232E-2</v>
      </c>
      <c r="Q13" s="19">
        <v>2.1069898441144201E-2</v>
      </c>
      <c r="R13" s="19">
        <v>2.4580924992290299E-2</v>
      </c>
      <c r="S13" s="19"/>
      <c r="T13" s="19">
        <v>9.9730293225489507E-3</v>
      </c>
      <c r="U13" s="19">
        <v>2.9707110804982801E-2</v>
      </c>
      <c r="V13" s="19"/>
      <c r="W13" s="19">
        <v>2.1858919778040699E-2</v>
      </c>
      <c r="X13" s="19">
        <v>1.47672548648637E-2</v>
      </c>
      <c r="Y13" s="19"/>
      <c r="Z13" s="19">
        <v>1.7627283985159801E-2</v>
      </c>
      <c r="AA13" s="19">
        <v>2.3558802337391001E-2</v>
      </c>
      <c r="AB13" s="19"/>
      <c r="AC13" s="19">
        <v>7.2769717356884903E-3</v>
      </c>
      <c r="AD13" s="19">
        <v>1.3767383782209999E-2</v>
      </c>
      <c r="AE13" s="19">
        <v>2.3021722124882699E-2</v>
      </c>
      <c r="AF13" s="19"/>
      <c r="AG13" s="19">
        <v>6.8989277018243304E-3</v>
      </c>
      <c r="AH13" s="19">
        <v>1.0202643335448101E-2</v>
      </c>
      <c r="AI13" s="19"/>
      <c r="AJ13" s="19">
        <v>1.37522565721101E-2</v>
      </c>
      <c r="AK13" s="19">
        <v>7.1012171329308104E-3</v>
      </c>
      <c r="AL13" s="19"/>
      <c r="AM13" s="19">
        <v>2.11087333296824E-2</v>
      </c>
      <c r="AN13" s="19">
        <v>3.6737508548532999E-2</v>
      </c>
      <c r="AO13" s="19">
        <v>7.3408242094287696E-3</v>
      </c>
      <c r="AP13" s="19"/>
      <c r="AQ13" s="19">
        <v>4.8262383509486903E-3</v>
      </c>
      <c r="AR13" s="19">
        <v>3.6827677510727498E-2</v>
      </c>
      <c r="AS13" s="19">
        <v>1.56987756317352E-2</v>
      </c>
      <c r="AT13" s="19">
        <v>1.09673275009375E-2</v>
      </c>
      <c r="AU13" s="19">
        <v>9.2718107475929998E-3</v>
      </c>
      <c r="AV13" s="19"/>
      <c r="AW13" s="19">
        <v>9.7638298422150806E-3</v>
      </c>
      <c r="AX13" s="19">
        <v>1.5873587185065801E-2</v>
      </c>
      <c r="AY13" s="19">
        <v>2.0446311111183502E-2</v>
      </c>
      <c r="AZ13" s="19">
        <v>2.8098680846930901E-2</v>
      </c>
      <c r="BA13" s="19">
        <v>4.1817361181083597E-2</v>
      </c>
      <c r="BB13" s="19"/>
      <c r="BC13" s="19">
        <v>1.1043620120753999E-2</v>
      </c>
      <c r="BD13" s="19">
        <v>1.67544515965703E-2</v>
      </c>
      <c r="BE13" s="19">
        <v>3.3422636161372699E-2</v>
      </c>
      <c r="BF13" s="19"/>
      <c r="BG13" s="19">
        <v>1.7978152256526599E-2</v>
      </c>
      <c r="BH13" s="19">
        <v>2.1213651427034599E-2</v>
      </c>
      <c r="BI13" s="19">
        <v>3.0208601208813898E-2</v>
      </c>
    </row>
    <row r="14" spans="2:61" x14ac:dyDescent="0.3">
      <c r="B14" s="16"/>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I22"/>
  <sheetViews>
    <sheetView showGridLines="0" topLeftCell="A8" workbookViewId="0">
      <pane xSplit="2" topLeftCell="C1" activePane="topRight" state="frozen"/>
      <selection pane="topRight" activeCell="G22" sqref="G2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530</v>
      </c>
      <c r="D7" s="10">
        <v>265</v>
      </c>
      <c r="E7" s="10">
        <v>265</v>
      </c>
      <c r="F7" s="10"/>
      <c r="G7" s="10">
        <v>319</v>
      </c>
      <c r="H7" s="10">
        <v>209</v>
      </c>
      <c r="I7" s="10"/>
      <c r="J7" s="10">
        <v>114</v>
      </c>
      <c r="K7" s="10">
        <v>66</v>
      </c>
      <c r="L7" s="10">
        <v>58</v>
      </c>
      <c r="M7" s="10">
        <v>58</v>
      </c>
      <c r="N7" s="10">
        <v>51</v>
      </c>
      <c r="O7" s="10">
        <v>49</v>
      </c>
      <c r="P7" s="10">
        <v>48</v>
      </c>
      <c r="Q7" s="10">
        <v>25</v>
      </c>
      <c r="R7" s="10">
        <v>61</v>
      </c>
      <c r="S7" s="10"/>
      <c r="T7" s="10">
        <v>322</v>
      </c>
      <c r="U7" s="10">
        <v>208</v>
      </c>
      <c r="V7" s="10"/>
      <c r="W7" s="10">
        <v>388</v>
      </c>
      <c r="X7" s="10">
        <v>142</v>
      </c>
      <c r="Y7" s="10"/>
      <c r="Z7" s="10">
        <v>280</v>
      </c>
      <c r="AA7" s="10">
        <v>248</v>
      </c>
      <c r="AB7" s="10"/>
      <c r="AC7" s="10">
        <v>175</v>
      </c>
      <c r="AD7" s="10">
        <v>49</v>
      </c>
      <c r="AE7" s="10">
        <v>294</v>
      </c>
      <c r="AF7" s="10"/>
      <c r="AG7" s="10">
        <v>123</v>
      </c>
      <c r="AH7" s="10">
        <v>99</v>
      </c>
      <c r="AI7" s="10"/>
      <c r="AJ7" s="10">
        <v>111</v>
      </c>
      <c r="AK7" s="10">
        <v>107</v>
      </c>
      <c r="AL7" s="10"/>
      <c r="AM7" s="10">
        <v>286</v>
      </c>
      <c r="AN7" s="10">
        <v>13</v>
      </c>
      <c r="AO7" s="10">
        <v>178</v>
      </c>
      <c r="AP7" s="10"/>
      <c r="AQ7" s="10">
        <v>72</v>
      </c>
      <c r="AR7" s="10">
        <v>2</v>
      </c>
      <c r="AS7" s="10">
        <v>59</v>
      </c>
      <c r="AT7" s="10">
        <v>48</v>
      </c>
      <c r="AU7" s="10">
        <v>43</v>
      </c>
      <c r="AV7" s="10"/>
      <c r="AW7" s="10">
        <v>131</v>
      </c>
      <c r="AX7" s="10">
        <v>165</v>
      </c>
      <c r="AY7" s="10">
        <v>103</v>
      </c>
      <c r="AZ7" s="10">
        <v>78</v>
      </c>
      <c r="BA7" s="10">
        <v>53</v>
      </c>
      <c r="BB7" s="10"/>
      <c r="BC7" s="10">
        <v>183</v>
      </c>
      <c r="BD7" s="10">
        <v>241</v>
      </c>
      <c r="BE7" s="10">
        <v>34</v>
      </c>
      <c r="BF7" s="10"/>
      <c r="BG7" s="10">
        <v>421</v>
      </c>
      <c r="BH7" s="10">
        <v>38</v>
      </c>
      <c r="BI7" s="10">
        <v>71</v>
      </c>
    </row>
    <row r="8" spans="2:61" ht="30" customHeight="1" x14ac:dyDescent="0.3">
      <c r="B8" s="11" t="s">
        <v>20</v>
      </c>
      <c r="C8" s="11">
        <v>544</v>
      </c>
      <c r="D8" s="11">
        <v>302</v>
      </c>
      <c r="E8" s="11">
        <v>243</v>
      </c>
      <c r="F8" s="11"/>
      <c r="G8" s="11">
        <v>329</v>
      </c>
      <c r="H8" s="11">
        <v>214</v>
      </c>
      <c r="I8" s="11"/>
      <c r="J8" s="11">
        <v>147</v>
      </c>
      <c r="K8" s="11">
        <v>72</v>
      </c>
      <c r="L8" s="11">
        <v>56</v>
      </c>
      <c r="M8" s="11">
        <v>61</v>
      </c>
      <c r="N8" s="11">
        <v>42</v>
      </c>
      <c r="O8" s="11">
        <v>43</v>
      </c>
      <c r="P8" s="11">
        <v>40</v>
      </c>
      <c r="Q8" s="11">
        <v>24</v>
      </c>
      <c r="R8" s="11">
        <v>61</v>
      </c>
      <c r="S8" s="11"/>
      <c r="T8" s="11">
        <v>327</v>
      </c>
      <c r="U8" s="11">
        <v>217</v>
      </c>
      <c r="V8" s="11"/>
      <c r="W8" s="11">
        <v>395</v>
      </c>
      <c r="X8" s="11">
        <v>150</v>
      </c>
      <c r="Y8" s="11"/>
      <c r="Z8" s="11">
        <v>295</v>
      </c>
      <c r="AA8" s="11">
        <v>247</v>
      </c>
      <c r="AB8" s="11"/>
      <c r="AC8" s="11">
        <v>174</v>
      </c>
      <c r="AD8" s="11">
        <v>51</v>
      </c>
      <c r="AE8" s="11">
        <v>309</v>
      </c>
      <c r="AF8" s="11"/>
      <c r="AG8" s="11">
        <v>123</v>
      </c>
      <c r="AH8" s="11">
        <v>99</v>
      </c>
      <c r="AI8" s="11"/>
      <c r="AJ8" s="11">
        <v>112</v>
      </c>
      <c r="AK8" s="11">
        <v>105</v>
      </c>
      <c r="AL8" s="11"/>
      <c r="AM8" s="11">
        <v>292</v>
      </c>
      <c r="AN8" s="11">
        <v>13</v>
      </c>
      <c r="AO8" s="11">
        <v>185</v>
      </c>
      <c r="AP8" s="11"/>
      <c r="AQ8" s="11">
        <v>71</v>
      </c>
      <c r="AR8" s="11">
        <v>2</v>
      </c>
      <c r="AS8" s="11">
        <v>61</v>
      </c>
      <c r="AT8" s="11">
        <v>47</v>
      </c>
      <c r="AU8" s="11">
        <v>43</v>
      </c>
      <c r="AV8" s="11"/>
      <c r="AW8" s="11">
        <v>137</v>
      </c>
      <c r="AX8" s="11">
        <v>170</v>
      </c>
      <c r="AY8" s="11">
        <v>105</v>
      </c>
      <c r="AZ8" s="11">
        <v>81</v>
      </c>
      <c r="BA8" s="11">
        <v>51</v>
      </c>
      <c r="BB8" s="11"/>
      <c r="BC8" s="11">
        <v>189</v>
      </c>
      <c r="BD8" s="11">
        <v>246</v>
      </c>
      <c r="BE8" s="11">
        <v>33</v>
      </c>
      <c r="BF8" s="11"/>
      <c r="BG8" s="11">
        <v>436</v>
      </c>
      <c r="BH8" s="11">
        <v>37</v>
      </c>
      <c r="BI8" s="11">
        <v>71</v>
      </c>
    </row>
    <row r="9" spans="2:61" ht="28.8" x14ac:dyDescent="0.3">
      <c r="B9" s="18" t="s">
        <v>194</v>
      </c>
      <c r="C9" s="17">
        <v>0.471069248065211</v>
      </c>
      <c r="D9" s="17">
        <v>0.41646073971084102</v>
      </c>
      <c r="E9" s="17">
        <v>0.53899704859951003</v>
      </c>
      <c r="F9" s="17"/>
      <c r="G9" s="17">
        <v>0.464854780561749</v>
      </c>
      <c r="H9" s="17">
        <v>0.48006353089584802</v>
      </c>
      <c r="I9" s="17"/>
      <c r="J9" s="17">
        <v>0.39809511614973597</v>
      </c>
      <c r="K9" s="17">
        <v>0.57944117833880804</v>
      </c>
      <c r="L9" s="17">
        <v>0.47239039173483999</v>
      </c>
      <c r="M9" s="17">
        <v>0.57398506350236</v>
      </c>
      <c r="N9" s="17">
        <v>0.45906566221622802</v>
      </c>
      <c r="O9" s="17">
        <v>0.41280765656995999</v>
      </c>
      <c r="P9" s="17">
        <v>0.45936572193745301</v>
      </c>
      <c r="Q9" s="17">
        <v>0.46282692217353499</v>
      </c>
      <c r="R9" s="17">
        <v>0.47520174645928698</v>
      </c>
      <c r="S9" s="17"/>
      <c r="T9" s="17">
        <v>0.44284625395112098</v>
      </c>
      <c r="U9" s="17">
        <v>0.51352590313931201</v>
      </c>
      <c r="V9" s="17"/>
      <c r="W9" s="17">
        <v>0.45015158025361401</v>
      </c>
      <c r="X9" s="17">
        <v>0.52618388208022604</v>
      </c>
      <c r="Y9" s="17"/>
      <c r="Z9" s="17">
        <v>0.47686691685148702</v>
      </c>
      <c r="AA9" s="17">
        <v>0.46428006656683002</v>
      </c>
      <c r="AB9" s="17"/>
      <c r="AC9" s="17">
        <v>0.50958233596855695</v>
      </c>
      <c r="AD9" s="17">
        <v>0.38033040592265499</v>
      </c>
      <c r="AE9" s="17">
        <v>0.46761101868863703</v>
      </c>
      <c r="AF9" s="17"/>
      <c r="AG9" s="17">
        <v>0.48565060032470603</v>
      </c>
      <c r="AH9" s="17">
        <v>0.48439837668213398</v>
      </c>
      <c r="AI9" s="17"/>
      <c r="AJ9" s="17">
        <v>0.35973434729694298</v>
      </c>
      <c r="AK9" s="17">
        <v>0.60472089724374201</v>
      </c>
      <c r="AL9" s="17"/>
      <c r="AM9" s="17">
        <v>0.46237022357530999</v>
      </c>
      <c r="AN9" s="17">
        <v>0.23179473007595899</v>
      </c>
      <c r="AO9" s="17">
        <v>0.45264753795350099</v>
      </c>
      <c r="AP9" s="17"/>
      <c r="AQ9" s="17">
        <v>0.56233323644381195</v>
      </c>
      <c r="AR9" s="17">
        <v>1</v>
      </c>
      <c r="AS9" s="17">
        <v>0.321663776840384</v>
      </c>
      <c r="AT9" s="17">
        <v>0.39465220752479802</v>
      </c>
      <c r="AU9" s="17">
        <v>0.63471649356859705</v>
      </c>
      <c r="AV9" s="17"/>
      <c r="AW9" s="17">
        <v>0.47821277571288701</v>
      </c>
      <c r="AX9" s="17">
        <v>0.479624536717491</v>
      </c>
      <c r="AY9" s="17">
        <v>0.48660321783496702</v>
      </c>
      <c r="AZ9" s="17">
        <v>0.45307161155399001</v>
      </c>
      <c r="BA9" s="17">
        <v>0.42052480519139601</v>
      </c>
      <c r="BB9" s="17"/>
      <c r="BC9" s="17">
        <v>0.430684641137275</v>
      </c>
      <c r="BD9" s="17">
        <v>0.48478945738449902</v>
      </c>
      <c r="BE9" s="17">
        <v>0.53079591066048304</v>
      </c>
      <c r="BF9" s="17"/>
      <c r="BG9" s="17">
        <v>0.471072884310479</v>
      </c>
      <c r="BH9" s="17">
        <v>0.40474500257493301</v>
      </c>
      <c r="BI9" s="17">
        <v>0.50610474678103801</v>
      </c>
    </row>
    <row r="10" spans="2:61" x14ac:dyDescent="0.3">
      <c r="B10" s="18" t="s">
        <v>195</v>
      </c>
      <c r="C10" s="17">
        <v>0.470749850490845</v>
      </c>
      <c r="D10" s="17">
        <v>0.44870255482355897</v>
      </c>
      <c r="E10" s="17">
        <v>0.49817459340251002</v>
      </c>
      <c r="F10" s="17"/>
      <c r="G10" s="17">
        <v>0.403618588495533</v>
      </c>
      <c r="H10" s="17">
        <v>0.56988079938451897</v>
      </c>
      <c r="I10" s="17"/>
      <c r="J10" s="17">
        <v>0.43296366081669302</v>
      </c>
      <c r="K10" s="17">
        <v>0.51879386402142802</v>
      </c>
      <c r="L10" s="17">
        <v>0.45109185162892801</v>
      </c>
      <c r="M10" s="17">
        <v>0.59686918559984903</v>
      </c>
      <c r="N10" s="17">
        <v>0.52581988985614403</v>
      </c>
      <c r="O10" s="17">
        <v>0.37661547189626099</v>
      </c>
      <c r="P10" s="17">
        <v>0.41435462858607103</v>
      </c>
      <c r="Q10" s="17">
        <v>0.56233654874177896</v>
      </c>
      <c r="R10" s="17">
        <v>0.42631733993130599</v>
      </c>
      <c r="S10" s="17"/>
      <c r="T10" s="17">
        <v>0.39498086478920102</v>
      </c>
      <c r="U10" s="17">
        <v>0.58473129690454595</v>
      </c>
      <c r="V10" s="17"/>
      <c r="W10" s="17">
        <v>0.48442354226789203</v>
      </c>
      <c r="X10" s="17">
        <v>0.43472190871866401</v>
      </c>
      <c r="Y10" s="17"/>
      <c r="Z10" s="17">
        <v>0.45594049618705401</v>
      </c>
      <c r="AA10" s="17">
        <v>0.48443571894010301</v>
      </c>
      <c r="AB10" s="17"/>
      <c r="AC10" s="17">
        <v>0.55048285956154897</v>
      </c>
      <c r="AD10" s="17">
        <v>0.60337319625545305</v>
      </c>
      <c r="AE10" s="17">
        <v>0.40400715573912499</v>
      </c>
      <c r="AF10" s="17"/>
      <c r="AG10" s="17">
        <v>0.53093274118481304</v>
      </c>
      <c r="AH10" s="17">
        <v>0.60166288524636502</v>
      </c>
      <c r="AI10" s="17"/>
      <c r="AJ10" s="17">
        <v>0.50661959540304502</v>
      </c>
      <c r="AK10" s="17">
        <v>0.61204342740683104</v>
      </c>
      <c r="AL10" s="17"/>
      <c r="AM10" s="17">
        <v>0.49092806790704901</v>
      </c>
      <c r="AN10" s="17">
        <v>0.36097972748660601</v>
      </c>
      <c r="AO10" s="17">
        <v>0.366467982512797</v>
      </c>
      <c r="AP10" s="17"/>
      <c r="AQ10" s="17">
        <v>0.56727814441426905</v>
      </c>
      <c r="AR10" s="17">
        <v>0</v>
      </c>
      <c r="AS10" s="17">
        <v>0.490588075743637</v>
      </c>
      <c r="AT10" s="17">
        <v>0.505704409801642</v>
      </c>
      <c r="AU10" s="17">
        <v>0.75217169004861195</v>
      </c>
      <c r="AV10" s="17"/>
      <c r="AW10" s="17">
        <v>0.36582206755456897</v>
      </c>
      <c r="AX10" s="17">
        <v>0.48663221560520098</v>
      </c>
      <c r="AY10" s="17">
        <v>0.48724639383018398</v>
      </c>
      <c r="AZ10" s="17">
        <v>0.57177497939396904</v>
      </c>
      <c r="BA10" s="17">
        <v>0.50393032382629999</v>
      </c>
      <c r="BB10" s="17"/>
      <c r="BC10" s="17">
        <v>0.43160226004512597</v>
      </c>
      <c r="BD10" s="17">
        <v>0.44708807330190697</v>
      </c>
      <c r="BE10" s="17">
        <v>0.55131501348079004</v>
      </c>
      <c r="BF10" s="17"/>
      <c r="BG10" s="17">
        <v>0.45715777695742399</v>
      </c>
      <c r="BH10" s="17">
        <v>0.43287598511394298</v>
      </c>
      <c r="BI10" s="17">
        <v>0.574393219134407</v>
      </c>
    </row>
    <row r="11" spans="2:61" ht="28.8" x14ac:dyDescent="0.3">
      <c r="B11" s="18" t="s">
        <v>196</v>
      </c>
      <c r="C11" s="17">
        <v>0.319380926427136</v>
      </c>
      <c r="D11" s="17">
        <v>0.34814388796261803</v>
      </c>
      <c r="E11" s="17">
        <v>0.28360253267795599</v>
      </c>
      <c r="F11" s="17"/>
      <c r="G11" s="17">
        <v>0.37044021477983202</v>
      </c>
      <c r="H11" s="17">
        <v>0.239264450075788</v>
      </c>
      <c r="I11" s="17"/>
      <c r="J11" s="17">
        <v>0.34886889667465998</v>
      </c>
      <c r="K11" s="17">
        <v>0.30126375019108798</v>
      </c>
      <c r="L11" s="17">
        <v>0.32527402307138997</v>
      </c>
      <c r="M11" s="17">
        <v>0.20150586013438601</v>
      </c>
      <c r="N11" s="17">
        <v>0.43980144515862701</v>
      </c>
      <c r="O11" s="17">
        <v>0.26320996807783298</v>
      </c>
      <c r="P11" s="17">
        <v>0.29435483312648802</v>
      </c>
      <c r="Q11" s="17">
        <v>0.47367184766952503</v>
      </c>
      <c r="R11" s="17">
        <v>0.29536352189477599</v>
      </c>
      <c r="S11" s="17"/>
      <c r="T11" s="17">
        <v>0.37519429675956301</v>
      </c>
      <c r="U11" s="17">
        <v>0.23541928142420501</v>
      </c>
      <c r="V11" s="17"/>
      <c r="W11" s="17">
        <v>0.30704187299587499</v>
      </c>
      <c r="X11" s="17">
        <v>0.35189231441172802</v>
      </c>
      <c r="Y11" s="17"/>
      <c r="Z11" s="17">
        <v>0.33120451403245599</v>
      </c>
      <c r="AA11" s="17">
        <v>0.30766810730782801</v>
      </c>
      <c r="AB11" s="17"/>
      <c r="AC11" s="17">
        <v>0.30358173908692798</v>
      </c>
      <c r="AD11" s="17">
        <v>0.36780790660859403</v>
      </c>
      <c r="AE11" s="17">
        <v>0.32331353216261599</v>
      </c>
      <c r="AF11" s="17"/>
      <c r="AG11" s="17">
        <v>0.36360812394309999</v>
      </c>
      <c r="AH11" s="17">
        <v>0.26819545016584501</v>
      </c>
      <c r="AI11" s="17"/>
      <c r="AJ11" s="17">
        <v>0.36469878947084799</v>
      </c>
      <c r="AK11" s="17">
        <v>0.23006604271501399</v>
      </c>
      <c r="AL11" s="17"/>
      <c r="AM11" s="17">
        <v>0.28781238020044903</v>
      </c>
      <c r="AN11" s="17">
        <v>0.20341983657309201</v>
      </c>
      <c r="AO11" s="17">
        <v>0.36549378636080798</v>
      </c>
      <c r="AP11" s="17"/>
      <c r="AQ11" s="17">
        <v>0.19958735615086601</v>
      </c>
      <c r="AR11" s="17">
        <v>0.48796149206127598</v>
      </c>
      <c r="AS11" s="17">
        <v>0.33492597193448798</v>
      </c>
      <c r="AT11" s="17">
        <v>0.435031654504627</v>
      </c>
      <c r="AU11" s="17">
        <v>0.35410345154467299</v>
      </c>
      <c r="AV11" s="17"/>
      <c r="AW11" s="17">
        <v>0.350702784165216</v>
      </c>
      <c r="AX11" s="17">
        <v>0.33740539009564102</v>
      </c>
      <c r="AY11" s="17">
        <v>0.32228450498097599</v>
      </c>
      <c r="AZ11" s="17">
        <v>0.27460081157034399</v>
      </c>
      <c r="BA11" s="17">
        <v>0.24116656106956999</v>
      </c>
      <c r="BB11" s="17"/>
      <c r="BC11" s="17">
        <v>0.35980629482127802</v>
      </c>
      <c r="BD11" s="17">
        <v>0.29567859763321702</v>
      </c>
      <c r="BE11" s="17">
        <v>0.364492678171498</v>
      </c>
      <c r="BF11" s="17"/>
      <c r="BG11" s="17">
        <v>0.35139177158475599</v>
      </c>
      <c r="BH11" s="17">
        <v>0.25558403405142899</v>
      </c>
      <c r="BI11" s="17">
        <v>0.156159326266397</v>
      </c>
    </row>
    <row r="12" spans="2:61" ht="28.8" x14ac:dyDescent="0.3">
      <c r="B12" s="18" t="s">
        <v>197</v>
      </c>
      <c r="C12" s="17">
        <v>0.28986093215596598</v>
      </c>
      <c r="D12" s="17">
        <v>0.341581050420037</v>
      </c>
      <c r="E12" s="17">
        <v>0.22552601470585401</v>
      </c>
      <c r="F12" s="17"/>
      <c r="G12" s="17">
        <v>0.39514768194195798</v>
      </c>
      <c r="H12" s="17">
        <v>0.13032458972284999</v>
      </c>
      <c r="I12" s="17"/>
      <c r="J12" s="17">
        <v>0.43762306675527501</v>
      </c>
      <c r="K12" s="17">
        <v>0.19883039513050599</v>
      </c>
      <c r="L12" s="17">
        <v>0.24114605450818899</v>
      </c>
      <c r="M12" s="17">
        <v>0.20984250456866799</v>
      </c>
      <c r="N12" s="17">
        <v>0.28762638213352898</v>
      </c>
      <c r="O12" s="17">
        <v>0.19754483190898001</v>
      </c>
      <c r="P12" s="17">
        <v>0.26270134934981298</v>
      </c>
      <c r="Q12" s="17">
        <v>0.30740544661331698</v>
      </c>
      <c r="R12" s="17">
        <v>0.24187638383440399</v>
      </c>
      <c r="S12" s="17"/>
      <c r="T12" s="17">
        <v>0.44457071536716802</v>
      </c>
      <c r="U12" s="17">
        <v>5.7126592353656802E-2</v>
      </c>
      <c r="V12" s="17"/>
      <c r="W12" s="17">
        <v>0.26742914302751303</v>
      </c>
      <c r="X12" s="17">
        <v>0.34896502823646802</v>
      </c>
      <c r="Y12" s="17"/>
      <c r="Z12" s="17">
        <v>0.30628684707815401</v>
      </c>
      <c r="AA12" s="17">
        <v>0.27241651794496702</v>
      </c>
      <c r="AB12" s="17"/>
      <c r="AC12" s="17">
        <v>0.198725872784275</v>
      </c>
      <c r="AD12" s="17">
        <v>0.197622980599928</v>
      </c>
      <c r="AE12" s="17">
        <v>0.36472383486586502</v>
      </c>
      <c r="AF12" s="17"/>
      <c r="AG12" s="17">
        <v>0.25556172792306597</v>
      </c>
      <c r="AH12" s="17">
        <v>0.13140954166157101</v>
      </c>
      <c r="AI12" s="17"/>
      <c r="AJ12" s="17">
        <v>0.30090349301896502</v>
      </c>
      <c r="AK12" s="17">
        <v>0.102965665962323</v>
      </c>
      <c r="AL12" s="17"/>
      <c r="AM12" s="17">
        <v>0.185600411911924</v>
      </c>
      <c r="AN12" s="17">
        <v>0.13750537882337099</v>
      </c>
      <c r="AO12" s="17">
        <v>0.52150034101137199</v>
      </c>
      <c r="AP12" s="17"/>
      <c r="AQ12" s="17">
        <v>8.1394854005519796E-2</v>
      </c>
      <c r="AR12" s="17">
        <v>0</v>
      </c>
      <c r="AS12" s="17">
        <v>0.282803881815341</v>
      </c>
      <c r="AT12" s="17">
        <v>0.35053265218012802</v>
      </c>
      <c r="AU12" s="17">
        <v>0.11786991073728199</v>
      </c>
      <c r="AV12" s="17"/>
      <c r="AW12" s="17">
        <v>0.40369936667171602</v>
      </c>
      <c r="AX12" s="17">
        <v>0.35547349389558502</v>
      </c>
      <c r="AY12" s="17">
        <v>0.20295133269468199</v>
      </c>
      <c r="AZ12" s="17">
        <v>0.152035175588178</v>
      </c>
      <c r="BA12" s="17">
        <v>0.16421021205483699</v>
      </c>
      <c r="BB12" s="17"/>
      <c r="BC12" s="17">
        <v>0.40147837805339498</v>
      </c>
      <c r="BD12" s="17">
        <v>0.26899922831901102</v>
      </c>
      <c r="BE12" s="17">
        <v>0.20380666155720301</v>
      </c>
      <c r="BF12" s="17"/>
      <c r="BG12" s="17">
        <v>0.33064942447624501</v>
      </c>
      <c r="BH12" s="17">
        <v>0.14716763055957899</v>
      </c>
      <c r="BI12" s="17">
        <v>0.114339029841107</v>
      </c>
    </row>
    <row r="13" spans="2:61" ht="43.2" x14ac:dyDescent="0.3">
      <c r="B13" s="18" t="s">
        <v>198</v>
      </c>
      <c r="C13" s="17">
        <v>0.281774021201395</v>
      </c>
      <c r="D13" s="17">
        <v>0.270355300659815</v>
      </c>
      <c r="E13" s="17">
        <v>0.29597782560256802</v>
      </c>
      <c r="F13" s="17"/>
      <c r="G13" s="17">
        <v>0.253761896967163</v>
      </c>
      <c r="H13" s="17">
        <v>0.322825128573623</v>
      </c>
      <c r="I13" s="17"/>
      <c r="J13" s="17">
        <v>0.23239000025661399</v>
      </c>
      <c r="K13" s="17">
        <v>0.32629188381126101</v>
      </c>
      <c r="L13" s="17">
        <v>0.25083562875092902</v>
      </c>
      <c r="M13" s="17">
        <v>0.34297384751419602</v>
      </c>
      <c r="N13" s="17">
        <v>0.27033085603414198</v>
      </c>
      <c r="O13" s="17">
        <v>0.34697119658353598</v>
      </c>
      <c r="P13" s="17">
        <v>0.325417798624896</v>
      </c>
      <c r="Q13" s="17">
        <v>0.31850405211308103</v>
      </c>
      <c r="R13" s="17">
        <v>0.23477849615280999</v>
      </c>
      <c r="S13" s="17"/>
      <c r="T13" s="17">
        <v>0.26013400759765698</v>
      </c>
      <c r="U13" s="17">
        <v>0.31432771092186701</v>
      </c>
      <c r="V13" s="17"/>
      <c r="W13" s="17">
        <v>0.29627202344652998</v>
      </c>
      <c r="X13" s="17">
        <v>0.243574156145382</v>
      </c>
      <c r="Y13" s="17"/>
      <c r="Z13" s="17">
        <v>0.28821191751630998</v>
      </c>
      <c r="AA13" s="17">
        <v>0.27621851790540097</v>
      </c>
      <c r="AB13" s="17"/>
      <c r="AC13" s="17">
        <v>0.28512976366332698</v>
      </c>
      <c r="AD13" s="17">
        <v>0.29932483073884197</v>
      </c>
      <c r="AE13" s="17">
        <v>0.27883399017227001</v>
      </c>
      <c r="AF13" s="17"/>
      <c r="AG13" s="17">
        <v>0.283764444098349</v>
      </c>
      <c r="AH13" s="17">
        <v>0.30047282718485302</v>
      </c>
      <c r="AI13" s="17"/>
      <c r="AJ13" s="17">
        <v>0.266723844284806</v>
      </c>
      <c r="AK13" s="17">
        <v>0.30613256127243399</v>
      </c>
      <c r="AL13" s="17"/>
      <c r="AM13" s="17">
        <v>0.27565007019315302</v>
      </c>
      <c r="AN13" s="17">
        <v>0.276774592836739</v>
      </c>
      <c r="AO13" s="17">
        <v>0.208459525699318</v>
      </c>
      <c r="AP13" s="17"/>
      <c r="AQ13" s="17">
        <v>0.19447860202460299</v>
      </c>
      <c r="AR13" s="17">
        <v>0</v>
      </c>
      <c r="AS13" s="17">
        <v>0.29114487647991799</v>
      </c>
      <c r="AT13" s="17">
        <v>0.23400840867380901</v>
      </c>
      <c r="AU13" s="17">
        <v>0.51822113477278398</v>
      </c>
      <c r="AV13" s="17"/>
      <c r="AW13" s="17">
        <v>0.27599633086880698</v>
      </c>
      <c r="AX13" s="17">
        <v>0.23329895088708699</v>
      </c>
      <c r="AY13" s="17">
        <v>0.216246554391087</v>
      </c>
      <c r="AZ13" s="17">
        <v>0.339729550463921</v>
      </c>
      <c r="BA13" s="17">
        <v>0.49967472261440499</v>
      </c>
      <c r="BB13" s="17"/>
      <c r="BC13" s="17">
        <v>0.22818829265606599</v>
      </c>
      <c r="BD13" s="17">
        <v>0.26558436702430199</v>
      </c>
      <c r="BE13" s="17">
        <v>0.326735441066481</v>
      </c>
      <c r="BF13" s="17"/>
      <c r="BG13" s="17">
        <v>0.28969506073507201</v>
      </c>
      <c r="BH13" s="17">
        <v>0.27156307034756599</v>
      </c>
      <c r="BI13" s="17">
        <v>0.238437945247129</v>
      </c>
    </row>
    <row r="14" spans="2:61" ht="28.8" x14ac:dyDescent="0.3">
      <c r="B14" s="18" t="s">
        <v>199</v>
      </c>
      <c r="C14" s="17">
        <v>0.18416405390927701</v>
      </c>
      <c r="D14" s="17">
        <v>0.16995163926204199</v>
      </c>
      <c r="E14" s="17">
        <v>0.201842948579009</v>
      </c>
      <c r="F14" s="17"/>
      <c r="G14" s="17">
        <v>0.17229127778053999</v>
      </c>
      <c r="H14" s="17">
        <v>0.20378501963639201</v>
      </c>
      <c r="I14" s="17"/>
      <c r="J14" s="17">
        <v>0.13971235386471001</v>
      </c>
      <c r="K14" s="17">
        <v>0.222085707463058</v>
      </c>
      <c r="L14" s="17">
        <v>0.24221923265503301</v>
      </c>
      <c r="M14" s="17">
        <v>0.19449460714861999</v>
      </c>
      <c r="N14" s="17">
        <v>0.103709433277237</v>
      </c>
      <c r="O14" s="17">
        <v>0.17927741575455999</v>
      </c>
      <c r="P14" s="17">
        <v>0.20141207918501</v>
      </c>
      <c r="Q14" s="17">
        <v>0.235953320043745</v>
      </c>
      <c r="R14" s="17">
        <v>0.21057116281159199</v>
      </c>
      <c r="S14" s="17"/>
      <c r="T14" s="17">
        <v>0.17246861723839099</v>
      </c>
      <c r="U14" s="17">
        <v>0.201757832892099</v>
      </c>
      <c r="V14" s="17"/>
      <c r="W14" s="17">
        <v>0.206569592414315</v>
      </c>
      <c r="X14" s="17">
        <v>0.12512912392870501</v>
      </c>
      <c r="Y14" s="17"/>
      <c r="Z14" s="17">
        <v>0.18899780507250999</v>
      </c>
      <c r="AA14" s="17">
        <v>0.17216316136271501</v>
      </c>
      <c r="AB14" s="17"/>
      <c r="AC14" s="17">
        <v>0.21546191422868499</v>
      </c>
      <c r="AD14" s="17">
        <v>0.323013657857464</v>
      </c>
      <c r="AE14" s="17">
        <v>0.13820396209579799</v>
      </c>
      <c r="AF14" s="17"/>
      <c r="AG14" s="17">
        <v>0.195635636679615</v>
      </c>
      <c r="AH14" s="17">
        <v>0.300381125021498</v>
      </c>
      <c r="AI14" s="17"/>
      <c r="AJ14" s="17">
        <v>0.21162719705702299</v>
      </c>
      <c r="AK14" s="17">
        <v>0.24120649143685599</v>
      </c>
      <c r="AL14" s="17"/>
      <c r="AM14" s="17">
        <v>0.16979669946349299</v>
      </c>
      <c r="AN14" s="17">
        <v>0.21706601089282601</v>
      </c>
      <c r="AO14" s="17">
        <v>0.143657425972153</v>
      </c>
      <c r="AP14" s="17"/>
      <c r="AQ14" s="17">
        <v>0.219286556311697</v>
      </c>
      <c r="AR14" s="17">
        <v>0</v>
      </c>
      <c r="AS14" s="17">
        <v>0.16880865081482099</v>
      </c>
      <c r="AT14" s="17">
        <v>0.26149998648860101</v>
      </c>
      <c r="AU14" s="17">
        <v>0.36566830518210702</v>
      </c>
      <c r="AV14" s="17"/>
      <c r="AW14" s="17">
        <v>8.8077895946906001E-2</v>
      </c>
      <c r="AX14" s="17">
        <v>0.21715790582506</v>
      </c>
      <c r="AY14" s="17">
        <v>0.22395245939945399</v>
      </c>
      <c r="AZ14" s="17">
        <v>0.211845530731991</v>
      </c>
      <c r="BA14" s="17">
        <v>0.20543753761140801</v>
      </c>
      <c r="BB14" s="17"/>
      <c r="BC14" s="17">
        <v>0.18774223174486401</v>
      </c>
      <c r="BD14" s="17">
        <v>0.12798564379580499</v>
      </c>
      <c r="BE14" s="17">
        <v>0.28977851169083702</v>
      </c>
      <c r="BF14" s="17"/>
      <c r="BG14" s="17">
        <v>0.181752111595436</v>
      </c>
      <c r="BH14" s="17">
        <v>0.177504509621211</v>
      </c>
      <c r="BI14" s="17">
        <v>0.20252341219171399</v>
      </c>
    </row>
    <row r="15" spans="2:61" ht="28.8" x14ac:dyDescent="0.3">
      <c r="B15" s="18" t="s">
        <v>200</v>
      </c>
      <c r="C15" s="17">
        <v>0.15556450181814299</v>
      </c>
      <c r="D15" s="17">
        <v>0.184175622510315</v>
      </c>
      <c r="E15" s="17">
        <v>0.119974983664145</v>
      </c>
      <c r="F15" s="17"/>
      <c r="G15" s="17">
        <v>0.20515406911700701</v>
      </c>
      <c r="H15" s="17">
        <v>8.0566817175690503E-2</v>
      </c>
      <c r="I15" s="17"/>
      <c r="J15" s="17">
        <v>0.21076438478382001</v>
      </c>
      <c r="K15" s="17">
        <v>0.16685427547648701</v>
      </c>
      <c r="L15" s="17">
        <v>1.75119292085061E-2</v>
      </c>
      <c r="M15" s="17">
        <v>0.204284671488105</v>
      </c>
      <c r="N15" s="17">
        <v>0.11841121303836701</v>
      </c>
      <c r="O15" s="17">
        <v>0.162225209990218</v>
      </c>
      <c r="P15" s="17">
        <v>8.4351468205424704E-2</v>
      </c>
      <c r="Q15" s="17">
        <v>0.14668834830699101</v>
      </c>
      <c r="R15" s="17">
        <v>0.15755397074065799</v>
      </c>
      <c r="S15" s="17"/>
      <c r="T15" s="17">
        <v>0.23313174279903001</v>
      </c>
      <c r="U15" s="17">
        <v>3.8877888694724999E-2</v>
      </c>
      <c r="V15" s="17"/>
      <c r="W15" s="17">
        <v>0.13398339455953201</v>
      </c>
      <c r="X15" s="17">
        <v>0.21242719028371501</v>
      </c>
      <c r="Y15" s="17"/>
      <c r="Z15" s="17">
        <v>0.156004342084026</v>
      </c>
      <c r="AA15" s="17">
        <v>0.156223773284135</v>
      </c>
      <c r="AB15" s="17"/>
      <c r="AC15" s="17">
        <v>0.162484078704205</v>
      </c>
      <c r="AD15" s="17">
        <v>0.175037425411222</v>
      </c>
      <c r="AE15" s="17">
        <v>0.150869786252077</v>
      </c>
      <c r="AF15" s="17"/>
      <c r="AG15" s="17">
        <v>0.19718735187873701</v>
      </c>
      <c r="AH15" s="17">
        <v>0.129097416094902</v>
      </c>
      <c r="AI15" s="17"/>
      <c r="AJ15" s="17">
        <v>0.27146282701686297</v>
      </c>
      <c r="AK15" s="17">
        <v>6.3596947688760105E-2</v>
      </c>
      <c r="AL15" s="17"/>
      <c r="AM15" s="17">
        <v>0.125013703837103</v>
      </c>
      <c r="AN15" s="17">
        <v>0.13134636282088799</v>
      </c>
      <c r="AO15" s="17">
        <v>0.22504264787762701</v>
      </c>
      <c r="AP15" s="17"/>
      <c r="AQ15" s="17">
        <v>3.0237051159870201E-2</v>
      </c>
      <c r="AR15" s="17">
        <v>0</v>
      </c>
      <c r="AS15" s="17">
        <v>0.24086009011128501</v>
      </c>
      <c r="AT15" s="17">
        <v>0.33478347814276999</v>
      </c>
      <c r="AU15" s="17">
        <v>0.106405064410397</v>
      </c>
      <c r="AV15" s="17"/>
      <c r="AW15" s="17">
        <v>0.20218870341066</v>
      </c>
      <c r="AX15" s="17">
        <v>0.13312529630710199</v>
      </c>
      <c r="AY15" s="17">
        <v>0.124896475270508</v>
      </c>
      <c r="AZ15" s="17">
        <v>0.128639005311561</v>
      </c>
      <c r="BA15" s="17">
        <v>0.21094326717491901</v>
      </c>
      <c r="BB15" s="17"/>
      <c r="BC15" s="17">
        <v>0.20426256316453301</v>
      </c>
      <c r="BD15" s="17">
        <v>0.13465590354729101</v>
      </c>
      <c r="BE15" s="17">
        <v>0.26570181161109802</v>
      </c>
      <c r="BF15" s="17"/>
      <c r="BG15" s="17">
        <v>0.163417264147208</v>
      </c>
      <c r="BH15" s="17">
        <v>0.21091168739067201</v>
      </c>
      <c r="BI15" s="17">
        <v>7.7995576495522398E-2</v>
      </c>
    </row>
    <row r="16" spans="2:61" x14ac:dyDescent="0.3">
      <c r="B16" s="18" t="s">
        <v>85</v>
      </c>
      <c r="C16" s="17">
        <v>8.3903004486459796E-3</v>
      </c>
      <c r="D16" s="17">
        <v>8.1247118948104009E-3</v>
      </c>
      <c r="E16" s="17">
        <v>8.7206673979144701E-3</v>
      </c>
      <c r="F16" s="17"/>
      <c r="G16" s="17">
        <v>3.4277498684117998E-3</v>
      </c>
      <c r="H16" s="17">
        <v>1.607566390476E-2</v>
      </c>
      <c r="I16" s="17"/>
      <c r="J16" s="17">
        <v>7.6591287928731103E-3</v>
      </c>
      <c r="K16" s="17">
        <v>1.7506795645624001E-2</v>
      </c>
      <c r="L16" s="17">
        <v>0</v>
      </c>
      <c r="M16" s="17">
        <v>0</v>
      </c>
      <c r="N16" s="17">
        <v>0</v>
      </c>
      <c r="O16" s="17">
        <v>0</v>
      </c>
      <c r="P16" s="17">
        <v>0</v>
      </c>
      <c r="Q16" s="17">
        <v>0</v>
      </c>
      <c r="R16" s="17">
        <v>3.6010289341495701E-2</v>
      </c>
      <c r="S16" s="17"/>
      <c r="T16" s="17">
        <v>3.44595130898911E-3</v>
      </c>
      <c r="U16" s="17">
        <v>1.5828225891274601E-2</v>
      </c>
      <c r="V16" s="17"/>
      <c r="W16" s="17">
        <v>1.15746728165448E-2</v>
      </c>
      <c r="X16" s="17">
        <v>0</v>
      </c>
      <c r="Y16" s="17"/>
      <c r="Z16" s="17">
        <v>8.2968930534322097E-3</v>
      </c>
      <c r="AA16" s="17">
        <v>8.5660025187664496E-3</v>
      </c>
      <c r="AB16" s="17"/>
      <c r="AC16" s="17">
        <v>0</v>
      </c>
      <c r="AD16" s="17">
        <v>0</v>
      </c>
      <c r="AE16" s="17">
        <v>1.0923351798140401E-2</v>
      </c>
      <c r="AF16" s="17"/>
      <c r="AG16" s="17">
        <v>0</v>
      </c>
      <c r="AH16" s="17">
        <v>0</v>
      </c>
      <c r="AI16" s="17"/>
      <c r="AJ16" s="17">
        <v>0</v>
      </c>
      <c r="AK16" s="17">
        <v>0</v>
      </c>
      <c r="AL16" s="17"/>
      <c r="AM16" s="17">
        <v>1.17728154731563E-2</v>
      </c>
      <c r="AN16" s="17">
        <v>0</v>
      </c>
      <c r="AO16" s="17">
        <v>6.0767053128384001E-3</v>
      </c>
      <c r="AP16" s="17"/>
      <c r="AQ16" s="17">
        <v>0</v>
      </c>
      <c r="AR16" s="17">
        <v>0</v>
      </c>
      <c r="AS16" s="17">
        <v>0</v>
      </c>
      <c r="AT16" s="17">
        <v>0</v>
      </c>
      <c r="AU16" s="17">
        <v>0</v>
      </c>
      <c r="AV16" s="17"/>
      <c r="AW16" s="17">
        <v>1.7001894941203102E-2</v>
      </c>
      <c r="AX16" s="17">
        <v>5.7996879207390904E-3</v>
      </c>
      <c r="AY16" s="17">
        <v>1.1995755904282699E-2</v>
      </c>
      <c r="AZ16" s="17">
        <v>0</v>
      </c>
      <c r="BA16" s="17">
        <v>0</v>
      </c>
      <c r="BB16" s="17"/>
      <c r="BC16" s="17">
        <v>5.2173213370716402E-3</v>
      </c>
      <c r="BD16" s="17">
        <v>9.4282088023460598E-3</v>
      </c>
      <c r="BE16" s="17">
        <v>0</v>
      </c>
      <c r="BF16" s="17"/>
      <c r="BG16" s="17">
        <v>7.5957379746458701E-3</v>
      </c>
      <c r="BH16" s="17">
        <v>0</v>
      </c>
      <c r="BI16" s="17">
        <v>1.77137377756739E-2</v>
      </c>
    </row>
    <row r="17" spans="2:61" x14ac:dyDescent="0.3">
      <c r="B17" s="18" t="s">
        <v>78</v>
      </c>
      <c r="C17" s="19">
        <v>3.3732318736565597E-2</v>
      </c>
      <c r="D17" s="19">
        <v>1.6591054952521202E-2</v>
      </c>
      <c r="E17" s="19">
        <v>5.5054423703660801E-2</v>
      </c>
      <c r="F17" s="19"/>
      <c r="G17" s="19">
        <v>2.24757752900063E-2</v>
      </c>
      <c r="H17" s="19">
        <v>5.1275558955572301E-2</v>
      </c>
      <c r="I17" s="19"/>
      <c r="J17" s="19">
        <v>9.2669707667442699E-3</v>
      </c>
      <c r="K17" s="19">
        <v>6.3952239308037201E-2</v>
      </c>
      <c r="L17" s="19">
        <v>8.7415676322450106E-2</v>
      </c>
      <c r="M17" s="19">
        <v>3.3258210121290502E-2</v>
      </c>
      <c r="N17" s="19">
        <v>0</v>
      </c>
      <c r="O17" s="19">
        <v>1.9966614839812099E-2</v>
      </c>
      <c r="P17" s="19">
        <v>4.2242057651469801E-2</v>
      </c>
      <c r="Q17" s="19">
        <v>0</v>
      </c>
      <c r="R17" s="19">
        <v>4.88844065279814E-2</v>
      </c>
      <c r="S17" s="19"/>
      <c r="T17" s="19">
        <v>4.1693423504956199E-3</v>
      </c>
      <c r="U17" s="19">
        <v>7.8204747363852994E-2</v>
      </c>
      <c r="V17" s="19"/>
      <c r="W17" s="19">
        <v>4.3353306209274703E-2</v>
      </c>
      <c r="X17" s="19">
        <v>8.3825900671285602E-3</v>
      </c>
      <c r="Y17" s="19"/>
      <c r="Z17" s="19">
        <v>2.6155854688601099E-2</v>
      </c>
      <c r="AA17" s="19">
        <v>4.3054532981531002E-2</v>
      </c>
      <c r="AB17" s="19"/>
      <c r="AC17" s="19">
        <v>4.5539409756098603E-2</v>
      </c>
      <c r="AD17" s="19">
        <v>5.9533134361191398E-2</v>
      </c>
      <c r="AE17" s="19">
        <v>2.40932843467874E-2</v>
      </c>
      <c r="AF17" s="19"/>
      <c r="AG17" s="19">
        <v>1.6443697483031899E-2</v>
      </c>
      <c r="AH17" s="19">
        <v>8.0689891123763902E-2</v>
      </c>
      <c r="AI17" s="19"/>
      <c r="AJ17" s="19">
        <v>1.8940850238777601E-2</v>
      </c>
      <c r="AK17" s="19">
        <v>8.3712719785474399E-2</v>
      </c>
      <c r="AL17" s="19"/>
      <c r="AM17" s="19">
        <v>3.7116819864375698E-2</v>
      </c>
      <c r="AN17" s="19">
        <v>0</v>
      </c>
      <c r="AO17" s="19">
        <v>7.3523571694724E-3</v>
      </c>
      <c r="AP17" s="19"/>
      <c r="AQ17" s="19">
        <v>6.6871944002955305E-2</v>
      </c>
      <c r="AR17" s="19">
        <v>0</v>
      </c>
      <c r="AS17" s="19">
        <v>0</v>
      </c>
      <c r="AT17" s="19">
        <v>0</v>
      </c>
      <c r="AU17" s="19">
        <v>0.14447983228073699</v>
      </c>
      <c r="AV17" s="19"/>
      <c r="AW17" s="19">
        <v>8.2879219011290292E-3</v>
      </c>
      <c r="AX17" s="19">
        <v>3.1793293100120301E-2</v>
      </c>
      <c r="AY17" s="19">
        <v>4.6994556787755597E-2</v>
      </c>
      <c r="AZ17" s="19">
        <v>4.8428995440735603E-2</v>
      </c>
      <c r="BA17" s="19">
        <v>5.7584427634689898E-2</v>
      </c>
      <c r="BB17" s="19"/>
      <c r="BC17" s="19">
        <v>1.6019163549799799E-2</v>
      </c>
      <c r="BD17" s="19">
        <v>3.2567449974756697E-2</v>
      </c>
      <c r="BE17" s="19">
        <v>3.0969860040070601E-2</v>
      </c>
      <c r="BF17" s="19"/>
      <c r="BG17" s="19">
        <v>3.0772218604792099E-2</v>
      </c>
      <c r="BH17" s="19">
        <v>5.2924886811503098E-2</v>
      </c>
      <c r="BI17" s="19">
        <v>4.1799175933585203E-2</v>
      </c>
    </row>
    <row r="18" spans="2:61" x14ac:dyDescent="0.3">
      <c r="B18" s="16" t="s">
        <v>415</v>
      </c>
    </row>
    <row r="19" spans="2:61" x14ac:dyDescent="0.3">
      <c r="B19" t="s">
        <v>81</v>
      </c>
    </row>
    <row r="20" spans="2:61" x14ac:dyDescent="0.3">
      <c r="B20" t="s">
        <v>82</v>
      </c>
    </row>
    <row r="22" spans="2:61" x14ac:dyDescent="0.3">
      <c r="B22"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I17"/>
  <sheetViews>
    <sheetView showGridLines="0" workbookViewId="0">
      <pane xSplit="2" topLeftCell="C1" activePane="topRight" state="frozen"/>
      <selection pane="topRight" activeCell="B13" sqref="B13"/>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530</v>
      </c>
      <c r="D7" s="10">
        <v>265</v>
      </c>
      <c r="E7" s="10">
        <v>265</v>
      </c>
      <c r="F7" s="10"/>
      <c r="G7" s="10">
        <v>319</v>
      </c>
      <c r="H7" s="10">
        <v>209</v>
      </c>
      <c r="I7" s="10"/>
      <c r="J7" s="10">
        <v>114</v>
      </c>
      <c r="K7" s="10">
        <v>66</v>
      </c>
      <c r="L7" s="10">
        <v>58</v>
      </c>
      <c r="M7" s="10">
        <v>58</v>
      </c>
      <c r="N7" s="10">
        <v>51</v>
      </c>
      <c r="O7" s="10">
        <v>49</v>
      </c>
      <c r="P7" s="10">
        <v>48</v>
      </c>
      <c r="Q7" s="10">
        <v>25</v>
      </c>
      <c r="R7" s="10">
        <v>61</v>
      </c>
      <c r="S7" s="10"/>
      <c r="T7" s="10">
        <v>322</v>
      </c>
      <c r="U7" s="10">
        <v>208</v>
      </c>
      <c r="V7" s="10"/>
      <c r="W7" s="10">
        <v>388</v>
      </c>
      <c r="X7" s="10">
        <v>142</v>
      </c>
      <c r="Y7" s="10"/>
      <c r="Z7" s="10">
        <v>280</v>
      </c>
      <c r="AA7" s="10">
        <v>248</v>
      </c>
      <c r="AB7" s="10"/>
      <c r="AC7" s="10">
        <v>175</v>
      </c>
      <c r="AD7" s="10">
        <v>49</v>
      </c>
      <c r="AE7" s="10">
        <v>294</v>
      </c>
      <c r="AF7" s="10"/>
      <c r="AG7" s="10">
        <v>123</v>
      </c>
      <c r="AH7" s="10">
        <v>99</v>
      </c>
      <c r="AI7" s="10"/>
      <c r="AJ7" s="10">
        <v>111</v>
      </c>
      <c r="AK7" s="10">
        <v>107</v>
      </c>
      <c r="AL7" s="10"/>
      <c r="AM7" s="10">
        <v>286</v>
      </c>
      <c r="AN7" s="10">
        <v>13</v>
      </c>
      <c r="AO7" s="10">
        <v>178</v>
      </c>
      <c r="AP7" s="10"/>
      <c r="AQ7" s="10">
        <v>72</v>
      </c>
      <c r="AR7" s="10">
        <v>2</v>
      </c>
      <c r="AS7" s="10">
        <v>59</v>
      </c>
      <c r="AT7" s="10">
        <v>48</v>
      </c>
      <c r="AU7" s="10">
        <v>43</v>
      </c>
      <c r="AV7" s="10"/>
      <c r="AW7" s="10">
        <v>131</v>
      </c>
      <c r="AX7" s="10">
        <v>165</v>
      </c>
      <c r="AY7" s="10">
        <v>103</v>
      </c>
      <c r="AZ7" s="10">
        <v>78</v>
      </c>
      <c r="BA7" s="10">
        <v>53</v>
      </c>
      <c r="BB7" s="10"/>
      <c r="BC7" s="10">
        <v>183</v>
      </c>
      <c r="BD7" s="10">
        <v>241</v>
      </c>
      <c r="BE7" s="10">
        <v>34</v>
      </c>
      <c r="BF7" s="10"/>
      <c r="BG7" s="10">
        <v>421</v>
      </c>
      <c r="BH7" s="10">
        <v>38</v>
      </c>
      <c r="BI7" s="10">
        <v>71</v>
      </c>
    </row>
    <row r="8" spans="2:61" ht="30" customHeight="1" x14ac:dyDescent="0.3">
      <c r="B8" s="11" t="s">
        <v>20</v>
      </c>
      <c r="C8" s="11">
        <v>544</v>
      </c>
      <c r="D8" s="11">
        <v>302</v>
      </c>
      <c r="E8" s="11">
        <v>243</v>
      </c>
      <c r="F8" s="11"/>
      <c r="G8" s="11">
        <v>329</v>
      </c>
      <c r="H8" s="11">
        <v>214</v>
      </c>
      <c r="I8" s="11"/>
      <c r="J8" s="11">
        <v>147</v>
      </c>
      <c r="K8" s="11">
        <v>72</v>
      </c>
      <c r="L8" s="11">
        <v>56</v>
      </c>
      <c r="M8" s="11">
        <v>61</v>
      </c>
      <c r="N8" s="11">
        <v>42</v>
      </c>
      <c r="O8" s="11">
        <v>43</v>
      </c>
      <c r="P8" s="11">
        <v>40</v>
      </c>
      <c r="Q8" s="11">
        <v>24</v>
      </c>
      <c r="R8" s="11">
        <v>61</v>
      </c>
      <c r="S8" s="11"/>
      <c r="T8" s="11">
        <v>327</v>
      </c>
      <c r="U8" s="11">
        <v>217</v>
      </c>
      <c r="V8" s="11"/>
      <c r="W8" s="11">
        <v>395</v>
      </c>
      <c r="X8" s="11">
        <v>150</v>
      </c>
      <c r="Y8" s="11"/>
      <c r="Z8" s="11">
        <v>295</v>
      </c>
      <c r="AA8" s="11">
        <v>247</v>
      </c>
      <c r="AB8" s="11"/>
      <c r="AC8" s="11">
        <v>174</v>
      </c>
      <c r="AD8" s="11">
        <v>51</v>
      </c>
      <c r="AE8" s="11">
        <v>309</v>
      </c>
      <c r="AF8" s="11"/>
      <c r="AG8" s="11">
        <v>123</v>
      </c>
      <c r="AH8" s="11">
        <v>99</v>
      </c>
      <c r="AI8" s="11"/>
      <c r="AJ8" s="11">
        <v>112</v>
      </c>
      <c r="AK8" s="11">
        <v>105</v>
      </c>
      <c r="AL8" s="11"/>
      <c r="AM8" s="11">
        <v>292</v>
      </c>
      <c r="AN8" s="11">
        <v>13</v>
      </c>
      <c r="AO8" s="11">
        <v>185</v>
      </c>
      <c r="AP8" s="11"/>
      <c r="AQ8" s="11">
        <v>71</v>
      </c>
      <c r="AR8" s="11">
        <v>2</v>
      </c>
      <c r="AS8" s="11">
        <v>61</v>
      </c>
      <c r="AT8" s="11">
        <v>47</v>
      </c>
      <c r="AU8" s="11">
        <v>43</v>
      </c>
      <c r="AV8" s="11"/>
      <c r="AW8" s="11">
        <v>137</v>
      </c>
      <c r="AX8" s="11">
        <v>170</v>
      </c>
      <c r="AY8" s="11">
        <v>105</v>
      </c>
      <c r="AZ8" s="11">
        <v>81</v>
      </c>
      <c r="BA8" s="11">
        <v>51</v>
      </c>
      <c r="BB8" s="11"/>
      <c r="BC8" s="11">
        <v>189</v>
      </c>
      <c r="BD8" s="11">
        <v>246</v>
      </c>
      <c r="BE8" s="11">
        <v>33</v>
      </c>
      <c r="BF8" s="11"/>
      <c r="BG8" s="11">
        <v>436</v>
      </c>
      <c r="BH8" s="11">
        <v>37</v>
      </c>
      <c r="BI8" s="11">
        <v>71</v>
      </c>
    </row>
    <row r="9" spans="2:61" ht="28.8" x14ac:dyDescent="0.3">
      <c r="B9" s="18" t="s">
        <v>202</v>
      </c>
      <c r="C9" s="17">
        <v>0.30029539009989098</v>
      </c>
      <c r="D9" s="17">
        <v>0.327553768827126</v>
      </c>
      <c r="E9" s="17">
        <v>0.266388554537628</v>
      </c>
      <c r="F9" s="17"/>
      <c r="G9" s="17">
        <v>0.37775624963663701</v>
      </c>
      <c r="H9" s="17">
        <v>0.18015033666072899</v>
      </c>
      <c r="I9" s="17"/>
      <c r="J9" s="17">
        <v>0.39128821292155302</v>
      </c>
      <c r="K9" s="17">
        <v>0.22723518103673501</v>
      </c>
      <c r="L9" s="17">
        <v>0.16575485968005399</v>
      </c>
      <c r="M9" s="17">
        <v>0.26972282287023602</v>
      </c>
      <c r="N9" s="17">
        <v>0.40757616533649399</v>
      </c>
      <c r="O9" s="17">
        <v>0.13473057831407401</v>
      </c>
      <c r="P9" s="17">
        <v>0.28350850179512899</v>
      </c>
      <c r="Q9" s="17">
        <v>0.29337669661398103</v>
      </c>
      <c r="R9" s="17">
        <v>0.37659537821074002</v>
      </c>
      <c r="S9" s="17"/>
      <c r="T9" s="17">
        <v>0.40725016787453</v>
      </c>
      <c r="U9" s="17">
        <v>0.13940026713212</v>
      </c>
      <c r="V9" s="17"/>
      <c r="W9" s="17">
        <v>0.28042742562268902</v>
      </c>
      <c r="X9" s="17">
        <v>0.35264422748687602</v>
      </c>
      <c r="Y9" s="17"/>
      <c r="Z9" s="17">
        <v>0.31403986339965201</v>
      </c>
      <c r="AA9" s="17">
        <v>0.28613880697456201</v>
      </c>
      <c r="AB9" s="17"/>
      <c r="AC9" s="17">
        <v>0.33016955957163802</v>
      </c>
      <c r="AD9" s="17">
        <v>0.208705936531279</v>
      </c>
      <c r="AE9" s="17">
        <v>0.30119813033218501</v>
      </c>
      <c r="AF9" s="17"/>
      <c r="AG9" s="17">
        <v>0.402012639814321</v>
      </c>
      <c r="AH9" s="17">
        <v>0.17236122007048299</v>
      </c>
      <c r="AI9" s="17"/>
      <c r="AJ9" s="17">
        <v>0.53735565649428496</v>
      </c>
      <c r="AK9" s="17">
        <v>7.3531178537214706E-2</v>
      </c>
      <c r="AL9" s="17"/>
      <c r="AM9" s="17">
        <v>0.23462639306053201</v>
      </c>
      <c r="AN9" s="17">
        <v>0.33348624341692001</v>
      </c>
      <c r="AO9" s="17">
        <v>0.470593675010191</v>
      </c>
      <c r="AP9" s="17"/>
      <c r="AQ9" s="17">
        <v>0.108318882438664</v>
      </c>
      <c r="AR9" s="17">
        <v>0</v>
      </c>
      <c r="AS9" s="17">
        <v>0.44554516945071299</v>
      </c>
      <c r="AT9" s="17">
        <v>0.68221374977079297</v>
      </c>
      <c r="AU9" s="17">
        <v>2.3221811581445401E-2</v>
      </c>
      <c r="AV9" s="17"/>
      <c r="AW9" s="17">
        <v>0.34627478028591402</v>
      </c>
      <c r="AX9" s="17">
        <v>0.36520389784965901</v>
      </c>
      <c r="AY9" s="17">
        <v>0.211948436003287</v>
      </c>
      <c r="AZ9" s="17">
        <v>0.20276091173907099</v>
      </c>
      <c r="BA9" s="17">
        <v>0.29660146503581097</v>
      </c>
      <c r="BB9" s="17"/>
      <c r="BC9" s="17">
        <v>0.43541631489354998</v>
      </c>
      <c r="BD9" s="17">
        <v>0.25001663415855502</v>
      </c>
      <c r="BE9" s="17">
        <v>0.27189673666689301</v>
      </c>
      <c r="BF9" s="17"/>
      <c r="BG9" s="17">
        <v>0.31978309044535802</v>
      </c>
      <c r="BH9" s="17">
        <v>0.31292513878103401</v>
      </c>
      <c r="BI9" s="17">
        <v>0.17372337296586801</v>
      </c>
    </row>
    <row r="10" spans="2:61" ht="28.8" x14ac:dyDescent="0.3">
      <c r="B10" s="18" t="s">
        <v>203</v>
      </c>
      <c r="C10" s="17">
        <v>0.321384860119791</v>
      </c>
      <c r="D10" s="17">
        <v>0.35535726835197001</v>
      </c>
      <c r="E10" s="17">
        <v>0.27912640920056703</v>
      </c>
      <c r="F10" s="17"/>
      <c r="G10" s="17">
        <v>0.37357712372560298</v>
      </c>
      <c r="H10" s="17">
        <v>0.24363648028059601</v>
      </c>
      <c r="I10" s="17"/>
      <c r="J10" s="17">
        <v>0.43697114948853499</v>
      </c>
      <c r="K10" s="17">
        <v>0.27327626304762898</v>
      </c>
      <c r="L10" s="17">
        <v>0.30874468595090099</v>
      </c>
      <c r="M10" s="17">
        <v>0.27597783990708002</v>
      </c>
      <c r="N10" s="17">
        <v>0.172749876285682</v>
      </c>
      <c r="O10" s="17">
        <v>0.34382359319893002</v>
      </c>
      <c r="P10" s="17">
        <v>0.218299391517983</v>
      </c>
      <c r="Q10" s="17">
        <v>0.41069916834940601</v>
      </c>
      <c r="R10" s="17">
        <v>0.27493593417583001</v>
      </c>
      <c r="S10" s="17"/>
      <c r="T10" s="17">
        <v>0.41457088423014099</v>
      </c>
      <c r="U10" s="17">
        <v>0.181202466026991</v>
      </c>
      <c r="V10" s="17"/>
      <c r="W10" s="17">
        <v>0.28874234814049399</v>
      </c>
      <c r="X10" s="17">
        <v>0.40739254115162599</v>
      </c>
      <c r="Y10" s="17"/>
      <c r="Z10" s="17">
        <v>0.35030456601839399</v>
      </c>
      <c r="AA10" s="17">
        <v>0.28505345671954302</v>
      </c>
      <c r="AB10" s="17"/>
      <c r="AC10" s="17">
        <v>0.23979514078104699</v>
      </c>
      <c r="AD10" s="17">
        <v>0.30456700421456601</v>
      </c>
      <c r="AE10" s="17">
        <v>0.36581218104683</v>
      </c>
      <c r="AF10" s="17"/>
      <c r="AG10" s="17">
        <v>0.25254244794694503</v>
      </c>
      <c r="AH10" s="17">
        <v>0.262470170235998</v>
      </c>
      <c r="AI10" s="17"/>
      <c r="AJ10" s="17">
        <v>0.281731153153918</v>
      </c>
      <c r="AK10" s="17">
        <v>0.232878673232012</v>
      </c>
      <c r="AL10" s="17"/>
      <c r="AM10" s="17">
        <v>0.28919344307693501</v>
      </c>
      <c r="AN10" s="17">
        <v>0.34628102956419798</v>
      </c>
      <c r="AO10" s="17">
        <v>0.40632849853372099</v>
      </c>
      <c r="AP10" s="17"/>
      <c r="AQ10" s="17">
        <v>0.210035625254655</v>
      </c>
      <c r="AR10" s="17">
        <v>0.48796149206127598</v>
      </c>
      <c r="AS10" s="17">
        <v>0.35594221650684899</v>
      </c>
      <c r="AT10" s="17">
        <v>0.18980853703727399</v>
      </c>
      <c r="AU10" s="17">
        <v>0.24133117690366801</v>
      </c>
      <c r="AV10" s="17"/>
      <c r="AW10" s="17">
        <v>0.44318865707889199</v>
      </c>
      <c r="AX10" s="17">
        <v>0.31680760030669203</v>
      </c>
      <c r="AY10" s="17">
        <v>0.282504126599462</v>
      </c>
      <c r="AZ10" s="17">
        <v>0.21901132339343601</v>
      </c>
      <c r="BA10" s="17">
        <v>0.25357626594183902</v>
      </c>
      <c r="BB10" s="17"/>
      <c r="BC10" s="17">
        <v>0.34157765997206702</v>
      </c>
      <c r="BD10" s="17">
        <v>0.32686387231541503</v>
      </c>
      <c r="BE10" s="17">
        <v>0.369182558061315</v>
      </c>
      <c r="BF10" s="17"/>
      <c r="BG10" s="17">
        <v>0.36180685758995101</v>
      </c>
      <c r="BH10" s="17">
        <v>0.191913586440315</v>
      </c>
      <c r="BI10" s="17">
        <v>0.14112884155211999</v>
      </c>
    </row>
    <row r="11" spans="2:61" x14ac:dyDescent="0.3">
      <c r="B11" s="18" t="s">
        <v>204</v>
      </c>
      <c r="C11" s="17">
        <v>0.36340348263289701</v>
      </c>
      <c r="D11" s="17">
        <v>0.30413100681865901</v>
      </c>
      <c r="E11" s="17">
        <v>0.43713281594770198</v>
      </c>
      <c r="F11" s="17"/>
      <c r="G11" s="17">
        <v>0.241993730855976</v>
      </c>
      <c r="H11" s="17">
        <v>0.54852327501419995</v>
      </c>
      <c r="I11" s="17"/>
      <c r="J11" s="17">
        <v>0.16286168662411199</v>
      </c>
      <c r="K11" s="17">
        <v>0.485019231907241</v>
      </c>
      <c r="L11" s="17">
        <v>0.50798852516053905</v>
      </c>
      <c r="M11" s="17">
        <v>0.42031441714879197</v>
      </c>
      <c r="N11" s="17">
        <v>0.39605666310132898</v>
      </c>
      <c r="O11" s="17">
        <v>0.48064003605243599</v>
      </c>
      <c r="P11" s="17">
        <v>0.49819210668688801</v>
      </c>
      <c r="Q11" s="17">
        <v>0.29592413503661202</v>
      </c>
      <c r="R11" s="17">
        <v>0.34846868761342997</v>
      </c>
      <c r="S11" s="17"/>
      <c r="T11" s="17">
        <v>0.16923639246816299</v>
      </c>
      <c r="U11" s="17">
        <v>0.65549457475946804</v>
      </c>
      <c r="V11" s="17"/>
      <c r="W11" s="17">
        <v>0.41500046487278103</v>
      </c>
      <c r="X11" s="17">
        <v>0.227453872091048</v>
      </c>
      <c r="Y11" s="17"/>
      <c r="Z11" s="17">
        <v>0.32206468909220198</v>
      </c>
      <c r="AA11" s="17">
        <v>0.41219198694988601</v>
      </c>
      <c r="AB11" s="17"/>
      <c r="AC11" s="17">
        <v>0.41240238639286803</v>
      </c>
      <c r="AD11" s="17">
        <v>0.46747103433799497</v>
      </c>
      <c r="AE11" s="17">
        <v>0.323126756000365</v>
      </c>
      <c r="AF11" s="17"/>
      <c r="AG11" s="17">
        <v>0.33686375977717697</v>
      </c>
      <c r="AH11" s="17">
        <v>0.534975709463134</v>
      </c>
      <c r="AI11" s="17"/>
      <c r="AJ11" s="17">
        <v>0.17184518670684801</v>
      </c>
      <c r="AK11" s="17">
        <v>0.66485303514695604</v>
      </c>
      <c r="AL11" s="17"/>
      <c r="AM11" s="17">
        <v>0.46655411839877697</v>
      </c>
      <c r="AN11" s="17">
        <v>0.320232727018882</v>
      </c>
      <c r="AO11" s="17">
        <v>0.112815825006486</v>
      </c>
      <c r="AP11" s="17"/>
      <c r="AQ11" s="17">
        <v>0.65415604055054399</v>
      </c>
      <c r="AR11" s="17">
        <v>0.51203850793872396</v>
      </c>
      <c r="AS11" s="17">
        <v>0.198512614042437</v>
      </c>
      <c r="AT11" s="17">
        <v>0.10634011533709101</v>
      </c>
      <c r="AU11" s="17">
        <v>0.71055415032772895</v>
      </c>
      <c r="AV11" s="17"/>
      <c r="AW11" s="17">
        <v>0.19782097058883899</v>
      </c>
      <c r="AX11" s="17">
        <v>0.300084860105921</v>
      </c>
      <c r="AY11" s="17">
        <v>0.48621030463555598</v>
      </c>
      <c r="AZ11" s="17">
        <v>0.57822776486749305</v>
      </c>
      <c r="BA11" s="17">
        <v>0.42443026335040601</v>
      </c>
      <c r="BB11" s="17"/>
      <c r="BC11" s="17">
        <v>0.223006025134383</v>
      </c>
      <c r="BD11" s="17">
        <v>0.40794470719077702</v>
      </c>
      <c r="BE11" s="17">
        <v>0.35892070527179198</v>
      </c>
      <c r="BF11" s="17"/>
      <c r="BG11" s="17">
        <v>0.30983456492918598</v>
      </c>
      <c r="BH11" s="17">
        <v>0.46686689191406699</v>
      </c>
      <c r="BI11" s="17">
        <v>0.63829194155399405</v>
      </c>
    </row>
    <row r="12" spans="2:61" x14ac:dyDescent="0.3">
      <c r="B12" s="18" t="s">
        <v>85</v>
      </c>
      <c r="C12" s="19">
        <v>1.49162671474206E-2</v>
      </c>
      <c r="D12" s="19">
        <v>1.2957956002244799E-2</v>
      </c>
      <c r="E12" s="19">
        <v>1.7352220314102499E-2</v>
      </c>
      <c r="F12" s="19"/>
      <c r="G12" s="19">
        <v>6.6728957817838901E-3</v>
      </c>
      <c r="H12" s="19">
        <v>2.7689908044475998E-2</v>
      </c>
      <c r="I12" s="19"/>
      <c r="J12" s="19">
        <v>8.8789509658003495E-3</v>
      </c>
      <c r="K12" s="19">
        <v>1.44693240083946E-2</v>
      </c>
      <c r="L12" s="19">
        <v>1.75119292085061E-2</v>
      </c>
      <c r="M12" s="19">
        <v>3.3984920073891901E-2</v>
      </c>
      <c r="N12" s="19">
        <v>2.3617295276495202E-2</v>
      </c>
      <c r="O12" s="19">
        <v>4.0805792434561103E-2</v>
      </c>
      <c r="P12" s="19">
        <v>0</v>
      </c>
      <c r="Q12" s="19">
        <v>0</v>
      </c>
      <c r="R12" s="19">
        <v>0</v>
      </c>
      <c r="S12" s="19"/>
      <c r="T12" s="19">
        <v>8.9425554271656601E-3</v>
      </c>
      <c r="U12" s="19">
        <v>2.3902692081420499E-2</v>
      </c>
      <c r="V12" s="19"/>
      <c r="W12" s="19">
        <v>1.5829761364035799E-2</v>
      </c>
      <c r="X12" s="19">
        <v>1.2509359270450399E-2</v>
      </c>
      <c r="Y12" s="19"/>
      <c r="Z12" s="19">
        <v>1.35908814897526E-2</v>
      </c>
      <c r="AA12" s="19">
        <v>1.6615749356008101E-2</v>
      </c>
      <c r="AB12" s="19"/>
      <c r="AC12" s="19">
        <v>1.7632913254445999E-2</v>
      </c>
      <c r="AD12" s="19">
        <v>1.92560249161596E-2</v>
      </c>
      <c r="AE12" s="19">
        <v>9.8629326206195606E-3</v>
      </c>
      <c r="AF12" s="19"/>
      <c r="AG12" s="19">
        <v>8.5811524615569696E-3</v>
      </c>
      <c r="AH12" s="19">
        <v>3.01929002303849E-2</v>
      </c>
      <c r="AI12" s="19"/>
      <c r="AJ12" s="19">
        <v>9.0680036449493993E-3</v>
      </c>
      <c r="AK12" s="19">
        <v>2.87371130838175E-2</v>
      </c>
      <c r="AL12" s="19"/>
      <c r="AM12" s="19">
        <v>9.6260454637557905E-3</v>
      </c>
      <c r="AN12" s="19">
        <v>0</v>
      </c>
      <c r="AO12" s="19">
        <v>1.02620014496018E-2</v>
      </c>
      <c r="AP12" s="19"/>
      <c r="AQ12" s="19">
        <v>2.7489451756136801E-2</v>
      </c>
      <c r="AR12" s="19">
        <v>0</v>
      </c>
      <c r="AS12" s="19">
        <v>0</v>
      </c>
      <c r="AT12" s="19">
        <v>2.1637597854841401E-2</v>
      </c>
      <c r="AU12" s="19">
        <v>2.4892861187157798E-2</v>
      </c>
      <c r="AV12" s="19"/>
      <c r="AW12" s="19">
        <v>1.2715592046354401E-2</v>
      </c>
      <c r="AX12" s="19">
        <v>1.7903641737727599E-2</v>
      </c>
      <c r="AY12" s="19">
        <v>1.9337132761694999E-2</v>
      </c>
      <c r="AZ12" s="19">
        <v>0</v>
      </c>
      <c r="BA12" s="19">
        <v>2.5392005671943801E-2</v>
      </c>
      <c r="BB12" s="19"/>
      <c r="BC12" s="19">
        <v>0</v>
      </c>
      <c r="BD12" s="19">
        <v>1.5174786335252001E-2</v>
      </c>
      <c r="BE12" s="19">
        <v>0</v>
      </c>
      <c r="BF12" s="19"/>
      <c r="BG12" s="19">
        <v>8.5754870355044203E-3</v>
      </c>
      <c r="BH12" s="19">
        <v>2.8294382864584001E-2</v>
      </c>
      <c r="BI12" s="19">
        <v>4.6855843928017601E-2</v>
      </c>
    </row>
    <row r="13" spans="2:61" x14ac:dyDescent="0.3">
      <c r="B13" s="16" t="s">
        <v>415</v>
      </c>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I18"/>
  <sheetViews>
    <sheetView showGridLines="0" topLeftCell="A2" workbookViewId="0">
      <pane xSplit="2" topLeftCell="C1" activePane="topRight" state="frozen"/>
      <selection pane="topRight" activeCell="B14" sqref="B14"/>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530</v>
      </c>
      <c r="D7" s="10">
        <v>265</v>
      </c>
      <c r="E7" s="10">
        <v>265</v>
      </c>
      <c r="F7" s="10"/>
      <c r="G7" s="10">
        <v>319</v>
      </c>
      <c r="H7" s="10">
        <v>209</v>
      </c>
      <c r="I7" s="10"/>
      <c r="J7" s="10">
        <v>114</v>
      </c>
      <c r="K7" s="10">
        <v>66</v>
      </c>
      <c r="L7" s="10">
        <v>58</v>
      </c>
      <c r="M7" s="10">
        <v>58</v>
      </c>
      <c r="N7" s="10">
        <v>51</v>
      </c>
      <c r="O7" s="10">
        <v>49</v>
      </c>
      <c r="P7" s="10">
        <v>48</v>
      </c>
      <c r="Q7" s="10">
        <v>25</v>
      </c>
      <c r="R7" s="10">
        <v>61</v>
      </c>
      <c r="S7" s="10"/>
      <c r="T7" s="10">
        <v>322</v>
      </c>
      <c r="U7" s="10">
        <v>208</v>
      </c>
      <c r="V7" s="10"/>
      <c r="W7" s="10">
        <v>388</v>
      </c>
      <c r="X7" s="10">
        <v>142</v>
      </c>
      <c r="Y7" s="10"/>
      <c r="Z7" s="10">
        <v>280</v>
      </c>
      <c r="AA7" s="10">
        <v>248</v>
      </c>
      <c r="AB7" s="10"/>
      <c r="AC7" s="10">
        <v>175</v>
      </c>
      <c r="AD7" s="10">
        <v>49</v>
      </c>
      <c r="AE7" s="10">
        <v>294</v>
      </c>
      <c r="AF7" s="10"/>
      <c r="AG7" s="10">
        <v>123</v>
      </c>
      <c r="AH7" s="10">
        <v>99</v>
      </c>
      <c r="AI7" s="10"/>
      <c r="AJ7" s="10">
        <v>111</v>
      </c>
      <c r="AK7" s="10">
        <v>107</v>
      </c>
      <c r="AL7" s="10"/>
      <c r="AM7" s="10">
        <v>286</v>
      </c>
      <c r="AN7" s="10">
        <v>13</v>
      </c>
      <c r="AO7" s="10">
        <v>178</v>
      </c>
      <c r="AP7" s="10"/>
      <c r="AQ7" s="10">
        <v>72</v>
      </c>
      <c r="AR7" s="10">
        <v>2</v>
      </c>
      <c r="AS7" s="10">
        <v>59</v>
      </c>
      <c r="AT7" s="10">
        <v>48</v>
      </c>
      <c r="AU7" s="10">
        <v>43</v>
      </c>
      <c r="AV7" s="10"/>
      <c r="AW7" s="10">
        <v>131</v>
      </c>
      <c r="AX7" s="10">
        <v>165</v>
      </c>
      <c r="AY7" s="10">
        <v>103</v>
      </c>
      <c r="AZ7" s="10">
        <v>78</v>
      </c>
      <c r="BA7" s="10">
        <v>53</v>
      </c>
      <c r="BB7" s="10"/>
      <c r="BC7" s="10">
        <v>183</v>
      </c>
      <c r="BD7" s="10">
        <v>241</v>
      </c>
      <c r="BE7" s="10">
        <v>34</v>
      </c>
      <c r="BF7" s="10"/>
      <c r="BG7" s="10">
        <v>421</v>
      </c>
      <c r="BH7" s="10">
        <v>38</v>
      </c>
      <c r="BI7" s="10">
        <v>71</v>
      </c>
    </row>
    <row r="8" spans="2:61" ht="30" customHeight="1" x14ac:dyDescent="0.3">
      <c r="B8" s="11" t="s">
        <v>20</v>
      </c>
      <c r="C8" s="11">
        <v>544</v>
      </c>
      <c r="D8" s="11">
        <v>302</v>
      </c>
      <c r="E8" s="11">
        <v>243</v>
      </c>
      <c r="F8" s="11"/>
      <c r="G8" s="11">
        <v>329</v>
      </c>
      <c r="H8" s="11">
        <v>214</v>
      </c>
      <c r="I8" s="11"/>
      <c r="J8" s="11">
        <v>147</v>
      </c>
      <c r="K8" s="11">
        <v>72</v>
      </c>
      <c r="L8" s="11">
        <v>56</v>
      </c>
      <c r="M8" s="11">
        <v>61</v>
      </c>
      <c r="N8" s="11">
        <v>42</v>
      </c>
      <c r="O8" s="11">
        <v>43</v>
      </c>
      <c r="P8" s="11">
        <v>40</v>
      </c>
      <c r="Q8" s="11">
        <v>24</v>
      </c>
      <c r="R8" s="11">
        <v>61</v>
      </c>
      <c r="S8" s="11"/>
      <c r="T8" s="11">
        <v>327</v>
      </c>
      <c r="U8" s="11">
        <v>217</v>
      </c>
      <c r="V8" s="11"/>
      <c r="W8" s="11">
        <v>395</v>
      </c>
      <c r="X8" s="11">
        <v>150</v>
      </c>
      <c r="Y8" s="11"/>
      <c r="Z8" s="11">
        <v>295</v>
      </c>
      <c r="AA8" s="11">
        <v>247</v>
      </c>
      <c r="AB8" s="11"/>
      <c r="AC8" s="11">
        <v>174</v>
      </c>
      <c r="AD8" s="11">
        <v>51</v>
      </c>
      <c r="AE8" s="11">
        <v>309</v>
      </c>
      <c r="AF8" s="11"/>
      <c r="AG8" s="11">
        <v>123</v>
      </c>
      <c r="AH8" s="11">
        <v>99</v>
      </c>
      <c r="AI8" s="11"/>
      <c r="AJ8" s="11">
        <v>112</v>
      </c>
      <c r="AK8" s="11">
        <v>105</v>
      </c>
      <c r="AL8" s="11"/>
      <c r="AM8" s="11">
        <v>292</v>
      </c>
      <c r="AN8" s="11">
        <v>13</v>
      </c>
      <c r="AO8" s="11">
        <v>185</v>
      </c>
      <c r="AP8" s="11"/>
      <c r="AQ8" s="11">
        <v>71</v>
      </c>
      <c r="AR8" s="11">
        <v>2</v>
      </c>
      <c r="AS8" s="11">
        <v>61</v>
      </c>
      <c r="AT8" s="11">
        <v>47</v>
      </c>
      <c r="AU8" s="11">
        <v>43</v>
      </c>
      <c r="AV8" s="11"/>
      <c r="AW8" s="11">
        <v>137</v>
      </c>
      <c r="AX8" s="11">
        <v>170</v>
      </c>
      <c r="AY8" s="11">
        <v>105</v>
      </c>
      <c r="AZ8" s="11">
        <v>81</v>
      </c>
      <c r="BA8" s="11">
        <v>51</v>
      </c>
      <c r="BB8" s="11"/>
      <c r="BC8" s="11">
        <v>189</v>
      </c>
      <c r="BD8" s="11">
        <v>246</v>
      </c>
      <c r="BE8" s="11">
        <v>33</v>
      </c>
      <c r="BF8" s="11"/>
      <c r="BG8" s="11">
        <v>436</v>
      </c>
      <c r="BH8" s="11">
        <v>37</v>
      </c>
      <c r="BI8" s="11">
        <v>71</v>
      </c>
    </row>
    <row r="9" spans="2:61" ht="43.2" x14ac:dyDescent="0.3">
      <c r="B9" s="18" t="s">
        <v>206</v>
      </c>
      <c r="C9" s="17">
        <v>0.49480590306903</v>
      </c>
      <c r="D9" s="17">
        <v>0.51021950564200502</v>
      </c>
      <c r="E9" s="17">
        <v>0.47563284464564998</v>
      </c>
      <c r="F9" s="17"/>
      <c r="G9" s="17">
        <v>0.56205736368987902</v>
      </c>
      <c r="H9" s="17">
        <v>0.39523131996664801</v>
      </c>
      <c r="I9" s="17"/>
      <c r="J9" s="17">
        <v>0.58853000592320304</v>
      </c>
      <c r="K9" s="17">
        <v>0.42991195415746303</v>
      </c>
      <c r="L9" s="17">
        <v>0.49417262079061203</v>
      </c>
      <c r="M9" s="17">
        <v>0.39456170518940098</v>
      </c>
      <c r="N9" s="17">
        <v>0.51012503830234601</v>
      </c>
      <c r="O9" s="17">
        <v>0.52668120501661797</v>
      </c>
      <c r="P9" s="17">
        <v>0.47024955495138199</v>
      </c>
      <c r="Q9" s="17">
        <v>0.51229940233113902</v>
      </c>
      <c r="R9" s="17">
        <v>0.42218455438835401</v>
      </c>
      <c r="S9" s="17"/>
      <c r="T9" s="17">
        <v>0.55258811340805403</v>
      </c>
      <c r="U9" s="17">
        <v>0.40788247588529097</v>
      </c>
      <c r="V9" s="17"/>
      <c r="W9" s="17">
        <v>0.48899607506971199</v>
      </c>
      <c r="X9" s="17">
        <v>0.51011384976541596</v>
      </c>
      <c r="Y9" s="17"/>
      <c r="Z9" s="17">
        <v>0.47285596275310299</v>
      </c>
      <c r="AA9" s="17">
        <v>0.52483957901551703</v>
      </c>
      <c r="AB9" s="17"/>
      <c r="AC9" s="17">
        <v>0.46326958953386599</v>
      </c>
      <c r="AD9" s="17">
        <v>0.33807816195283802</v>
      </c>
      <c r="AE9" s="17">
        <v>0.54150312508878495</v>
      </c>
      <c r="AF9" s="17"/>
      <c r="AG9" s="17">
        <v>0.49667445895412798</v>
      </c>
      <c r="AH9" s="17">
        <v>0.35786662236772399</v>
      </c>
      <c r="AI9" s="17"/>
      <c r="AJ9" s="17">
        <v>0.54172500068085105</v>
      </c>
      <c r="AK9" s="17">
        <v>0.32765860756239601</v>
      </c>
      <c r="AL9" s="17"/>
      <c r="AM9" s="17">
        <v>0.516046818844757</v>
      </c>
      <c r="AN9" s="17">
        <v>0.468036175565753</v>
      </c>
      <c r="AO9" s="17">
        <v>0.54254686182411105</v>
      </c>
      <c r="AP9" s="17"/>
      <c r="AQ9" s="17">
        <v>0.400919433257104</v>
      </c>
      <c r="AR9" s="17">
        <v>0</v>
      </c>
      <c r="AS9" s="17">
        <v>0.49621309601809699</v>
      </c>
      <c r="AT9" s="17">
        <v>0.62680314101412204</v>
      </c>
      <c r="AU9" s="17">
        <v>0.217908670120877</v>
      </c>
      <c r="AV9" s="17"/>
      <c r="AW9" s="17">
        <v>0.51013554376842596</v>
      </c>
      <c r="AX9" s="17">
        <v>0.460010806128337</v>
      </c>
      <c r="AY9" s="17">
        <v>0.47935932420768901</v>
      </c>
      <c r="AZ9" s="17">
        <v>0.49525869629742097</v>
      </c>
      <c r="BA9" s="17">
        <v>0.600112463935216</v>
      </c>
      <c r="BB9" s="17"/>
      <c r="BC9" s="17">
        <v>0.51279150149332797</v>
      </c>
      <c r="BD9" s="17">
        <v>0.53361152522036304</v>
      </c>
      <c r="BE9" s="17">
        <v>0.48319450341221998</v>
      </c>
      <c r="BF9" s="17"/>
      <c r="BG9" s="17">
        <v>0.52429633400868203</v>
      </c>
      <c r="BH9" s="17">
        <v>0.39505917185096801</v>
      </c>
      <c r="BI9" s="17">
        <v>0.36609337635556899</v>
      </c>
    </row>
    <row r="10" spans="2:61" x14ac:dyDescent="0.3">
      <c r="B10" s="18" t="s">
        <v>207</v>
      </c>
      <c r="C10" s="17">
        <v>0.232547127742324</v>
      </c>
      <c r="D10" s="17">
        <v>0.23689888714240101</v>
      </c>
      <c r="E10" s="17">
        <v>0.22713395215101601</v>
      </c>
      <c r="F10" s="17"/>
      <c r="G10" s="17">
        <v>0.21869617007975001</v>
      </c>
      <c r="H10" s="17">
        <v>0.25214374998496902</v>
      </c>
      <c r="I10" s="17"/>
      <c r="J10" s="17">
        <v>0.18687901007041499</v>
      </c>
      <c r="K10" s="17">
        <v>0.25908714645396003</v>
      </c>
      <c r="L10" s="17">
        <v>0.27529269655347299</v>
      </c>
      <c r="M10" s="17">
        <v>0.26211288838855601</v>
      </c>
      <c r="N10" s="17">
        <v>0.26409701836763999</v>
      </c>
      <c r="O10" s="17">
        <v>0.14963314044183501</v>
      </c>
      <c r="P10" s="17">
        <v>0.227613575429818</v>
      </c>
      <c r="Q10" s="17">
        <v>0.29330497678630202</v>
      </c>
      <c r="R10" s="17">
        <v>0.25886892342527001</v>
      </c>
      <c r="S10" s="17"/>
      <c r="T10" s="17">
        <v>0.220586297676482</v>
      </c>
      <c r="U10" s="17">
        <v>0.25054014557922</v>
      </c>
      <c r="V10" s="17"/>
      <c r="W10" s="17">
        <v>0.22652820865984399</v>
      </c>
      <c r="X10" s="17">
        <v>0.248405995250153</v>
      </c>
      <c r="Y10" s="17"/>
      <c r="Z10" s="17">
        <v>0.252982847434358</v>
      </c>
      <c r="AA10" s="17">
        <v>0.20986825163966999</v>
      </c>
      <c r="AB10" s="17"/>
      <c r="AC10" s="17">
        <v>0.21850107061899601</v>
      </c>
      <c r="AD10" s="17">
        <v>0.26750530279530099</v>
      </c>
      <c r="AE10" s="17">
        <v>0.24025624440804499</v>
      </c>
      <c r="AF10" s="17"/>
      <c r="AG10" s="17">
        <v>0.19225925815938</v>
      </c>
      <c r="AH10" s="17">
        <v>0.28141238112434902</v>
      </c>
      <c r="AI10" s="17"/>
      <c r="AJ10" s="17">
        <v>0.16233231022039701</v>
      </c>
      <c r="AK10" s="17">
        <v>0.304904722950949</v>
      </c>
      <c r="AL10" s="17"/>
      <c r="AM10" s="17">
        <v>0.21274692292164099</v>
      </c>
      <c r="AN10" s="17">
        <v>0.33539775888439</v>
      </c>
      <c r="AO10" s="17">
        <v>0.223204866005311</v>
      </c>
      <c r="AP10" s="17"/>
      <c r="AQ10" s="17">
        <v>0.23126149833715301</v>
      </c>
      <c r="AR10" s="17">
        <v>1</v>
      </c>
      <c r="AS10" s="17">
        <v>0.177561528414206</v>
      </c>
      <c r="AT10" s="17">
        <v>0.136688198634138</v>
      </c>
      <c r="AU10" s="17">
        <v>0.359304645896032</v>
      </c>
      <c r="AV10" s="17"/>
      <c r="AW10" s="17">
        <v>0.190337211254414</v>
      </c>
      <c r="AX10" s="17">
        <v>0.27665625922818399</v>
      </c>
      <c r="AY10" s="17">
        <v>0.2139120896633</v>
      </c>
      <c r="AZ10" s="17">
        <v>0.246744906573514</v>
      </c>
      <c r="BA10" s="17">
        <v>0.21399804865170499</v>
      </c>
      <c r="BB10" s="17"/>
      <c r="BC10" s="17">
        <v>0.22134784983435701</v>
      </c>
      <c r="BD10" s="17">
        <v>0.20894985895125701</v>
      </c>
      <c r="BE10" s="17">
        <v>0.325300798395807</v>
      </c>
      <c r="BF10" s="17"/>
      <c r="BG10" s="17">
        <v>0.23369597718152499</v>
      </c>
      <c r="BH10" s="17">
        <v>0.20477744305516299</v>
      </c>
      <c r="BI10" s="17">
        <v>0.240157529299862</v>
      </c>
    </row>
    <row r="11" spans="2:61" ht="57.6" x14ac:dyDescent="0.3">
      <c r="B11" s="18" t="s">
        <v>208</v>
      </c>
      <c r="C11" s="17">
        <v>0.22779289682564399</v>
      </c>
      <c r="D11" s="17">
        <v>0.204515007766502</v>
      </c>
      <c r="E11" s="17">
        <v>0.256748381099413</v>
      </c>
      <c r="F11" s="17"/>
      <c r="G11" s="17">
        <v>0.203867829507591</v>
      </c>
      <c r="H11" s="17">
        <v>0.26216052808607099</v>
      </c>
      <c r="I11" s="17"/>
      <c r="J11" s="17">
        <v>0.21384811999866499</v>
      </c>
      <c r="K11" s="17">
        <v>0.295899250205377</v>
      </c>
      <c r="L11" s="17">
        <v>0.193455054004041</v>
      </c>
      <c r="M11" s="17">
        <v>0.29198467133490502</v>
      </c>
      <c r="N11" s="17">
        <v>0.16312137387966899</v>
      </c>
      <c r="O11" s="17">
        <v>0.259594320064997</v>
      </c>
      <c r="P11" s="17">
        <v>0.21168677667938601</v>
      </c>
      <c r="Q11" s="17">
        <v>0.19439562088255899</v>
      </c>
      <c r="R11" s="17">
        <v>0.19390875143245201</v>
      </c>
      <c r="S11" s="17"/>
      <c r="T11" s="17">
        <v>0.21164675593017299</v>
      </c>
      <c r="U11" s="17">
        <v>0.25208199712470297</v>
      </c>
      <c r="V11" s="17"/>
      <c r="W11" s="17">
        <v>0.230905831578228</v>
      </c>
      <c r="X11" s="17">
        <v>0.219590822811152</v>
      </c>
      <c r="Y11" s="17"/>
      <c r="Z11" s="17">
        <v>0.23402019418887399</v>
      </c>
      <c r="AA11" s="17">
        <v>0.218635695706376</v>
      </c>
      <c r="AB11" s="17"/>
      <c r="AC11" s="17">
        <v>0.27524256256351298</v>
      </c>
      <c r="AD11" s="17">
        <v>0.34140990868882898</v>
      </c>
      <c r="AE11" s="17">
        <v>0.182910530068463</v>
      </c>
      <c r="AF11" s="17"/>
      <c r="AG11" s="17">
        <v>0.25864528543830601</v>
      </c>
      <c r="AH11" s="17">
        <v>0.32343908173143698</v>
      </c>
      <c r="AI11" s="17"/>
      <c r="AJ11" s="17">
        <v>0.27076839698680399</v>
      </c>
      <c r="AK11" s="17">
        <v>0.29772130581269302</v>
      </c>
      <c r="AL11" s="17"/>
      <c r="AM11" s="17">
        <v>0.21688721352141399</v>
      </c>
      <c r="AN11" s="17">
        <v>0</v>
      </c>
      <c r="AO11" s="17">
        <v>0.228737373428437</v>
      </c>
      <c r="AP11" s="17"/>
      <c r="AQ11" s="17">
        <v>0.30522465631818002</v>
      </c>
      <c r="AR11" s="17">
        <v>0</v>
      </c>
      <c r="AS11" s="17">
        <v>0.29664803225734299</v>
      </c>
      <c r="AT11" s="17">
        <v>0.23650866035174101</v>
      </c>
      <c r="AU11" s="17">
        <v>0.33168067069249302</v>
      </c>
      <c r="AV11" s="17"/>
      <c r="AW11" s="17">
        <v>0.29077175544003597</v>
      </c>
      <c r="AX11" s="17">
        <v>0.23008532728289</v>
      </c>
      <c r="AY11" s="17">
        <v>0.199024992187151</v>
      </c>
      <c r="AZ11" s="17">
        <v>0.19106404483028799</v>
      </c>
      <c r="BA11" s="17">
        <v>0.169363430268753</v>
      </c>
      <c r="BB11" s="17"/>
      <c r="BC11" s="17">
        <v>0.25679914654359598</v>
      </c>
      <c r="BD11" s="17">
        <v>0.208664786465418</v>
      </c>
      <c r="BE11" s="17">
        <v>0.166128920129681</v>
      </c>
      <c r="BF11" s="17"/>
      <c r="BG11" s="17">
        <v>0.20743743026931999</v>
      </c>
      <c r="BH11" s="17">
        <v>0.32741830801420502</v>
      </c>
      <c r="BI11" s="17">
        <v>0.30036758758267001</v>
      </c>
    </row>
    <row r="12" spans="2:61" x14ac:dyDescent="0.3">
      <c r="B12" s="18" t="s">
        <v>100</v>
      </c>
      <c r="C12" s="17">
        <v>3.0610802745724499E-2</v>
      </c>
      <c r="D12" s="17">
        <v>3.4546573481762502E-2</v>
      </c>
      <c r="E12" s="17">
        <v>2.5715077563644499E-2</v>
      </c>
      <c r="F12" s="17"/>
      <c r="G12" s="17">
        <v>1.00730029985388E-2</v>
      </c>
      <c r="H12" s="17">
        <v>6.2386191002825102E-2</v>
      </c>
      <c r="I12" s="17"/>
      <c r="J12" s="17">
        <v>1.07428640077173E-2</v>
      </c>
      <c r="K12" s="17">
        <v>1.51016491831991E-2</v>
      </c>
      <c r="L12" s="17">
        <v>3.70796286518736E-2</v>
      </c>
      <c r="M12" s="17">
        <v>0</v>
      </c>
      <c r="N12" s="17">
        <v>6.2656569450345104E-2</v>
      </c>
      <c r="O12" s="17">
        <v>1.9966614839812099E-2</v>
      </c>
      <c r="P12" s="17">
        <v>4.6675887868420703E-2</v>
      </c>
      <c r="Q12" s="17">
        <v>0</v>
      </c>
      <c r="R12" s="17">
        <v>0.108742968577931</v>
      </c>
      <c r="S12" s="17"/>
      <c r="T12" s="17">
        <v>6.4678070118297203E-3</v>
      </c>
      <c r="U12" s="17">
        <v>6.6929799879262994E-2</v>
      </c>
      <c r="V12" s="17"/>
      <c r="W12" s="17">
        <v>3.91966782351321E-2</v>
      </c>
      <c r="X12" s="17">
        <v>7.9884248803091702E-3</v>
      </c>
      <c r="Y12" s="17"/>
      <c r="Z12" s="17">
        <v>3.3358138704846101E-2</v>
      </c>
      <c r="AA12" s="17">
        <v>2.3378367036516301E-2</v>
      </c>
      <c r="AB12" s="17"/>
      <c r="AC12" s="17">
        <v>2.11424558056292E-2</v>
      </c>
      <c r="AD12" s="17">
        <v>3.6248615043798803E-2</v>
      </c>
      <c r="AE12" s="17">
        <v>2.5250955124083301E-2</v>
      </c>
      <c r="AF12" s="17"/>
      <c r="AG12" s="17">
        <v>2.9719747062687901E-2</v>
      </c>
      <c r="AH12" s="17">
        <v>1.86409573882447E-2</v>
      </c>
      <c r="AI12" s="17"/>
      <c r="AJ12" s="17">
        <v>1.6106288466998499E-2</v>
      </c>
      <c r="AK12" s="17">
        <v>3.5231653487652698E-2</v>
      </c>
      <c r="AL12" s="17"/>
      <c r="AM12" s="17">
        <v>4.5290120072588098E-2</v>
      </c>
      <c r="AN12" s="17">
        <v>0.19656606554985701</v>
      </c>
      <c r="AO12" s="17">
        <v>0</v>
      </c>
      <c r="AP12" s="17"/>
      <c r="AQ12" s="17">
        <v>4.0486448821705698E-2</v>
      </c>
      <c r="AR12" s="17">
        <v>0</v>
      </c>
      <c r="AS12" s="17">
        <v>2.9577343310353801E-2</v>
      </c>
      <c r="AT12" s="17">
        <v>0</v>
      </c>
      <c r="AU12" s="17">
        <v>1.9140774955043901E-2</v>
      </c>
      <c r="AV12" s="17"/>
      <c r="AW12" s="17">
        <v>8.7554895371239998E-3</v>
      </c>
      <c r="AX12" s="17">
        <v>1.7770727995606399E-2</v>
      </c>
      <c r="AY12" s="17">
        <v>7.8406063829814202E-2</v>
      </c>
      <c r="AZ12" s="17">
        <v>4.1680412135138602E-2</v>
      </c>
      <c r="BA12" s="17">
        <v>1.6526057144326201E-2</v>
      </c>
      <c r="BB12" s="17"/>
      <c r="BC12" s="17">
        <v>5.2173213370716402E-3</v>
      </c>
      <c r="BD12" s="17">
        <v>3.7163556439008101E-2</v>
      </c>
      <c r="BE12" s="17">
        <v>2.53757780622921E-2</v>
      </c>
      <c r="BF12" s="17"/>
      <c r="BG12" s="17">
        <v>2.57657494398374E-2</v>
      </c>
      <c r="BH12" s="17">
        <v>2.1756294338002899E-2</v>
      </c>
      <c r="BI12" s="17">
        <v>6.5099856213126694E-2</v>
      </c>
    </row>
    <row r="13" spans="2:61" x14ac:dyDescent="0.3">
      <c r="B13" s="18" t="s">
        <v>85</v>
      </c>
      <c r="C13" s="19">
        <v>1.4243269617276901E-2</v>
      </c>
      <c r="D13" s="19">
        <v>1.38200259673305E-2</v>
      </c>
      <c r="E13" s="19">
        <v>1.4769744540276099E-2</v>
      </c>
      <c r="F13" s="19"/>
      <c r="G13" s="19">
        <v>5.3056337242420896E-3</v>
      </c>
      <c r="H13" s="19">
        <v>2.8078210959486E-2</v>
      </c>
      <c r="I13" s="19"/>
      <c r="J13" s="19">
        <v>0</v>
      </c>
      <c r="K13" s="19">
        <v>0</v>
      </c>
      <c r="L13" s="19">
        <v>0</v>
      </c>
      <c r="M13" s="19">
        <v>5.1340735087138503E-2</v>
      </c>
      <c r="N13" s="19">
        <v>0</v>
      </c>
      <c r="O13" s="19">
        <v>4.4124719636738002E-2</v>
      </c>
      <c r="P13" s="19">
        <v>4.3774205070993E-2</v>
      </c>
      <c r="Q13" s="19">
        <v>0</v>
      </c>
      <c r="R13" s="19">
        <v>1.62948021759938E-2</v>
      </c>
      <c r="S13" s="19"/>
      <c r="T13" s="19">
        <v>8.7110259734609705E-3</v>
      </c>
      <c r="U13" s="19">
        <v>2.2565581531523E-2</v>
      </c>
      <c r="V13" s="19"/>
      <c r="W13" s="19">
        <v>1.4373206457084399E-2</v>
      </c>
      <c r="X13" s="19">
        <v>1.3900907292969901E-2</v>
      </c>
      <c r="Y13" s="19"/>
      <c r="Z13" s="19">
        <v>6.7828569188182301E-3</v>
      </c>
      <c r="AA13" s="19">
        <v>2.3278106601920399E-2</v>
      </c>
      <c r="AB13" s="19"/>
      <c r="AC13" s="19">
        <v>2.1844321477996601E-2</v>
      </c>
      <c r="AD13" s="19">
        <v>1.6758011519232799E-2</v>
      </c>
      <c r="AE13" s="19">
        <v>1.0079145310624199E-2</v>
      </c>
      <c r="AF13" s="19"/>
      <c r="AG13" s="19">
        <v>2.2701250385498199E-2</v>
      </c>
      <c r="AH13" s="19">
        <v>1.86409573882447E-2</v>
      </c>
      <c r="AI13" s="19"/>
      <c r="AJ13" s="19">
        <v>9.0680036449493993E-3</v>
      </c>
      <c r="AK13" s="19">
        <v>3.4483710186309399E-2</v>
      </c>
      <c r="AL13" s="19"/>
      <c r="AM13" s="19">
        <v>9.0289246396000993E-3</v>
      </c>
      <c r="AN13" s="19">
        <v>0</v>
      </c>
      <c r="AO13" s="19">
        <v>5.5108987421409097E-3</v>
      </c>
      <c r="AP13" s="19"/>
      <c r="AQ13" s="19">
        <v>2.21079632658574E-2</v>
      </c>
      <c r="AR13" s="19">
        <v>0</v>
      </c>
      <c r="AS13" s="19">
        <v>0</v>
      </c>
      <c r="AT13" s="19">
        <v>0</v>
      </c>
      <c r="AU13" s="19">
        <v>7.1965238335553905E-2</v>
      </c>
      <c r="AV13" s="19"/>
      <c r="AW13" s="19">
        <v>0</v>
      </c>
      <c r="AX13" s="19">
        <v>1.54768793649826E-2</v>
      </c>
      <c r="AY13" s="19">
        <v>2.92975301120455E-2</v>
      </c>
      <c r="AZ13" s="19">
        <v>2.52519401636381E-2</v>
      </c>
      <c r="BA13" s="19">
        <v>0</v>
      </c>
      <c r="BB13" s="19"/>
      <c r="BC13" s="19">
        <v>3.8441807916473301E-3</v>
      </c>
      <c r="BD13" s="19">
        <v>1.1610272923954E-2</v>
      </c>
      <c r="BE13" s="19">
        <v>0</v>
      </c>
      <c r="BF13" s="19"/>
      <c r="BG13" s="19">
        <v>8.8045091006363502E-3</v>
      </c>
      <c r="BH13" s="19">
        <v>5.0988782741660701E-2</v>
      </c>
      <c r="BI13" s="19">
        <v>2.8281650548772699E-2</v>
      </c>
    </row>
    <row r="14" spans="2:61" x14ac:dyDescent="0.3">
      <c r="B14" s="16" t="s">
        <v>415</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I16"/>
  <sheetViews>
    <sheetView showGridLines="0" workbookViewId="0">
      <pane xSplit="2" topLeftCell="C1" activePane="topRight" state="frozen"/>
      <selection pane="topRight" activeCell="B12" sqref="B1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530</v>
      </c>
      <c r="D7" s="10">
        <v>265</v>
      </c>
      <c r="E7" s="10">
        <v>265</v>
      </c>
      <c r="F7" s="10"/>
      <c r="G7" s="10">
        <v>319</v>
      </c>
      <c r="H7" s="10">
        <v>209</v>
      </c>
      <c r="I7" s="10"/>
      <c r="J7" s="10">
        <v>114</v>
      </c>
      <c r="K7" s="10">
        <v>66</v>
      </c>
      <c r="L7" s="10">
        <v>58</v>
      </c>
      <c r="M7" s="10">
        <v>58</v>
      </c>
      <c r="N7" s="10">
        <v>51</v>
      </c>
      <c r="O7" s="10">
        <v>49</v>
      </c>
      <c r="P7" s="10">
        <v>48</v>
      </c>
      <c r="Q7" s="10">
        <v>25</v>
      </c>
      <c r="R7" s="10">
        <v>61</v>
      </c>
      <c r="S7" s="10"/>
      <c r="T7" s="10">
        <v>322</v>
      </c>
      <c r="U7" s="10">
        <v>208</v>
      </c>
      <c r="V7" s="10"/>
      <c r="W7" s="10">
        <v>388</v>
      </c>
      <c r="X7" s="10">
        <v>142</v>
      </c>
      <c r="Y7" s="10"/>
      <c r="Z7" s="10">
        <v>280</v>
      </c>
      <c r="AA7" s="10">
        <v>248</v>
      </c>
      <c r="AB7" s="10"/>
      <c r="AC7" s="10">
        <v>175</v>
      </c>
      <c r="AD7" s="10">
        <v>49</v>
      </c>
      <c r="AE7" s="10">
        <v>294</v>
      </c>
      <c r="AF7" s="10"/>
      <c r="AG7" s="10">
        <v>123</v>
      </c>
      <c r="AH7" s="10">
        <v>99</v>
      </c>
      <c r="AI7" s="10"/>
      <c r="AJ7" s="10">
        <v>111</v>
      </c>
      <c r="AK7" s="10">
        <v>107</v>
      </c>
      <c r="AL7" s="10"/>
      <c r="AM7" s="10">
        <v>286</v>
      </c>
      <c r="AN7" s="10">
        <v>13</v>
      </c>
      <c r="AO7" s="10">
        <v>178</v>
      </c>
      <c r="AP7" s="10"/>
      <c r="AQ7" s="10">
        <v>72</v>
      </c>
      <c r="AR7" s="10">
        <v>2</v>
      </c>
      <c r="AS7" s="10">
        <v>59</v>
      </c>
      <c r="AT7" s="10">
        <v>48</v>
      </c>
      <c r="AU7" s="10">
        <v>43</v>
      </c>
      <c r="AV7" s="10"/>
      <c r="AW7" s="10">
        <v>131</v>
      </c>
      <c r="AX7" s="10">
        <v>165</v>
      </c>
      <c r="AY7" s="10">
        <v>103</v>
      </c>
      <c r="AZ7" s="10">
        <v>78</v>
      </c>
      <c r="BA7" s="10">
        <v>53</v>
      </c>
      <c r="BB7" s="10"/>
      <c r="BC7" s="10">
        <v>183</v>
      </c>
      <c r="BD7" s="10">
        <v>241</v>
      </c>
      <c r="BE7" s="10">
        <v>34</v>
      </c>
      <c r="BF7" s="10"/>
      <c r="BG7" s="10">
        <v>421</v>
      </c>
      <c r="BH7" s="10">
        <v>38</v>
      </c>
      <c r="BI7" s="10">
        <v>71</v>
      </c>
    </row>
    <row r="8" spans="2:61" ht="30" customHeight="1" x14ac:dyDescent="0.3">
      <c r="B8" s="11" t="s">
        <v>20</v>
      </c>
      <c r="C8" s="11">
        <v>544</v>
      </c>
      <c r="D8" s="11">
        <v>302</v>
      </c>
      <c r="E8" s="11">
        <v>243</v>
      </c>
      <c r="F8" s="11"/>
      <c r="G8" s="11">
        <v>329</v>
      </c>
      <c r="H8" s="11">
        <v>214</v>
      </c>
      <c r="I8" s="11"/>
      <c r="J8" s="11">
        <v>147</v>
      </c>
      <c r="K8" s="11">
        <v>72</v>
      </c>
      <c r="L8" s="11">
        <v>56</v>
      </c>
      <c r="M8" s="11">
        <v>61</v>
      </c>
      <c r="N8" s="11">
        <v>42</v>
      </c>
      <c r="O8" s="11">
        <v>43</v>
      </c>
      <c r="P8" s="11">
        <v>40</v>
      </c>
      <c r="Q8" s="11">
        <v>24</v>
      </c>
      <c r="R8" s="11">
        <v>61</v>
      </c>
      <c r="S8" s="11"/>
      <c r="T8" s="11">
        <v>327</v>
      </c>
      <c r="U8" s="11">
        <v>217</v>
      </c>
      <c r="V8" s="11"/>
      <c r="W8" s="11">
        <v>395</v>
      </c>
      <c r="X8" s="11">
        <v>150</v>
      </c>
      <c r="Y8" s="11"/>
      <c r="Z8" s="11">
        <v>295</v>
      </c>
      <c r="AA8" s="11">
        <v>247</v>
      </c>
      <c r="AB8" s="11"/>
      <c r="AC8" s="11">
        <v>174</v>
      </c>
      <c r="AD8" s="11">
        <v>51</v>
      </c>
      <c r="AE8" s="11">
        <v>309</v>
      </c>
      <c r="AF8" s="11"/>
      <c r="AG8" s="11">
        <v>123</v>
      </c>
      <c r="AH8" s="11">
        <v>99</v>
      </c>
      <c r="AI8" s="11"/>
      <c r="AJ8" s="11">
        <v>112</v>
      </c>
      <c r="AK8" s="11">
        <v>105</v>
      </c>
      <c r="AL8" s="11"/>
      <c r="AM8" s="11">
        <v>292</v>
      </c>
      <c r="AN8" s="11">
        <v>13</v>
      </c>
      <c r="AO8" s="11">
        <v>185</v>
      </c>
      <c r="AP8" s="11"/>
      <c r="AQ8" s="11">
        <v>71</v>
      </c>
      <c r="AR8" s="11">
        <v>2</v>
      </c>
      <c r="AS8" s="11">
        <v>61</v>
      </c>
      <c r="AT8" s="11">
        <v>47</v>
      </c>
      <c r="AU8" s="11">
        <v>43</v>
      </c>
      <c r="AV8" s="11"/>
      <c r="AW8" s="11">
        <v>137</v>
      </c>
      <c r="AX8" s="11">
        <v>170</v>
      </c>
      <c r="AY8" s="11">
        <v>105</v>
      </c>
      <c r="AZ8" s="11">
        <v>81</v>
      </c>
      <c r="BA8" s="11">
        <v>51</v>
      </c>
      <c r="BB8" s="11"/>
      <c r="BC8" s="11">
        <v>189</v>
      </c>
      <c r="BD8" s="11">
        <v>246</v>
      </c>
      <c r="BE8" s="11">
        <v>33</v>
      </c>
      <c r="BF8" s="11"/>
      <c r="BG8" s="11">
        <v>436</v>
      </c>
      <c r="BH8" s="11">
        <v>37</v>
      </c>
      <c r="BI8" s="11">
        <v>71</v>
      </c>
    </row>
    <row r="9" spans="2:61" ht="28.8" x14ac:dyDescent="0.3">
      <c r="B9" s="18" t="s">
        <v>210</v>
      </c>
      <c r="C9" s="17">
        <v>0.45105040885146802</v>
      </c>
      <c r="D9" s="17">
        <v>0.41737512754718098</v>
      </c>
      <c r="E9" s="17">
        <v>0.49293926207796201</v>
      </c>
      <c r="F9" s="17"/>
      <c r="G9" s="17">
        <v>0.39631825551137001</v>
      </c>
      <c r="H9" s="17">
        <v>0.53441528873648902</v>
      </c>
      <c r="I9" s="17"/>
      <c r="J9" s="17">
        <v>0.374658182077866</v>
      </c>
      <c r="K9" s="17">
        <v>0.59159106488772495</v>
      </c>
      <c r="L9" s="17">
        <v>0.42751798743212699</v>
      </c>
      <c r="M9" s="17">
        <v>0.54445611551167605</v>
      </c>
      <c r="N9" s="17">
        <v>0.43497334745128902</v>
      </c>
      <c r="O9" s="17">
        <v>0.58963870787728001</v>
      </c>
      <c r="P9" s="17">
        <v>0.25361495795043698</v>
      </c>
      <c r="Q9" s="17">
        <v>0.35889681435673099</v>
      </c>
      <c r="R9" s="17">
        <v>0.47768253946991801</v>
      </c>
      <c r="S9" s="17"/>
      <c r="T9" s="17">
        <v>0.37696663515342499</v>
      </c>
      <c r="U9" s="17">
        <v>0.56249674277942596</v>
      </c>
      <c r="V9" s="17"/>
      <c r="W9" s="17">
        <v>0.48778174555396803</v>
      </c>
      <c r="X9" s="17">
        <v>0.35426934331995602</v>
      </c>
      <c r="Y9" s="17"/>
      <c r="Z9" s="17">
        <v>0.43114888788544198</v>
      </c>
      <c r="AA9" s="17">
        <v>0.47067886478048498</v>
      </c>
      <c r="AB9" s="17"/>
      <c r="AC9" s="17">
        <v>0.60038234579890404</v>
      </c>
      <c r="AD9" s="17">
        <v>0.47164741478462402</v>
      </c>
      <c r="AE9" s="17">
        <v>0.36218580862726002</v>
      </c>
      <c r="AF9" s="17"/>
      <c r="AG9" s="17">
        <v>0.57840245083035702</v>
      </c>
      <c r="AH9" s="17">
        <v>0.56554951641691298</v>
      </c>
      <c r="AI9" s="17"/>
      <c r="AJ9" s="17">
        <v>0.53860555821155898</v>
      </c>
      <c r="AK9" s="17">
        <v>0.62171366636223302</v>
      </c>
      <c r="AL9" s="17"/>
      <c r="AM9" s="17">
        <v>0.49708759409737302</v>
      </c>
      <c r="AN9" s="17">
        <v>0.69866867154204804</v>
      </c>
      <c r="AO9" s="17">
        <v>0.316607315829533</v>
      </c>
      <c r="AP9" s="17"/>
      <c r="AQ9" s="17">
        <v>0.53636375336753395</v>
      </c>
      <c r="AR9" s="17">
        <v>1</v>
      </c>
      <c r="AS9" s="17">
        <v>0.49167139711938601</v>
      </c>
      <c r="AT9" s="17">
        <v>0.559552827164574</v>
      </c>
      <c r="AU9" s="17">
        <v>0.73206370311434499</v>
      </c>
      <c r="AV9" s="17"/>
      <c r="AW9" s="17">
        <v>0.28336729442069197</v>
      </c>
      <c r="AX9" s="17">
        <v>0.37714855201599201</v>
      </c>
      <c r="AY9" s="17">
        <v>0.58319563339337699</v>
      </c>
      <c r="AZ9" s="17">
        <v>0.64323594594667699</v>
      </c>
      <c r="BA9" s="17">
        <v>0.56943691226017101</v>
      </c>
      <c r="BB9" s="17"/>
      <c r="BC9" s="17">
        <v>0.337017159473674</v>
      </c>
      <c r="BD9" s="17">
        <v>0.50064510174576204</v>
      </c>
      <c r="BE9" s="17">
        <v>0.58870195395423597</v>
      </c>
      <c r="BF9" s="17"/>
      <c r="BG9" s="17">
        <v>0.420855057088804</v>
      </c>
      <c r="BH9" s="17">
        <v>0.56286050253630504</v>
      </c>
      <c r="BI9" s="17">
        <v>0.57772340248283305</v>
      </c>
    </row>
    <row r="10" spans="2:61" ht="28.8" x14ac:dyDescent="0.3">
      <c r="B10" s="18" t="s">
        <v>211</v>
      </c>
      <c r="C10" s="17">
        <v>0.475276092207084</v>
      </c>
      <c r="D10" s="17">
        <v>0.50333452387010502</v>
      </c>
      <c r="E10" s="17">
        <v>0.44037406673986801</v>
      </c>
      <c r="F10" s="17"/>
      <c r="G10" s="17">
        <v>0.543288790318604</v>
      </c>
      <c r="H10" s="17">
        <v>0.37095884073412799</v>
      </c>
      <c r="I10" s="17"/>
      <c r="J10" s="17">
        <v>0.55641759751073805</v>
      </c>
      <c r="K10" s="17">
        <v>0.32231618841195298</v>
      </c>
      <c r="L10" s="17">
        <v>0.47655531586581601</v>
      </c>
      <c r="M10" s="17">
        <v>0.41530394737758802</v>
      </c>
      <c r="N10" s="17">
        <v>0.481434465670733</v>
      </c>
      <c r="O10" s="17">
        <v>0.30546416521160902</v>
      </c>
      <c r="P10" s="17">
        <v>0.681489808152835</v>
      </c>
      <c r="Q10" s="17">
        <v>0.64110318564326896</v>
      </c>
      <c r="R10" s="17">
        <v>0.43282003312821399</v>
      </c>
      <c r="S10" s="17"/>
      <c r="T10" s="17">
        <v>0.57098233748129801</v>
      </c>
      <c r="U10" s="17">
        <v>0.331302457531089</v>
      </c>
      <c r="V10" s="17"/>
      <c r="W10" s="17">
        <v>0.450840017411754</v>
      </c>
      <c r="X10" s="17">
        <v>0.53966115325875097</v>
      </c>
      <c r="Y10" s="17"/>
      <c r="Z10" s="17">
        <v>0.49608546204745102</v>
      </c>
      <c r="AA10" s="17">
        <v>0.45399995115896202</v>
      </c>
      <c r="AB10" s="17"/>
      <c r="AC10" s="17">
        <v>0.36929403400550898</v>
      </c>
      <c r="AD10" s="17">
        <v>0.46811787096602098</v>
      </c>
      <c r="AE10" s="17">
        <v>0.54800787702116605</v>
      </c>
      <c r="AF10" s="17"/>
      <c r="AG10" s="17">
        <v>0.405313702607147</v>
      </c>
      <c r="AH10" s="17">
        <v>0.37049235810814501</v>
      </c>
      <c r="AI10" s="17"/>
      <c r="AJ10" s="17">
        <v>0.44245359154966302</v>
      </c>
      <c r="AK10" s="17">
        <v>0.31935032770213201</v>
      </c>
      <c r="AL10" s="17"/>
      <c r="AM10" s="17">
        <v>0.409525655475802</v>
      </c>
      <c r="AN10" s="17">
        <v>0.30133132845795202</v>
      </c>
      <c r="AO10" s="17">
        <v>0.63248034098297501</v>
      </c>
      <c r="AP10" s="17"/>
      <c r="AQ10" s="17">
        <v>0.37681753346420699</v>
      </c>
      <c r="AR10" s="17">
        <v>0</v>
      </c>
      <c r="AS10" s="17">
        <v>0.47354591342051899</v>
      </c>
      <c r="AT10" s="17">
        <v>0.440447172835427</v>
      </c>
      <c r="AU10" s="17">
        <v>0.26793629688565501</v>
      </c>
      <c r="AV10" s="17"/>
      <c r="AW10" s="17">
        <v>0.63637309245055096</v>
      </c>
      <c r="AX10" s="17">
        <v>0.54392774124242405</v>
      </c>
      <c r="AY10" s="17">
        <v>0.32837150606475202</v>
      </c>
      <c r="AZ10" s="17">
        <v>0.30411858253099699</v>
      </c>
      <c r="BA10" s="17">
        <v>0.38864502492355901</v>
      </c>
      <c r="BB10" s="17"/>
      <c r="BC10" s="17">
        <v>0.62729340833654101</v>
      </c>
      <c r="BD10" s="17">
        <v>0.40578076925328099</v>
      </c>
      <c r="BE10" s="17">
        <v>0.326913549459043</v>
      </c>
      <c r="BF10" s="17"/>
      <c r="BG10" s="17">
        <v>0.50526908473505106</v>
      </c>
      <c r="BH10" s="17">
        <v>0.34140983475687797</v>
      </c>
      <c r="BI10" s="17">
        <v>0.36150660750322</v>
      </c>
    </row>
    <row r="11" spans="2:61" x14ac:dyDescent="0.3">
      <c r="B11" s="18" t="s">
        <v>85</v>
      </c>
      <c r="C11" s="19">
        <v>7.3673498941447702E-2</v>
      </c>
      <c r="D11" s="19">
        <v>7.9290348582713596E-2</v>
      </c>
      <c r="E11" s="19">
        <v>6.6686671182170004E-2</v>
      </c>
      <c r="F11" s="19"/>
      <c r="G11" s="19">
        <v>6.0392954170026499E-2</v>
      </c>
      <c r="H11" s="19">
        <v>9.4625870529383302E-2</v>
      </c>
      <c r="I11" s="19"/>
      <c r="J11" s="19">
        <v>6.8924220411396703E-2</v>
      </c>
      <c r="K11" s="19">
        <v>8.6092746700322603E-2</v>
      </c>
      <c r="L11" s="19">
        <v>9.5926696702056599E-2</v>
      </c>
      <c r="M11" s="19">
        <v>4.0239937110735501E-2</v>
      </c>
      <c r="N11" s="19">
        <v>8.3592186877977703E-2</v>
      </c>
      <c r="O11" s="19">
        <v>0.104897126911111</v>
      </c>
      <c r="P11" s="19">
        <v>6.4895233896727897E-2</v>
      </c>
      <c r="Q11" s="19">
        <v>0</v>
      </c>
      <c r="R11" s="19">
        <v>8.9497427401868002E-2</v>
      </c>
      <c r="S11" s="19"/>
      <c r="T11" s="19">
        <v>5.2051027365276503E-2</v>
      </c>
      <c r="U11" s="19">
        <v>0.106200799689485</v>
      </c>
      <c r="V11" s="19"/>
      <c r="W11" s="19">
        <v>6.13782370342782E-2</v>
      </c>
      <c r="X11" s="19">
        <v>0.106069503421292</v>
      </c>
      <c r="Y11" s="19"/>
      <c r="Z11" s="19">
        <v>7.2765650067107002E-2</v>
      </c>
      <c r="AA11" s="19">
        <v>7.5321184060553104E-2</v>
      </c>
      <c r="AB11" s="19"/>
      <c r="AC11" s="19">
        <v>3.03236201955869E-2</v>
      </c>
      <c r="AD11" s="19">
        <v>6.02347142493549E-2</v>
      </c>
      <c r="AE11" s="19">
        <v>8.9806314351573394E-2</v>
      </c>
      <c r="AF11" s="19"/>
      <c r="AG11" s="19">
        <v>1.6283846562495902E-2</v>
      </c>
      <c r="AH11" s="19">
        <v>6.3958125474942604E-2</v>
      </c>
      <c r="AI11" s="19"/>
      <c r="AJ11" s="19">
        <v>1.8940850238777601E-2</v>
      </c>
      <c r="AK11" s="19">
        <v>5.8936005935634798E-2</v>
      </c>
      <c r="AL11" s="19"/>
      <c r="AM11" s="19">
        <v>9.3386750426825899E-2</v>
      </c>
      <c r="AN11" s="19">
        <v>0</v>
      </c>
      <c r="AO11" s="19">
        <v>5.0912343187491098E-2</v>
      </c>
      <c r="AP11" s="19"/>
      <c r="AQ11" s="19">
        <v>8.6818713168258399E-2</v>
      </c>
      <c r="AR11" s="19">
        <v>0</v>
      </c>
      <c r="AS11" s="19">
        <v>3.4782689460095099E-2</v>
      </c>
      <c r="AT11" s="19">
        <v>0</v>
      </c>
      <c r="AU11" s="19">
        <v>0</v>
      </c>
      <c r="AV11" s="19"/>
      <c r="AW11" s="19">
        <v>8.0259613128757096E-2</v>
      </c>
      <c r="AX11" s="19">
        <v>7.8923706741583596E-2</v>
      </c>
      <c r="AY11" s="19">
        <v>8.84328605418713E-2</v>
      </c>
      <c r="AZ11" s="19">
        <v>5.2645471522326598E-2</v>
      </c>
      <c r="BA11" s="19">
        <v>4.1918062816270002E-2</v>
      </c>
      <c r="BB11" s="19"/>
      <c r="BC11" s="19">
        <v>3.5689432189784903E-2</v>
      </c>
      <c r="BD11" s="19">
        <v>9.3574129000956394E-2</v>
      </c>
      <c r="BE11" s="19">
        <v>8.4384496586720106E-2</v>
      </c>
      <c r="BF11" s="19"/>
      <c r="BG11" s="19">
        <v>7.3875858176145406E-2</v>
      </c>
      <c r="BH11" s="19">
        <v>9.5729662706817098E-2</v>
      </c>
      <c r="BI11" s="19">
        <v>6.0769990013947499E-2</v>
      </c>
    </row>
    <row r="12" spans="2:61" x14ac:dyDescent="0.3">
      <c r="B12" s="16" t="s">
        <v>415</v>
      </c>
    </row>
    <row r="13" spans="2:61" x14ac:dyDescent="0.3">
      <c r="B13" t="s">
        <v>81</v>
      </c>
    </row>
    <row r="14" spans="2:61" x14ac:dyDescent="0.3">
      <c r="B14" t="s">
        <v>82</v>
      </c>
    </row>
    <row r="16" spans="2:61" x14ac:dyDescent="0.3">
      <c r="B1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I20"/>
  <sheetViews>
    <sheetView showGridLines="0" workbookViewId="0">
      <pane xSplit="2" topLeftCell="D1" activePane="topRight" state="frozen"/>
      <selection pane="topRight" activeCell="D2" sqref="D2:AW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43.2" x14ac:dyDescent="0.3">
      <c r="B9" s="18" t="s">
        <v>212</v>
      </c>
      <c r="C9" s="17">
        <v>0.62447586356097695</v>
      </c>
      <c r="D9" s="17">
        <v>0.596906650653795</v>
      </c>
      <c r="E9" s="17">
        <v>0.65192507952043099</v>
      </c>
      <c r="F9" s="17"/>
      <c r="G9" s="17">
        <v>0.662882850055585</v>
      </c>
      <c r="H9" s="17">
        <v>0.58458179843185898</v>
      </c>
      <c r="I9" s="17"/>
      <c r="J9" s="17">
        <v>0.65515958981632605</v>
      </c>
      <c r="K9" s="17">
        <v>0.66306536685569595</v>
      </c>
      <c r="L9" s="17">
        <v>0.616417561956211</v>
      </c>
      <c r="M9" s="17">
        <v>0.63111456157715096</v>
      </c>
      <c r="N9" s="17">
        <v>0.63229840808924997</v>
      </c>
      <c r="O9" s="17">
        <v>0.56054407126967198</v>
      </c>
      <c r="P9" s="17">
        <v>0.61588695575139896</v>
      </c>
      <c r="Q9" s="17">
        <v>0.57585528897867999</v>
      </c>
      <c r="R9" s="17">
        <v>0.61152287915574099</v>
      </c>
      <c r="S9" s="17"/>
      <c r="T9" s="17">
        <v>0.66598244521810201</v>
      </c>
      <c r="U9" s="17">
        <v>0.58676416936964704</v>
      </c>
      <c r="V9" s="17"/>
      <c r="W9" s="17">
        <v>0.61626120021245601</v>
      </c>
      <c r="X9" s="17">
        <v>0.65393841047167001</v>
      </c>
      <c r="Y9" s="17"/>
      <c r="Z9" s="17">
        <v>0.62907081841308099</v>
      </c>
      <c r="AA9" s="17">
        <v>0.61993077463291602</v>
      </c>
      <c r="AB9" s="17"/>
      <c r="AC9" s="17">
        <v>0.66171585712329395</v>
      </c>
      <c r="AD9" s="17">
        <v>0.64561039236851903</v>
      </c>
      <c r="AE9" s="17">
        <v>0.61573728089290602</v>
      </c>
      <c r="AF9" s="17"/>
      <c r="AG9" s="17">
        <v>0.64143982533907995</v>
      </c>
      <c r="AH9" s="17">
        <v>0.66746590426402996</v>
      </c>
      <c r="AI9" s="17"/>
      <c r="AJ9" s="17">
        <v>0.60084029682663098</v>
      </c>
      <c r="AK9" s="17">
        <v>0.68351416023631095</v>
      </c>
      <c r="AL9" s="17"/>
      <c r="AM9" s="17">
        <v>0.62246193986028497</v>
      </c>
      <c r="AN9" s="17">
        <v>0.51454473099630205</v>
      </c>
      <c r="AO9" s="17">
        <v>0.66264128470106998</v>
      </c>
      <c r="AP9" s="17"/>
      <c r="AQ9" s="17">
        <v>0.69505861969168903</v>
      </c>
      <c r="AR9" s="17">
        <v>0.578321051829224</v>
      </c>
      <c r="AS9" s="17">
        <v>0.61518720663839499</v>
      </c>
      <c r="AT9" s="17">
        <v>0.57227790498057696</v>
      </c>
      <c r="AU9" s="17">
        <v>0.628120540667503</v>
      </c>
      <c r="AV9" s="17"/>
      <c r="AW9" s="17">
        <v>0.68903193072694002</v>
      </c>
      <c r="AX9" s="17">
        <v>0.62271531180337003</v>
      </c>
      <c r="AY9" s="17">
        <v>0.58889396644296699</v>
      </c>
      <c r="AZ9" s="17">
        <v>0.61631023439249599</v>
      </c>
      <c r="BA9" s="17">
        <v>0.58576706464921602</v>
      </c>
      <c r="BB9" s="17"/>
      <c r="BC9" s="17">
        <v>0.66066218506275598</v>
      </c>
      <c r="BD9" s="17">
        <v>0.63886726392777604</v>
      </c>
      <c r="BE9" s="17">
        <v>0.56539282056929396</v>
      </c>
      <c r="BF9" s="17"/>
      <c r="BG9" s="17">
        <v>0.63246945180135805</v>
      </c>
      <c r="BH9" s="17">
        <v>0.59436951152949002</v>
      </c>
      <c r="BI9" s="17">
        <v>0.60235799483814201</v>
      </c>
    </row>
    <row r="10" spans="2:61" ht="43.2" x14ac:dyDescent="0.3">
      <c r="B10" s="18" t="s">
        <v>213</v>
      </c>
      <c r="C10" s="17">
        <v>0.57020785555182396</v>
      </c>
      <c r="D10" s="17">
        <v>0.56332124527147998</v>
      </c>
      <c r="E10" s="17">
        <v>0.57645064514017896</v>
      </c>
      <c r="F10" s="17"/>
      <c r="G10" s="17">
        <v>0.59359228769421102</v>
      </c>
      <c r="H10" s="17">
        <v>0.54540353055829005</v>
      </c>
      <c r="I10" s="17"/>
      <c r="J10" s="17">
        <v>0.57863663310692304</v>
      </c>
      <c r="K10" s="17">
        <v>0.59439482450488101</v>
      </c>
      <c r="L10" s="17">
        <v>0.56276850456073502</v>
      </c>
      <c r="M10" s="17">
        <v>0.55017635840520496</v>
      </c>
      <c r="N10" s="17">
        <v>0.592952505569734</v>
      </c>
      <c r="O10" s="17">
        <v>0.52189913992042103</v>
      </c>
      <c r="P10" s="17">
        <v>0.54831979326571001</v>
      </c>
      <c r="Q10" s="17">
        <v>0.61218017969878702</v>
      </c>
      <c r="R10" s="17">
        <v>0.57844863401776303</v>
      </c>
      <c r="S10" s="17"/>
      <c r="T10" s="17">
        <v>0.59544742532013495</v>
      </c>
      <c r="U10" s="17">
        <v>0.54727590359089995</v>
      </c>
      <c r="V10" s="17"/>
      <c r="W10" s="17">
        <v>0.56816842334281004</v>
      </c>
      <c r="X10" s="17">
        <v>0.57752244223419102</v>
      </c>
      <c r="Y10" s="17"/>
      <c r="Z10" s="17">
        <v>0.56439991371187104</v>
      </c>
      <c r="AA10" s="17">
        <v>0.57776794216738203</v>
      </c>
      <c r="AB10" s="17"/>
      <c r="AC10" s="17">
        <v>0.62209722314244198</v>
      </c>
      <c r="AD10" s="17">
        <v>0.63307178912237205</v>
      </c>
      <c r="AE10" s="17">
        <v>0.55146573666488297</v>
      </c>
      <c r="AF10" s="17"/>
      <c r="AG10" s="17">
        <v>0.60047895150424202</v>
      </c>
      <c r="AH10" s="17">
        <v>0.64390005652814397</v>
      </c>
      <c r="AI10" s="17"/>
      <c r="AJ10" s="17">
        <v>0.54129979191047695</v>
      </c>
      <c r="AK10" s="17">
        <v>0.66683745431543695</v>
      </c>
      <c r="AL10" s="17"/>
      <c r="AM10" s="17">
        <v>0.56202125498708699</v>
      </c>
      <c r="AN10" s="17">
        <v>0.57286359486688998</v>
      </c>
      <c r="AO10" s="17">
        <v>0.61099609288240497</v>
      </c>
      <c r="AP10" s="17"/>
      <c r="AQ10" s="17">
        <v>0.67654866045235496</v>
      </c>
      <c r="AR10" s="17">
        <v>0.60346707609122896</v>
      </c>
      <c r="AS10" s="17">
        <v>0.50811708560664504</v>
      </c>
      <c r="AT10" s="17">
        <v>0.609857396738542</v>
      </c>
      <c r="AU10" s="17">
        <v>0.593126435353445</v>
      </c>
      <c r="AV10" s="17"/>
      <c r="AW10" s="17">
        <v>0.60221857630724895</v>
      </c>
      <c r="AX10" s="17">
        <v>0.57548528222135698</v>
      </c>
      <c r="AY10" s="17">
        <v>0.55224260117856905</v>
      </c>
      <c r="AZ10" s="17">
        <v>0.55039719518142405</v>
      </c>
      <c r="BA10" s="17">
        <v>0.55724987694394201</v>
      </c>
      <c r="BB10" s="17"/>
      <c r="BC10" s="17">
        <v>0.60035819718030903</v>
      </c>
      <c r="BD10" s="17">
        <v>0.57741533499215703</v>
      </c>
      <c r="BE10" s="17">
        <v>0.51818284062704201</v>
      </c>
      <c r="BF10" s="17"/>
      <c r="BG10" s="17">
        <v>0.57348787591884398</v>
      </c>
      <c r="BH10" s="17">
        <v>0.53456605226532306</v>
      </c>
      <c r="BI10" s="17">
        <v>0.57253638999828105</v>
      </c>
    </row>
    <row r="11" spans="2:61" ht="28.8" x14ac:dyDescent="0.3">
      <c r="B11" s="18" t="s">
        <v>214</v>
      </c>
      <c r="C11" s="17">
        <v>0.37888512379115402</v>
      </c>
      <c r="D11" s="17">
        <v>0.38841826742292901</v>
      </c>
      <c r="E11" s="17">
        <v>0.36939223059797999</v>
      </c>
      <c r="F11" s="17"/>
      <c r="G11" s="17">
        <v>0.41085260795548501</v>
      </c>
      <c r="H11" s="17">
        <v>0.34428591973453399</v>
      </c>
      <c r="I11" s="17"/>
      <c r="J11" s="17">
        <v>0.42741020084964598</v>
      </c>
      <c r="K11" s="17">
        <v>0.38580592982308598</v>
      </c>
      <c r="L11" s="17">
        <v>0.33530851651974403</v>
      </c>
      <c r="M11" s="17">
        <v>0.369348897219473</v>
      </c>
      <c r="N11" s="17">
        <v>0.388456427941482</v>
      </c>
      <c r="O11" s="17">
        <v>0.349370420751271</v>
      </c>
      <c r="P11" s="17">
        <v>0.34607924348751701</v>
      </c>
      <c r="Q11" s="17">
        <v>0.43532540550815801</v>
      </c>
      <c r="R11" s="17">
        <v>0.36985854277926999</v>
      </c>
      <c r="S11" s="17"/>
      <c r="T11" s="17">
        <v>0.40816025283552398</v>
      </c>
      <c r="U11" s="17">
        <v>0.352286577973698</v>
      </c>
      <c r="V11" s="17"/>
      <c r="W11" s="17">
        <v>0.38020143853561</v>
      </c>
      <c r="X11" s="17">
        <v>0.37416405571296502</v>
      </c>
      <c r="Y11" s="17"/>
      <c r="Z11" s="17">
        <v>0.37270609941773197</v>
      </c>
      <c r="AA11" s="17">
        <v>0.38746675230905803</v>
      </c>
      <c r="AB11" s="17"/>
      <c r="AC11" s="17">
        <v>0.46224928578170899</v>
      </c>
      <c r="AD11" s="17">
        <v>0.43864330880804098</v>
      </c>
      <c r="AE11" s="17">
        <v>0.34505669371416697</v>
      </c>
      <c r="AF11" s="17"/>
      <c r="AG11" s="17">
        <v>0.49128769402030997</v>
      </c>
      <c r="AH11" s="17">
        <v>0.423149514045433</v>
      </c>
      <c r="AI11" s="17"/>
      <c r="AJ11" s="17">
        <v>0.46930004012454002</v>
      </c>
      <c r="AK11" s="17">
        <v>0.448483517194319</v>
      </c>
      <c r="AL11" s="17"/>
      <c r="AM11" s="17">
        <v>0.36754835198452701</v>
      </c>
      <c r="AN11" s="17">
        <v>0.350687926641431</v>
      </c>
      <c r="AO11" s="17">
        <v>0.45007487140949398</v>
      </c>
      <c r="AP11" s="17"/>
      <c r="AQ11" s="17">
        <v>0.45567972532852802</v>
      </c>
      <c r="AR11" s="17">
        <v>0.48264438691309203</v>
      </c>
      <c r="AS11" s="17">
        <v>0.44811640211104298</v>
      </c>
      <c r="AT11" s="17">
        <v>0.53167306366314504</v>
      </c>
      <c r="AU11" s="17">
        <v>0.357108934163967</v>
      </c>
      <c r="AV11" s="17"/>
      <c r="AW11" s="17">
        <v>0.36326612118416501</v>
      </c>
      <c r="AX11" s="17">
        <v>0.37491148414598202</v>
      </c>
      <c r="AY11" s="17">
        <v>0.38606689799336302</v>
      </c>
      <c r="AZ11" s="17">
        <v>0.39792422968293001</v>
      </c>
      <c r="BA11" s="17">
        <v>0.378450791780295</v>
      </c>
      <c r="BB11" s="17"/>
      <c r="BC11" s="17">
        <v>0.42535798121733898</v>
      </c>
      <c r="BD11" s="17">
        <v>0.36926839488407298</v>
      </c>
      <c r="BE11" s="17">
        <v>0.34790140503408301</v>
      </c>
      <c r="BF11" s="17"/>
      <c r="BG11" s="17">
        <v>0.38550320648797798</v>
      </c>
      <c r="BH11" s="17">
        <v>0.32459865653118303</v>
      </c>
      <c r="BI11" s="17">
        <v>0.37399915012668999</v>
      </c>
    </row>
    <row r="12" spans="2:61" ht="28.8" x14ac:dyDescent="0.3">
      <c r="B12" s="18" t="s">
        <v>215</v>
      </c>
      <c r="C12" s="17">
        <v>0.377521059243283</v>
      </c>
      <c r="D12" s="17">
        <v>0.38666368053628503</v>
      </c>
      <c r="E12" s="17">
        <v>0.36841663820804199</v>
      </c>
      <c r="F12" s="17"/>
      <c r="G12" s="17">
        <v>0.38390499284771001</v>
      </c>
      <c r="H12" s="17">
        <v>0.37133522471971198</v>
      </c>
      <c r="I12" s="17"/>
      <c r="J12" s="17">
        <v>0.40426944961873301</v>
      </c>
      <c r="K12" s="17">
        <v>0.35921874117610297</v>
      </c>
      <c r="L12" s="17">
        <v>0.37338767711160797</v>
      </c>
      <c r="M12" s="17">
        <v>0.36407208743293601</v>
      </c>
      <c r="N12" s="17">
        <v>0.35542874812844599</v>
      </c>
      <c r="O12" s="17">
        <v>0.35629590072004202</v>
      </c>
      <c r="P12" s="17">
        <v>0.41603604649661702</v>
      </c>
      <c r="Q12" s="17">
        <v>0.40756416297287001</v>
      </c>
      <c r="R12" s="17">
        <v>0.37168252653080402</v>
      </c>
      <c r="S12" s="17"/>
      <c r="T12" s="17">
        <v>0.38355721237544199</v>
      </c>
      <c r="U12" s="17">
        <v>0.37203678296892101</v>
      </c>
      <c r="V12" s="17"/>
      <c r="W12" s="17">
        <v>0.37611677865069598</v>
      </c>
      <c r="X12" s="17">
        <v>0.38255762386918601</v>
      </c>
      <c r="Y12" s="17"/>
      <c r="Z12" s="17">
        <v>0.36392405589632398</v>
      </c>
      <c r="AA12" s="17">
        <v>0.39476731225489697</v>
      </c>
      <c r="AB12" s="17"/>
      <c r="AC12" s="17">
        <v>0.39655187527095598</v>
      </c>
      <c r="AD12" s="17">
        <v>0.41104087142852302</v>
      </c>
      <c r="AE12" s="17">
        <v>0.37067333248127599</v>
      </c>
      <c r="AF12" s="17"/>
      <c r="AG12" s="17">
        <v>0.41979770641568498</v>
      </c>
      <c r="AH12" s="17">
        <v>0.38283981753233498</v>
      </c>
      <c r="AI12" s="17"/>
      <c r="AJ12" s="17">
        <v>0.43938498603340198</v>
      </c>
      <c r="AK12" s="17">
        <v>0.38497971441040402</v>
      </c>
      <c r="AL12" s="17"/>
      <c r="AM12" s="17">
        <v>0.37904760573034602</v>
      </c>
      <c r="AN12" s="17">
        <v>0.34570963068694399</v>
      </c>
      <c r="AO12" s="17">
        <v>0.39621800522251499</v>
      </c>
      <c r="AP12" s="17"/>
      <c r="AQ12" s="17">
        <v>0.37883901400185399</v>
      </c>
      <c r="AR12" s="17">
        <v>0.56948653601472898</v>
      </c>
      <c r="AS12" s="17">
        <v>0.44777208142641001</v>
      </c>
      <c r="AT12" s="17">
        <v>0.42570192472315999</v>
      </c>
      <c r="AU12" s="17">
        <v>0.32411304654616102</v>
      </c>
      <c r="AV12" s="17"/>
      <c r="AW12" s="17">
        <v>0.40516070437687401</v>
      </c>
      <c r="AX12" s="17">
        <v>0.40599449298064899</v>
      </c>
      <c r="AY12" s="17">
        <v>0.34446543477316599</v>
      </c>
      <c r="AZ12" s="17">
        <v>0.354332879773333</v>
      </c>
      <c r="BA12" s="17">
        <v>0.34061727484038301</v>
      </c>
      <c r="BB12" s="17"/>
      <c r="BC12" s="17">
        <v>0.41954383181886701</v>
      </c>
      <c r="BD12" s="17">
        <v>0.386385496534629</v>
      </c>
      <c r="BE12" s="17">
        <v>0.281663211334162</v>
      </c>
      <c r="BF12" s="17"/>
      <c r="BG12" s="17">
        <v>0.38138483111530302</v>
      </c>
      <c r="BH12" s="17">
        <v>0.34292426038290003</v>
      </c>
      <c r="BI12" s="17">
        <v>0.37725205297040898</v>
      </c>
    </row>
    <row r="13" spans="2:61" ht="28.8" x14ac:dyDescent="0.3">
      <c r="B13" s="18" t="s">
        <v>216</v>
      </c>
      <c r="C13" s="17">
        <v>0.27968218947448198</v>
      </c>
      <c r="D13" s="17">
        <v>0.28807762723568098</v>
      </c>
      <c r="E13" s="17">
        <v>0.27065102968085503</v>
      </c>
      <c r="F13" s="17"/>
      <c r="G13" s="17">
        <v>0.29797824468659401</v>
      </c>
      <c r="H13" s="17">
        <v>0.26092560865165498</v>
      </c>
      <c r="I13" s="17"/>
      <c r="J13" s="17">
        <v>0.30004341805975399</v>
      </c>
      <c r="K13" s="17">
        <v>0.29136736508733702</v>
      </c>
      <c r="L13" s="17">
        <v>0.23164568789339501</v>
      </c>
      <c r="M13" s="17">
        <v>0.26877826876767802</v>
      </c>
      <c r="N13" s="17">
        <v>0.29209158601271501</v>
      </c>
      <c r="O13" s="17">
        <v>0.26938160767588298</v>
      </c>
      <c r="P13" s="17">
        <v>0.29289618358407099</v>
      </c>
      <c r="Q13" s="17">
        <v>0.26164357860592702</v>
      </c>
      <c r="R13" s="17">
        <v>0.28129411880259397</v>
      </c>
      <c r="S13" s="17"/>
      <c r="T13" s="17">
        <v>0.28979411641638803</v>
      </c>
      <c r="U13" s="17">
        <v>0.27049478156726497</v>
      </c>
      <c r="V13" s="17"/>
      <c r="W13" s="17">
        <v>0.28174845563860001</v>
      </c>
      <c r="X13" s="17">
        <v>0.27227136066659702</v>
      </c>
      <c r="Y13" s="17"/>
      <c r="Z13" s="17">
        <v>0.27671616833099</v>
      </c>
      <c r="AA13" s="17">
        <v>0.28289562476929297</v>
      </c>
      <c r="AB13" s="17"/>
      <c r="AC13" s="17">
        <v>0.28108702898291599</v>
      </c>
      <c r="AD13" s="17">
        <v>0.30133003161903099</v>
      </c>
      <c r="AE13" s="17">
        <v>0.27577237089024798</v>
      </c>
      <c r="AF13" s="17"/>
      <c r="AG13" s="17">
        <v>0.30406976616654902</v>
      </c>
      <c r="AH13" s="17">
        <v>0.26861100891478201</v>
      </c>
      <c r="AI13" s="17"/>
      <c r="AJ13" s="17">
        <v>0.32207860190798399</v>
      </c>
      <c r="AK13" s="17">
        <v>0.26792709325193298</v>
      </c>
      <c r="AL13" s="17"/>
      <c r="AM13" s="17">
        <v>0.27684244479200898</v>
      </c>
      <c r="AN13" s="17">
        <v>0.28445328951169202</v>
      </c>
      <c r="AO13" s="17">
        <v>0.30691398038234502</v>
      </c>
      <c r="AP13" s="17"/>
      <c r="AQ13" s="17">
        <v>0.27787290145272803</v>
      </c>
      <c r="AR13" s="17">
        <v>0.248441204417678</v>
      </c>
      <c r="AS13" s="17">
        <v>0.32415393989019797</v>
      </c>
      <c r="AT13" s="17">
        <v>0.31822163974162199</v>
      </c>
      <c r="AU13" s="17">
        <v>0.22560363192644001</v>
      </c>
      <c r="AV13" s="17"/>
      <c r="AW13" s="17">
        <v>0.29421544848237402</v>
      </c>
      <c r="AX13" s="17">
        <v>0.28264363527361103</v>
      </c>
      <c r="AY13" s="17">
        <v>0.291316681263522</v>
      </c>
      <c r="AZ13" s="17">
        <v>0.23487778718464999</v>
      </c>
      <c r="BA13" s="17">
        <v>0.28655559350906001</v>
      </c>
      <c r="BB13" s="17"/>
      <c r="BC13" s="17">
        <v>0.28825424027593499</v>
      </c>
      <c r="BD13" s="17">
        <v>0.286712635689856</v>
      </c>
      <c r="BE13" s="17">
        <v>0.24965539873589199</v>
      </c>
      <c r="BF13" s="17"/>
      <c r="BG13" s="17">
        <v>0.28564472264998703</v>
      </c>
      <c r="BH13" s="17">
        <v>0.243284869651961</v>
      </c>
      <c r="BI13" s="17">
        <v>0.26944970808639901</v>
      </c>
    </row>
    <row r="14" spans="2:61" x14ac:dyDescent="0.3">
      <c r="B14" s="18" t="s">
        <v>85</v>
      </c>
      <c r="C14" s="17">
        <v>4.8908725454232797E-2</v>
      </c>
      <c r="D14" s="17">
        <v>5.1166170095196299E-2</v>
      </c>
      <c r="E14" s="17">
        <v>4.67245725133194E-2</v>
      </c>
      <c r="F14" s="17"/>
      <c r="G14" s="17">
        <v>2.4852846562921999E-2</v>
      </c>
      <c r="H14" s="17">
        <v>7.3883871998693701E-2</v>
      </c>
      <c r="I14" s="17"/>
      <c r="J14" s="17">
        <v>2.9031664032136001E-2</v>
      </c>
      <c r="K14" s="17">
        <v>3.3419008749094502E-2</v>
      </c>
      <c r="L14" s="17">
        <v>6.4714435897033296E-2</v>
      </c>
      <c r="M14" s="17">
        <v>5.37492833629407E-2</v>
      </c>
      <c r="N14" s="17">
        <v>4.6606268741016102E-2</v>
      </c>
      <c r="O14" s="17">
        <v>5.5285808876608798E-2</v>
      </c>
      <c r="P14" s="17">
        <v>6.0073695863039997E-2</v>
      </c>
      <c r="Q14" s="17">
        <v>6.6226266594430594E-2</v>
      </c>
      <c r="R14" s="17">
        <v>5.8898101533005398E-2</v>
      </c>
      <c r="S14" s="17"/>
      <c r="T14" s="17">
        <v>2.5456308506089799E-2</v>
      </c>
      <c r="U14" s="17">
        <v>7.0216921424259796E-2</v>
      </c>
      <c r="V14" s="17"/>
      <c r="W14" s="17">
        <v>5.1755522407376603E-2</v>
      </c>
      <c r="X14" s="17">
        <v>3.8698460563423902E-2</v>
      </c>
      <c r="Y14" s="17"/>
      <c r="Z14" s="17">
        <v>3.5014196693012999E-2</v>
      </c>
      <c r="AA14" s="17">
        <v>6.4066156042841202E-2</v>
      </c>
      <c r="AB14" s="17"/>
      <c r="AC14" s="17">
        <v>1.79709169464164E-2</v>
      </c>
      <c r="AD14" s="17">
        <v>1.6092673986654E-2</v>
      </c>
      <c r="AE14" s="17">
        <v>5.9962467575204403E-2</v>
      </c>
      <c r="AF14" s="17"/>
      <c r="AG14" s="17">
        <v>1.6076917899129E-2</v>
      </c>
      <c r="AH14" s="17">
        <v>1.6242636017009999E-2</v>
      </c>
      <c r="AI14" s="17"/>
      <c r="AJ14" s="17">
        <v>2.1705196874705401E-2</v>
      </c>
      <c r="AK14" s="17">
        <v>1.47889304681008E-2</v>
      </c>
      <c r="AL14" s="17"/>
      <c r="AM14" s="17">
        <v>5.2031919010351702E-2</v>
      </c>
      <c r="AN14" s="17">
        <v>4.84852536426068E-2</v>
      </c>
      <c r="AO14" s="17">
        <v>1.8836921704177501E-2</v>
      </c>
      <c r="AP14" s="17"/>
      <c r="AQ14" s="17">
        <v>1.43944140416874E-2</v>
      </c>
      <c r="AR14" s="17">
        <v>0</v>
      </c>
      <c r="AS14" s="17">
        <v>2.6887447418578299E-2</v>
      </c>
      <c r="AT14" s="17">
        <v>0</v>
      </c>
      <c r="AU14" s="17">
        <v>4.5600345084146399E-2</v>
      </c>
      <c r="AV14" s="17"/>
      <c r="AW14" s="17">
        <v>3.25316047677821E-2</v>
      </c>
      <c r="AX14" s="17">
        <v>4.3032918859424799E-2</v>
      </c>
      <c r="AY14" s="17">
        <v>6.2934453460738699E-2</v>
      </c>
      <c r="AZ14" s="17">
        <v>5.8696532417075897E-2</v>
      </c>
      <c r="BA14" s="17">
        <v>5.5770065471291902E-2</v>
      </c>
      <c r="BB14" s="17"/>
      <c r="BC14" s="17">
        <v>2.4449759168128599E-2</v>
      </c>
      <c r="BD14" s="17">
        <v>4.4580599185025702E-2</v>
      </c>
      <c r="BE14" s="17">
        <v>9.3345541222857903E-2</v>
      </c>
      <c r="BF14" s="17"/>
      <c r="BG14" s="17">
        <v>4.6274718557109303E-2</v>
      </c>
      <c r="BH14" s="17">
        <v>5.1738191180870703E-2</v>
      </c>
      <c r="BI14" s="17">
        <v>5.9385493395978199E-2</v>
      </c>
    </row>
    <row r="15" spans="2:61" x14ac:dyDescent="0.3">
      <c r="B15" s="18" t="s">
        <v>100</v>
      </c>
      <c r="C15" s="19">
        <v>2.7371118039823401E-2</v>
      </c>
      <c r="D15" s="19">
        <v>2.23752011888846E-2</v>
      </c>
      <c r="E15" s="19">
        <v>3.2407935530840003E-2</v>
      </c>
      <c r="F15" s="19"/>
      <c r="G15" s="19">
        <v>2.1324297205720998E-2</v>
      </c>
      <c r="H15" s="19">
        <v>3.3891112229223502E-2</v>
      </c>
      <c r="I15" s="19"/>
      <c r="J15" s="19">
        <v>1.48330653565007E-2</v>
      </c>
      <c r="K15" s="19">
        <v>3.4197999088377701E-2</v>
      </c>
      <c r="L15" s="19">
        <v>4.0191971759099901E-2</v>
      </c>
      <c r="M15" s="19">
        <v>3.06322117365403E-2</v>
      </c>
      <c r="N15" s="19">
        <v>2.4335277358864298E-2</v>
      </c>
      <c r="O15" s="19">
        <v>3.2944999115487102E-2</v>
      </c>
      <c r="P15" s="19">
        <v>2.4015437667141301E-2</v>
      </c>
      <c r="Q15" s="19">
        <v>2.2941907591911E-2</v>
      </c>
      <c r="R15" s="19">
        <v>2.4676615473642902E-2</v>
      </c>
      <c r="S15" s="19"/>
      <c r="T15" s="19">
        <v>2.1777175042397099E-2</v>
      </c>
      <c r="U15" s="19">
        <v>3.24536148203423E-2</v>
      </c>
      <c r="V15" s="19"/>
      <c r="W15" s="19">
        <v>2.8392238535535901E-2</v>
      </c>
      <c r="X15" s="19">
        <v>2.3708787737290099E-2</v>
      </c>
      <c r="Y15" s="19"/>
      <c r="Z15" s="19">
        <v>2.80419760025763E-2</v>
      </c>
      <c r="AA15" s="19">
        <v>2.68881368347204E-2</v>
      </c>
      <c r="AB15" s="19"/>
      <c r="AC15" s="19">
        <v>1.75552382990307E-2</v>
      </c>
      <c r="AD15" s="19">
        <v>2.59769276435006E-2</v>
      </c>
      <c r="AE15" s="19">
        <v>2.9670243828272599E-2</v>
      </c>
      <c r="AF15" s="19"/>
      <c r="AG15" s="19">
        <v>1.7245421347870299E-2</v>
      </c>
      <c r="AH15" s="19">
        <v>2.3172651335602801E-2</v>
      </c>
      <c r="AI15" s="19"/>
      <c r="AJ15" s="19">
        <v>1.7580740713754098E-2</v>
      </c>
      <c r="AK15" s="19">
        <v>2.15367609967505E-2</v>
      </c>
      <c r="AL15" s="19"/>
      <c r="AM15" s="19">
        <v>2.7522376103045199E-2</v>
      </c>
      <c r="AN15" s="19">
        <v>3.3292036390293697E-2</v>
      </c>
      <c r="AO15" s="19">
        <v>1.12364179855057E-2</v>
      </c>
      <c r="AP15" s="19"/>
      <c r="AQ15" s="19">
        <v>1.42394403059188E-2</v>
      </c>
      <c r="AR15" s="19">
        <v>0</v>
      </c>
      <c r="AS15" s="19">
        <v>1.9449709161413701E-2</v>
      </c>
      <c r="AT15" s="19">
        <v>1.5369661898766899E-2</v>
      </c>
      <c r="AU15" s="19">
        <v>8.3937249871911895E-2</v>
      </c>
      <c r="AV15" s="19"/>
      <c r="AW15" s="19">
        <v>1.1032371397683699E-2</v>
      </c>
      <c r="AX15" s="19">
        <v>2.00617526024526E-2</v>
      </c>
      <c r="AY15" s="19">
        <v>3.7172609732438501E-2</v>
      </c>
      <c r="AZ15" s="19">
        <v>4.2570874350642801E-2</v>
      </c>
      <c r="BA15" s="19">
        <v>3.85294894326269E-2</v>
      </c>
      <c r="BB15" s="19"/>
      <c r="BC15" s="19">
        <v>2.0322391752327501E-2</v>
      </c>
      <c r="BD15" s="19">
        <v>2.2648977868975601E-2</v>
      </c>
      <c r="BE15" s="19">
        <v>3.9188168746102099E-2</v>
      </c>
      <c r="BF15" s="19"/>
      <c r="BG15" s="19">
        <v>2.3011091443433201E-2</v>
      </c>
      <c r="BH15" s="19">
        <v>4.5223961847826802E-2</v>
      </c>
      <c r="BI15" s="19">
        <v>3.8744795127019199E-2</v>
      </c>
    </row>
    <row r="16" spans="2:61"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E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20.6640625" customWidth="1"/>
  </cols>
  <sheetData>
    <row r="2" spans="2:5" ht="40.049999999999997" customHeight="1" x14ac:dyDescent="0.3">
      <c r="D2" s="30" t="s">
        <v>225</v>
      </c>
      <c r="E2" s="26"/>
    </row>
    <row r="6" spans="2:5" ht="49.95" customHeight="1" x14ac:dyDescent="0.3">
      <c r="B6" s="20" t="s">
        <v>15</v>
      </c>
      <c r="C6" s="20" t="s">
        <v>218</v>
      </c>
      <c r="D6" s="20" t="s">
        <v>219</v>
      </c>
    </row>
    <row r="7" spans="2:5" x14ac:dyDescent="0.3">
      <c r="B7" s="18" t="s">
        <v>220</v>
      </c>
      <c r="C7" s="17">
        <v>8.0747797854834297E-2</v>
      </c>
      <c r="D7" s="17">
        <v>8.0710626159834403E-2</v>
      </c>
    </row>
    <row r="8" spans="2:5" x14ac:dyDescent="0.3">
      <c r="B8" s="18" t="s">
        <v>221</v>
      </c>
      <c r="C8" s="17">
        <v>8.5637004873245007E-2</v>
      </c>
      <c r="D8" s="17">
        <v>0.10260155294581701</v>
      </c>
    </row>
    <row r="9" spans="2:5" x14ac:dyDescent="0.3">
      <c r="B9" s="18" t="s">
        <v>222</v>
      </c>
      <c r="C9" s="17">
        <v>0.104254460077967</v>
      </c>
      <c r="D9" s="17">
        <v>9.3147208131987902E-2</v>
      </c>
    </row>
    <row r="10" spans="2:5" x14ac:dyDescent="0.3">
      <c r="B10" s="18" t="s">
        <v>223</v>
      </c>
      <c r="C10" s="17">
        <v>0.30601379288914499</v>
      </c>
      <c r="D10" s="17">
        <v>0.31191761187244699</v>
      </c>
    </row>
    <row r="11" spans="2:5" x14ac:dyDescent="0.3">
      <c r="B11" s="18" t="s">
        <v>224</v>
      </c>
      <c r="C11" s="17">
        <v>0.41018366346947599</v>
      </c>
      <c r="D11" s="17">
        <v>0.40384657003406299</v>
      </c>
    </row>
    <row r="12" spans="2:5" x14ac:dyDescent="0.3">
      <c r="B12" s="18" t="s">
        <v>85</v>
      </c>
      <c r="C12" s="17">
        <v>1.31632808353318E-2</v>
      </c>
      <c r="D12" s="17">
        <v>7.7764308558503298E-3</v>
      </c>
    </row>
    <row r="13" spans="2:5" x14ac:dyDescent="0.3">
      <c r="B13" s="16"/>
      <c r="C13" s="16"/>
      <c r="D13" s="16"/>
    </row>
    <row r="14" spans="2:5" x14ac:dyDescent="0.3">
      <c r="B14" t="s">
        <v>81</v>
      </c>
    </row>
    <row r="15" spans="2:5" x14ac:dyDescent="0.3">
      <c r="B15" t="s">
        <v>82</v>
      </c>
    </row>
    <row r="19" spans="2:2" x14ac:dyDescent="0.3">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I19"/>
  <sheetViews>
    <sheetView showGridLines="0" workbookViewId="0">
      <pane xSplit="2" topLeftCell="D1" activePane="topRight" state="frozen"/>
      <selection pane="topRight" activeCell="D2" sqref="D2:AW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x14ac:dyDescent="0.3">
      <c r="B9" s="18" t="s">
        <v>220</v>
      </c>
      <c r="C9" s="17">
        <v>8.0747797854834297E-2</v>
      </c>
      <c r="D9" s="17">
        <v>8.0154342731174597E-2</v>
      </c>
      <c r="E9" s="17">
        <v>8.1462176685881696E-2</v>
      </c>
      <c r="F9" s="17"/>
      <c r="G9" s="17">
        <v>6.7653411154601995E-2</v>
      </c>
      <c r="H9" s="17">
        <v>9.3720017202073597E-2</v>
      </c>
      <c r="I9" s="17"/>
      <c r="J9" s="17">
        <v>6.9219113792837503E-2</v>
      </c>
      <c r="K9" s="17">
        <v>8.6854307871276196E-2</v>
      </c>
      <c r="L9" s="17">
        <v>6.8947915348445396E-2</v>
      </c>
      <c r="M9" s="17">
        <v>5.6136843707517703E-2</v>
      </c>
      <c r="N9" s="17">
        <v>7.5083102106217797E-2</v>
      </c>
      <c r="O9" s="17">
        <v>8.4569584861038896E-2</v>
      </c>
      <c r="P9" s="17">
        <v>9.7376617261654697E-2</v>
      </c>
      <c r="Q9" s="17">
        <v>9.25352763820705E-2</v>
      </c>
      <c r="R9" s="17">
        <v>0.101038332032029</v>
      </c>
      <c r="S9" s="17"/>
      <c r="T9" s="17">
        <v>6.8585808967715198E-2</v>
      </c>
      <c r="U9" s="17">
        <v>9.1797833472273799E-2</v>
      </c>
      <c r="V9" s="17"/>
      <c r="W9" s="17">
        <v>8.1326353353531403E-2</v>
      </c>
      <c r="X9" s="17">
        <v>7.8672762299801594E-2</v>
      </c>
      <c r="Y9" s="17"/>
      <c r="Z9" s="17">
        <v>7.9176804682240698E-2</v>
      </c>
      <c r="AA9" s="17">
        <v>8.1054537250347294E-2</v>
      </c>
      <c r="AB9" s="17"/>
      <c r="AC9" s="17">
        <v>9.4618328376732799E-2</v>
      </c>
      <c r="AD9" s="17">
        <v>7.9006348090587902E-2</v>
      </c>
      <c r="AE9" s="17">
        <v>7.5085251696788605E-2</v>
      </c>
      <c r="AF9" s="17"/>
      <c r="AG9" s="17">
        <v>9.0459479126497294E-2</v>
      </c>
      <c r="AH9" s="17">
        <v>9.1722886744728505E-2</v>
      </c>
      <c r="AI9" s="17"/>
      <c r="AJ9" s="17">
        <v>7.6287145603417594E-2</v>
      </c>
      <c r="AK9" s="17">
        <v>9.5509721485207102E-2</v>
      </c>
      <c r="AL9" s="17"/>
      <c r="AM9" s="17">
        <v>7.2212368724461198E-2</v>
      </c>
      <c r="AN9" s="17">
        <v>0.12255611768887401</v>
      </c>
      <c r="AO9" s="17">
        <v>8.2528558334883595E-2</v>
      </c>
      <c r="AP9" s="17"/>
      <c r="AQ9" s="17">
        <v>7.8568108680792906E-2</v>
      </c>
      <c r="AR9" s="17">
        <v>4.4853206517991101E-2</v>
      </c>
      <c r="AS9" s="17">
        <v>5.9810576893777501E-2</v>
      </c>
      <c r="AT9" s="17">
        <v>9.2044425872501001E-2</v>
      </c>
      <c r="AU9" s="17">
        <v>0.29081569133773599</v>
      </c>
      <c r="AV9" s="17"/>
      <c r="AW9" s="17">
        <v>6.9048051584832904E-2</v>
      </c>
      <c r="AX9" s="17">
        <v>8.1058425623906694E-2</v>
      </c>
      <c r="AY9" s="17">
        <v>8.5610442572397596E-2</v>
      </c>
      <c r="AZ9" s="17">
        <v>9.0417743206849199E-2</v>
      </c>
      <c r="BA9" s="17">
        <v>7.8751534662304903E-2</v>
      </c>
      <c r="BB9" s="17"/>
      <c r="BC9" s="17">
        <v>7.4612051482161504E-2</v>
      </c>
      <c r="BD9" s="17">
        <v>7.6644552821424794E-2</v>
      </c>
      <c r="BE9" s="17">
        <v>9.0462376521965801E-2</v>
      </c>
      <c r="BF9" s="17"/>
      <c r="BG9" s="17">
        <v>7.6119339713316705E-2</v>
      </c>
      <c r="BH9" s="17">
        <v>7.4905974256912602E-2</v>
      </c>
      <c r="BI9" s="17">
        <v>0.10386162115997399</v>
      </c>
    </row>
    <row r="10" spans="2:61" x14ac:dyDescent="0.3">
      <c r="B10" s="18" t="s">
        <v>221</v>
      </c>
      <c r="C10" s="17">
        <v>8.5637004873245007E-2</v>
      </c>
      <c r="D10" s="17">
        <v>8.1072193612951399E-2</v>
      </c>
      <c r="E10" s="17">
        <v>9.0329988676251097E-2</v>
      </c>
      <c r="F10" s="17"/>
      <c r="G10" s="17">
        <v>7.7463450654650004E-2</v>
      </c>
      <c r="H10" s="17">
        <v>9.3096237135950097E-2</v>
      </c>
      <c r="I10" s="17"/>
      <c r="J10" s="17">
        <v>6.5702204295228397E-2</v>
      </c>
      <c r="K10" s="17">
        <v>0.108650528067039</v>
      </c>
      <c r="L10" s="17">
        <v>7.0237430254000394E-2</v>
      </c>
      <c r="M10" s="17">
        <v>8.6697595991001394E-2</v>
      </c>
      <c r="N10" s="17">
        <v>8.0864170793052303E-2</v>
      </c>
      <c r="O10" s="17">
        <v>0.10678301048635699</v>
      </c>
      <c r="P10" s="17">
        <v>0.100913785856576</v>
      </c>
      <c r="Q10" s="17">
        <v>6.6369123748922801E-2</v>
      </c>
      <c r="R10" s="17">
        <v>7.5726167843585296E-2</v>
      </c>
      <c r="S10" s="17"/>
      <c r="T10" s="17">
        <v>6.8884895384848197E-2</v>
      </c>
      <c r="U10" s="17">
        <v>0.100857492922703</v>
      </c>
      <c r="V10" s="17"/>
      <c r="W10" s="17">
        <v>9.3138287529964198E-2</v>
      </c>
      <c r="X10" s="17">
        <v>5.8733054852730997E-2</v>
      </c>
      <c r="Y10" s="17"/>
      <c r="Z10" s="17">
        <v>9.1083228361983806E-2</v>
      </c>
      <c r="AA10" s="17">
        <v>7.8284634289376098E-2</v>
      </c>
      <c r="AB10" s="17"/>
      <c r="AC10" s="17">
        <v>0.116532962677004</v>
      </c>
      <c r="AD10" s="17">
        <v>0.14678847402781001</v>
      </c>
      <c r="AE10" s="17">
        <v>6.5984556825086305E-2</v>
      </c>
      <c r="AF10" s="17"/>
      <c r="AG10" s="17">
        <v>9.5549105439942703E-2</v>
      </c>
      <c r="AH10" s="17">
        <v>0.15299734082581201</v>
      </c>
      <c r="AI10" s="17"/>
      <c r="AJ10" s="17">
        <v>7.6609210725631094E-2</v>
      </c>
      <c r="AK10" s="17">
        <v>0.14825637584481799</v>
      </c>
      <c r="AL10" s="17"/>
      <c r="AM10" s="17">
        <v>9.1837565442825397E-2</v>
      </c>
      <c r="AN10" s="17">
        <v>5.6564450184064002E-2</v>
      </c>
      <c r="AO10" s="17">
        <v>5.9917771566471899E-2</v>
      </c>
      <c r="AP10" s="17"/>
      <c r="AQ10" s="17">
        <v>0.15645411942915799</v>
      </c>
      <c r="AR10" s="17">
        <v>8.4365688345385895E-2</v>
      </c>
      <c r="AS10" s="17">
        <v>6.4414054727260903E-2</v>
      </c>
      <c r="AT10" s="17">
        <v>0.111273385930571</v>
      </c>
      <c r="AU10" s="17">
        <v>9.5427231460302395E-2</v>
      </c>
      <c r="AV10" s="17"/>
      <c r="AW10" s="17">
        <v>5.4979838094058202E-2</v>
      </c>
      <c r="AX10" s="17">
        <v>8.5801767208981597E-2</v>
      </c>
      <c r="AY10" s="17">
        <v>9.2042982054856295E-2</v>
      </c>
      <c r="AZ10" s="17">
        <v>0.113554050334573</v>
      </c>
      <c r="BA10" s="17">
        <v>9.0838427038783795E-2</v>
      </c>
      <c r="BB10" s="17"/>
      <c r="BC10" s="17">
        <v>8.0259942138027507E-2</v>
      </c>
      <c r="BD10" s="17">
        <v>8.2138040525365594E-2</v>
      </c>
      <c r="BE10" s="17">
        <v>0.100955523610542</v>
      </c>
      <c r="BF10" s="17"/>
      <c r="BG10" s="17">
        <v>7.8013914015995098E-2</v>
      </c>
      <c r="BH10" s="17">
        <v>8.8665185173210606E-2</v>
      </c>
      <c r="BI10" s="17">
        <v>0.117989174935762</v>
      </c>
    </row>
    <row r="11" spans="2:61" x14ac:dyDescent="0.3">
      <c r="B11" s="18" t="s">
        <v>222</v>
      </c>
      <c r="C11" s="17">
        <v>0.104254460077967</v>
      </c>
      <c r="D11" s="17">
        <v>8.3972993947769498E-2</v>
      </c>
      <c r="E11" s="17">
        <v>0.12469169033816099</v>
      </c>
      <c r="F11" s="17"/>
      <c r="G11" s="17">
        <v>7.0329446877291701E-2</v>
      </c>
      <c r="H11" s="17">
        <v>0.140039534915054</v>
      </c>
      <c r="I11" s="17"/>
      <c r="J11" s="17">
        <v>7.0100110094518706E-2</v>
      </c>
      <c r="K11" s="17">
        <v>7.1617587776714203E-2</v>
      </c>
      <c r="L11" s="17">
        <v>0.13385773131515799</v>
      </c>
      <c r="M11" s="17">
        <v>0.141805135343892</v>
      </c>
      <c r="N11" s="17">
        <v>0.112189020648471</v>
      </c>
      <c r="O11" s="17">
        <v>0.124163684756344</v>
      </c>
      <c r="P11" s="17">
        <v>9.9434795494416806E-2</v>
      </c>
      <c r="Q11" s="17">
        <v>0.102763259947418</v>
      </c>
      <c r="R11" s="17">
        <v>0.11672012052337</v>
      </c>
      <c r="S11" s="17"/>
      <c r="T11" s="17">
        <v>6.4564131797284999E-2</v>
      </c>
      <c r="U11" s="17">
        <v>0.14031595834441599</v>
      </c>
      <c r="V11" s="17"/>
      <c r="W11" s="17">
        <v>0.107049036143701</v>
      </c>
      <c r="X11" s="17">
        <v>9.4231489575226299E-2</v>
      </c>
      <c r="Y11" s="17"/>
      <c r="Z11" s="17">
        <v>0.106105044796514</v>
      </c>
      <c r="AA11" s="17">
        <v>0.10275811297503</v>
      </c>
      <c r="AB11" s="17"/>
      <c r="AC11" s="17">
        <v>0.14208827853884801</v>
      </c>
      <c r="AD11" s="17">
        <v>0.15112748028878401</v>
      </c>
      <c r="AE11" s="17">
        <v>8.1134795333829696E-2</v>
      </c>
      <c r="AF11" s="17"/>
      <c r="AG11" s="17">
        <v>0.112107955309801</v>
      </c>
      <c r="AH11" s="17">
        <v>0.169251713512582</v>
      </c>
      <c r="AI11" s="17"/>
      <c r="AJ11" s="17">
        <v>8.7428623236154204E-2</v>
      </c>
      <c r="AK11" s="17">
        <v>0.16917980667767199</v>
      </c>
      <c r="AL11" s="17"/>
      <c r="AM11" s="17">
        <v>0.11242516727627699</v>
      </c>
      <c r="AN11" s="17">
        <v>9.0349709105272999E-2</v>
      </c>
      <c r="AO11" s="17">
        <v>5.9336829327000497E-2</v>
      </c>
      <c r="AP11" s="17"/>
      <c r="AQ11" s="17">
        <v>0.17284716640627601</v>
      </c>
      <c r="AR11" s="17">
        <v>0.15764859240703699</v>
      </c>
      <c r="AS11" s="17">
        <v>9.5525038232766396E-2</v>
      </c>
      <c r="AT11" s="17">
        <v>6.1711484370862997E-2</v>
      </c>
      <c r="AU11" s="17">
        <v>0.17221410383303401</v>
      </c>
      <c r="AV11" s="17"/>
      <c r="AW11" s="17">
        <v>7.6411982404126694E-2</v>
      </c>
      <c r="AX11" s="17">
        <v>7.9576550470544294E-2</v>
      </c>
      <c r="AY11" s="17">
        <v>0.134876435150663</v>
      </c>
      <c r="AZ11" s="17">
        <v>0.13325801038934901</v>
      </c>
      <c r="BA11" s="17">
        <v>0.12673978192523699</v>
      </c>
      <c r="BB11" s="17"/>
      <c r="BC11" s="17">
        <v>7.42109100736974E-2</v>
      </c>
      <c r="BD11" s="17">
        <v>9.4476757320596697E-2</v>
      </c>
      <c r="BE11" s="17">
        <v>0.17073630945742299</v>
      </c>
      <c r="BF11" s="17"/>
      <c r="BG11" s="17">
        <v>8.8732972708067404E-2</v>
      </c>
      <c r="BH11" s="17">
        <v>0.13050403858637399</v>
      </c>
      <c r="BI11" s="17">
        <v>0.16107157030830099</v>
      </c>
    </row>
    <row r="12" spans="2:61" x14ac:dyDescent="0.3">
      <c r="B12" s="18" t="s">
        <v>223</v>
      </c>
      <c r="C12" s="17">
        <v>0.30601379288914499</v>
      </c>
      <c r="D12" s="17">
        <v>0.32100168504591198</v>
      </c>
      <c r="E12" s="17">
        <v>0.29104155979028201</v>
      </c>
      <c r="F12" s="17"/>
      <c r="G12" s="17">
        <v>0.31347768806401199</v>
      </c>
      <c r="H12" s="17">
        <v>0.29976836603094698</v>
      </c>
      <c r="I12" s="17"/>
      <c r="J12" s="17">
        <v>0.29997109932438698</v>
      </c>
      <c r="K12" s="17">
        <v>0.343216593546604</v>
      </c>
      <c r="L12" s="17">
        <v>0.31332272986771398</v>
      </c>
      <c r="M12" s="17">
        <v>0.34271928429182802</v>
      </c>
      <c r="N12" s="17">
        <v>0.26403627999081702</v>
      </c>
      <c r="O12" s="17">
        <v>0.31424833608013403</v>
      </c>
      <c r="P12" s="17">
        <v>0.30378670018538201</v>
      </c>
      <c r="Q12" s="17">
        <v>0.25196204842185899</v>
      </c>
      <c r="R12" s="17">
        <v>0.27556306435601602</v>
      </c>
      <c r="S12" s="17"/>
      <c r="T12" s="17">
        <v>0.30517197001642099</v>
      </c>
      <c r="U12" s="17">
        <v>0.30677864909921998</v>
      </c>
      <c r="V12" s="17"/>
      <c r="W12" s="17">
        <v>0.30957726012179099</v>
      </c>
      <c r="X12" s="17">
        <v>0.29323313273884699</v>
      </c>
      <c r="Y12" s="17"/>
      <c r="Z12" s="17">
        <v>0.30184180382700498</v>
      </c>
      <c r="AA12" s="17">
        <v>0.31117107593305099</v>
      </c>
      <c r="AB12" s="17"/>
      <c r="AC12" s="17">
        <v>0.30800972864155801</v>
      </c>
      <c r="AD12" s="17">
        <v>0.32031636907863098</v>
      </c>
      <c r="AE12" s="17">
        <v>0.30624413720138899</v>
      </c>
      <c r="AF12" s="17"/>
      <c r="AG12" s="17">
        <v>0.29864565166097201</v>
      </c>
      <c r="AH12" s="17">
        <v>0.32233228187664598</v>
      </c>
      <c r="AI12" s="17"/>
      <c r="AJ12" s="17">
        <v>0.26554443756705498</v>
      </c>
      <c r="AK12" s="17">
        <v>0.33769387282768298</v>
      </c>
      <c r="AL12" s="17"/>
      <c r="AM12" s="17">
        <v>0.32656546045346202</v>
      </c>
      <c r="AN12" s="17">
        <v>0.28058605236974699</v>
      </c>
      <c r="AO12" s="17">
        <v>0.24339222471855099</v>
      </c>
      <c r="AP12" s="17"/>
      <c r="AQ12" s="17">
        <v>0.35683687095310102</v>
      </c>
      <c r="AR12" s="17">
        <v>0.27746874736112997</v>
      </c>
      <c r="AS12" s="17">
        <v>0.29071689308004101</v>
      </c>
      <c r="AT12" s="17">
        <v>0.229181716035461</v>
      </c>
      <c r="AU12" s="17">
        <v>0.138744763282796</v>
      </c>
      <c r="AV12" s="17"/>
      <c r="AW12" s="17">
        <v>0.27161261708932799</v>
      </c>
      <c r="AX12" s="17">
        <v>0.32146337573469103</v>
      </c>
      <c r="AY12" s="17">
        <v>0.31934326383273298</v>
      </c>
      <c r="AZ12" s="17">
        <v>0.28115647844055103</v>
      </c>
      <c r="BA12" s="17">
        <v>0.33905298965043701</v>
      </c>
      <c r="BB12" s="17"/>
      <c r="BC12" s="17">
        <v>0.26895346229641398</v>
      </c>
      <c r="BD12" s="17">
        <v>0.32800252325222601</v>
      </c>
      <c r="BE12" s="17">
        <v>0.32157728772216798</v>
      </c>
      <c r="BF12" s="17"/>
      <c r="BG12" s="17">
        <v>0.30946843243023597</v>
      </c>
      <c r="BH12" s="17">
        <v>0.30611868567560402</v>
      </c>
      <c r="BI12" s="17">
        <v>0.292085547634717</v>
      </c>
    </row>
    <row r="13" spans="2:61" x14ac:dyDescent="0.3">
      <c r="B13" s="18" t="s">
        <v>224</v>
      </c>
      <c r="C13" s="17">
        <v>0.41018366346947599</v>
      </c>
      <c r="D13" s="17">
        <v>0.42280408528466201</v>
      </c>
      <c r="E13" s="17">
        <v>0.39712304799543002</v>
      </c>
      <c r="F13" s="17"/>
      <c r="G13" s="17">
        <v>0.46402747578716602</v>
      </c>
      <c r="H13" s="17">
        <v>0.35369632067289303</v>
      </c>
      <c r="I13" s="17"/>
      <c r="J13" s="17">
        <v>0.48296267422942901</v>
      </c>
      <c r="K13" s="17">
        <v>0.37213786216905598</v>
      </c>
      <c r="L13" s="17">
        <v>0.39678627810817102</v>
      </c>
      <c r="M13" s="17">
        <v>0.36514894787204499</v>
      </c>
      <c r="N13" s="17">
        <v>0.43911174725511498</v>
      </c>
      <c r="O13" s="17">
        <v>0.35801722869616098</v>
      </c>
      <c r="P13" s="17">
        <v>0.39003891489652498</v>
      </c>
      <c r="Q13" s="17">
        <v>0.47219061586261002</v>
      </c>
      <c r="R13" s="17">
        <v>0.42562304734685202</v>
      </c>
      <c r="S13" s="17"/>
      <c r="T13" s="17">
        <v>0.48513687455053101</v>
      </c>
      <c r="U13" s="17">
        <v>0.34208331740154801</v>
      </c>
      <c r="V13" s="17"/>
      <c r="W13" s="17">
        <v>0.39455034962163099</v>
      </c>
      <c r="X13" s="17">
        <v>0.46625379356125402</v>
      </c>
      <c r="Y13" s="17"/>
      <c r="Z13" s="17">
        <v>0.40664521712350599</v>
      </c>
      <c r="AA13" s="17">
        <v>0.41620952090704</v>
      </c>
      <c r="AB13" s="17"/>
      <c r="AC13" s="17">
        <v>0.324990331770656</v>
      </c>
      <c r="AD13" s="17">
        <v>0.28013809624887898</v>
      </c>
      <c r="AE13" s="17">
        <v>0.460789842987955</v>
      </c>
      <c r="AF13" s="17"/>
      <c r="AG13" s="17">
        <v>0.38500289249973102</v>
      </c>
      <c r="AH13" s="17">
        <v>0.24973384103597401</v>
      </c>
      <c r="AI13" s="17"/>
      <c r="AJ13" s="17">
        <v>0.48216167504881002</v>
      </c>
      <c r="AK13" s="17">
        <v>0.23174309680611499</v>
      </c>
      <c r="AL13" s="17"/>
      <c r="AM13" s="17">
        <v>0.38536186443849701</v>
      </c>
      <c r="AN13" s="17">
        <v>0.44091538779317602</v>
      </c>
      <c r="AO13" s="17">
        <v>0.55152150224432395</v>
      </c>
      <c r="AP13" s="17"/>
      <c r="AQ13" s="17">
        <v>0.22043394605352601</v>
      </c>
      <c r="AR13" s="17">
        <v>0.43566376536845602</v>
      </c>
      <c r="AS13" s="17">
        <v>0.47523889121783602</v>
      </c>
      <c r="AT13" s="17">
        <v>0.505788987790603</v>
      </c>
      <c r="AU13" s="17">
        <v>0.238307138075144</v>
      </c>
      <c r="AV13" s="17"/>
      <c r="AW13" s="17">
        <v>0.51055529972853497</v>
      </c>
      <c r="AX13" s="17">
        <v>0.42380518025335701</v>
      </c>
      <c r="AY13" s="17">
        <v>0.350813770839074</v>
      </c>
      <c r="AZ13" s="17">
        <v>0.37151993076067202</v>
      </c>
      <c r="BA13" s="17">
        <v>0.34918275942729998</v>
      </c>
      <c r="BB13" s="17"/>
      <c r="BC13" s="17">
        <v>0.493447766762943</v>
      </c>
      <c r="BD13" s="17">
        <v>0.41124347654057403</v>
      </c>
      <c r="BE13" s="17">
        <v>0.30347599970657002</v>
      </c>
      <c r="BF13" s="17"/>
      <c r="BG13" s="17">
        <v>0.435092898689525</v>
      </c>
      <c r="BH13" s="17">
        <v>0.39335921657305301</v>
      </c>
      <c r="BI13" s="17">
        <v>0.30625805146618501</v>
      </c>
    </row>
    <row r="14" spans="2:61" x14ac:dyDescent="0.3">
      <c r="B14" s="18" t="s">
        <v>85</v>
      </c>
      <c r="C14" s="19">
        <v>1.31632808353318E-2</v>
      </c>
      <c r="D14" s="19">
        <v>1.0994699377530601E-2</v>
      </c>
      <c r="E14" s="19">
        <v>1.5351536513994299E-2</v>
      </c>
      <c r="F14" s="19"/>
      <c r="G14" s="19">
        <v>7.0485274622782996E-3</v>
      </c>
      <c r="H14" s="19">
        <v>1.9679524043082201E-2</v>
      </c>
      <c r="I14" s="19"/>
      <c r="J14" s="19">
        <v>1.2044798263599299E-2</v>
      </c>
      <c r="K14" s="19">
        <v>1.75231205693097E-2</v>
      </c>
      <c r="L14" s="19">
        <v>1.6847915106511901E-2</v>
      </c>
      <c r="M14" s="19">
        <v>7.4921927937164597E-3</v>
      </c>
      <c r="N14" s="19">
        <v>2.87156792063262E-2</v>
      </c>
      <c r="O14" s="19">
        <v>1.2218155119965201E-2</v>
      </c>
      <c r="P14" s="19">
        <v>8.4491863054463202E-3</v>
      </c>
      <c r="Q14" s="19">
        <v>1.4179675637119801E-2</v>
      </c>
      <c r="R14" s="19">
        <v>5.3292678981469097E-3</v>
      </c>
      <c r="S14" s="19"/>
      <c r="T14" s="19">
        <v>7.6563192831997102E-3</v>
      </c>
      <c r="U14" s="19">
        <v>1.8166748759840399E-2</v>
      </c>
      <c r="V14" s="19"/>
      <c r="W14" s="19">
        <v>1.4358713229381001E-2</v>
      </c>
      <c r="X14" s="19">
        <v>8.8757669721402799E-3</v>
      </c>
      <c r="Y14" s="19"/>
      <c r="Z14" s="19">
        <v>1.51479012087511E-2</v>
      </c>
      <c r="AA14" s="19">
        <v>1.0522118645155201E-2</v>
      </c>
      <c r="AB14" s="19"/>
      <c r="AC14" s="19">
        <v>1.37603699952011E-2</v>
      </c>
      <c r="AD14" s="19">
        <v>2.2623232265308098E-2</v>
      </c>
      <c r="AE14" s="19">
        <v>1.0761415954951699E-2</v>
      </c>
      <c r="AF14" s="19"/>
      <c r="AG14" s="19">
        <v>1.8234915963055501E-2</v>
      </c>
      <c r="AH14" s="19">
        <v>1.3961936004257399E-2</v>
      </c>
      <c r="AI14" s="19"/>
      <c r="AJ14" s="19">
        <v>1.19689078189324E-2</v>
      </c>
      <c r="AK14" s="19">
        <v>1.7617126358505701E-2</v>
      </c>
      <c r="AL14" s="19"/>
      <c r="AM14" s="19">
        <v>1.1597573664476699E-2</v>
      </c>
      <c r="AN14" s="19">
        <v>9.0282828588657705E-3</v>
      </c>
      <c r="AO14" s="19">
        <v>3.3031138087690798E-3</v>
      </c>
      <c r="AP14" s="19"/>
      <c r="AQ14" s="19">
        <v>1.4859788477146399E-2</v>
      </c>
      <c r="AR14" s="19">
        <v>0</v>
      </c>
      <c r="AS14" s="19">
        <v>1.4294545848317301E-2</v>
      </c>
      <c r="AT14" s="19">
        <v>0</v>
      </c>
      <c r="AU14" s="19">
        <v>6.4491072010986902E-2</v>
      </c>
      <c r="AV14" s="19"/>
      <c r="AW14" s="19">
        <v>1.7392211099119301E-2</v>
      </c>
      <c r="AX14" s="19">
        <v>8.2947007085193303E-3</v>
      </c>
      <c r="AY14" s="19">
        <v>1.73131055502765E-2</v>
      </c>
      <c r="AZ14" s="19">
        <v>1.00937868680059E-2</v>
      </c>
      <c r="BA14" s="19">
        <v>1.5434507295937001E-2</v>
      </c>
      <c r="BB14" s="19"/>
      <c r="BC14" s="19">
        <v>8.5158672467566792E-3</v>
      </c>
      <c r="BD14" s="19">
        <v>7.4946495398136503E-3</v>
      </c>
      <c r="BE14" s="19">
        <v>1.2792502981331199E-2</v>
      </c>
      <c r="BF14" s="19"/>
      <c r="BG14" s="19">
        <v>1.25724424428603E-2</v>
      </c>
      <c r="BH14" s="19">
        <v>6.4468997348456096E-3</v>
      </c>
      <c r="BI14" s="19">
        <v>1.8734034495061801E-2</v>
      </c>
    </row>
    <row r="15" spans="2:61" x14ac:dyDescent="0.3">
      <c r="B15" s="16"/>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I19"/>
  <sheetViews>
    <sheetView showGridLines="0" workbookViewId="0">
      <pane xSplit="2" topLeftCell="AA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x14ac:dyDescent="0.3">
      <c r="B9" s="18" t="s">
        <v>220</v>
      </c>
      <c r="C9" s="17">
        <v>8.0710626159834403E-2</v>
      </c>
      <c r="D9" s="17">
        <v>7.7252412697224299E-2</v>
      </c>
      <c r="E9" s="17">
        <v>8.4289654527999205E-2</v>
      </c>
      <c r="F9" s="17"/>
      <c r="G9" s="17">
        <v>7.2141185482212905E-2</v>
      </c>
      <c r="H9" s="17">
        <v>8.8085164453896705E-2</v>
      </c>
      <c r="I9" s="17"/>
      <c r="J9" s="17">
        <v>8.0761621321111504E-2</v>
      </c>
      <c r="K9" s="17">
        <v>0.101027709142555</v>
      </c>
      <c r="L9" s="17">
        <v>5.6479747070208801E-2</v>
      </c>
      <c r="M9" s="17">
        <v>6.24997880860967E-2</v>
      </c>
      <c r="N9" s="17">
        <v>7.9904307322884199E-2</v>
      </c>
      <c r="O9" s="17">
        <v>8.0874111113353506E-2</v>
      </c>
      <c r="P9" s="17">
        <v>8.9499840657208202E-2</v>
      </c>
      <c r="Q9" s="17">
        <v>8.5966243068371098E-2</v>
      </c>
      <c r="R9" s="17">
        <v>8.1229842332599E-2</v>
      </c>
      <c r="S9" s="17"/>
      <c r="T9" s="17">
        <v>7.2691322731285396E-2</v>
      </c>
      <c r="U9" s="17">
        <v>8.7996736132058898E-2</v>
      </c>
      <c r="V9" s="17"/>
      <c r="W9" s="17">
        <v>8.01710707007319E-2</v>
      </c>
      <c r="X9" s="17">
        <v>8.2645784954575294E-2</v>
      </c>
      <c r="Y9" s="17"/>
      <c r="Z9" s="17">
        <v>8.3899915555437202E-2</v>
      </c>
      <c r="AA9" s="17">
        <v>7.5646008674228202E-2</v>
      </c>
      <c r="AB9" s="17"/>
      <c r="AC9" s="17">
        <v>0.106696793573984</v>
      </c>
      <c r="AD9" s="17">
        <v>9.00004273115666E-2</v>
      </c>
      <c r="AE9" s="17">
        <v>7.0513345644855299E-2</v>
      </c>
      <c r="AF9" s="17"/>
      <c r="AG9" s="17">
        <v>9.4439086839788799E-2</v>
      </c>
      <c r="AH9" s="17">
        <v>0.110578375626795</v>
      </c>
      <c r="AI9" s="17"/>
      <c r="AJ9" s="17">
        <v>7.2605262767976006E-2</v>
      </c>
      <c r="AK9" s="17">
        <v>0.114978806343805</v>
      </c>
      <c r="AL9" s="17"/>
      <c r="AM9" s="17">
        <v>7.4266100932009693E-2</v>
      </c>
      <c r="AN9" s="17">
        <v>0.107545270584682</v>
      </c>
      <c r="AO9" s="17">
        <v>8.1542998582529197E-2</v>
      </c>
      <c r="AP9" s="17"/>
      <c r="AQ9" s="17">
        <v>0.10716410754220899</v>
      </c>
      <c r="AR9" s="17">
        <v>4.9073959210145603E-2</v>
      </c>
      <c r="AS9" s="17">
        <v>6.3200196221743707E-2</v>
      </c>
      <c r="AT9" s="17">
        <v>7.5661313619447196E-2</v>
      </c>
      <c r="AU9" s="17">
        <v>0.234104118707468</v>
      </c>
      <c r="AV9" s="17"/>
      <c r="AW9" s="17">
        <v>8.4067700051908695E-2</v>
      </c>
      <c r="AX9" s="17">
        <v>7.9102907119896301E-2</v>
      </c>
      <c r="AY9" s="17">
        <v>8.0745190178301396E-2</v>
      </c>
      <c r="AZ9" s="17">
        <v>8.9255328364709494E-2</v>
      </c>
      <c r="BA9" s="17">
        <v>6.6099646820363497E-2</v>
      </c>
      <c r="BB9" s="17"/>
      <c r="BC9" s="17">
        <v>7.3149892121222193E-2</v>
      </c>
      <c r="BD9" s="17">
        <v>7.9380287130797006E-2</v>
      </c>
      <c r="BE9" s="17">
        <v>9.2390065911756802E-2</v>
      </c>
      <c r="BF9" s="17"/>
      <c r="BG9" s="17">
        <v>7.5799586995349E-2</v>
      </c>
      <c r="BH9" s="17">
        <v>7.1964819742643904E-2</v>
      </c>
      <c r="BI9" s="17">
        <v>0.106328769466732</v>
      </c>
    </row>
    <row r="10" spans="2:61" x14ac:dyDescent="0.3">
      <c r="B10" s="18" t="s">
        <v>221</v>
      </c>
      <c r="C10" s="17">
        <v>0.10260155294581701</v>
      </c>
      <c r="D10" s="17">
        <v>8.9180057435754495E-2</v>
      </c>
      <c r="E10" s="17">
        <v>0.11617646427907299</v>
      </c>
      <c r="F10" s="17"/>
      <c r="G10" s="17">
        <v>8.0334789634060502E-2</v>
      </c>
      <c r="H10" s="17">
        <v>0.125736351859806</v>
      </c>
      <c r="I10" s="17"/>
      <c r="J10" s="17">
        <v>5.8405273118191603E-2</v>
      </c>
      <c r="K10" s="17">
        <v>0.109570954663605</v>
      </c>
      <c r="L10" s="17">
        <v>0.117366688149703</v>
      </c>
      <c r="M10" s="17">
        <v>0.11504424882259801</v>
      </c>
      <c r="N10" s="17">
        <v>0.12489924781637</v>
      </c>
      <c r="O10" s="17">
        <v>9.6873121909674703E-2</v>
      </c>
      <c r="P10" s="17">
        <v>0.139668793549418</v>
      </c>
      <c r="Q10" s="17">
        <v>9.7562285095686097E-2</v>
      </c>
      <c r="R10" s="17">
        <v>9.5060846793480105E-2</v>
      </c>
      <c r="S10" s="17"/>
      <c r="T10" s="17">
        <v>7.2560253825782295E-2</v>
      </c>
      <c r="U10" s="17">
        <v>0.129896219003449</v>
      </c>
      <c r="V10" s="17"/>
      <c r="W10" s="17">
        <v>0.11529036188714201</v>
      </c>
      <c r="X10" s="17">
        <v>5.7092125131967097E-2</v>
      </c>
      <c r="Y10" s="17"/>
      <c r="Z10" s="17">
        <v>0.110026815585375</v>
      </c>
      <c r="AA10" s="17">
        <v>9.3821694147772597E-2</v>
      </c>
      <c r="AB10" s="17"/>
      <c r="AC10" s="17">
        <v>0.132000916701423</v>
      </c>
      <c r="AD10" s="17">
        <v>0.145324420477661</v>
      </c>
      <c r="AE10" s="17">
        <v>8.5247371961437002E-2</v>
      </c>
      <c r="AF10" s="17"/>
      <c r="AG10" s="17">
        <v>0.117541839963709</v>
      </c>
      <c r="AH10" s="17">
        <v>0.15690946590861901</v>
      </c>
      <c r="AI10" s="17"/>
      <c r="AJ10" s="17">
        <v>8.9642521911588599E-2</v>
      </c>
      <c r="AK10" s="17">
        <v>0.15960475566649099</v>
      </c>
      <c r="AL10" s="17"/>
      <c r="AM10" s="17">
        <v>0.10987562869195799</v>
      </c>
      <c r="AN10" s="17">
        <v>0.102335166904983</v>
      </c>
      <c r="AO10" s="17">
        <v>6.2791271010433594E-2</v>
      </c>
      <c r="AP10" s="17"/>
      <c r="AQ10" s="17">
        <v>0.16008014013178801</v>
      </c>
      <c r="AR10" s="17">
        <v>9.7347142059588901E-2</v>
      </c>
      <c r="AS10" s="17">
        <v>6.9702258645790105E-2</v>
      </c>
      <c r="AT10" s="17">
        <v>0.14255412632351799</v>
      </c>
      <c r="AU10" s="17">
        <v>0.14735441833889901</v>
      </c>
      <c r="AV10" s="17"/>
      <c r="AW10" s="17">
        <v>4.6252607661797798E-2</v>
      </c>
      <c r="AX10" s="17">
        <v>8.8626026372356698E-2</v>
      </c>
      <c r="AY10" s="17">
        <v>0.13161714182777101</v>
      </c>
      <c r="AZ10" s="17">
        <v>0.14791952907433101</v>
      </c>
      <c r="BA10" s="17">
        <v>0.12855285054778001</v>
      </c>
      <c r="BB10" s="17"/>
      <c r="BC10" s="17">
        <v>8.7434000226673803E-2</v>
      </c>
      <c r="BD10" s="17">
        <v>9.63764850662438E-2</v>
      </c>
      <c r="BE10" s="17">
        <v>0.16746741377423199</v>
      </c>
      <c r="BF10" s="17"/>
      <c r="BG10" s="17">
        <v>9.0346430082748494E-2</v>
      </c>
      <c r="BH10" s="17">
        <v>0.13134203634167901</v>
      </c>
      <c r="BI10" s="17">
        <v>0.14404110996518399</v>
      </c>
    </row>
    <row r="11" spans="2:61" x14ac:dyDescent="0.3">
      <c r="B11" s="18" t="s">
        <v>222</v>
      </c>
      <c r="C11" s="17">
        <v>9.3147208131987902E-2</v>
      </c>
      <c r="D11" s="17">
        <v>8.0092890351505602E-2</v>
      </c>
      <c r="E11" s="17">
        <v>0.106340788921078</v>
      </c>
      <c r="F11" s="17"/>
      <c r="G11" s="17">
        <v>6.0890659681977301E-2</v>
      </c>
      <c r="H11" s="17">
        <v>0.127228741852836</v>
      </c>
      <c r="I11" s="17"/>
      <c r="J11" s="17">
        <v>4.8164313979356201E-2</v>
      </c>
      <c r="K11" s="17">
        <v>7.7442192100608404E-2</v>
      </c>
      <c r="L11" s="17">
        <v>0.11941530647090499</v>
      </c>
      <c r="M11" s="17">
        <v>0.13069290785172899</v>
      </c>
      <c r="N11" s="17">
        <v>0.107450321840109</v>
      </c>
      <c r="O11" s="17">
        <v>0.107896257839231</v>
      </c>
      <c r="P11" s="17">
        <v>7.9576328449812897E-2</v>
      </c>
      <c r="Q11" s="17">
        <v>9.6241158188840395E-2</v>
      </c>
      <c r="R11" s="17">
        <v>0.106665497505344</v>
      </c>
      <c r="S11" s="17"/>
      <c r="T11" s="17">
        <v>5.0434469642023097E-2</v>
      </c>
      <c r="U11" s="17">
        <v>0.13195478196001301</v>
      </c>
      <c r="V11" s="17"/>
      <c r="W11" s="17">
        <v>0.102331681495379</v>
      </c>
      <c r="X11" s="17">
        <v>6.0206360060879503E-2</v>
      </c>
      <c r="Y11" s="17"/>
      <c r="Z11" s="17">
        <v>8.9127222439435896E-2</v>
      </c>
      <c r="AA11" s="17">
        <v>9.8113484534256099E-2</v>
      </c>
      <c r="AB11" s="17"/>
      <c r="AC11" s="17">
        <v>0.118979195468389</v>
      </c>
      <c r="AD11" s="17">
        <v>0.14233342737337601</v>
      </c>
      <c r="AE11" s="17">
        <v>7.6566433449871393E-2</v>
      </c>
      <c r="AF11" s="17"/>
      <c r="AG11" s="17">
        <v>8.5585756726658302E-2</v>
      </c>
      <c r="AH11" s="17">
        <v>0.15777792546132099</v>
      </c>
      <c r="AI11" s="17"/>
      <c r="AJ11" s="17">
        <v>6.6572087691187595E-2</v>
      </c>
      <c r="AK11" s="17">
        <v>0.14983936342075399</v>
      </c>
      <c r="AL11" s="17"/>
      <c r="AM11" s="17">
        <v>0.103336182349788</v>
      </c>
      <c r="AN11" s="17">
        <v>4.8842192573124402E-2</v>
      </c>
      <c r="AO11" s="17">
        <v>4.32511873980993E-2</v>
      </c>
      <c r="AP11" s="17"/>
      <c r="AQ11" s="17">
        <v>0.152584152476062</v>
      </c>
      <c r="AR11" s="17">
        <v>0.17171768985223401</v>
      </c>
      <c r="AS11" s="17">
        <v>7.0579273553202898E-2</v>
      </c>
      <c r="AT11" s="17">
        <v>5.5775748678862501E-2</v>
      </c>
      <c r="AU11" s="17">
        <v>0.14871162977847799</v>
      </c>
      <c r="AV11" s="17"/>
      <c r="AW11" s="17">
        <v>5.5890157056954499E-2</v>
      </c>
      <c r="AX11" s="17">
        <v>7.1028007292995396E-2</v>
      </c>
      <c r="AY11" s="17">
        <v>0.12647208829220799</v>
      </c>
      <c r="AZ11" s="17">
        <v>0.118040712436547</v>
      </c>
      <c r="BA11" s="17">
        <v>0.127347887598006</v>
      </c>
      <c r="BB11" s="17"/>
      <c r="BC11" s="17">
        <v>6.2713299942831702E-2</v>
      </c>
      <c r="BD11" s="17">
        <v>8.5670830072535703E-2</v>
      </c>
      <c r="BE11" s="17">
        <v>0.12024720598776099</v>
      </c>
      <c r="BF11" s="17"/>
      <c r="BG11" s="17">
        <v>8.1444748752971197E-2</v>
      </c>
      <c r="BH11" s="17">
        <v>0.12770409393328799</v>
      </c>
      <c r="BI11" s="17">
        <v>0.12840906085584999</v>
      </c>
    </row>
    <row r="12" spans="2:61" x14ac:dyDescent="0.3">
      <c r="B12" s="18" t="s">
        <v>223</v>
      </c>
      <c r="C12" s="17">
        <v>0.31191761187244699</v>
      </c>
      <c r="D12" s="17">
        <v>0.32129606755569801</v>
      </c>
      <c r="E12" s="17">
        <v>0.30256355327073597</v>
      </c>
      <c r="F12" s="17"/>
      <c r="G12" s="17">
        <v>0.30575751807531398</v>
      </c>
      <c r="H12" s="17">
        <v>0.31901791011103497</v>
      </c>
      <c r="I12" s="17"/>
      <c r="J12" s="17">
        <v>0.26912362286791303</v>
      </c>
      <c r="K12" s="17">
        <v>0.33836298636237699</v>
      </c>
      <c r="L12" s="17">
        <v>0.31701042899340498</v>
      </c>
      <c r="M12" s="17">
        <v>0.34893725238517098</v>
      </c>
      <c r="N12" s="17">
        <v>0.27250371134229101</v>
      </c>
      <c r="O12" s="17">
        <v>0.31873506569347099</v>
      </c>
      <c r="P12" s="17">
        <v>0.33865470244336299</v>
      </c>
      <c r="Q12" s="17">
        <v>0.27811940599464902</v>
      </c>
      <c r="R12" s="17">
        <v>0.31342421878506999</v>
      </c>
      <c r="S12" s="17"/>
      <c r="T12" s="17">
        <v>0.29364228563607597</v>
      </c>
      <c r="U12" s="17">
        <v>0.32852205113863597</v>
      </c>
      <c r="V12" s="17"/>
      <c r="W12" s="17">
        <v>0.32616227989105501</v>
      </c>
      <c r="X12" s="17">
        <v>0.26082797107772898</v>
      </c>
      <c r="Y12" s="17"/>
      <c r="Z12" s="17">
        <v>0.31788225906005901</v>
      </c>
      <c r="AA12" s="17">
        <v>0.30618152556876799</v>
      </c>
      <c r="AB12" s="17"/>
      <c r="AC12" s="17">
        <v>0.30782423903198902</v>
      </c>
      <c r="AD12" s="17">
        <v>0.35492822668586699</v>
      </c>
      <c r="AE12" s="17">
        <v>0.30780018479579802</v>
      </c>
      <c r="AF12" s="17"/>
      <c r="AG12" s="17">
        <v>0.304603018758133</v>
      </c>
      <c r="AH12" s="17">
        <v>0.32882927431935399</v>
      </c>
      <c r="AI12" s="17"/>
      <c r="AJ12" s="17">
        <v>0.271429012671485</v>
      </c>
      <c r="AK12" s="17">
        <v>0.34777668484803997</v>
      </c>
      <c r="AL12" s="17"/>
      <c r="AM12" s="17">
        <v>0.33925851894196202</v>
      </c>
      <c r="AN12" s="17">
        <v>0.34724413583247998</v>
      </c>
      <c r="AO12" s="17">
        <v>0.199982587119935</v>
      </c>
      <c r="AP12" s="17"/>
      <c r="AQ12" s="17">
        <v>0.36185282958453702</v>
      </c>
      <c r="AR12" s="17">
        <v>0.29686802677972801</v>
      </c>
      <c r="AS12" s="17">
        <v>0.30654070946113499</v>
      </c>
      <c r="AT12" s="17">
        <v>0.20749033030806099</v>
      </c>
      <c r="AU12" s="17">
        <v>0.21021645118152499</v>
      </c>
      <c r="AV12" s="17"/>
      <c r="AW12" s="17">
        <v>0.26371660377389999</v>
      </c>
      <c r="AX12" s="17">
        <v>0.30179780468772099</v>
      </c>
      <c r="AY12" s="17">
        <v>0.35402821577950599</v>
      </c>
      <c r="AZ12" s="17">
        <v>0.31651841497517702</v>
      </c>
      <c r="BA12" s="17">
        <v>0.345657082389284</v>
      </c>
      <c r="BB12" s="17"/>
      <c r="BC12" s="17">
        <v>0.25136601626330002</v>
      </c>
      <c r="BD12" s="17">
        <v>0.33001950742639502</v>
      </c>
      <c r="BE12" s="17">
        <v>0.353576733683234</v>
      </c>
      <c r="BF12" s="17"/>
      <c r="BG12" s="17">
        <v>0.31014181963276399</v>
      </c>
      <c r="BH12" s="17">
        <v>0.30440413948263101</v>
      </c>
      <c r="BI12" s="17">
        <v>0.32303046885772402</v>
      </c>
    </row>
    <row r="13" spans="2:61" x14ac:dyDescent="0.3">
      <c r="B13" s="18" t="s">
        <v>224</v>
      </c>
      <c r="C13" s="17">
        <v>0.40384657003406299</v>
      </c>
      <c r="D13" s="17">
        <v>0.42299651219711498</v>
      </c>
      <c r="E13" s="17">
        <v>0.38424706434420097</v>
      </c>
      <c r="F13" s="17"/>
      <c r="G13" s="17">
        <v>0.47863402662409599</v>
      </c>
      <c r="H13" s="17">
        <v>0.326279343059384</v>
      </c>
      <c r="I13" s="17"/>
      <c r="J13" s="17">
        <v>0.53518448847053202</v>
      </c>
      <c r="K13" s="17">
        <v>0.36291979858211199</v>
      </c>
      <c r="L13" s="17">
        <v>0.38184053893697401</v>
      </c>
      <c r="M13" s="17">
        <v>0.33046146509826901</v>
      </c>
      <c r="N13" s="17">
        <v>0.40341522992860201</v>
      </c>
      <c r="O13" s="17">
        <v>0.38934998420799199</v>
      </c>
      <c r="P13" s="17">
        <v>0.34578378623947498</v>
      </c>
      <c r="Q13" s="17">
        <v>0.44211090765245398</v>
      </c>
      <c r="R13" s="17">
        <v>0.401676559995571</v>
      </c>
      <c r="S13" s="17"/>
      <c r="T13" s="17">
        <v>0.50497808178770098</v>
      </c>
      <c r="U13" s="17">
        <v>0.311961367926472</v>
      </c>
      <c r="V13" s="17"/>
      <c r="W13" s="17">
        <v>0.36872325592252903</v>
      </c>
      <c r="X13" s="17">
        <v>0.52981914441307199</v>
      </c>
      <c r="Y13" s="17"/>
      <c r="Z13" s="17">
        <v>0.38950560069965301</v>
      </c>
      <c r="AA13" s="17">
        <v>0.42039975452627198</v>
      </c>
      <c r="AB13" s="17"/>
      <c r="AC13" s="17">
        <v>0.32528146097483801</v>
      </c>
      <c r="AD13" s="17">
        <v>0.26059404367084898</v>
      </c>
      <c r="AE13" s="17">
        <v>0.45348749609782002</v>
      </c>
      <c r="AF13" s="17"/>
      <c r="AG13" s="17">
        <v>0.38872198438535399</v>
      </c>
      <c r="AH13" s="17">
        <v>0.23755680440910301</v>
      </c>
      <c r="AI13" s="17"/>
      <c r="AJ13" s="17">
        <v>0.48246398637558102</v>
      </c>
      <c r="AK13" s="17">
        <v>0.223409956865596</v>
      </c>
      <c r="AL13" s="17"/>
      <c r="AM13" s="17">
        <v>0.36732731350752501</v>
      </c>
      <c r="AN13" s="17">
        <v>0.39403323410473101</v>
      </c>
      <c r="AO13" s="17">
        <v>0.60800691510222404</v>
      </c>
      <c r="AP13" s="17"/>
      <c r="AQ13" s="17">
        <v>0.21476615971485999</v>
      </c>
      <c r="AR13" s="17">
        <v>0.38499318209830402</v>
      </c>
      <c r="AS13" s="17">
        <v>0.48045570521555497</v>
      </c>
      <c r="AT13" s="17">
        <v>0.50337372681321901</v>
      </c>
      <c r="AU13" s="17">
        <v>0.219225884751823</v>
      </c>
      <c r="AV13" s="17"/>
      <c r="AW13" s="17">
        <v>0.54462673463984101</v>
      </c>
      <c r="AX13" s="17">
        <v>0.45291975566950299</v>
      </c>
      <c r="AY13" s="17">
        <v>0.29825231762061999</v>
      </c>
      <c r="AZ13" s="17">
        <v>0.31971783634518802</v>
      </c>
      <c r="BA13" s="17">
        <v>0.31973948206893299</v>
      </c>
      <c r="BB13" s="17"/>
      <c r="BC13" s="17">
        <v>0.52338476185642302</v>
      </c>
      <c r="BD13" s="17">
        <v>0.40458340834589301</v>
      </c>
      <c r="BE13" s="17">
        <v>0.25307405784635001</v>
      </c>
      <c r="BF13" s="17"/>
      <c r="BG13" s="17">
        <v>0.435327238567777</v>
      </c>
      <c r="BH13" s="17">
        <v>0.358317881985734</v>
      </c>
      <c r="BI13" s="17">
        <v>0.28606693308347902</v>
      </c>
    </row>
    <row r="14" spans="2:61" x14ac:dyDescent="0.3">
      <c r="B14" s="18" t="s">
        <v>85</v>
      </c>
      <c r="C14" s="19">
        <v>7.7764308558503298E-3</v>
      </c>
      <c r="D14" s="19">
        <v>9.1820597627029592E-3</v>
      </c>
      <c r="E14" s="19">
        <v>6.3824746569129598E-3</v>
      </c>
      <c r="F14" s="19"/>
      <c r="G14" s="19">
        <v>2.2418205023396602E-3</v>
      </c>
      <c r="H14" s="19">
        <v>1.36524886630417E-2</v>
      </c>
      <c r="I14" s="19"/>
      <c r="J14" s="19">
        <v>8.3606802428962106E-3</v>
      </c>
      <c r="K14" s="19">
        <v>1.06763591487429E-2</v>
      </c>
      <c r="L14" s="19">
        <v>7.8872903788036307E-3</v>
      </c>
      <c r="M14" s="19">
        <v>1.23643377561367E-2</v>
      </c>
      <c r="N14" s="19">
        <v>1.18271817497437E-2</v>
      </c>
      <c r="O14" s="19">
        <v>6.2714592362780397E-3</v>
      </c>
      <c r="P14" s="19">
        <v>6.8165486607229498E-3</v>
      </c>
      <c r="Q14" s="19">
        <v>0</v>
      </c>
      <c r="R14" s="19">
        <v>1.94303458793566E-3</v>
      </c>
      <c r="S14" s="19"/>
      <c r="T14" s="19">
        <v>5.6935863771322001E-3</v>
      </c>
      <c r="U14" s="19">
        <v>9.6688438393713692E-3</v>
      </c>
      <c r="V14" s="19"/>
      <c r="W14" s="19">
        <v>7.3213501031632001E-3</v>
      </c>
      <c r="X14" s="19">
        <v>9.4086143617771994E-3</v>
      </c>
      <c r="Y14" s="19"/>
      <c r="Z14" s="19">
        <v>9.55818666003996E-3</v>
      </c>
      <c r="AA14" s="19">
        <v>5.8375325487034103E-3</v>
      </c>
      <c r="AB14" s="19"/>
      <c r="AC14" s="19">
        <v>9.2173942493780497E-3</v>
      </c>
      <c r="AD14" s="19">
        <v>6.8194544806805197E-3</v>
      </c>
      <c r="AE14" s="19">
        <v>6.3851680502184901E-3</v>
      </c>
      <c r="AF14" s="19"/>
      <c r="AG14" s="19">
        <v>9.1083133263564105E-3</v>
      </c>
      <c r="AH14" s="19">
        <v>8.3481542748083202E-3</v>
      </c>
      <c r="AI14" s="19"/>
      <c r="AJ14" s="19">
        <v>1.7287128582181701E-2</v>
      </c>
      <c r="AK14" s="19">
        <v>4.3904328553141404E-3</v>
      </c>
      <c r="AL14" s="19"/>
      <c r="AM14" s="19">
        <v>5.9362555767567904E-3</v>
      </c>
      <c r="AN14" s="19">
        <v>0</v>
      </c>
      <c r="AO14" s="19">
        <v>4.4250407867786603E-3</v>
      </c>
      <c r="AP14" s="19"/>
      <c r="AQ14" s="19">
        <v>3.5526105505435E-3</v>
      </c>
      <c r="AR14" s="19">
        <v>0</v>
      </c>
      <c r="AS14" s="19">
        <v>9.5218569025733498E-3</v>
      </c>
      <c r="AT14" s="19">
        <v>1.51447542568931E-2</v>
      </c>
      <c r="AU14" s="19">
        <v>4.0387497241805598E-2</v>
      </c>
      <c r="AV14" s="19"/>
      <c r="AW14" s="19">
        <v>5.4461968155985301E-3</v>
      </c>
      <c r="AX14" s="19">
        <v>6.5254988575277201E-3</v>
      </c>
      <c r="AY14" s="19">
        <v>8.8850463015934696E-3</v>
      </c>
      <c r="AZ14" s="19">
        <v>8.5481788040477399E-3</v>
      </c>
      <c r="BA14" s="19">
        <v>1.2603050575634E-2</v>
      </c>
      <c r="BB14" s="19"/>
      <c r="BC14" s="19">
        <v>1.95202958954942E-3</v>
      </c>
      <c r="BD14" s="19">
        <v>3.9694819581359304E-3</v>
      </c>
      <c r="BE14" s="19">
        <v>1.32445227966665E-2</v>
      </c>
      <c r="BF14" s="19"/>
      <c r="BG14" s="19">
        <v>6.9401759683899496E-3</v>
      </c>
      <c r="BH14" s="19">
        <v>6.2670285140229501E-3</v>
      </c>
      <c r="BI14" s="19">
        <v>1.21236577710311E-2</v>
      </c>
    </row>
    <row r="15" spans="2:61" x14ac:dyDescent="0.3">
      <c r="B15" s="16"/>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I23"/>
  <sheetViews>
    <sheetView showGridLines="0" topLeftCell="A2" workbookViewId="0">
      <pane xSplit="2" topLeftCell="C1" activePane="topRight" state="frozen"/>
      <selection pane="topRight" activeCell="C21" sqref="C21"/>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x14ac:dyDescent="0.3">
      <c r="B9" s="18" t="s">
        <v>228</v>
      </c>
      <c r="C9" s="17">
        <v>0.48500024452415302</v>
      </c>
      <c r="D9" s="17">
        <v>0.43439554246255602</v>
      </c>
      <c r="E9" s="17">
        <v>0.52420089871338404</v>
      </c>
      <c r="F9" s="17"/>
      <c r="G9" s="17">
        <v>0.39534296559329701</v>
      </c>
      <c r="H9" s="17">
        <v>0.55693550361876698</v>
      </c>
      <c r="I9" s="17"/>
      <c r="J9" s="17">
        <v>0.33993807899886602</v>
      </c>
      <c r="K9" s="17">
        <v>0.54117799169233205</v>
      </c>
      <c r="L9" s="17">
        <v>0.46134091690992501</v>
      </c>
      <c r="M9" s="17">
        <v>0.45481930990720998</v>
      </c>
      <c r="N9" s="17">
        <v>0.46554180874416701</v>
      </c>
      <c r="O9" s="17">
        <v>0.57495025022382196</v>
      </c>
      <c r="P9" s="17">
        <v>0.48794646839687</v>
      </c>
      <c r="Q9" s="17">
        <v>0.47478127968474798</v>
      </c>
      <c r="R9" s="17">
        <v>0.53889660043408405</v>
      </c>
      <c r="S9" s="17"/>
      <c r="T9" s="17">
        <v>0.370899705223041</v>
      </c>
      <c r="U9" s="17">
        <v>0.55974757452465496</v>
      </c>
      <c r="V9" s="17"/>
      <c r="W9" s="17">
        <v>0.51931682387262101</v>
      </c>
      <c r="X9" s="17">
        <v>0.29689882854687799</v>
      </c>
      <c r="Y9" s="17"/>
      <c r="Z9" s="17">
        <v>0.48171712271956402</v>
      </c>
      <c r="AA9" s="17">
        <v>0.48513528634891301</v>
      </c>
      <c r="AB9" s="17"/>
      <c r="AC9" s="17">
        <v>0.50060621009630901</v>
      </c>
      <c r="AD9" s="17">
        <v>0.447252852065055</v>
      </c>
      <c r="AE9" s="17">
        <v>0</v>
      </c>
      <c r="AF9" s="17"/>
      <c r="AG9" s="17">
        <v>0.51404192966579298</v>
      </c>
      <c r="AH9" s="17">
        <v>0.46870268023637701</v>
      </c>
      <c r="AI9" s="17"/>
      <c r="AJ9" s="17">
        <v>0.42390152327895397</v>
      </c>
      <c r="AK9" s="17">
        <v>0.51636368912172104</v>
      </c>
      <c r="AL9" s="17"/>
      <c r="AM9" s="17">
        <v>0.49186541159480601</v>
      </c>
      <c r="AN9" s="17">
        <v>0.51996681442322801</v>
      </c>
      <c r="AO9" s="17">
        <v>0.34485041140466399</v>
      </c>
      <c r="AP9" s="17"/>
      <c r="AQ9" s="17">
        <v>0.51163670688602603</v>
      </c>
      <c r="AR9" s="17">
        <v>0.30453188416843102</v>
      </c>
      <c r="AS9" s="17">
        <v>0.44877572592308601</v>
      </c>
      <c r="AT9" s="17">
        <v>0.358769584179783</v>
      </c>
      <c r="AU9" s="17">
        <v>0.63585300573820602</v>
      </c>
      <c r="AV9" s="17"/>
      <c r="AW9" s="17">
        <v>0.44408578123285702</v>
      </c>
      <c r="AX9" s="17">
        <v>0.47329338494513601</v>
      </c>
      <c r="AY9" s="17">
        <v>0.44959746556098201</v>
      </c>
      <c r="AZ9" s="17">
        <v>0.56251102525766405</v>
      </c>
      <c r="BA9" s="17">
        <v>0.57105383246663499</v>
      </c>
      <c r="BB9" s="17"/>
      <c r="BC9" s="17">
        <v>0.50958629991417703</v>
      </c>
      <c r="BD9" s="17">
        <v>0.45763214969975802</v>
      </c>
      <c r="BE9" s="17">
        <v>0.51301245375451199</v>
      </c>
      <c r="BF9" s="17"/>
      <c r="BG9" s="17">
        <v>0.481855806569635</v>
      </c>
      <c r="BH9" s="17">
        <v>0.41636474833778297</v>
      </c>
      <c r="BI9" s="17">
        <v>0.521281082312539</v>
      </c>
    </row>
    <row r="10" spans="2:61" x14ac:dyDescent="0.3">
      <c r="B10" s="18" t="s">
        <v>229</v>
      </c>
      <c r="C10" s="17">
        <v>0.43600981266023597</v>
      </c>
      <c r="D10" s="17">
        <v>0.40889716092474498</v>
      </c>
      <c r="E10" s="17">
        <v>0.45765447644955898</v>
      </c>
      <c r="F10" s="17"/>
      <c r="G10" s="17">
        <v>0.37839737628743703</v>
      </c>
      <c r="H10" s="17">
        <v>0.481095473141325</v>
      </c>
      <c r="I10" s="17"/>
      <c r="J10" s="17">
        <v>0.37741455335076401</v>
      </c>
      <c r="K10" s="17">
        <v>0.43951562423909901</v>
      </c>
      <c r="L10" s="17">
        <v>0.44534127449422101</v>
      </c>
      <c r="M10" s="17">
        <v>0.52725953455108399</v>
      </c>
      <c r="N10" s="17">
        <v>0.48692215036825298</v>
      </c>
      <c r="O10" s="17">
        <v>0.35840995951027199</v>
      </c>
      <c r="P10" s="17">
        <v>0.49628699620683903</v>
      </c>
      <c r="Q10" s="17">
        <v>0.39579027470702</v>
      </c>
      <c r="R10" s="17">
        <v>0.413731904167286</v>
      </c>
      <c r="S10" s="17"/>
      <c r="T10" s="17">
        <v>0.37605689950665599</v>
      </c>
      <c r="U10" s="17">
        <v>0.47528500111623401</v>
      </c>
      <c r="V10" s="17"/>
      <c r="W10" s="17">
        <v>0.45625574753096598</v>
      </c>
      <c r="X10" s="17">
        <v>0.32503461964065899</v>
      </c>
      <c r="Y10" s="17"/>
      <c r="Z10" s="17">
        <v>0.45079951411931102</v>
      </c>
      <c r="AA10" s="17">
        <v>0.41426846300130299</v>
      </c>
      <c r="AB10" s="17"/>
      <c r="AC10" s="17">
        <v>0.44018852931292002</v>
      </c>
      <c r="AD10" s="17">
        <v>0.42590241771982601</v>
      </c>
      <c r="AE10" s="17">
        <v>0</v>
      </c>
      <c r="AF10" s="17"/>
      <c r="AG10" s="17">
        <v>0.37297351698882503</v>
      </c>
      <c r="AH10" s="17">
        <v>0.49386549404936497</v>
      </c>
      <c r="AI10" s="17"/>
      <c r="AJ10" s="17">
        <v>0.33298292605409202</v>
      </c>
      <c r="AK10" s="17">
        <v>0.48392000020910197</v>
      </c>
      <c r="AL10" s="17"/>
      <c r="AM10" s="17">
        <v>0.45965374651177898</v>
      </c>
      <c r="AN10" s="17">
        <v>0.45957282819095402</v>
      </c>
      <c r="AO10" s="17">
        <v>0.275357297385521</v>
      </c>
      <c r="AP10" s="17"/>
      <c r="AQ10" s="17">
        <v>0.49564871610182099</v>
      </c>
      <c r="AR10" s="17">
        <v>0.29984504824488301</v>
      </c>
      <c r="AS10" s="17">
        <v>0.36409473841008599</v>
      </c>
      <c r="AT10" s="17">
        <v>0.26690338652988799</v>
      </c>
      <c r="AU10" s="17">
        <v>0.46531217877525399</v>
      </c>
      <c r="AV10" s="17"/>
      <c r="AW10" s="17">
        <v>0.399057167142013</v>
      </c>
      <c r="AX10" s="17">
        <v>0.43844039090234499</v>
      </c>
      <c r="AY10" s="17">
        <v>0.46573469124762901</v>
      </c>
      <c r="AZ10" s="17">
        <v>0.461537808398295</v>
      </c>
      <c r="BA10" s="17">
        <v>0.38203547700048002</v>
      </c>
      <c r="BB10" s="17"/>
      <c r="BC10" s="17">
        <v>0.44821878508271801</v>
      </c>
      <c r="BD10" s="17">
        <v>0.427345446084338</v>
      </c>
      <c r="BE10" s="17">
        <v>0.37378224687005601</v>
      </c>
      <c r="BF10" s="17"/>
      <c r="BG10" s="17">
        <v>0.41048583559662399</v>
      </c>
      <c r="BH10" s="17">
        <v>0.37869568240203999</v>
      </c>
      <c r="BI10" s="17">
        <v>0.54137305568046101</v>
      </c>
    </row>
    <row r="11" spans="2:61" ht="28.8" x14ac:dyDescent="0.3">
      <c r="B11" s="18" t="s">
        <v>230</v>
      </c>
      <c r="C11" s="17">
        <v>0.30942770728253199</v>
      </c>
      <c r="D11" s="17">
        <v>0.25292492748616902</v>
      </c>
      <c r="E11" s="17">
        <v>0.355876497211774</v>
      </c>
      <c r="F11" s="17"/>
      <c r="G11" s="17">
        <v>0.31194431519215698</v>
      </c>
      <c r="H11" s="17">
        <v>0.309640264430255</v>
      </c>
      <c r="I11" s="17"/>
      <c r="J11" s="17">
        <v>0.26956551652973598</v>
      </c>
      <c r="K11" s="17">
        <v>0.33166816431417101</v>
      </c>
      <c r="L11" s="17">
        <v>0.31469944922213799</v>
      </c>
      <c r="M11" s="17">
        <v>0.282765977386915</v>
      </c>
      <c r="N11" s="17">
        <v>0.23421775536856401</v>
      </c>
      <c r="O11" s="17">
        <v>0.32921205112108398</v>
      </c>
      <c r="P11" s="17">
        <v>0.22715022604971899</v>
      </c>
      <c r="Q11" s="17">
        <v>0.39638281821228799</v>
      </c>
      <c r="R11" s="17">
        <v>0.391780002370614</v>
      </c>
      <c r="S11" s="17"/>
      <c r="T11" s="17">
        <v>0.30535580592240602</v>
      </c>
      <c r="U11" s="17">
        <v>0.31209521224402598</v>
      </c>
      <c r="V11" s="17"/>
      <c r="W11" s="17">
        <v>0.32021157112204202</v>
      </c>
      <c r="X11" s="17">
        <v>0.250317501765836</v>
      </c>
      <c r="Y11" s="17"/>
      <c r="Z11" s="17">
        <v>0.27413704251238902</v>
      </c>
      <c r="AA11" s="17">
        <v>0.35704042032354799</v>
      </c>
      <c r="AB11" s="17"/>
      <c r="AC11" s="17">
        <v>0.30765302086531099</v>
      </c>
      <c r="AD11" s="17">
        <v>0.31372028273215202</v>
      </c>
      <c r="AE11" s="17">
        <v>0</v>
      </c>
      <c r="AF11" s="17"/>
      <c r="AG11" s="17">
        <v>0.33236392020976102</v>
      </c>
      <c r="AH11" s="17">
        <v>0.28909586622032402</v>
      </c>
      <c r="AI11" s="17"/>
      <c r="AJ11" s="17">
        <v>0.332424886506481</v>
      </c>
      <c r="AK11" s="17">
        <v>0.29750983978974099</v>
      </c>
      <c r="AL11" s="17"/>
      <c r="AM11" s="17">
        <v>0.30440277667340399</v>
      </c>
      <c r="AN11" s="17">
        <v>0.25348909002117698</v>
      </c>
      <c r="AO11" s="17">
        <v>0.30737566078180101</v>
      </c>
      <c r="AP11" s="17"/>
      <c r="AQ11" s="17">
        <v>0.29464496150748098</v>
      </c>
      <c r="AR11" s="17">
        <v>0.22208322231711899</v>
      </c>
      <c r="AS11" s="17">
        <v>0.33042588553145402</v>
      </c>
      <c r="AT11" s="17">
        <v>0.33682118542721001</v>
      </c>
      <c r="AU11" s="17">
        <v>0.36960521429097498</v>
      </c>
      <c r="AV11" s="17"/>
      <c r="AW11" s="17">
        <v>0.26540566069465799</v>
      </c>
      <c r="AX11" s="17">
        <v>0.29889302315431698</v>
      </c>
      <c r="AY11" s="17">
        <v>0.296213958279471</v>
      </c>
      <c r="AZ11" s="17">
        <v>0.34796595901545901</v>
      </c>
      <c r="BA11" s="17">
        <v>0.41454917099331301</v>
      </c>
      <c r="BB11" s="17"/>
      <c r="BC11" s="17">
        <v>0.29078290344415397</v>
      </c>
      <c r="BD11" s="17">
        <v>0.30298950392840701</v>
      </c>
      <c r="BE11" s="17">
        <v>0.33618158998141101</v>
      </c>
      <c r="BF11" s="17"/>
      <c r="BG11" s="17">
        <v>0.28723952411110598</v>
      </c>
      <c r="BH11" s="17">
        <v>0.37289414229022799</v>
      </c>
      <c r="BI11" s="17">
        <v>0.35808977869278802</v>
      </c>
    </row>
    <row r="12" spans="2:61" ht="28.8" x14ac:dyDescent="0.3">
      <c r="B12" s="18" t="s">
        <v>231</v>
      </c>
      <c r="C12" s="17">
        <v>0.237990881531882</v>
      </c>
      <c r="D12" s="17">
        <v>0.23260276105789501</v>
      </c>
      <c r="E12" s="17">
        <v>0.24305179953675901</v>
      </c>
      <c r="F12" s="17"/>
      <c r="G12" s="17">
        <v>0.248308405754705</v>
      </c>
      <c r="H12" s="17">
        <v>0.23135833905999201</v>
      </c>
      <c r="I12" s="17"/>
      <c r="J12" s="17">
        <v>0.30663398933544</v>
      </c>
      <c r="K12" s="17">
        <v>0.23393553398146899</v>
      </c>
      <c r="L12" s="17">
        <v>0.19453893337854999</v>
      </c>
      <c r="M12" s="17">
        <v>0.23772029480048201</v>
      </c>
      <c r="N12" s="17">
        <v>0.210271356088787</v>
      </c>
      <c r="O12" s="17">
        <v>0.21784560397109001</v>
      </c>
      <c r="P12" s="17">
        <v>0.215845675699888</v>
      </c>
      <c r="Q12" s="17">
        <v>0.32574138923734203</v>
      </c>
      <c r="R12" s="17">
        <v>0.22417940930965</v>
      </c>
      <c r="S12" s="17"/>
      <c r="T12" s="17">
        <v>0.263135790022125</v>
      </c>
      <c r="U12" s="17">
        <v>0.22151843727995399</v>
      </c>
      <c r="V12" s="17"/>
      <c r="W12" s="17">
        <v>0.221474251070607</v>
      </c>
      <c r="X12" s="17">
        <v>0.32852442642256802</v>
      </c>
      <c r="Y12" s="17"/>
      <c r="Z12" s="17">
        <v>0.249979628728419</v>
      </c>
      <c r="AA12" s="17">
        <v>0.220507905340244</v>
      </c>
      <c r="AB12" s="17"/>
      <c r="AC12" s="17">
        <v>0.259609166117451</v>
      </c>
      <c r="AD12" s="17">
        <v>0.18570101399559599</v>
      </c>
      <c r="AE12" s="17">
        <v>0</v>
      </c>
      <c r="AF12" s="17"/>
      <c r="AG12" s="17">
        <v>0.32159095902923202</v>
      </c>
      <c r="AH12" s="17">
        <v>0.16961194711743499</v>
      </c>
      <c r="AI12" s="17"/>
      <c r="AJ12" s="17">
        <v>0.35382370358410298</v>
      </c>
      <c r="AK12" s="17">
        <v>0.182858779016909</v>
      </c>
      <c r="AL12" s="17"/>
      <c r="AM12" s="17">
        <v>0.223667771830837</v>
      </c>
      <c r="AN12" s="17">
        <v>5.76491613412198E-2</v>
      </c>
      <c r="AO12" s="17">
        <v>0.33644580688102499</v>
      </c>
      <c r="AP12" s="17"/>
      <c r="AQ12" s="17">
        <v>0.178439375471903</v>
      </c>
      <c r="AR12" s="17">
        <v>0.29188663842873003</v>
      </c>
      <c r="AS12" s="17">
        <v>0.35069890981552498</v>
      </c>
      <c r="AT12" s="17">
        <v>0.35182897702434701</v>
      </c>
      <c r="AU12" s="17">
        <v>0.20092094844910899</v>
      </c>
      <c r="AV12" s="17"/>
      <c r="AW12" s="17">
        <v>0.33513615997374202</v>
      </c>
      <c r="AX12" s="17">
        <v>0.27215086445886399</v>
      </c>
      <c r="AY12" s="17">
        <v>0.20561928145813299</v>
      </c>
      <c r="AZ12" s="17">
        <v>0.14648774213249099</v>
      </c>
      <c r="BA12" s="17">
        <v>0.130079254975627</v>
      </c>
      <c r="BB12" s="17"/>
      <c r="BC12" s="17">
        <v>0.27618005570568899</v>
      </c>
      <c r="BD12" s="17">
        <v>0.236540585227144</v>
      </c>
      <c r="BE12" s="17">
        <v>0.12990139384014099</v>
      </c>
      <c r="BF12" s="17"/>
      <c r="BG12" s="17">
        <v>0.23811033456300201</v>
      </c>
      <c r="BH12" s="17">
        <v>0.322351878875419</v>
      </c>
      <c r="BI12" s="17">
        <v>0.204543082642865</v>
      </c>
    </row>
    <row r="13" spans="2:61" ht="28.8" x14ac:dyDescent="0.3">
      <c r="B13" s="18" t="s">
        <v>232</v>
      </c>
      <c r="C13" s="17">
        <v>0.21970878884266501</v>
      </c>
      <c r="D13" s="17">
        <v>0.20782395353847699</v>
      </c>
      <c r="E13" s="17">
        <v>0.229947253525878</v>
      </c>
      <c r="F13" s="17"/>
      <c r="G13" s="17">
        <v>0.22060421838276301</v>
      </c>
      <c r="H13" s="17">
        <v>0.21727722845147501</v>
      </c>
      <c r="I13" s="17"/>
      <c r="J13" s="17">
        <v>0.21378731937766399</v>
      </c>
      <c r="K13" s="17">
        <v>0.16456435937074201</v>
      </c>
      <c r="L13" s="17">
        <v>0.25277919542120503</v>
      </c>
      <c r="M13" s="17">
        <v>0.28381680521806002</v>
      </c>
      <c r="N13" s="17">
        <v>0.21651672407714301</v>
      </c>
      <c r="O13" s="17">
        <v>0.25002303122396102</v>
      </c>
      <c r="P13" s="17">
        <v>0.16549479586997701</v>
      </c>
      <c r="Q13" s="17">
        <v>0.19680838036734999</v>
      </c>
      <c r="R13" s="17">
        <v>0.24162789357689601</v>
      </c>
      <c r="S13" s="17"/>
      <c r="T13" s="17">
        <v>0.22664114053297901</v>
      </c>
      <c r="U13" s="17">
        <v>0.21516740119761599</v>
      </c>
      <c r="V13" s="17"/>
      <c r="W13" s="17">
        <v>0.228080740800439</v>
      </c>
      <c r="X13" s="17">
        <v>0.173819132948936</v>
      </c>
      <c r="Y13" s="17"/>
      <c r="Z13" s="17">
        <v>0.205626223447474</v>
      </c>
      <c r="AA13" s="17">
        <v>0.238671985873423</v>
      </c>
      <c r="AB13" s="17"/>
      <c r="AC13" s="17">
        <v>0.222553352911118</v>
      </c>
      <c r="AD13" s="17">
        <v>0.212828415066978</v>
      </c>
      <c r="AE13" s="17">
        <v>0</v>
      </c>
      <c r="AF13" s="17"/>
      <c r="AG13" s="17">
        <v>0.20457484665961301</v>
      </c>
      <c r="AH13" s="17">
        <v>0.22886402162098601</v>
      </c>
      <c r="AI13" s="17"/>
      <c r="AJ13" s="17">
        <v>0.20599882499896299</v>
      </c>
      <c r="AK13" s="17">
        <v>0.226422429928927</v>
      </c>
      <c r="AL13" s="17"/>
      <c r="AM13" s="17">
        <v>0.224143897667269</v>
      </c>
      <c r="AN13" s="17">
        <v>5.6425901433867297E-2</v>
      </c>
      <c r="AO13" s="17">
        <v>0.23379331401272499</v>
      </c>
      <c r="AP13" s="17"/>
      <c r="AQ13" s="17">
        <v>0.23041239078408601</v>
      </c>
      <c r="AR13" s="17">
        <v>0.27017819202394</v>
      </c>
      <c r="AS13" s="17">
        <v>0.20458993341235901</v>
      </c>
      <c r="AT13" s="17">
        <v>0.22123215570274099</v>
      </c>
      <c r="AU13" s="17">
        <v>0.15275510980653001</v>
      </c>
      <c r="AV13" s="17"/>
      <c r="AW13" s="17">
        <v>0.13056128567067399</v>
      </c>
      <c r="AX13" s="17">
        <v>0.24366567162323699</v>
      </c>
      <c r="AY13" s="17">
        <v>0.23835261132190699</v>
      </c>
      <c r="AZ13" s="17">
        <v>0.21402005932174201</v>
      </c>
      <c r="BA13" s="17">
        <v>0.276811697547658</v>
      </c>
      <c r="BB13" s="17"/>
      <c r="BC13" s="17">
        <v>0.23588358455029301</v>
      </c>
      <c r="BD13" s="17">
        <v>0.231380074213098</v>
      </c>
      <c r="BE13" s="17">
        <v>0.184517595821204</v>
      </c>
      <c r="BF13" s="17"/>
      <c r="BG13" s="17">
        <v>0.22641934512057801</v>
      </c>
      <c r="BH13" s="17">
        <v>0.17115698012373001</v>
      </c>
      <c r="BI13" s="17">
        <v>0.21466024783607399</v>
      </c>
    </row>
    <row r="14" spans="2:61" ht="28.8" x14ac:dyDescent="0.3">
      <c r="B14" s="18" t="s">
        <v>233</v>
      </c>
      <c r="C14" s="17">
        <v>0.16878295463047699</v>
      </c>
      <c r="D14" s="17">
        <v>0.16031115431602999</v>
      </c>
      <c r="E14" s="17">
        <v>0.176118045262705</v>
      </c>
      <c r="F14" s="17"/>
      <c r="G14" s="17">
        <v>0.18175562967780601</v>
      </c>
      <c r="H14" s="17">
        <v>0.15949370789534101</v>
      </c>
      <c r="I14" s="17"/>
      <c r="J14" s="17">
        <v>0.24476580442469401</v>
      </c>
      <c r="K14" s="17">
        <v>0.161737454487411</v>
      </c>
      <c r="L14" s="17">
        <v>0.15748139435107</v>
      </c>
      <c r="M14" s="17">
        <v>0.12388347778606799</v>
      </c>
      <c r="N14" s="17">
        <v>0.134179780827093</v>
      </c>
      <c r="O14" s="17">
        <v>0.18753858750305399</v>
      </c>
      <c r="P14" s="17">
        <v>0.16409778238307299</v>
      </c>
      <c r="Q14" s="17">
        <v>0.22905068209750201</v>
      </c>
      <c r="R14" s="17">
        <v>0.13646197447785799</v>
      </c>
      <c r="S14" s="17"/>
      <c r="T14" s="17">
        <v>0.20081512254044001</v>
      </c>
      <c r="U14" s="17">
        <v>0.14779866270632699</v>
      </c>
      <c r="V14" s="17"/>
      <c r="W14" s="17">
        <v>0.16087942932669899</v>
      </c>
      <c r="X14" s="17">
        <v>0.212104996893384</v>
      </c>
      <c r="Y14" s="17"/>
      <c r="Z14" s="17">
        <v>0.15973608097203101</v>
      </c>
      <c r="AA14" s="17">
        <v>0.18364729579821901</v>
      </c>
      <c r="AB14" s="17"/>
      <c r="AC14" s="17">
        <v>0.182739979701799</v>
      </c>
      <c r="AD14" s="17">
        <v>0.13502398595322601</v>
      </c>
      <c r="AE14" s="17">
        <v>0</v>
      </c>
      <c r="AF14" s="17"/>
      <c r="AG14" s="17">
        <v>0.215572317322932</v>
      </c>
      <c r="AH14" s="17">
        <v>0.132204865041256</v>
      </c>
      <c r="AI14" s="17"/>
      <c r="AJ14" s="17">
        <v>0.24851838807028001</v>
      </c>
      <c r="AK14" s="17">
        <v>0.13015943900433299</v>
      </c>
      <c r="AL14" s="17"/>
      <c r="AM14" s="17">
        <v>0.15439803950661901</v>
      </c>
      <c r="AN14" s="17">
        <v>0</v>
      </c>
      <c r="AO14" s="17">
        <v>0.279323296359762</v>
      </c>
      <c r="AP14" s="17"/>
      <c r="AQ14" s="17">
        <v>0.13099428413664799</v>
      </c>
      <c r="AR14" s="17">
        <v>0.16609372308623499</v>
      </c>
      <c r="AS14" s="17">
        <v>0.21741482899185299</v>
      </c>
      <c r="AT14" s="17">
        <v>0.31841356333337401</v>
      </c>
      <c r="AU14" s="17">
        <v>0.12504954519984901</v>
      </c>
      <c r="AV14" s="17"/>
      <c r="AW14" s="17">
        <v>0.192581385125004</v>
      </c>
      <c r="AX14" s="17">
        <v>0.15017885937873901</v>
      </c>
      <c r="AY14" s="17">
        <v>0.192695278973472</v>
      </c>
      <c r="AZ14" s="17">
        <v>0.14374707372499501</v>
      </c>
      <c r="BA14" s="17">
        <v>0.183155468059646</v>
      </c>
      <c r="BB14" s="17"/>
      <c r="BC14" s="17">
        <v>0.201317731982012</v>
      </c>
      <c r="BD14" s="17">
        <v>0.15684551107147099</v>
      </c>
      <c r="BE14" s="17">
        <v>0.15575406575285</v>
      </c>
      <c r="BF14" s="17"/>
      <c r="BG14" s="17">
        <v>0.17972691006896199</v>
      </c>
      <c r="BH14" s="17">
        <v>0.114569240624585</v>
      </c>
      <c r="BI14" s="17">
        <v>0.15493000476322799</v>
      </c>
    </row>
    <row r="15" spans="2:61" ht="28.8" x14ac:dyDescent="0.3">
      <c r="B15" s="18" t="s">
        <v>234</v>
      </c>
      <c r="C15" s="17">
        <v>0.110698414876297</v>
      </c>
      <c r="D15" s="17">
        <v>0.13289780281140301</v>
      </c>
      <c r="E15" s="17">
        <v>9.3152742597428798E-2</v>
      </c>
      <c r="F15" s="17"/>
      <c r="G15" s="17">
        <v>0.113185776059857</v>
      </c>
      <c r="H15" s="17">
        <v>0.109487692398514</v>
      </c>
      <c r="I15" s="17"/>
      <c r="J15" s="17">
        <v>0.13512373086708801</v>
      </c>
      <c r="K15" s="17">
        <v>0.102701384141686</v>
      </c>
      <c r="L15" s="17">
        <v>5.67675135849523E-2</v>
      </c>
      <c r="M15" s="17">
        <v>0.107152844933865</v>
      </c>
      <c r="N15" s="17">
        <v>4.36905901966241E-2</v>
      </c>
      <c r="O15" s="17">
        <v>0.10514843827018</v>
      </c>
      <c r="P15" s="17">
        <v>0.11303832764930399</v>
      </c>
      <c r="Q15" s="17">
        <v>0.178931254672306</v>
      </c>
      <c r="R15" s="17">
        <v>0.163585726851769</v>
      </c>
      <c r="S15" s="17"/>
      <c r="T15" s="17">
        <v>0.116109376729977</v>
      </c>
      <c r="U15" s="17">
        <v>0.107153690602647</v>
      </c>
      <c r="V15" s="17"/>
      <c r="W15" s="17">
        <v>0.114533962039039</v>
      </c>
      <c r="X15" s="17">
        <v>8.9674412307940293E-2</v>
      </c>
      <c r="Y15" s="17"/>
      <c r="Z15" s="17">
        <v>0.10298741714032</v>
      </c>
      <c r="AA15" s="17">
        <v>0.12306520744279</v>
      </c>
      <c r="AB15" s="17"/>
      <c r="AC15" s="17">
        <v>0.116031728415264</v>
      </c>
      <c r="AD15" s="17">
        <v>9.7798304445321102E-2</v>
      </c>
      <c r="AE15" s="17">
        <v>0</v>
      </c>
      <c r="AF15" s="17"/>
      <c r="AG15" s="17">
        <v>0.13236551805508501</v>
      </c>
      <c r="AH15" s="17">
        <v>8.6314783645553894E-2</v>
      </c>
      <c r="AI15" s="17"/>
      <c r="AJ15" s="17">
        <v>0.16738139406494301</v>
      </c>
      <c r="AK15" s="17">
        <v>8.4960996597931798E-2</v>
      </c>
      <c r="AL15" s="17"/>
      <c r="AM15" s="17">
        <v>0.10217153834528001</v>
      </c>
      <c r="AN15" s="17">
        <v>0.11618353283331199</v>
      </c>
      <c r="AO15" s="17">
        <v>0.17293165485180401</v>
      </c>
      <c r="AP15" s="17"/>
      <c r="AQ15" s="17">
        <v>8.3716876718887806E-2</v>
      </c>
      <c r="AR15" s="17">
        <v>0.119489761122802</v>
      </c>
      <c r="AS15" s="17">
        <v>0.15423453729207201</v>
      </c>
      <c r="AT15" s="17">
        <v>0.19138140992061101</v>
      </c>
      <c r="AU15" s="17">
        <v>8.3925919474204205E-2</v>
      </c>
      <c r="AV15" s="17"/>
      <c r="AW15" s="17">
        <v>0.15016710917810899</v>
      </c>
      <c r="AX15" s="17">
        <v>0.123555080244169</v>
      </c>
      <c r="AY15" s="17">
        <v>7.3727644744950499E-2</v>
      </c>
      <c r="AZ15" s="17">
        <v>9.6860017820416894E-2</v>
      </c>
      <c r="BA15" s="17">
        <v>8.8316863796060796E-2</v>
      </c>
      <c r="BB15" s="17"/>
      <c r="BC15" s="17">
        <v>0.15311163030111999</v>
      </c>
      <c r="BD15" s="17">
        <v>9.0808107794901005E-2</v>
      </c>
      <c r="BE15" s="17">
        <v>7.48750532432743E-2</v>
      </c>
      <c r="BF15" s="17"/>
      <c r="BG15" s="17">
        <v>0.12018566442664699</v>
      </c>
      <c r="BH15" s="17">
        <v>0.12289441537391201</v>
      </c>
      <c r="BI15" s="17">
        <v>7.4881051729005096E-2</v>
      </c>
    </row>
    <row r="16" spans="2:61" x14ac:dyDescent="0.3">
      <c r="B16" s="18" t="s">
        <v>235</v>
      </c>
      <c r="C16" s="17">
        <v>6.47718164298694E-2</v>
      </c>
      <c r="D16" s="17">
        <v>8.23560290181546E-2</v>
      </c>
      <c r="E16" s="17">
        <v>5.0804419767742803E-2</v>
      </c>
      <c r="F16" s="17"/>
      <c r="G16" s="17">
        <v>7.4169391015681194E-2</v>
      </c>
      <c r="H16" s="17">
        <v>5.7623918431543603E-2</v>
      </c>
      <c r="I16" s="17"/>
      <c r="J16" s="17">
        <v>9.67239662064978E-2</v>
      </c>
      <c r="K16" s="17">
        <v>5.5201986056092202E-2</v>
      </c>
      <c r="L16" s="17">
        <v>5.2691588671956398E-2</v>
      </c>
      <c r="M16" s="17">
        <v>6.9405281857305795E-2</v>
      </c>
      <c r="N16" s="17">
        <v>3.9450368740077499E-2</v>
      </c>
      <c r="O16" s="17">
        <v>7.8880707973313105E-2</v>
      </c>
      <c r="P16" s="17">
        <v>3.9807402533985001E-2</v>
      </c>
      <c r="Q16" s="17">
        <v>9.9335582994546007E-2</v>
      </c>
      <c r="R16" s="17">
        <v>6.0208429346973902E-2</v>
      </c>
      <c r="S16" s="17"/>
      <c r="T16" s="17">
        <v>8.3021110305654705E-2</v>
      </c>
      <c r="U16" s="17">
        <v>5.28166933431184E-2</v>
      </c>
      <c r="V16" s="17"/>
      <c r="W16" s="17">
        <v>6.5986714609310104E-2</v>
      </c>
      <c r="X16" s="17">
        <v>5.8112526018070397E-2</v>
      </c>
      <c r="Y16" s="17"/>
      <c r="Z16" s="17">
        <v>6.03172617080752E-2</v>
      </c>
      <c r="AA16" s="17">
        <v>7.1923478010725198E-2</v>
      </c>
      <c r="AB16" s="17"/>
      <c r="AC16" s="17">
        <v>7.3759977183697201E-2</v>
      </c>
      <c r="AD16" s="17">
        <v>4.30314358112215E-2</v>
      </c>
      <c r="AE16" s="17">
        <v>0</v>
      </c>
      <c r="AF16" s="17"/>
      <c r="AG16" s="17">
        <v>7.8422387399020604E-2</v>
      </c>
      <c r="AH16" s="17">
        <v>5.3969192959972503E-2</v>
      </c>
      <c r="AI16" s="17"/>
      <c r="AJ16" s="17">
        <v>0.117255289144446</v>
      </c>
      <c r="AK16" s="17">
        <v>3.7195144199853501E-2</v>
      </c>
      <c r="AL16" s="17"/>
      <c r="AM16" s="17">
        <v>5.8044957316095797E-2</v>
      </c>
      <c r="AN16" s="17">
        <v>5.6425901433867297E-2</v>
      </c>
      <c r="AO16" s="17">
        <v>0.105299767087759</v>
      </c>
      <c r="AP16" s="17"/>
      <c r="AQ16" s="17">
        <v>3.6378169913876698E-2</v>
      </c>
      <c r="AR16" s="17">
        <v>8.6204993866161594E-2</v>
      </c>
      <c r="AS16" s="17">
        <v>0.117863507087971</v>
      </c>
      <c r="AT16" s="17">
        <v>0.11189185925461501</v>
      </c>
      <c r="AU16" s="17">
        <v>6.0794530539605603E-2</v>
      </c>
      <c r="AV16" s="17"/>
      <c r="AW16" s="17">
        <v>5.6450624023479203E-2</v>
      </c>
      <c r="AX16" s="17">
        <v>7.14457177687991E-2</v>
      </c>
      <c r="AY16" s="17">
        <v>7.0541263249618305E-2</v>
      </c>
      <c r="AZ16" s="17">
        <v>4.6580929810718701E-2</v>
      </c>
      <c r="BA16" s="17">
        <v>7.4071616432122206E-2</v>
      </c>
      <c r="BB16" s="17"/>
      <c r="BC16" s="17">
        <v>6.8478498414630495E-2</v>
      </c>
      <c r="BD16" s="17">
        <v>6.6034328150946398E-2</v>
      </c>
      <c r="BE16" s="17">
        <v>6.3713211228838607E-2</v>
      </c>
      <c r="BF16" s="17"/>
      <c r="BG16" s="17">
        <v>7.9328189745313193E-2</v>
      </c>
      <c r="BH16" s="17">
        <v>5.4146480194678201E-2</v>
      </c>
      <c r="BI16" s="17">
        <v>2.1244200711015002E-2</v>
      </c>
    </row>
    <row r="17" spans="2:61" x14ac:dyDescent="0.3">
      <c r="B17" s="18" t="s">
        <v>78</v>
      </c>
      <c r="C17" s="17">
        <v>2.05244615797853E-2</v>
      </c>
      <c r="D17" s="17">
        <v>2.09568555804658E-2</v>
      </c>
      <c r="E17" s="17">
        <v>2.0238353590485099E-2</v>
      </c>
      <c r="F17" s="17"/>
      <c r="G17" s="17">
        <v>1.7518031139559999E-2</v>
      </c>
      <c r="H17" s="17">
        <v>2.31115066815171E-2</v>
      </c>
      <c r="I17" s="17"/>
      <c r="J17" s="17">
        <v>0</v>
      </c>
      <c r="K17" s="17">
        <v>3.2871440244190399E-2</v>
      </c>
      <c r="L17" s="17">
        <v>2.8573046915220099E-2</v>
      </c>
      <c r="M17" s="17">
        <v>4.9264318149831697E-2</v>
      </c>
      <c r="N17" s="17">
        <v>1.2100519403653901E-2</v>
      </c>
      <c r="O17" s="17">
        <v>1.1408159612111E-2</v>
      </c>
      <c r="P17" s="17">
        <v>2.2084219280375701E-2</v>
      </c>
      <c r="Q17" s="17">
        <v>1.3559010946290801E-2</v>
      </c>
      <c r="R17" s="17">
        <v>1.18268422632572E-2</v>
      </c>
      <c r="S17" s="17"/>
      <c r="T17" s="17">
        <v>1.3866055836427801E-2</v>
      </c>
      <c r="U17" s="17">
        <v>2.4886387074831099E-2</v>
      </c>
      <c r="V17" s="17"/>
      <c r="W17" s="17">
        <v>2.2587624731336499E-2</v>
      </c>
      <c r="X17" s="17">
        <v>9.2155281847026808E-3</v>
      </c>
      <c r="Y17" s="17"/>
      <c r="Z17" s="17">
        <v>2.1801468702427499E-2</v>
      </c>
      <c r="AA17" s="17">
        <v>1.8831050033393599E-2</v>
      </c>
      <c r="AB17" s="17"/>
      <c r="AC17" s="17">
        <v>2.06038165174698E-2</v>
      </c>
      <c r="AD17" s="17">
        <v>2.0332519468770599E-2</v>
      </c>
      <c r="AE17" s="17">
        <v>0</v>
      </c>
      <c r="AF17" s="17"/>
      <c r="AG17" s="17">
        <v>1.6634357638484799E-2</v>
      </c>
      <c r="AH17" s="17">
        <v>2.4650014164384702E-2</v>
      </c>
      <c r="AI17" s="17"/>
      <c r="AJ17" s="17">
        <v>8.4786818586168704E-3</v>
      </c>
      <c r="AK17" s="17">
        <v>2.5228886736845799E-2</v>
      </c>
      <c r="AL17" s="17"/>
      <c r="AM17" s="17">
        <v>2.0018415719946399E-2</v>
      </c>
      <c r="AN17" s="17">
        <v>0</v>
      </c>
      <c r="AO17" s="17">
        <v>1.2995977826188001E-2</v>
      </c>
      <c r="AP17" s="17"/>
      <c r="AQ17" s="17">
        <v>2.5862413987303299E-2</v>
      </c>
      <c r="AR17" s="17">
        <v>2.7877214568600199E-2</v>
      </c>
      <c r="AS17" s="17">
        <v>4.6367802715296296E-3</v>
      </c>
      <c r="AT17" s="17">
        <v>7.8585256541022601E-3</v>
      </c>
      <c r="AU17" s="17">
        <v>3.8661396345993498E-2</v>
      </c>
      <c r="AV17" s="17"/>
      <c r="AW17" s="17">
        <v>2.1097051734539799E-2</v>
      </c>
      <c r="AX17" s="17">
        <v>1.1508074923129601E-2</v>
      </c>
      <c r="AY17" s="17">
        <v>2.8359860519934499E-2</v>
      </c>
      <c r="AZ17" s="17">
        <v>1.4271282018043299E-2</v>
      </c>
      <c r="BA17" s="17">
        <v>5.0486773891009501E-2</v>
      </c>
      <c r="BB17" s="17"/>
      <c r="BC17" s="17">
        <v>8.5539455493919003E-3</v>
      </c>
      <c r="BD17" s="17">
        <v>2.14606454144954E-2</v>
      </c>
      <c r="BE17" s="17">
        <v>5.35727182018031E-2</v>
      </c>
      <c r="BF17" s="17"/>
      <c r="BG17" s="17">
        <v>2.3904380963153199E-2</v>
      </c>
      <c r="BH17" s="17">
        <v>7.5847155624297396E-3</v>
      </c>
      <c r="BI17" s="17">
        <v>1.46272769804059E-2</v>
      </c>
    </row>
    <row r="18" spans="2:61" x14ac:dyDescent="0.3">
      <c r="B18" s="18" t="s">
        <v>108</v>
      </c>
      <c r="C18" s="19">
        <v>1.2989603876157E-2</v>
      </c>
      <c r="D18" s="19">
        <v>1.9644342848745701E-2</v>
      </c>
      <c r="E18" s="19">
        <v>7.6687407823159198E-3</v>
      </c>
      <c r="F18" s="19"/>
      <c r="G18" s="19">
        <v>1.434433151587E-2</v>
      </c>
      <c r="H18" s="19">
        <v>1.19857763135534E-2</v>
      </c>
      <c r="I18" s="19"/>
      <c r="J18" s="19">
        <v>1.6455042455444598E-2</v>
      </c>
      <c r="K18" s="19">
        <v>1.6645746543059101E-2</v>
      </c>
      <c r="L18" s="19">
        <v>2.1578128102614901E-2</v>
      </c>
      <c r="M18" s="19">
        <v>7.5706793139166803E-3</v>
      </c>
      <c r="N18" s="19">
        <v>1.2384424258318901E-2</v>
      </c>
      <c r="O18" s="19">
        <v>7.41055243895324E-3</v>
      </c>
      <c r="P18" s="19">
        <v>1.5766535396291699E-2</v>
      </c>
      <c r="Q18" s="19">
        <v>0</v>
      </c>
      <c r="R18" s="19">
        <v>1.1412889209732401E-2</v>
      </c>
      <c r="S18" s="19"/>
      <c r="T18" s="19">
        <v>1.80404015632172E-2</v>
      </c>
      <c r="U18" s="19">
        <v>9.6808233586157706E-3</v>
      </c>
      <c r="V18" s="19"/>
      <c r="W18" s="19">
        <v>9.5709138768968905E-3</v>
      </c>
      <c r="X18" s="19">
        <v>3.1728663591818002E-2</v>
      </c>
      <c r="Y18" s="19"/>
      <c r="Z18" s="19">
        <v>9.4777723161186198E-3</v>
      </c>
      <c r="AA18" s="19">
        <v>1.8280257582761299E-2</v>
      </c>
      <c r="AB18" s="19"/>
      <c r="AC18" s="19">
        <v>1.4953465116358601E-2</v>
      </c>
      <c r="AD18" s="19">
        <v>8.2394562081804703E-3</v>
      </c>
      <c r="AE18" s="19">
        <v>0</v>
      </c>
      <c r="AF18" s="19"/>
      <c r="AG18" s="19">
        <v>1.0166727785897301E-2</v>
      </c>
      <c r="AH18" s="19">
        <v>1.3578053073831401E-2</v>
      </c>
      <c r="AI18" s="19"/>
      <c r="AJ18" s="19">
        <v>1.85482372747999E-2</v>
      </c>
      <c r="AK18" s="19">
        <v>9.6632270025787809E-3</v>
      </c>
      <c r="AL18" s="19"/>
      <c r="AM18" s="19">
        <v>9.0864913585296005E-3</v>
      </c>
      <c r="AN18" s="19">
        <v>5.6777052750943302E-2</v>
      </c>
      <c r="AO18" s="19">
        <v>3.7892561382836899E-2</v>
      </c>
      <c r="AP18" s="19"/>
      <c r="AQ18" s="19">
        <v>6.9942217903521901E-3</v>
      </c>
      <c r="AR18" s="19">
        <v>4.9073959210145603E-2</v>
      </c>
      <c r="AS18" s="19">
        <v>1.23396667871194E-2</v>
      </c>
      <c r="AT18" s="19">
        <v>3.4032405298420602E-2</v>
      </c>
      <c r="AU18" s="19">
        <v>1.7395041879925001E-2</v>
      </c>
      <c r="AV18" s="19"/>
      <c r="AW18" s="19">
        <v>1.8367607007147999E-2</v>
      </c>
      <c r="AX18" s="19">
        <v>1.32411837748206E-2</v>
      </c>
      <c r="AY18" s="19">
        <v>7.34044277836842E-3</v>
      </c>
      <c r="AZ18" s="19">
        <v>1.61191924773696E-2</v>
      </c>
      <c r="BA18" s="19">
        <v>8.4842804378379797E-3</v>
      </c>
      <c r="BB18" s="19"/>
      <c r="BC18" s="19">
        <v>6.6174078778129999E-3</v>
      </c>
      <c r="BD18" s="19">
        <v>1.2260796354544801E-2</v>
      </c>
      <c r="BE18" s="19">
        <v>0</v>
      </c>
      <c r="BF18" s="19"/>
      <c r="BG18" s="19">
        <v>9.5925914328443707E-3</v>
      </c>
      <c r="BH18" s="19">
        <v>2.6152834349342902E-2</v>
      </c>
      <c r="BI18" s="19">
        <v>1.8955423928547099E-2</v>
      </c>
    </row>
    <row r="19" spans="2:61" x14ac:dyDescent="0.3">
      <c r="B19" s="16" t="s">
        <v>416</v>
      </c>
    </row>
    <row r="20" spans="2:61" x14ac:dyDescent="0.3">
      <c r="B20" t="s">
        <v>81</v>
      </c>
    </row>
    <row r="21" spans="2:61" x14ac:dyDescent="0.3">
      <c r="B21" t="s">
        <v>82</v>
      </c>
    </row>
    <row r="23" spans="2:61" x14ac:dyDescent="0.3">
      <c r="B23"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I18"/>
  <sheetViews>
    <sheetView showGridLines="0" workbookViewId="0">
      <pane xSplit="2" topLeftCell="C1" activePane="topRight" state="frozen"/>
      <selection pane="topRight" activeCell="B14" sqref="B14"/>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236</v>
      </c>
      <c r="C9" s="17">
        <v>0.57715235830985401</v>
      </c>
      <c r="D9" s="17">
        <v>0.483687732474119</v>
      </c>
      <c r="E9" s="17">
        <v>0.65068774051981604</v>
      </c>
      <c r="F9" s="17"/>
      <c r="G9" s="17">
        <v>0.51360980394062705</v>
      </c>
      <c r="H9" s="17">
        <v>0.62844588795017298</v>
      </c>
      <c r="I9" s="17"/>
      <c r="J9" s="17">
        <v>0.48015971112726102</v>
      </c>
      <c r="K9" s="17">
        <v>0.613671629904884</v>
      </c>
      <c r="L9" s="17">
        <v>0.64255375662979797</v>
      </c>
      <c r="M9" s="17">
        <v>0.57161633516945198</v>
      </c>
      <c r="N9" s="17">
        <v>0.51614822255597703</v>
      </c>
      <c r="O9" s="17">
        <v>0.59991934096094301</v>
      </c>
      <c r="P9" s="17">
        <v>0.57971444376149395</v>
      </c>
      <c r="Q9" s="17">
        <v>0.53957078906511802</v>
      </c>
      <c r="R9" s="17">
        <v>0.62193422362018802</v>
      </c>
      <c r="S9" s="17"/>
      <c r="T9" s="17">
        <v>0.49662127714516202</v>
      </c>
      <c r="U9" s="17">
        <v>0.63080060095748502</v>
      </c>
      <c r="V9" s="17"/>
      <c r="W9" s="17">
        <v>0.60077415113213495</v>
      </c>
      <c r="X9" s="17">
        <v>0.44766780270489798</v>
      </c>
      <c r="Y9" s="17"/>
      <c r="Z9" s="17">
        <v>0.56420547015703004</v>
      </c>
      <c r="AA9" s="17">
        <v>0.59236561577886504</v>
      </c>
      <c r="AB9" s="17"/>
      <c r="AC9" s="17">
        <v>0.57849706121501698</v>
      </c>
      <c r="AD9" s="17">
        <v>0.573895345614577</v>
      </c>
      <c r="AE9" s="17">
        <v>0</v>
      </c>
      <c r="AF9" s="17"/>
      <c r="AG9" s="17">
        <v>0.54817117139559501</v>
      </c>
      <c r="AH9" s="17">
        <v>0.60262819469635898</v>
      </c>
      <c r="AI9" s="17"/>
      <c r="AJ9" s="17">
        <v>0.490033237891569</v>
      </c>
      <c r="AK9" s="17">
        <v>0.61857327382080696</v>
      </c>
      <c r="AL9" s="17"/>
      <c r="AM9" s="17">
        <v>0.58554881969425099</v>
      </c>
      <c r="AN9" s="17">
        <v>0.46958921269632398</v>
      </c>
      <c r="AO9" s="17">
        <v>0.46566145055167402</v>
      </c>
      <c r="AP9" s="17"/>
      <c r="AQ9" s="17">
        <v>0.61966759192996801</v>
      </c>
      <c r="AR9" s="17">
        <v>0.43103710039913101</v>
      </c>
      <c r="AS9" s="17">
        <v>0.48955923585896499</v>
      </c>
      <c r="AT9" s="17">
        <v>0.477614821496393</v>
      </c>
      <c r="AU9" s="17">
        <v>0.70714702056263201</v>
      </c>
      <c r="AV9" s="17"/>
      <c r="AW9" s="17">
        <v>0.49970557578769398</v>
      </c>
      <c r="AX9" s="17">
        <v>0.54403260852245305</v>
      </c>
      <c r="AY9" s="17">
        <v>0.56862294452982898</v>
      </c>
      <c r="AZ9" s="17">
        <v>0.70903183877190601</v>
      </c>
      <c r="BA9" s="17">
        <v>0.66823410057467802</v>
      </c>
      <c r="BB9" s="17"/>
      <c r="BC9" s="17">
        <v>0.56683324693308201</v>
      </c>
      <c r="BD9" s="17">
        <v>0.57344100716825896</v>
      </c>
      <c r="BE9" s="17">
        <v>0.608511907529243</v>
      </c>
      <c r="BF9" s="17"/>
      <c r="BG9" s="17">
        <v>0.54564806643603903</v>
      </c>
      <c r="BH9" s="17">
        <v>0.63508818860071303</v>
      </c>
      <c r="BI9" s="17">
        <v>0.65931967996218299</v>
      </c>
    </row>
    <row r="10" spans="2:61" ht="43.2" x14ac:dyDescent="0.3">
      <c r="B10" s="18" t="s">
        <v>237</v>
      </c>
      <c r="C10" s="17">
        <v>0.53349178875594305</v>
      </c>
      <c r="D10" s="17">
        <v>0.52547931074842003</v>
      </c>
      <c r="E10" s="17">
        <v>0.54000930256053503</v>
      </c>
      <c r="F10" s="17"/>
      <c r="G10" s="17">
        <v>0.53188529246846405</v>
      </c>
      <c r="H10" s="17">
        <v>0.53416854794332402</v>
      </c>
      <c r="I10" s="17"/>
      <c r="J10" s="17">
        <v>0.55319969661865398</v>
      </c>
      <c r="K10" s="17">
        <v>0.51826400311231402</v>
      </c>
      <c r="L10" s="17">
        <v>0.43146813908868997</v>
      </c>
      <c r="M10" s="17">
        <v>0.53379679996520302</v>
      </c>
      <c r="N10" s="17">
        <v>0.53070181319182197</v>
      </c>
      <c r="O10" s="17">
        <v>0.55846859333577403</v>
      </c>
      <c r="P10" s="17">
        <v>0.63574634161789301</v>
      </c>
      <c r="Q10" s="17">
        <v>0.55116159562380196</v>
      </c>
      <c r="R10" s="17">
        <v>0.51568648395620198</v>
      </c>
      <c r="S10" s="17"/>
      <c r="T10" s="17">
        <v>0.54475329689095098</v>
      </c>
      <c r="U10" s="17">
        <v>0.52598959069443096</v>
      </c>
      <c r="V10" s="17"/>
      <c r="W10" s="17">
        <v>0.53479912345855996</v>
      </c>
      <c r="X10" s="17">
        <v>0.52632553959488604</v>
      </c>
      <c r="Y10" s="17"/>
      <c r="Z10" s="17">
        <v>0.55484886194579097</v>
      </c>
      <c r="AA10" s="17">
        <v>0.50297629198423799</v>
      </c>
      <c r="AB10" s="17"/>
      <c r="AC10" s="17">
        <v>0.56950524786367196</v>
      </c>
      <c r="AD10" s="17">
        <v>0.44626338085684503</v>
      </c>
      <c r="AE10" s="17">
        <v>0</v>
      </c>
      <c r="AF10" s="17"/>
      <c r="AG10" s="17">
        <v>0.61633042740015198</v>
      </c>
      <c r="AH10" s="17">
        <v>0.46226089968679002</v>
      </c>
      <c r="AI10" s="17"/>
      <c r="AJ10" s="17">
        <v>0.57236443863460296</v>
      </c>
      <c r="AK10" s="17">
        <v>0.51665680068093001</v>
      </c>
      <c r="AL10" s="17"/>
      <c r="AM10" s="17">
        <v>0.52488071995700603</v>
      </c>
      <c r="AN10" s="17">
        <v>0.59494760767993904</v>
      </c>
      <c r="AO10" s="17">
        <v>0.54627733187743499</v>
      </c>
      <c r="AP10" s="17"/>
      <c r="AQ10" s="17">
        <v>0.50955344491377597</v>
      </c>
      <c r="AR10" s="17">
        <v>0.47917583116831303</v>
      </c>
      <c r="AS10" s="17">
        <v>0.57190840452247504</v>
      </c>
      <c r="AT10" s="17">
        <v>0.56944279564469003</v>
      </c>
      <c r="AU10" s="17">
        <v>0.59017871862177396</v>
      </c>
      <c r="AV10" s="17"/>
      <c r="AW10" s="17">
        <v>0.59450192852789396</v>
      </c>
      <c r="AX10" s="17">
        <v>0.54207140334942805</v>
      </c>
      <c r="AY10" s="17">
        <v>0.46595205039987603</v>
      </c>
      <c r="AZ10" s="17">
        <v>0.53594003845786398</v>
      </c>
      <c r="BA10" s="17">
        <v>0.52904296910647997</v>
      </c>
      <c r="BB10" s="17"/>
      <c r="BC10" s="17">
        <v>0.60118737383316001</v>
      </c>
      <c r="BD10" s="17">
        <v>0.51187139123652503</v>
      </c>
      <c r="BE10" s="17">
        <v>0.425938300791533</v>
      </c>
      <c r="BF10" s="17"/>
      <c r="BG10" s="17">
        <v>0.53557743307750705</v>
      </c>
      <c r="BH10" s="17">
        <v>0.533269367933493</v>
      </c>
      <c r="BI10" s="17">
        <v>0.528358764191457</v>
      </c>
    </row>
    <row r="11" spans="2:61" ht="28.8" x14ac:dyDescent="0.3">
      <c r="B11" s="18" t="s">
        <v>238</v>
      </c>
      <c r="C11" s="17">
        <v>0.43782217054775002</v>
      </c>
      <c r="D11" s="17">
        <v>0.41675987409770698</v>
      </c>
      <c r="E11" s="17">
        <v>0.45602555610749201</v>
      </c>
      <c r="F11" s="17"/>
      <c r="G11" s="17">
        <v>0.411242592743363</v>
      </c>
      <c r="H11" s="17">
        <v>0.45845568295132499</v>
      </c>
      <c r="I11" s="17"/>
      <c r="J11" s="17">
        <v>0.38935569773343298</v>
      </c>
      <c r="K11" s="17">
        <v>0.47862651746364099</v>
      </c>
      <c r="L11" s="17">
        <v>0.44438089479120901</v>
      </c>
      <c r="M11" s="17">
        <v>0.40450161913490301</v>
      </c>
      <c r="N11" s="17">
        <v>0.45505290123143199</v>
      </c>
      <c r="O11" s="17">
        <v>0.49425333422587597</v>
      </c>
      <c r="P11" s="17">
        <v>0.431275257157199</v>
      </c>
      <c r="Q11" s="17">
        <v>0.37725038755338203</v>
      </c>
      <c r="R11" s="17">
        <v>0.42571353673136603</v>
      </c>
      <c r="S11" s="17"/>
      <c r="T11" s="17">
        <v>0.42280136715772598</v>
      </c>
      <c r="U11" s="17">
        <v>0.44782873811614399</v>
      </c>
      <c r="V11" s="17"/>
      <c r="W11" s="17">
        <v>0.44047967508468</v>
      </c>
      <c r="X11" s="17">
        <v>0.42325486837168802</v>
      </c>
      <c r="Y11" s="17"/>
      <c r="Z11" s="17">
        <v>0.43556986297220002</v>
      </c>
      <c r="AA11" s="17">
        <v>0.44153881873936801</v>
      </c>
      <c r="AB11" s="17"/>
      <c r="AC11" s="17">
        <v>0.47114680817149401</v>
      </c>
      <c r="AD11" s="17">
        <v>0.35710637273898799</v>
      </c>
      <c r="AE11" s="17">
        <v>0</v>
      </c>
      <c r="AF11" s="17"/>
      <c r="AG11" s="17">
        <v>0.48169130951170802</v>
      </c>
      <c r="AH11" s="17">
        <v>0.39433653551676601</v>
      </c>
      <c r="AI11" s="17"/>
      <c r="AJ11" s="17">
        <v>0.45269454577721102</v>
      </c>
      <c r="AK11" s="17">
        <v>0.43104095396195902</v>
      </c>
      <c r="AL11" s="17"/>
      <c r="AM11" s="17">
        <v>0.447887470117043</v>
      </c>
      <c r="AN11" s="17">
        <v>0.38409908878559201</v>
      </c>
      <c r="AO11" s="17">
        <v>0.376543292259442</v>
      </c>
      <c r="AP11" s="17"/>
      <c r="AQ11" s="17">
        <v>0.431182241109824</v>
      </c>
      <c r="AR11" s="17">
        <v>0.43600569861199001</v>
      </c>
      <c r="AS11" s="17">
        <v>0.49371715055659798</v>
      </c>
      <c r="AT11" s="17">
        <v>0.35601507448015601</v>
      </c>
      <c r="AU11" s="17">
        <v>0.43921850468310503</v>
      </c>
      <c r="AV11" s="17"/>
      <c r="AW11" s="17">
        <v>0.42968007639832301</v>
      </c>
      <c r="AX11" s="17">
        <v>0.43183431671449901</v>
      </c>
      <c r="AY11" s="17">
        <v>0.46386865577334802</v>
      </c>
      <c r="AZ11" s="17">
        <v>0.46030728340579902</v>
      </c>
      <c r="BA11" s="17">
        <v>0.37058912545859302</v>
      </c>
      <c r="BB11" s="17"/>
      <c r="BC11" s="17">
        <v>0.44783343767386502</v>
      </c>
      <c r="BD11" s="17">
        <v>0.453011859886988</v>
      </c>
      <c r="BE11" s="17">
        <v>0.34711764225518499</v>
      </c>
      <c r="BF11" s="17"/>
      <c r="BG11" s="17">
        <v>0.44084095228593601</v>
      </c>
      <c r="BH11" s="17">
        <v>0.37182919212599602</v>
      </c>
      <c r="BI11" s="17">
        <v>0.45266542784542402</v>
      </c>
    </row>
    <row r="12" spans="2:61" ht="28.8" x14ac:dyDescent="0.3">
      <c r="B12" s="18" t="s">
        <v>239</v>
      </c>
      <c r="C12" s="17">
        <v>0.38195883413955301</v>
      </c>
      <c r="D12" s="17">
        <v>0.31587550263319297</v>
      </c>
      <c r="E12" s="17">
        <v>0.43450529849004499</v>
      </c>
      <c r="F12" s="17"/>
      <c r="G12" s="17">
        <v>0.301522112704041</v>
      </c>
      <c r="H12" s="17">
        <v>0.44698998347576901</v>
      </c>
      <c r="I12" s="17"/>
      <c r="J12" s="17">
        <v>0.28241840676418301</v>
      </c>
      <c r="K12" s="17">
        <v>0.37245959808256901</v>
      </c>
      <c r="L12" s="17">
        <v>0.43867140497879997</v>
      </c>
      <c r="M12" s="17">
        <v>0.41743248337905903</v>
      </c>
      <c r="N12" s="17">
        <v>0.30947426015296903</v>
      </c>
      <c r="O12" s="17">
        <v>0.406917722539195</v>
      </c>
      <c r="P12" s="17">
        <v>0.34497130550126098</v>
      </c>
      <c r="Q12" s="17">
        <v>0.45532082149491498</v>
      </c>
      <c r="R12" s="17">
        <v>0.44717234418094698</v>
      </c>
      <c r="S12" s="17"/>
      <c r="T12" s="17">
        <v>0.32311054000705802</v>
      </c>
      <c r="U12" s="17">
        <v>0.42116242506816398</v>
      </c>
      <c r="V12" s="17"/>
      <c r="W12" s="17">
        <v>0.40109118598426802</v>
      </c>
      <c r="X12" s="17">
        <v>0.27708347201404399</v>
      </c>
      <c r="Y12" s="17"/>
      <c r="Z12" s="17">
        <v>0.36887188774676999</v>
      </c>
      <c r="AA12" s="17">
        <v>0.39923933990585297</v>
      </c>
      <c r="AB12" s="17"/>
      <c r="AC12" s="17">
        <v>0.41969272091224402</v>
      </c>
      <c r="AD12" s="17">
        <v>0.29056336842823</v>
      </c>
      <c r="AE12" s="17">
        <v>0</v>
      </c>
      <c r="AF12" s="17"/>
      <c r="AG12" s="17">
        <v>0.41818276896371298</v>
      </c>
      <c r="AH12" s="17">
        <v>0.35285555125005602</v>
      </c>
      <c r="AI12" s="17"/>
      <c r="AJ12" s="17">
        <v>0.39512621467240699</v>
      </c>
      <c r="AK12" s="17">
        <v>0.374384168298246</v>
      </c>
      <c r="AL12" s="17"/>
      <c r="AM12" s="17">
        <v>0.37703856862405899</v>
      </c>
      <c r="AN12" s="17">
        <v>0.46113523001002199</v>
      </c>
      <c r="AO12" s="17">
        <v>0.35837743094214197</v>
      </c>
      <c r="AP12" s="17"/>
      <c r="AQ12" s="17">
        <v>0.370209187187238</v>
      </c>
      <c r="AR12" s="17">
        <v>0.23605976191004999</v>
      </c>
      <c r="AS12" s="17">
        <v>0.39845644308901201</v>
      </c>
      <c r="AT12" s="17">
        <v>0.400605182931493</v>
      </c>
      <c r="AU12" s="17">
        <v>0.47457146407240802</v>
      </c>
      <c r="AV12" s="17"/>
      <c r="AW12" s="17">
        <v>0.42253870582851399</v>
      </c>
      <c r="AX12" s="17">
        <v>0.41419449542639403</v>
      </c>
      <c r="AY12" s="17">
        <v>0.321149579426524</v>
      </c>
      <c r="AZ12" s="17">
        <v>0.34598579078789599</v>
      </c>
      <c r="BA12" s="17">
        <v>0.37474545429048101</v>
      </c>
      <c r="BB12" s="17"/>
      <c r="BC12" s="17">
        <v>0.43815685918505698</v>
      </c>
      <c r="BD12" s="17">
        <v>0.339685478289939</v>
      </c>
      <c r="BE12" s="17">
        <v>0.33472915041664097</v>
      </c>
      <c r="BF12" s="17"/>
      <c r="BG12" s="17">
        <v>0.361996921276732</v>
      </c>
      <c r="BH12" s="17">
        <v>0.38494641723085399</v>
      </c>
      <c r="BI12" s="17">
        <v>0.44761584175074498</v>
      </c>
    </row>
    <row r="13" spans="2:61" x14ac:dyDescent="0.3">
      <c r="B13" s="18" t="s">
        <v>100</v>
      </c>
      <c r="C13" s="19">
        <v>2.7680269439163501E-2</v>
      </c>
      <c r="D13" s="19">
        <v>3.9481582892132501E-2</v>
      </c>
      <c r="E13" s="19">
        <v>1.8316607832072E-2</v>
      </c>
      <c r="F13" s="19"/>
      <c r="G13" s="19">
        <v>3.0225070526565902E-2</v>
      </c>
      <c r="H13" s="19">
        <v>2.5780188182672699E-2</v>
      </c>
      <c r="I13" s="19"/>
      <c r="J13" s="19">
        <v>4.9603946403545401E-2</v>
      </c>
      <c r="K13" s="19">
        <v>2.1682004976075701E-2</v>
      </c>
      <c r="L13" s="19">
        <v>2.27145240851176E-2</v>
      </c>
      <c r="M13" s="19">
        <v>3.3461265704404101E-2</v>
      </c>
      <c r="N13" s="19">
        <v>6.1806765730842199E-2</v>
      </c>
      <c r="O13" s="19">
        <v>1.39060682161679E-2</v>
      </c>
      <c r="P13" s="19">
        <v>7.7773190845284697E-3</v>
      </c>
      <c r="Q13" s="19">
        <v>2.62030674545497E-2</v>
      </c>
      <c r="R13" s="19">
        <v>1.2756401515295401E-2</v>
      </c>
      <c r="S13" s="19"/>
      <c r="T13" s="19">
        <v>2.7714454794264501E-2</v>
      </c>
      <c r="U13" s="19">
        <v>2.7657495819352E-2</v>
      </c>
      <c r="V13" s="19"/>
      <c r="W13" s="19">
        <v>2.3929433857969699E-2</v>
      </c>
      <c r="X13" s="19">
        <v>4.8240744337581201E-2</v>
      </c>
      <c r="Y13" s="19"/>
      <c r="Z13" s="19">
        <v>3.0751112161722698E-2</v>
      </c>
      <c r="AA13" s="19">
        <v>2.3398906632431299E-2</v>
      </c>
      <c r="AB13" s="19"/>
      <c r="AC13" s="19">
        <v>2.3409099262163301E-2</v>
      </c>
      <c r="AD13" s="19">
        <v>3.8025495464004799E-2</v>
      </c>
      <c r="AE13" s="19">
        <v>0</v>
      </c>
      <c r="AF13" s="19"/>
      <c r="AG13" s="19">
        <v>2.87009258232836E-2</v>
      </c>
      <c r="AH13" s="19">
        <v>2.65254309438262E-2</v>
      </c>
      <c r="AI13" s="19"/>
      <c r="AJ13" s="19">
        <v>2.74667517970421E-2</v>
      </c>
      <c r="AK13" s="19">
        <v>2.8214867905793702E-2</v>
      </c>
      <c r="AL13" s="19"/>
      <c r="AM13" s="19">
        <v>2.3410668955581901E-2</v>
      </c>
      <c r="AN13" s="19">
        <v>0</v>
      </c>
      <c r="AO13" s="19">
        <v>5.9334108943185297E-2</v>
      </c>
      <c r="AP13" s="19"/>
      <c r="AQ13" s="19">
        <v>2.4715625547815898E-2</v>
      </c>
      <c r="AR13" s="19">
        <v>0.128180042047324</v>
      </c>
      <c r="AS13" s="19">
        <v>2.0286608683111901E-2</v>
      </c>
      <c r="AT13" s="19">
        <v>3.5566414450624202E-2</v>
      </c>
      <c r="AU13" s="19">
        <v>1.4158453478063399E-2</v>
      </c>
      <c r="AV13" s="19"/>
      <c r="AW13" s="19">
        <v>3.43749928454943E-2</v>
      </c>
      <c r="AX13" s="19">
        <v>2.6543227730031E-2</v>
      </c>
      <c r="AY13" s="19">
        <v>2.5662130237668501E-2</v>
      </c>
      <c r="AZ13" s="19">
        <v>9.2209758967678208E-3</v>
      </c>
      <c r="BA13" s="19">
        <v>5.8994278965669202E-2</v>
      </c>
      <c r="BB13" s="19"/>
      <c r="BC13" s="19">
        <v>2.1223566183746899E-2</v>
      </c>
      <c r="BD13" s="19">
        <v>2.2684251668407401E-2</v>
      </c>
      <c r="BE13" s="19">
        <v>4.5560361102097102E-2</v>
      </c>
      <c r="BF13" s="19"/>
      <c r="BG13" s="19">
        <v>3.2961258814506102E-2</v>
      </c>
      <c r="BH13" s="19">
        <v>3.3765921108037902E-2</v>
      </c>
      <c r="BI13" s="19">
        <v>7.9446642229130306E-3</v>
      </c>
    </row>
    <row r="14" spans="2:61" x14ac:dyDescent="0.3">
      <c r="B14" s="16" t="s">
        <v>416</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I20"/>
  <sheetViews>
    <sheetView showGridLines="0" topLeftCell="A2" workbookViewId="0">
      <pane xSplit="2" topLeftCell="C1" activePane="topRight" state="frozen"/>
      <selection pane="topRight" activeCell="B16" sqref="B16"/>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240</v>
      </c>
      <c r="C9" s="17">
        <v>5.0328143620511898E-2</v>
      </c>
      <c r="D9" s="17">
        <v>6.00799051327605E-2</v>
      </c>
      <c r="E9" s="17">
        <v>4.2625820485896602E-2</v>
      </c>
      <c r="F9" s="17"/>
      <c r="G9" s="17">
        <v>4.3249070622549797E-2</v>
      </c>
      <c r="H9" s="17">
        <v>5.6434278473433901E-2</v>
      </c>
      <c r="I9" s="17"/>
      <c r="J9" s="17">
        <v>5.6669358285364298E-2</v>
      </c>
      <c r="K9" s="17">
        <v>5.8817510617475997E-2</v>
      </c>
      <c r="L9" s="17">
        <v>6.1011064691817801E-2</v>
      </c>
      <c r="M9" s="17">
        <v>3.7805850181313598E-2</v>
      </c>
      <c r="N9" s="17">
        <v>4.5110114469948899E-2</v>
      </c>
      <c r="O9" s="17">
        <v>8.0563602995009601E-2</v>
      </c>
      <c r="P9" s="17">
        <v>2.2084219280375701E-2</v>
      </c>
      <c r="Q9" s="17">
        <v>2.7118021892581699E-2</v>
      </c>
      <c r="R9" s="17">
        <v>4.2340962050771501E-2</v>
      </c>
      <c r="S9" s="17"/>
      <c r="T9" s="17">
        <v>5.1616673555527001E-2</v>
      </c>
      <c r="U9" s="17">
        <v>4.9484026906795701E-2</v>
      </c>
      <c r="V9" s="17"/>
      <c r="W9" s="17">
        <v>4.3008315348873602E-2</v>
      </c>
      <c r="X9" s="17">
        <v>9.0450734180141504E-2</v>
      </c>
      <c r="Y9" s="17"/>
      <c r="Z9" s="17">
        <v>5.0699636916135597E-2</v>
      </c>
      <c r="AA9" s="17">
        <v>5.0240348904833698E-2</v>
      </c>
      <c r="AB9" s="17"/>
      <c r="AC9" s="17">
        <v>4.8593685882284403E-2</v>
      </c>
      <c r="AD9" s="17">
        <v>5.4523414758710698E-2</v>
      </c>
      <c r="AE9" s="17">
        <v>0</v>
      </c>
      <c r="AF9" s="17"/>
      <c r="AG9" s="17">
        <v>3.5091007465236697E-2</v>
      </c>
      <c r="AH9" s="17">
        <v>6.1905613705366E-2</v>
      </c>
      <c r="AI9" s="17"/>
      <c r="AJ9" s="17">
        <v>3.7238002324850202E-2</v>
      </c>
      <c r="AK9" s="17">
        <v>5.6391665568851002E-2</v>
      </c>
      <c r="AL9" s="17"/>
      <c r="AM9" s="17">
        <v>4.8624809280745099E-2</v>
      </c>
      <c r="AN9" s="17">
        <v>0.117936126574693</v>
      </c>
      <c r="AO9" s="17">
        <v>6.9275309534770194E-2</v>
      </c>
      <c r="AP9" s="17"/>
      <c r="AQ9" s="17">
        <v>5.8030053735547302E-2</v>
      </c>
      <c r="AR9" s="17">
        <v>4.6229194839458601E-2</v>
      </c>
      <c r="AS9" s="17">
        <v>2.0683947225748799E-2</v>
      </c>
      <c r="AT9" s="17">
        <v>7.7231524065120793E-2</v>
      </c>
      <c r="AU9" s="17">
        <v>4.1747879801413597E-2</v>
      </c>
      <c r="AV9" s="17"/>
      <c r="AW9" s="17">
        <v>9.2379682777696204E-2</v>
      </c>
      <c r="AX9" s="17">
        <v>5.3824755222738802E-2</v>
      </c>
      <c r="AY9" s="17">
        <v>3.2138008659992702E-2</v>
      </c>
      <c r="AZ9" s="17">
        <v>2.15515446723334E-2</v>
      </c>
      <c r="BA9" s="17">
        <v>4.3200074332771898E-2</v>
      </c>
      <c r="BB9" s="17"/>
      <c r="BC9" s="17">
        <v>5.6177385244042602E-2</v>
      </c>
      <c r="BD9" s="17">
        <v>5.0102039270340903E-2</v>
      </c>
      <c r="BE9" s="17">
        <v>5.12296949704052E-2</v>
      </c>
      <c r="BF9" s="17"/>
      <c r="BG9" s="17">
        <v>5.5095674462253601E-2</v>
      </c>
      <c r="BH9" s="17">
        <v>1.8857769715049301E-2</v>
      </c>
      <c r="BI9" s="17">
        <v>4.7367200148839599E-2</v>
      </c>
    </row>
    <row r="10" spans="2:61" x14ac:dyDescent="0.3">
      <c r="B10" s="18" t="s">
        <v>241</v>
      </c>
      <c r="C10" s="17">
        <v>0.22542522017867</v>
      </c>
      <c r="D10" s="17">
        <v>0.228028289454554</v>
      </c>
      <c r="E10" s="17">
        <v>0.22401138702604501</v>
      </c>
      <c r="F10" s="17"/>
      <c r="G10" s="17">
        <v>0.224175345577142</v>
      </c>
      <c r="H10" s="17">
        <v>0.223279025336481</v>
      </c>
      <c r="I10" s="17"/>
      <c r="J10" s="17">
        <v>0.28304842066340902</v>
      </c>
      <c r="K10" s="17">
        <v>0.26214813592221498</v>
      </c>
      <c r="L10" s="17">
        <v>0.19362329680027099</v>
      </c>
      <c r="M10" s="17">
        <v>0.24348065819997899</v>
      </c>
      <c r="N10" s="17">
        <v>0.21952470018036399</v>
      </c>
      <c r="O10" s="17">
        <v>0.19031971563908501</v>
      </c>
      <c r="P10" s="17">
        <v>0.235633353588698</v>
      </c>
      <c r="Q10" s="17">
        <v>0.20979892266422701</v>
      </c>
      <c r="R10" s="17">
        <v>0.16637696192190199</v>
      </c>
      <c r="S10" s="17"/>
      <c r="T10" s="17">
        <v>0.24571125964297899</v>
      </c>
      <c r="U10" s="17">
        <v>0.21213582386617499</v>
      </c>
      <c r="V10" s="17"/>
      <c r="W10" s="17">
        <v>0.21603762476591201</v>
      </c>
      <c r="X10" s="17">
        <v>0.27688198024296901</v>
      </c>
      <c r="Y10" s="17"/>
      <c r="Z10" s="17">
        <v>0.226009928014204</v>
      </c>
      <c r="AA10" s="17">
        <v>0.22662146101501701</v>
      </c>
      <c r="AB10" s="17"/>
      <c r="AC10" s="17">
        <v>0.190332084353767</v>
      </c>
      <c r="AD10" s="17">
        <v>0.310307784123735</v>
      </c>
      <c r="AE10" s="17">
        <v>0</v>
      </c>
      <c r="AF10" s="17"/>
      <c r="AG10" s="17">
        <v>0.148088234396173</v>
      </c>
      <c r="AH10" s="17">
        <v>0.29285079780788698</v>
      </c>
      <c r="AI10" s="17"/>
      <c r="AJ10" s="17">
        <v>0.17122833400800799</v>
      </c>
      <c r="AK10" s="17">
        <v>0.25223119681172901</v>
      </c>
      <c r="AL10" s="17"/>
      <c r="AM10" s="17">
        <v>0.22373663292915899</v>
      </c>
      <c r="AN10" s="17">
        <v>0.18186404838557199</v>
      </c>
      <c r="AO10" s="17">
        <v>0.26810113946134201</v>
      </c>
      <c r="AP10" s="17"/>
      <c r="AQ10" s="17">
        <v>0.25041250585698199</v>
      </c>
      <c r="AR10" s="17">
        <v>0.43889674657842098</v>
      </c>
      <c r="AS10" s="17">
        <v>0.15306161297472301</v>
      </c>
      <c r="AT10" s="17">
        <v>0.209137339748005</v>
      </c>
      <c r="AU10" s="17">
        <v>0.161318583896601</v>
      </c>
      <c r="AV10" s="17"/>
      <c r="AW10" s="17">
        <v>0.44980749928376002</v>
      </c>
      <c r="AX10" s="17">
        <v>0.217445409801162</v>
      </c>
      <c r="AY10" s="17">
        <v>0.14409619009135</v>
      </c>
      <c r="AZ10" s="17">
        <v>0.164810011147727</v>
      </c>
      <c r="BA10" s="17">
        <v>8.5138054148461095E-2</v>
      </c>
      <c r="BB10" s="17"/>
      <c r="BC10" s="17">
        <v>0.235345805829071</v>
      </c>
      <c r="BD10" s="17">
        <v>0.24666303523797001</v>
      </c>
      <c r="BE10" s="17">
        <v>0.14039395037470101</v>
      </c>
      <c r="BF10" s="17"/>
      <c r="BG10" s="17">
        <v>0.23653201960360501</v>
      </c>
      <c r="BH10" s="17">
        <v>0.18270034909875801</v>
      </c>
      <c r="BI10" s="17">
        <v>0.20357078909937301</v>
      </c>
    </row>
    <row r="11" spans="2:61" x14ac:dyDescent="0.3">
      <c r="B11" s="18" t="s">
        <v>242</v>
      </c>
      <c r="C11" s="17">
        <v>0.42209257726505001</v>
      </c>
      <c r="D11" s="17">
        <v>0.43245178448080901</v>
      </c>
      <c r="E11" s="17">
        <v>0.41351251593993799</v>
      </c>
      <c r="F11" s="17"/>
      <c r="G11" s="17">
        <v>0.42940403628485901</v>
      </c>
      <c r="H11" s="17">
        <v>0.41802036661242797</v>
      </c>
      <c r="I11" s="17"/>
      <c r="J11" s="17">
        <v>0.408510087092324</v>
      </c>
      <c r="K11" s="17">
        <v>0.441470525356493</v>
      </c>
      <c r="L11" s="17">
        <v>0.39181624698858097</v>
      </c>
      <c r="M11" s="17">
        <v>0.43399359265520299</v>
      </c>
      <c r="N11" s="17">
        <v>0.40741861146264402</v>
      </c>
      <c r="O11" s="17">
        <v>0.38862595620893298</v>
      </c>
      <c r="P11" s="17">
        <v>0.45335522620506202</v>
      </c>
      <c r="Q11" s="17">
        <v>0.38253715377127301</v>
      </c>
      <c r="R11" s="17">
        <v>0.457864481524209</v>
      </c>
      <c r="S11" s="17"/>
      <c r="T11" s="17">
        <v>0.42849394899881399</v>
      </c>
      <c r="U11" s="17">
        <v>0.417899034899954</v>
      </c>
      <c r="V11" s="17"/>
      <c r="W11" s="17">
        <v>0.42865786806769801</v>
      </c>
      <c r="X11" s="17">
        <v>0.38610587580100603</v>
      </c>
      <c r="Y11" s="17"/>
      <c r="Z11" s="17">
        <v>0.402063586764626</v>
      </c>
      <c r="AA11" s="17">
        <v>0.44815804905575501</v>
      </c>
      <c r="AB11" s="17"/>
      <c r="AC11" s="17">
        <v>0.41184039701506198</v>
      </c>
      <c r="AD11" s="17">
        <v>0.44689034255989202</v>
      </c>
      <c r="AE11" s="17">
        <v>0</v>
      </c>
      <c r="AF11" s="17"/>
      <c r="AG11" s="17">
        <v>0.44848198514787502</v>
      </c>
      <c r="AH11" s="17">
        <v>0.39954221864849099</v>
      </c>
      <c r="AI11" s="17"/>
      <c r="AJ11" s="17">
        <v>0.396402948605933</v>
      </c>
      <c r="AK11" s="17">
        <v>0.43536357938097098</v>
      </c>
      <c r="AL11" s="17"/>
      <c r="AM11" s="17">
        <v>0.44004684122839699</v>
      </c>
      <c r="AN11" s="17">
        <v>0.46659926026970999</v>
      </c>
      <c r="AO11" s="17">
        <v>0.34266046500636999</v>
      </c>
      <c r="AP11" s="17"/>
      <c r="AQ11" s="17">
        <v>0.44844319408356997</v>
      </c>
      <c r="AR11" s="17">
        <v>0.24230685642115601</v>
      </c>
      <c r="AS11" s="17">
        <v>0.41658710642728403</v>
      </c>
      <c r="AT11" s="17">
        <v>0.377305560257988</v>
      </c>
      <c r="AU11" s="17">
        <v>0.37247334074824201</v>
      </c>
      <c r="AV11" s="17"/>
      <c r="AW11" s="17">
        <v>0.37918308027335701</v>
      </c>
      <c r="AX11" s="17">
        <v>0.50634082724309104</v>
      </c>
      <c r="AY11" s="17">
        <v>0.46689172812627799</v>
      </c>
      <c r="AZ11" s="17">
        <v>0.31662940312386201</v>
      </c>
      <c r="BA11" s="17">
        <v>0.234743058465818</v>
      </c>
      <c r="BB11" s="17"/>
      <c r="BC11" s="17">
        <v>0.42854916325041897</v>
      </c>
      <c r="BD11" s="17">
        <v>0.43924554017122303</v>
      </c>
      <c r="BE11" s="17">
        <v>0.411294663036887</v>
      </c>
      <c r="BF11" s="17"/>
      <c r="BG11" s="17">
        <v>0.41241967755292303</v>
      </c>
      <c r="BH11" s="17">
        <v>0.48182582226003601</v>
      </c>
      <c r="BI11" s="17">
        <v>0.43134050221575498</v>
      </c>
    </row>
    <row r="12" spans="2:61" x14ac:dyDescent="0.3">
      <c r="B12" s="18" t="s">
        <v>243</v>
      </c>
      <c r="C12" s="17">
        <v>0.214262149365299</v>
      </c>
      <c r="D12" s="17">
        <v>0.19557497973066201</v>
      </c>
      <c r="E12" s="17">
        <v>0.228448587426759</v>
      </c>
      <c r="F12" s="17"/>
      <c r="G12" s="17">
        <v>0.23180520762852599</v>
      </c>
      <c r="H12" s="17">
        <v>0.200335592878369</v>
      </c>
      <c r="I12" s="17"/>
      <c r="J12" s="17">
        <v>0.177337386690021</v>
      </c>
      <c r="K12" s="17">
        <v>0.15523385240296</v>
      </c>
      <c r="L12" s="17">
        <v>0.247115373820951</v>
      </c>
      <c r="M12" s="17">
        <v>0.222016003118094</v>
      </c>
      <c r="N12" s="17">
        <v>0.243913100094452</v>
      </c>
      <c r="O12" s="17">
        <v>0.27364451770114201</v>
      </c>
      <c r="P12" s="17">
        <v>0.22541607190849999</v>
      </c>
      <c r="Q12" s="17">
        <v>0.227365320008691</v>
      </c>
      <c r="R12" s="17">
        <v>0.21143782207494299</v>
      </c>
      <c r="S12" s="17"/>
      <c r="T12" s="17">
        <v>0.21924196167571</v>
      </c>
      <c r="U12" s="17">
        <v>0.210999871409499</v>
      </c>
      <c r="V12" s="17"/>
      <c r="W12" s="17">
        <v>0.21811233819262499</v>
      </c>
      <c r="X12" s="17">
        <v>0.19315789060903399</v>
      </c>
      <c r="Y12" s="17"/>
      <c r="Z12" s="17">
        <v>0.224206916020363</v>
      </c>
      <c r="AA12" s="17">
        <v>0.19972950342544299</v>
      </c>
      <c r="AB12" s="17"/>
      <c r="AC12" s="17">
        <v>0.24586942968598999</v>
      </c>
      <c r="AD12" s="17">
        <v>0.13781110189160001</v>
      </c>
      <c r="AE12" s="17">
        <v>0</v>
      </c>
      <c r="AF12" s="17"/>
      <c r="AG12" s="17">
        <v>0.251852688392247</v>
      </c>
      <c r="AH12" s="17">
        <v>0.18533541729509101</v>
      </c>
      <c r="AI12" s="17"/>
      <c r="AJ12" s="17">
        <v>0.276811404126239</v>
      </c>
      <c r="AK12" s="17">
        <v>0.181465026888291</v>
      </c>
      <c r="AL12" s="17"/>
      <c r="AM12" s="17">
        <v>0.205416843346549</v>
      </c>
      <c r="AN12" s="17">
        <v>0.117417031936713</v>
      </c>
      <c r="AO12" s="17">
        <v>0.22970785069980301</v>
      </c>
      <c r="AP12" s="17"/>
      <c r="AQ12" s="17">
        <v>0.18043753108260699</v>
      </c>
      <c r="AR12" s="17">
        <v>0.11560586545585</v>
      </c>
      <c r="AS12" s="17">
        <v>0.27302943834058302</v>
      </c>
      <c r="AT12" s="17">
        <v>0.26909930062279003</v>
      </c>
      <c r="AU12" s="17">
        <v>0.283114900067021</v>
      </c>
      <c r="AV12" s="17"/>
      <c r="AW12" s="17">
        <v>6.6710151538471193E-2</v>
      </c>
      <c r="AX12" s="17">
        <v>0.211651158441922</v>
      </c>
      <c r="AY12" s="17">
        <v>0.26449877946413702</v>
      </c>
      <c r="AZ12" s="17">
        <v>0.271437061329522</v>
      </c>
      <c r="BA12" s="17">
        <v>0.31618159004670598</v>
      </c>
      <c r="BB12" s="17"/>
      <c r="BC12" s="17">
        <v>0.200269291228719</v>
      </c>
      <c r="BD12" s="17">
        <v>0.199179882788458</v>
      </c>
      <c r="BE12" s="17">
        <v>0.26231632113890302</v>
      </c>
      <c r="BF12" s="17"/>
      <c r="BG12" s="17">
        <v>0.21744476393159001</v>
      </c>
      <c r="BH12" s="17">
        <v>0.167511912536081</v>
      </c>
      <c r="BI12" s="17">
        <v>0.22314081857325299</v>
      </c>
    </row>
    <row r="13" spans="2:61" x14ac:dyDescent="0.3">
      <c r="B13" s="18" t="s">
        <v>244</v>
      </c>
      <c r="C13" s="17">
        <v>6.3037595955355505E-2</v>
      </c>
      <c r="D13" s="17">
        <v>6.4586107782226995E-2</v>
      </c>
      <c r="E13" s="17">
        <v>6.1981268084854303E-2</v>
      </c>
      <c r="F13" s="17"/>
      <c r="G13" s="17">
        <v>6.07208651551914E-2</v>
      </c>
      <c r="H13" s="17">
        <v>6.5374983035702494E-2</v>
      </c>
      <c r="I13" s="17"/>
      <c r="J13" s="17">
        <v>6.4896879513086606E-2</v>
      </c>
      <c r="K13" s="17">
        <v>4.6111688646829602E-2</v>
      </c>
      <c r="L13" s="17">
        <v>8.4170642012526303E-2</v>
      </c>
      <c r="M13" s="17">
        <v>3.8402583679290898E-2</v>
      </c>
      <c r="N13" s="17">
        <v>5.8939920129393697E-2</v>
      </c>
      <c r="O13" s="17">
        <v>6.0721403894349803E-2</v>
      </c>
      <c r="P13" s="17">
        <v>5.5796431646375398E-2</v>
      </c>
      <c r="Q13" s="17">
        <v>9.8351994372796001E-2</v>
      </c>
      <c r="R13" s="17">
        <v>8.0836735285756994E-2</v>
      </c>
      <c r="S13" s="17"/>
      <c r="T13" s="17">
        <v>4.5609469647794901E-2</v>
      </c>
      <c r="U13" s="17">
        <v>7.4454771688099705E-2</v>
      </c>
      <c r="V13" s="17"/>
      <c r="W13" s="17">
        <v>6.9651104817569101E-2</v>
      </c>
      <c r="X13" s="17">
        <v>2.6786594102044599E-2</v>
      </c>
      <c r="Y13" s="17"/>
      <c r="Z13" s="17">
        <v>7.2965851864859294E-2</v>
      </c>
      <c r="AA13" s="17">
        <v>4.8990931940162498E-2</v>
      </c>
      <c r="AB13" s="17"/>
      <c r="AC13" s="17">
        <v>7.8712378748730799E-2</v>
      </c>
      <c r="AD13" s="17">
        <v>2.5123749799735001E-2</v>
      </c>
      <c r="AE13" s="17">
        <v>0</v>
      </c>
      <c r="AF13" s="17"/>
      <c r="AG13" s="17">
        <v>9.0564170569494701E-2</v>
      </c>
      <c r="AH13" s="17">
        <v>3.6921124579530798E-2</v>
      </c>
      <c r="AI13" s="17"/>
      <c r="AJ13" s="17">
        <v>9.1004528895257203E-2</v>
      </c>
      <c r="AK13" s="17">
        <v>5.0478689673172497E-2</v>
      </c>
      <c r="AL13" s="17"/>
      <c r="AM13" s="17">
        <v>6.1339921672378998E-2</v>
      </c>
      <c r="AN13" s="17">
        <v>0.11618353283331199</v>
      </c>
      <c r="AO13" s="17">
        <v>5.2650657535533003E-2</v>
      </c>
      <c r="AP13" s="17"/>
      <c r="AQ13" s="17">
        <v>4.5268400537829399E-2</v>
      </c>
      <c r="AR13" s="17">
        <v>5.5754429137200398E-2</v>
      </c>
      <c r="AS13" s="17">
        <v>0.10609662866420801</v>
      </c>
      <c r="AT13" s="17">
        <v>5.1579141879095798E-2</v>
      </c>
      <c r="AU13" s="17">
        <v>9.6950654691872196E-2</v>
      </c>
      <c r="AV13" s="17"/>
      <c r="AW13" s="17">
        <v>0</v>
      </c>
      <c r="AX13" s="17">
        <v>4.4120712049469102E-3</v>
      </c>
      <c r="AY13" s="17">
        <v>6.9833000125784098E-2</v>
      </c>
      <c r="AZ13" s="17">
        <v>0.202207859816387</v>
      </c>
      <c r="BA13" s="17">
        <v>0.17676063535060599</v>
      </c>
      <c r="BB13" s="17"/>
      <c r="BC13" s="17">
        <v>6.1168874239739102E-2</v>
      </c>
      <c r="BD13" s="17">
        <v>4.4591324365343299E-2</v>
      </c>
      <c r="BE13" s="17">
        <v>9.7349788746008997E-2</v>
      </c>
      <c r="BF13" s="17"/>
      <c r="BG13" s="17">
        <v>5.9560791423479101E-2</v>
      </c>
      <c r="BH13" s="17">
        <v>8.1985067585083393E-2</v>
      </c>
      <c r="BI13" s="17">
        <v>6.7102481947057896E-2</v>
      </c>
    </row>
    <row r="14" spans="2:61" x14ac:dyDescent="0.3">
      <c r="B14" s="18" t="s">
        <v>245</v>
      </c>
      <c r="C14" s="17">
        <v>1.9458726772496299E-2</v>
      </c>
      <c r="D14" s="17">
        <v>1.70440884471156E-2</v>
      </c>
      <c r="E14" s="17">
        <v>2.1462597754217501E-2</v>
      </c>
      <c r="F14" s="17"/>
      <c r="G14" s="17">
        <v>1.0645474731732199E-2</v>
      </c>
      <c r="H14" s="17">
        <v>2.6746159933255E-2</v>
      </c>
      <c r="I14" s="17"/>
      <c r="J14" s="17">
        <v>9.5378677557953206E-3</v>
      </c>
      <c r="K14" s="17">
        <v>3.04034155630514E-2</v>
      </c>
      <c r="L14" s="17">
        <v>2.2263375685852599E-2</v>
      </c>
      <c r="M14" s="17">
        <v>2.4301312166118701E-2</v>
      </c>
      <c r="N14" s="17">
        <v>1.8597036533425999E-2</v>
      </c>
      <c r="O14" s="17">
        <v>6.12480356147961E-3</v>
      </c>
      <c r="P14" s="17">
        <v>0</v>
      </c>
      <c r="Q14" s="17">
        <v>2.7710565397849499E-2</v>
      </c>
      <c r="R14" s="17">
        <v>2.9730147932685101E-2</v>
      </c>
      <c r="S14" s="17"/>
      <c r="T14" s="17">
        <v>9.3266864791758802E-3</v>
      </c>
      <c r="U14" s="17">
        <v>2.6096232291945E-2</v>
      </c>
      <c r="V14" s="17"/>
      <c r="W14" s="17">
        <v>1.89169005491488E-2</v>
      </c>
      <c r="X14" s="17">
        <v>2.2428669632777998E-2</v>
      </c>
      <c r="Y14" s="17"/>
      <c r="Z14" s="17">
        <v>2.16873697775881E-2</v>
      </c>
      <c r="AA14" s="17">
        <v>1.6354052754025301E-2</v>
      </c>
      <c r="AB14" s="17"/>
      <c r="AC14" s="17">
        <v>2.0612386783036299E-2</v>
      </c>
      <c r="AD14" s="17">
        <v>1.66682773779444E-2</v>
      </c>
      <c r="AE14" s="17">
        <v>0</v>
      </c>
      <c r="AF14" s="17"/>
      <c r="AG14" s="17">
        <v>2.10630659681133E-2</v>
      </c>
      <c r="AH14" s="17">
        <v>1.7378637227096701E-2</v>
      </c>
      <c r="AI14" s="17"/>
      <c r="AJ14" s="17">
        <v>2.0127509040702801E-2</v>
      </c>
      <c r="AK14" s="17">
        <v>1.9456312198382598E-2</v>
      </c>
      <c r="AL14" s="17"/>
      <c r="AM14" s="17">
        <v>1.50362011189316E-2</v>
      </c>
      <c r="AN14" s="17">
        <v>0</v>
      </c>
      <c r="AO14" s="17">
        <v>3.1885947168212997E-2</v>
      </c>
      <c r="AP14" s="17"/>
      <c r="AQ14" s="17">
        <v>1.2120995394251301E-2</v>
      </c>
      <c r="AR14" s="17">
        <v>0.10120690756791299</v>
      </c>
      <c r="AS14" s="17">
        <v>2.3237093916007E-2</v>
      </c>
      <c r="AT14" s="17">
        <v>7.9542589126585794E-3</v>
      </c>
      <c r="AU14" s="17">
        <v>4.4394640794850303E-2</v>
      </c>
      <c r="AV14" s="17"/>
      <c r="AW14" s="17">
        <v>3.0215135850184499E-3</v>
      </c>
      <c r="AX14" s="17">
        <v>2.3754484887272801E-3</v>
      </c>
      <c r="AY14" s="17">
        <v>1.16522362775085E-2</v>
      </c>
      <c r="AZ14" s="17">
        <v>2.3364119910168998E-2</v>
      </c>
      <c r="BA14" s="17">
        <v>0.14397658765563701</v>
      </c>
      <c r="BB14" s="17"/>
      <c r="BC14" s="17">
        <v>1.4053424379707E-2</v>
      </c>
      <c r="BD14" s="17">
        <v>1.21539368597414E-2</v>
      </c>
      <c r="BE14" s="17">
        <v>3.7415581733094401E-2</v>
      </c>
      <c r="BF14" s="17"/>
      <c r="BG14" s="17">
        <v>1.64101159535519E-2</v>
      </c>
      <c r="BH14" s="17">
        <v>3.3573162019066301E-2</v>
      </c>
      <c r="BI14" s="17">
        <v>2.39149958434383E-2</v>
      </c>
    </row>
    <row r="15" spans="2:61" x14ac:dyDescent="0.3">
      <c r="B15" s="18" t="s">
        <v>85</v>
      </c>
      <c r="C15" s="19">
        <v>5.3955868426171002E-3</v>
      </c>
      <c r="D15" s="19">
        <v>2.2348449718714602E-3</v>
      </c>
      <c r="E15" s="19">
        <v>7.9578232822890005E-3</v>
      </c>
      <c r="F15" s="19"/>
      <c r="G15" s="19">
        <v>0</v>
      </c>
      <c r="H15" s="19">
        <v>9.8095937303304594E-3</v>
      </c>
      <c r="I15" s="19"/>
      <c r="J15" s="19">
        <v>0</v>
      </c>
      <c r="K15" s="19">
        <v>5.8148714909743602E-3</v>
      </c>
      <c r="L15" s="19">
        <v>0</v>
      </c>
      <c r="M15" s="19">
        <v>0</v>
      </c>
      <c r="N15" s="19">
        <v>6.4965171297720796E-3</v>
      </c>
      <c r="O15" s="19">
        <v>0</v>
      </c>
      <c r="P15" s="19">
        <v>7.7146973709887497E-3</v>
      </c>
      <c r="Q15" s="19">
        <v>2.7118021892581699E-2</v>
      </c>
      <c r="R15" s="19">
        <v>1.1412889209732401E-2</v>
      </c>
      <c r="S15" s="19"/>
      <c r="T15" s="19">
        <v>0</v>
      </c>
      <c r="U15" s="19">
        <v>8.9302389375309002E-3</v>
      </c>
      <c r="V15" s="19"/>
      <c r="W15" s="19">
        <v>5.6158482581739498E-3</v>
      </c>
      <c r="X15" s="19">
        <v>4.1882554320273099E-3</v>
      </c>
      <c r="Y15" s="19"/>
      <c r="Z15" s="19">
        <v>2.3667106422232899E-3</v>
      </c>
      <c r="AA15" s="19">
        <v>9.9056529047634994E-3</v>
      </c>
      <c r="AB15" s="19"/>
      <c r="AC15" s="19">
        <v>4.03963753112958E-3</v>
      </c>
      <c r="AD15" s="19">
        <v>8.6753294883834507E-3</v>
      </c>
      <c r="AE15" s="19">
        <v>0</v>
      </c>
      <c r="AF15" s="19"/>
      <c r="AG15" s="19">
        <v>4.8588480608607997E-3</v>
      </c>
      <c r="AH15" s="19">
        <v>6.0661907365375497E-3</v>
      </c>
      <c r="AI15" s="19"/>
      <c r="AJ15" s="19">
        <v>7.1872729990098798E-3</v>
      </c>
      <c r="AK15" s="19">
        <v>4.6135294786032299E-3</v>
      </c>
      <c r="AL15" s="19"/>
      <c r="AM15" s="19">
        <v>5.7987504238400196E-3</v>
      </c>
      <c r="AN15" s="19">
        <v>0</v>
      </c>
      <c r="AO15" s="19">
        <v>5.7186305939693196E-3</v>
      </c>
      <c r="AP15" s="19"/>
      <c r="AQ15" s="19">
        <v>5.2873193092130904E-3</v>
      </c>
      <c r="AR15" s="19">
        <v>0</v>
      </c>
      <c r="AS15" s="19">
        <v>7.3041724514463901E-3</v>
      </c>
      <c r="AT15" s="19">
        <v>7.6928745143426602E-3</v>
      </c>
      <c r="AU15" s="19">
        <v>0</v>
      </c>
      <c r="AV15" s="19"/>
      <c r="AW15" s="19">
        <v>8.89807254169722E-3</v>
      </c>
      <c r="AX15" s="19">
        <v>3.9503295974118004E-3</v>
      </c>
      <c r="AY15" s="19">
        <v>1.08900572549499E-2</v>
      </c>
      <c r="AZ15" s="19">
        <v>0</v>
      </c>
      <c r="BA15" s="19">
        <v>0</v>
      </c>
      <c r="BB15" s="19"/>
      <c r="BC15" s="19">
        <v>4.4360558283024201E-3</v>
      </c>
      <c r="BD15" s="19">
        <v>8.06424130692328E-3</v>
      </c>
      <c r="BE15" s="19">
        <v>0</v>
      </c>
      <c r="BF15" s="19"/>
      <c r="BG15" s="19">
        <v>2.53695707259796E-3</v>
      </c>
      <c r="BH15" s="19">
        <v>3.3545916785925903E-2</v>
      </c>
      <c r="BI15" s="19">
        <v>3.5632121722834302E-3</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I16"/>
  <sheetViews>
    <sheetView showGridLines="0" workbookViewId="0">
      <pane xSplit="2" topLeftCell="C1" activePane="topRight" state="frozen"/>
      <selection pane="topRight" activeCell="G9" sqref="G9:H11"/>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247</v>
      </c>
      <c r="C9" s="17">
        <v>0.61844937445204595</v>
      </c>
      <c r="D9" s="17">
        <v>0.65626458969597001</v>
      </c>
      <c r="E9" s="17">
        <v>0.58834905624935896</v>
      </c>
      <c r="F9" s="17"/>
      <c r="G9" s="17">
        <v>0.65770338094482805</v>
      </c>
      <c r="H9" s="17">
        <v>0.58533988682141203</v>
      </c>
      <c r="I9" s="17"/>
      <c r="J9" s="17">
        <v>0.71266909448674598</v>
      </c>
      <c r="K9" s="17">
        <v>0.60759642545127301</v>
      </c>
      <c r="L9" s="17">
        <v>0.63070785807580299</v>
      </c>
      <c r="M9" s="17">
        <v>0.63079444914525096</v>
      </c>
      <c r="N9" s="17">
        <v>0.58899406776004504</v>
      </c>
      <c r="O9" s="17">
        <v>0.61101536345369301</v>
      </c>
      <c r="P9" s="17">
        <v>0.58815157751901503</v>
      </c>
      <c r="Q9" s="17">
        <v>0.59535987421192305</v>
      </c>
      <c r="R9" s="17">
        <v>0.57908054638258899</v>
      </c>
      <c r="S9" s="17"/>
      <c r="T9" s="17">
        <v>0.65456736998536802</v>
      </c>
      <c r="U9" s="17">
        <v>0.59478845446321704</v>
      </c>
      <c r="V9" s="17"/>
      <c r="W9" s="17">
        <v>0.61825244540484503</v>
      </c>
      <c r="X9" s="17">
        <v>0.61952881282641203</v>
      </c>
      <c r="Y9" s="17"/>
      <c r="Z9" s="17">
        <v>0.64528014787981203</v>
      </c>
      <c r="AA9" s="17">
        <v>0.57929194465213496</v>
      </c>
      <c r="AB9" s="17"/>
      <c r="AC9" s="17">
        <v>0.727874296397932</v>
      </c>
      <c r="AD9" s="17">
        <v>0.35377459643850501</v>
      </c>
      <c r="AE9" s="17">
        <v>0</v>
      </c>
      <c r="AF9" s="17"/>
      <c r="AG9" s="17">
        <v>0.79475451721840495</v>
      </c>
      <c r="AH9" s="17">
        <v>0.46299552141577099</v>
      </c>
      <c r="AI9" s="17"/>
      <c r="AJ9" s="17">
        <v>0.78157312108718002</v>
      </c>
      <c r="AK9" s="17">
        <v>0.54096219051351901</v>
      </c>
      <c r="AL9" s="17"/>
      <c r="AM9" s="17">
        <v>0.61656394503555501</v>
      </c>
      <c r="AN9" s="17">
        <v>0.69340298830573899</v>
      </c>
      <c r="AO9" s="17">
        <v>0.62569210192819902</v>
      </c>
      <c r="AP9" s="17"/>
      <c r="AQ9" s="17">
        <v>0.53464602458447397</v>
      </c>
      <c r="AR9" s="17">
        <v>0.53398139617604001</v>
      </c>
      <c r="AS9" s="17">
        <v>0.83939008082926603</v>
      </c>
      <c r="AT9" s="17">
        <v>0.657353406201863</v>
      </c>
      <c r="AU9" s="17">
        <v>0.62206530285204897</v>
      </c>
      <c r="AV9" s="17"/>
      <c r="AW9" s="17">
        <v>0.53553528022509</v>
      </c>
      <c r="AX9" s="17">
        <v>0.58330131524482298</v>
      </c>
      <c r="AY9" s="17">
        <v>0.64426299506268703</v>
      </c>
      <c r="AZ9" s="17">
        <v>0.70784527081197501</v>
      </c>
      <c r="BA9" s="17">
        <v>0.71987419664103103</v>
      </c>
      <c r="BB9" s="17"/>
      <c r="BC9" s="17">
        <v>0.67590325245055305</v>
      </c>
      <c r="BD9" s="17">
        <v>0.58927268893700901</v>
      </c>
      <c r="BE9" s="17">
        <v>0.55221528210715098</v>
      </c>
      <c r="BF9" s="17"/>
      <c r="BG9" s="17">
        <v>0.63058991031208</v>
      </c>
      <c r="BH9" s="17">
        <v>0.53812235891704097</v>
      </c>
      <c r="BI9" s="17">
        <v>0.61247333500545798</v>
      </c>
    </row>
    <row r="10" spans="2:61" ht="28.8" x14ac:dyDescent="0.3">
      <c r="B10" s="18" t="s">
        <v>248</v>
      </c>
      <c r="C10" s="17">
        <v>0.37143012924700403</v>
      </c>
      <c r="D10" s="17">
        <v>0.33273495730574998</v>
      </c>
      <c r="E10" s="17">
        <v>0.40220857123186698</v>
      </c>
      <c r="F10" s="17"/>
      <c r="G10" s="17">
        <v>0.330008237638589</v>
      </c>
      <c r="H10" s="17">
        <v>0.40622363991410598</v>
      </c>
      <c r="I10" s="17"/>
      <c r="J10" s="17">
        <v>0.279103384285532</v>
      </c>
      <c r="K10" s="17">
        <v>0.38345188266888097</v>
      </c>
      <c r="L10" s="17">
        <v>0.36929214192419701</v>
      </c>
      <c r="M10" s="17">
        <v>0.35373334531811801</v>
      </c>
      <c r="N10" s="17">
        <v>0.39076121003452802</v>
      </c>
      <c r="O10" s="17">
        <v>0.38259217241682703</v>
      </c>
      <c r="P10" s="17">
        <v>0.41184842248098502</v>
      </c>
      <c r="Q10" s="17">
        <v>0.39108111484178598</v>
      </c>
      <c r="R10" s="17">
        <v>0.40355074197561103</v>
      </c>
      <c r="S10" s="17"/>
      <c r="T10" s="17">
        <v>0.33182851597065</v>
      </c>
      <c r="U10" s="17">
        <v>0.39737316925585198</v>
      </c>
      <c r="V10" s="17"/>
      <c r="W10" s="17">
        <v>0.37330930539254198</v>
      </c>
      <c r="X10" s="17">
        <v>0.361129694280658</v>
      </c>
      <c r="Y10" s="17"/>
      <c r="Z10" s="17">
        <v>0.34258947164486497</v>
      </c>
      <c r="AA10" s="17">
        <v>0.41345527954689898</v>
      </c>
      <c r="AB10" s="17"/>
      <c r="AC10" s="17">
        <v>0.26259815049366803</v>
      </c>
      <c r="AD10" s="17">
        <v>0.63467070831325201</v>
      </c>
      <c r="AE10" s="17">
        <v>0</v>
      </c>
      <c r="AF10" s="17"/>
      <c r="AG10" s="17">
        <v>0.19773410068685299</v>
      </c>
      <c r="AH10" s="17">
        <v>0.52531543164087102</v>
      </c>
      <c r="AI10" s="17"/>
      <c r="AJ10" s="17">
        <v>0.20636344989939201</v>
      </c>
      <c r="AK10" s="17">
        <v>0.45053237793668599</v>
      </c>
      <c r="AL10" s="17"/>
      <c r="AM10" s="17">
        <v>0.37178785004965498</v>
      </c>
      <c r="AN10" s="17">
        <v>0.24118450518326301</v>
      </c>
      <c r="AO10" s="17">
        <v>0.37430789807180098</v>
      </c>
      <c r="AP10" s="17"/>
      <c r="AQ10" s="17">
        <v>0.456993386651317</v>
      </c>
      <c r="AR10" s="17">
        <v>0.46601860382395899</v>
      </c>
      <c r="AS10" s="17">
        <v>0.14242189362121499</v>
      </c>
      <c r="AT10" s="17">
        <v>0.342646593798137</v>
      </c>
      <c r="AU10" s="17">
        <v>0.35906784098919198</v>
      </c>
      <c r="AV10" s="17"/>
      <c r="AW10" s="17">
        <v>0.46080891520223599</v>
      </c>
      <c r="AX10" s="17">
        <v>0.404880035998469</v>
      </c>
      <c r="AY10" s="17">
        <v>0.341343348834454</v>
      </c>
      <c r="AZ10" s="17">
        <v>0.28383217171090502</v>
      </c>
      <c r="BA10" s="17">
        <v>0.270608796632342</v>
      </c>
      <c r="BB10" s="17"/>
      <c r="BC10" s="17">
        <v>0.31873977374917001</v>
      </c>
      <c r="BD10" s="17">
        <v>0.39843268050380698</v>
      </c>
      <c r="BE10" s="17">
        <v>0.42392001465308599</v>
      </c>
      <c r="BF10" s="17"/>
      <c r="BG10" s="17">
        <v>0.35598347231192001</v>
      </c>
      <c r="BH10" s="17">
        <v>0.45362012912287802</v>
      </c>
      <c r="BI10" s="17">
        <v>0.38752666499454202</v>
      </c>
    </row>
    <row r="11" spans="2:61" x14ac:dyDescent="0.3">
      <c r="B11" s="18" t="s">
        <v>108</v>
      </c>
      <c r="C11" s="19">
        <v>1.01204963009496E-2</v>
      </c>
      <c r="D11" s="19">
        <v>1.10004529982796E-2</v>
      </c>
      <c r="E11" s="19">
        <v>9.4423725187738894E-3</v>
      </c>
      <c r="F11" s="19"/>
      <c r="G11" s="19">
        <v>1.2288381416583E-2</v>
      </c>
      <c r="H11" s="19">
        <v>8.4364732644814592E-3</v>
      </c>
      <c r="I11" s="19"/>
      <c r="J11" s="19">
        <v>8.2275212277223096E-3</v>
      </c>
      <c r="K11" s="19">
        <v>8.9516918798457894E-3</v>
      </c>
      <c r="L11" s="19">
        <v>0</v>
      </c>
      <c r="M11" s="19">
        <v>1.54722055366305E-2</v>
      </c>
      <c r="N11" s="19">
        <v>2.02447222054262E-2</v>
      </c>
      <c r="O11" s="19">
        <v>6.3924641294791197E-3</v>
      </c>
      <c r="P11" s="19">
        <v>0</v>
      </c>
      <c r="Q11" s="19">
        <v>1.3559010946290801E-2</v>
      </c>
      <c r="R11" s="19">
        <v>1.7368711641799799E-2</v>
      </c>
      <c r="S11" s="19"/>
      <c r="T11" s="19">
        <v>1.3604114043981401E-2</v>
      </c>
      <c r="U11" s="19">
        <v>7.8383762809308005E-3</v>
      </c>
      <c r="V11" s="19"/>
      <c r="W11" s="19">
        <v>8.43824920261361E-3</v>
      </c>
      <c r="X11" s="19">
        <v>1.93414928929301E-2</v>
      </c>
      <c r="Y11" s="19"/>
      <c r="Z11" s="19">
        <v>1.2130380475322101E-2</v>
      </c>
      <c r="AA11" s="19">
        <v>7.2527758009667499E-3</v>
      </c>
      <c r="AB11" s="19"/>
      <c r="AC11" s="19">
        <v>9.5275531084009196E-3</v>
      </c>
      <c r="AD11" s="19">
        <v>1.15546952482431E-2</v>
      </c>
      <c r="AE11" s="19">
        <v>0</v>
      </c>
      <c r="AF11" s="19"/>
      <c r="AG11" s="19">
        <v>7.5113820947423204E-3</v>
      </c>
      <c r="AH11" s="19">
        <v>1.1689046943357999E-2</v>
      </c>
      <c r="AI11" s="19"/>
      <c r="AJ11" s="19">
        <v>1.20634290134282E-2</v>
      </c>
      <c r="AK11" s="19">
        <v>8.5054315497948701E-3</v>
      </c>
      <c r="AL11" s="19"/>
      <c r="AM11" s="19">
        <v>1.16482049147898E-2</v>
      </c>
      <c r="AN11" s="19">
        <v>6.5412506510998905E-2</v>
      </c>
      <c r="AO11" s="19">
        <v>0</v>
      </c>
      <c r="AP11" s="19"/>
      <c r="AQ11" s="19">
        <v>8.3605887642087401E-3</v>
      </c>
      <c r="AR11" s="19">
        <v>0</v>
      </c>
      <c r="AS11" s="19">
        <v>1.8188025549519499E-2</v>
      </c>
      <c r="AT11" s="19">
        <v>0</v>
      </c>
      <c r="AU11" s="19">
        <v>1.8866856158759399E-2</v>
      </c>
      <c r="AV11" s="19"/>
      <c r="AW11" s="19">
        <v>3.6558045726742699E-3</v>
      </c>
      <c r="AX11" s="19">
        <v>1.1818648756708299E-2</v>
      </c>
      <c r="AY11" s="19">
        <v>1.4393656102859601E-2</v>
      </c>
      <c r="AZ11" s="19">
        <v>8.3225574771204694E-3</v>
      </c>
      <c r="BA11" s="19">
        <v>9.5170067266268695E-3</v>
      </c>
      <c r="BB11" s="19"/>
      <c r="BC11" s="19">
        <v>5.3569738002772899E-3</v>
      </c>
      <c r="BD11" s="19">
        <v>1.2294630559184099E-2</v>
      </c>
      <c r="BE11" s="19">
        <v>2.3864703239762999E-2</v>
      </c>
      <c r="BF11" s="19"/>
      <c r="BG11" s="19">
        <v>1.3426617376000399E-2</v>
      </c>
      <c r="BH11" s="19">
        <v>8.2575119600819293E-3</v>
      </c>
      <c r="BI11" s="19">
        <v>0</v>
      </c>
    </row>
    <row r="12" spans="2:61" x14ac:dyDescent="0.3">
      <c r="B12" s="16" t="s">
        <v>416</v>
      </c>
    </row>
    <row r="13" spans="2:61" x14ac:dyDescent="0.3">
      <c r="B13" t="s">
        <v>81</v>
      </c>
    </row>
    <row r="14" spans="2:61" x14ac:dyDescent="0.3">
      <c r="B14" t="s">
        <v>82</v>
      </c>
    </row>
    <row r="16" spans="2:61" x14ac:dyDescent="0.3">
      <c r="B1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I17"/>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781</v>
      </c>
      <c r="D7" s="10">
        <v>328</v>
      </c>
      <c r="E7" s="10">
        <v>452</v>
      </c>
      <c r="F7" s="10"/>
      <c r="G7" s="10">
        <v>374</v>
      </c>
      <c r="H7" s="10">
        <v>403</v>
      </c>
      <c r="I7" s="10"/>
      <c r="J7" s="10">
        <v>90</v>
      </c>
      <c r="K7" s="10">
        <v>121</v>
      </c>
      <c r="L7" s="10">
        <v>82</v>
      </c>
      <c r="M7" s="10">
        <v>81</v>
      </c>
      <c r="N7" s="10">
        <v>89</v>
      </c>
      <c r="O7" s="10">
        <v>99</v>
      </c>
      <c r="P7" s="10">
        <v>75</v>
      </c>
      <c r="Q7" s="10">
        <v>43</v>
      </c>
      <c r="R7" s="10">
        <v>101</v>
      </c>
      <c r="S7" s="10"/>
      <c r="T7" s="10">
        <v>340</v>
      </c>
      <c r="U7" s="10">
        <v>441</v>
      </c>
      <c r="V7" s="10"/>
      <c r="W7" s="10">
        <v>663</v>
      </c>
      <c r="X7" s="10">
        <v>118</v>
      </c>
      <c r="Y7" s="10"/>
      <c r="Z7" s="10">
        <v>476</v>
      </c>
      <c r="AA7" s="10">
        <v>302</v>
      </c>
      <c r="AB7" s="10"/>
      <c r="AC7" s="10">
        <v>653</v>
      </c>
      <c r="AD7" s="10">
        <v>128</v>
      </c>
      <c r="AE7" s="10">
        <v>0</v>
      </c>
      <c r="AF7" s="10"/>
      <c r="AG7" s="10">
        <v>449</v>
      </c>
      <c r="AH7" s="10">
        <v>312</v>
      </c>
      <c r="AI7" s="10"/>
      <c r="AJ7" s="10">
        <v>314</v>
      </c>
      <c r="AK7" s="10">
        <v>461</v>
      </c>
      <c r="AL7" s="10"/>
      <c r="AM7" s="10">
        <v>623</v>
      </c>
      <c r="AN7" s="10">
        <v>12</v>
      </c>
      <c r="AO7" s="10">
        <v>103</v>
      </c>
      <c r="AP7" s="10"/>
      <c r="AQ7" s="10">
        <v>396</v>
      </c>
      <c r="AR7" s="10">
        <v>22</v>
      </c>
      <c r="AS7" s="10">
        <v>224</v>
      </c>
      <c r="AT7" s="10">
        <v>81</v>
      </c>
      <c r="AU7" s="10">
        <v>58</v>
      </c>
      <c r="AV7" s="10"/>
      <c r="AW7" s="10">
        <v>124</v>
      </c>
      <c r="AX7" s="10">
        <v>264</v>
      </c>
      <c r="AY7" s="10">
        <v>178</v>
      </c>
      <c r="AZ7" s="10">
        <v>138</v>
      </c>
      <c r="BA7" s="10">
        <v>77</v>
      </c>
      <c r="BB7" s="10"/>
      <c r="BC7" s="10">
        <v>278</v>
      </c>
      <c r="BD7" s="10">
        <v>368</v>
      </c>
      <c r="BE7" s="10">
        <v>70</v>
      </c>
      <c r="BF7" s="10"/>
      <c r="BG7" s="10">
        <v>553</v>
      </c>
      <c r="BH7" s="10">
        <v>59</v>
      </c>
      <c r="BI7" s="10">
        <v>169</v>
      </c>
    </row>
    <row r="8" spans="2:61" ht="30" customHeight="1" x14ac:dyDescent="0.3">
      <c r="B8" s="11" t="s">
        <v>20</v>
      </c>
      <c r="C8" s="11">
        <v>780</v>
      </c>
      <c r="D8" s="11">
        <v>369</v>
      </c>
      <c r="E8" s="11">
        <v>410</v>
      </c>
      <c r="F8" s="11"/>
      <c r="G8" s="11">
        <v>370</v>
      </c>
      <c r="H8" s="11">
        <v>406</v>
      </c>
      <c r="I8" s="11"/>
      <c r="J8" s="11">
        <v>118</v>
      </c>
      <c r="K8" s="11">
        <v>131</v>
      </c>
      <c r="L8" s="11">
        <v>81</v>
      </c>
      <c r="M8" s="11">
        <v>85</v>
      </c>
      <c r="N8" s="11">
        <v>74</v>
      </c>
      <c r="O8" s="11">
        <v>85</v>
      </c>
      <c r="P8" s="11">
        <v>64</v>
      </c>
      <c r="Q8" s="11">
        <v>42</v>
      </c>
      <c r="R8" s="11">
        <v>100</v>
      </c>
      <c r="S8" s="11"/>
      <c r="T8" s="11">
        <v>327</v>
      </c>
      <c r="U8" s="11">
        <v>453</v>
      </c>
      <c r="V8" s="11"/>
      <c r="W8" s="11">
        <v>659</v>
      </c>
      <c r="X8" s="11">
        <v>121</v>
      </c>
      <c r="Y8" s="11"/>
      <c r="Z8" s="11">
        <v>483</v>
      </c>
      <c r="AA8" s="11">
        <v>294</v>
      </c>
      <c r="AB8" s="11"/>
      <c r="AC8" s="11">
        <v>649</v>
      </c>
      <c r="AD8" s="11">
        <v>130</v>
      </c>
      <c r="AE8" s="11">
        <v>0</v>
      </c>
      <c r="AF8" s="11"/>
      <c r="AG8" s="11">
        <v>451</v>
      </c>
      <c r="AH8" s="11">
        <v>309</v>
      </c>
      <c r="AI8" s="11"/>
      <c r="AJ8" s="11">
        <v>319</v>
      </c>
      <c r="AK8" s="11">
        <v>454</v>
      </c>
      <c r="AL8" s="11"/>
      <c r="AM8" s="11">
        <v>622</v>
      </c>
      <c r="AN8" s="11">
        <v>11</v>
      </c>
      <c r="AO8" s="11">
        <v>105</v>
      </c>
      <c r="AP8" s="11"/>
      <c r="AQ8" s="11">
        <v>391</v>
      </c>
      <c r="AR8" s="11">
        <v>23</v>
      </c>
      <c r="AS8" s="11">
        <v>227</v>
      </c>
      <c r="AT8" s="11">
        <v>82</v>
      </c>
      <c r="AU8" s="11">
        <v>57</v>
      </c>
      <c r="AV8" s="11"/>
      <c r="AW8" s="11">
        <v>125</v>
      </c>
      <c r="AX8" s="11">
        <v>266</v>
      </c>
      <c r="AY8" s="11">
        <v>174</v>
      </c>
      <c r="AZ8" s="11">
        <v>141</v>
      </c>
      <c r="BA8" s="11">
        <v>75</v>
      </c>
      <c r="BB8" s="11"/>
      <c r="BC8" s="11">
        <v>279</v>
      </c>
      <c r="BD8" s="11">
        <v>363</v>
      </c>
      <c r="BE8" s="11">
        <v>69</v>
      </c>
      <c r="BF8" s="11"/>
      <c r="BG8" s="11">
        <v>558</v>
      </c>
      <c r="BH8" s="11">
        <v>58</v>
      </c>
      <c r="BI8" s="11">
        <v>164</v>
      </c>
    </row>
    <row r="9" spans="2:61" x14ac:dyDescent="0.3">
      <c r="B9" s="18" t="s">
        <v>249</v>
      </c>
      <c r="C9" s="17">
        <v>0.21594640863794401</v>
      </c>
      <c r="D9" s="17">
        <v>0.239917713016119</v>
      </c>
      <c r="E9" s="17">
        <v>0.19496526860570501</v>
      </c>
      <c r="F9" s="17"/>
      <c r="G9" s="17">
        <v>0.31700146968626403</v>
      </c>
      <c r="H9" s="17">
        <v>0.122924864006606</v>
      </c>
      <c r="I9" s="17"/>
      <c r="J9" s="17">
        <v>0.32133665643558401</v>
      </c>
      <c r="K9" s="17">
        <v>0.246310658287408</v>
      </c>
      <c r="L9" s="17">
        <v>0.18667783953390299</v>
      </c>
      <c r="M9" s="17">
        <v>0.180747126415604</v>
      </c>
      <c r="N9" s="17">
        <v>0.22755900128548601</v>
      </c>
      <c r="O9" s="17">
        <v>0.216496322531681</v>
      </c>
      <c r="P9" s="17">
        <v>0.13574272659582801</v>
      </c>
      <c r="Q9" s="17">
        <v>0.19197347266006601</v>
      </c>
      <c r="R9" s="17">
        <v>0.15792289885015301</v>
      </c>
      <c r="S9" s="17"/>
      <c r="T9" s="17">
        <v>0.34558305748039903</v>
      </c>
      <c r="U9" s="17">
        <v>0.12248601516492499</v>
      </c>
      <c r="V9" s="17"/>
      <c r="W9" s="17">
        <v>0.20653825324939001</v>
      </c>
      <c r="X9" s="17">
        <v>0.26740962069229002</v>
      </c>
      <c r="Y9" s="17"/>
      <c r="Z9" s="17">
        <v>0.19811207950969001</v>
      </c>
      <c r="AA9" s="17">
        <v>0.24717480319795801</v>
      </c>
      <c r="AB9" s="17"/>
      <c r="AC9" s="17">
        <v>0.208368598869451</v>
      </c>
      <c r="AD9" s="17">
        <v>0.25365755632265202</v>
      </c>
      <c r="AE9" s="17">
        <v>0</v>
      </c>
      <c r="AF9" s="17"/>
      <c r="AG9" s="17">
        <v>0.21254005478614099</v>
      </c>
      <c r="AH9" s="17">
        <v>0.22447155182471601</v>
      </c>
      <c r="AI9" s="17"/>
      <c r="AJ9" s="17">
        <v>0.26349893388099999</v>
      </c>
      <c r="AK9" s="17">
        <v>0.18587608058737001</v>
      </c>
      <c r="AL9" s="17"/>
      <c r="AM9" s="17">
        <v>0.192093422319184</v>
      </c>
      <c r="AN9" s="17">
        <v>0.22641295062168601</v>
      </c>
      <c r="AO9" s="17">
        <v>0.41996132453846802</v>
      </c>
      <c r="AP9" s="17"/>
      <c r="AQ9" s="17">
        <v>0.169793995684004</v>
      </c>
      <c r="AR9" s="17">
        <v>0.56153263208689497</v>
      </c>
      <c r="AS9" s="17">
        <v>0.233185198853117</v>
      </c>
      <c r="AT9" s="17">
        <v>0.38025943122174299</v>
      </c>
      <c r="AU9" s="17">
        <v>8.8931725939344605E-2</v>
      </c>
      <c r="AV9" s="17"/>
      <c r="AW9" s="17">
        <v>0.23104774248034701</v>
      </c>
      <c r="AX9" s="17">
        <v>0.28462417071659202</v>
      </c>
      <c r="AY9" s="17">
        <v>0.16531049773845599</v>
      </c>
      <c r="AZ9" s="17">
        <v>0.17223906935057701</v>
      </c>
      <c r="BA9" s="17">
        <v>0.14659495488843199</v>
      </c>
      <c r="BB9" s="17"/>
      <c r="BC9" s="17">
        <v>0.25242400521470498</v>
      </c>
      <c r="BD9" s="17">
        <v>0.19365473809190001</v>
      </c>
      <c r="BE9" s="17">
        <v>0.22174737947937201</v>
      </c>
      <c r="BF9" s="17"/>
      <c r="BG9" s="17">
        <v>0.26246046991417199</v>
      </c>
      <c r="BH9" s="17">
        <v>0.122681019555951</v>
      </c>
      <c r="BI9" s="17">
        <v>9.0907722802417698E-2</v>
      </c>
    </row>
    <row r="10" spans="2:61" ht="43.2" x14ac:dyDescent="0.3">
      <c r="B10" s="18" t="s">
        <v>250</v>
      </c>
      <c r="C10" s="17">
        <v>0.76968850870720396</v>
      </c>
      <c r="D10" s="17">
        <v>0.75106438418666799</v>
      </c>
      <c r="E10" s="17">
        <v>0.78582848386673798</v>
      </c>
      <c r="F10" s="17"/>
      <c r="G10" s="17">
        <v>0.66595455886149202</v>
      </c>
      <c r="H10" s="17">
        <v>0.86500862034430004</v>
      </c>
      <c r="I10" s="17"/>
      <c r="J10" s="17">
        <v>0.67866334356441604</v>
      </c>
      <c r="K10" s="17">
        <v>0.72795375220411696</v>
      </c>
      <c r="L10" s="17">
        <v>0.81332216046609696</v>
      </c>
      <c r="M10" s="17">
        <v>0.81925287358439602</v>
      </c>
      <c r="N10" s="17">
        <v>0.738551324024457</v>
      </c>
      <c r="O10" s="17">
        <v>0.78350367746831895</v>
      </c>
      <c r="P10" s="17">
        <v>0.85114042110645005</v>
      </c>
      <c r="Q10" s="17">
        <v>0.76873524880010702</v>
      </c>
      <c r="R10" s="17">
        <v>0.81386796502566905</v>
      </c>
      <c r="S10" s="17"/>
      <c r="T10" s="17">
        <v>0.64129213898115001</v>
      </c>
      <c r="U10" s="17">
        <v>0.86225473393944896</v>
      </c>
      <c r="V10" s="17"/>
      <c r="W10" s="17">
        <v>0.77647053711317504</v>
      </c>
      <c r="X10" s="17">
        <v>0.73259037930770998</v>
      </c>
      <c r="Y10" s="17"/>
      <c r="Z10" s="17">
        <v>0.79018552616264204</v>
      </c>
      <c r="AA10" s="17">
        <v>0.73396080365776695</v>
      </c>
      <c r="AB10" s="17"/>
      <c r="AC10" s="17">
        <v>0.77859082165050497</v>
      </c>
      <c r="AD10" s="17">
        <v>0.72538593997077105</v>
      </c>
      <c r="AE10" s="17">
        <v>0</v>
      </c>
      <c r="AF10" s="17"/>
      <c r="AG10" s="17">
        <v>0.77388878290487895</v>
      </c>
      <c r="AH10" s="17">
        <v>0.75908039002398597</v>
      </c>
      <c r="AI10" s="17"/>
      <c r="AJ10" s="17">
        <v>0.72348702193598002</v>
      </c>
      <c r="AK10" s="17">
        <v>0.79858631633052701</v>
      </c>
      <c r="AL10" s="17"/>
      <c r="AM10" s="17">
        <v>0.796215167935023</v>
      </c>
      <c r="AN10" s="17">
        <v>0.68173845866819005</v>
      </c>
      <c r="AO10" s="17">
        <v>0.56968878738026996</v>
      </c>
      <c r="AP10" s="17"/>
      <c r="AQ10" s="17">
        <v>0.81947255919500706</v>
      </c>
      <c r="AR10" s="17">
        <v>0.43846736791310498</v>
      </c>
      <c r="AS10" s="17">
        <v>0.75331012337665504</v>
      </c>
      <c r="AT10" s="17">
        <v>0.60648818470710697</v>
      </c>
      <c r="AU10" s="17">
        <v>0.86074986390710995</v>
      </c>
      <c r="AV10" s="17"/>
      <c r="AW10" s="17">
        <v>0.76895225751965302</v>
      </c>
      <c r="AX10" s="17">
        <v>0.70546312721584303</v>
      </c>
      <c r="AY10" s="17">
        <v>0.80677472395690297</v>
      </c>
      <c r="AZ10" s="17">
        <v>0.81573277582076098</v>
      </c>
      <c r="BA10" s="17">
        <v>0.82631197512935295</v>
      </c>
      <c r="BB10" s="17"/>
      <c r="BC10" s="17">
        <v>0.74098290457302896</v>
      </c>
      <c r="BD10" s="17">
        <v>0.78342841989613499</v>
      </c>
      <c r="BE10" s="17">
        <v>0.76315760609454797</v>
      </c>
      <c r="BF10" s="17"/>
      <c r="BG10" s="17">
        <v>0.72520796651575803</v>
      </c>
      <c r="BH10" s="17">
        <v>0.84612425171485095</v>
      </c>
      <c r="BI10" s="17">
        <v>0.89374668358260101</v>
      </c>
    </row>
    <row r="11" spans="2:61" x14ac:dyDescent="0.3">
      <c r="B11" s="18" t="s">
        <v>89</v>
      </c>
      <c r="C11" s="17">
        <v>9.1627765014303895E-3</v>
      </c>
      <c r="D11" s="17">
        <v>5.6125004534613504E-3</v>
      </c>
      <c r="E11" s="17">
        <v>1.23761170972482E-2</v>
      </c>
      <c r="F11" s="17"/>
      <c r="G11" s="17">
        <v>1.21412443107546E-2</v>
      </c>
      <c r="H11" s="17">
        <v>6.5398632990206597E-3</v>
      </c>
      <c r="I11" s="17"/>
      <c r="J11" s="17">
        <v>0</v>
      </c>
      <c r="K11" s="17">
        <v>1.61653036289044E-2</v>
      </c>
      <c r="L11" s="17">
        <v>0</v>
      </c>
      <c r="M11" s="17">
        <v>0</v>
      </c>
      <c r="N11" s="17">
        <v>3.3889674690056902E-2</v>
      </c>
      <c r="O11" s="17">
        <v>0</v>
      </c>
      <c r="P11" s="17">
        <v>1.31168522977214E-2</v>
      </c>
      <c r="Q11" s="17">
        <v>1.96456392699133E-2</v>
      </c>
      <c r="R11" s="17">
        <v>8.5004975228173303E-3</v>
      </c>
      <c r="S11" s="17"/>
      <c r="T11" s="17">
        <v>1.0600320237040699E-2</v>
      </c>
      <c r="U11" s="17">
        <v>8.1263920810950106E-3</v>
      </c>
      <c r="V11" s="17"/>
      <c r="W11" s="17">
        <v>1.0837853156673301E-2</v>
      </c>
      <c r="X11" s="17">
        <v>0</v>
      </c>
      <c r="Y11" s="17"/>
      <c r="Z11" s="17">
        <v>9.1029508405933799E-3</v>
      </c>
      <c r="AA11" s="17">
        <v>9.3445380838710502E-3</v>
      </c>
      <c r="AB11" s="17"/>
      <c r="AC11" s="17">
        <v>6.7929037526794503E-3</v>
      </c>
      <c r="AD11" s="17">
        <v>2.0956503706577301E-2</v>
      </c>
      <c r="AE11" s="17">
        <v>0</v>
      </c>
      <c r="AF11" s="17"/>
      <c r="AG11" s="17">
        <v>4.5829178717045E-3</v>
      </c>
      <c r="AH11" s="17">
        <v>1.64480581512986E-2</v>
      </c>
      <c r="AI11" s="17"/>
      <c r="AJ11" s="17">
        <v>3.3942969431466699E-3</v>
      </c>
      <c r="AK11" s="17">
        <v>1.33593189768462E-2</v>
      </c>
      <c r="AL11" s="17"/>
      <c r="AM11" s="17">
        <v>6.7563174801572E-3</v>
      </c>
      <c r="AN11" s="17">
        <v>0</v>
      </c>
      <c r="AO11" s="17">
        <v>1.0349888081262901E-2</v>
      </c>
      <c r="AP11" s="17"/>
      <c r="AQ11" s="17">
        <v>1.07334451209894E-2</v>
      </c>
      <c r="AR11" s="17">
        <v>0</v>
      </c>
      <c r="AS11" s="17">
        <v>0</v>
      </c>
      <c r="AT11" s="17">
        <v>1.32523840711497E-2</v>
      </c>
      <c r="AU11" s="17">
        <v>3.2868625300582099E-2</v>
      </c>
      <c r="AV11" s="17"/>
      <c r="AW11" s="17">
        <v>0</v>
      </c>
      <c r="AX11" s="17">
        <v>6.81052849820843E-3</v>
      </c>
      <c r="AY11" s="17">
        <v>1.4985234650983901E-2</v>
      </c>
      <c r="AZ11" s="17">
        <v>1.20281548286621E-2</v>
      </c>
      <c r="BA11" s="17">
        <v>1.38726951291725E-2</v>
      </c>
      <c r="BB11" s="17"/>
      <c r="BC11" s="17">
        <v>3.0533972393194898E-3</v>
      </c>
      <c r="BD11" s="17">
        <v>1.44690151649108E-2</v>
      </c>
      <c r="BE11" s="17">
        <v>1.5095014426080199E-2</v>
      </c>
      <c r="BF11" s="17"/>
      <c r="BG11" s="17">
        <v>6.8295834713043299E-3</v>
      </c>
      <c r="BH11" s="17">
        <v>1.40947786999481E-2</v>
      </c>
      <c r="BI11" s="17">
        <v>1.53455936149813E-2</v>
      </c>
    </row>
    <row r="12" spans="2:61" x14ac:dyDescent="0.3">
      <c r="B12" s="18" t="s">
        <v>108</v>
      </c>
      <c r="C12" s="19">
        <v>5.2023061534217201E-3</v>
      </c>
      <c r="D12" s="19">
        <v>3.4054023437510299E-3</v>
      </c>
      <c r="E12" s="19">
        <v>6.8301304303088504E-3</v>
      </c>
      <c r="F12" s="19"/>
      <c r="G12" s="19">
        <v>4.9027271414903402E-3</v>
      </c>
      <c r="H12" s="19">
        <v>5.5266523500732802E-3</v>
      </c>
      <c r="I12" s="19"/>
      <c r="J12" s="19">
        <v>0</v>
      </c>
      <c r="K12" s="19">
        <v>9.5702858795713702E-3</v>
      </c>
      <c r="L12" s="19">
        <v>0</v>
      </c>
      <c r="M12" s="19">
        <v>0</v>
      </c>
      <c r="N12" s="19">
        <v>0</v>
      </c>
      <c r="O12" s="19">
        <v>0</v>
      </c>
      <c r="P12" s="19">
        <v>0</v>
      </c>
      <c r="Q12" s="19">
        <v>1.96456392699133E-2</v>
      </c>
      <c r="R12" s="19">
        <v>1.9708638601359799E-2</v>
      </c>
      <c r="S12" s="19"/>
      <c r="T12" s="19">
        <v>2.5244833014106001E-3</v>
      </c>
      <c r="U12" s="19">
        <v>7.1328588145303101E-3</v>
      </c>
      <c r="V12" s="19"/>
      <c r="W12" s="19">
        <v>6.1533564807611102E-3</v>
      </c>
      <c r="X12" s="19">
        <v>0</v>
      </c>
      <c r="Y12" s="19"/>
      <c r="Z12" s="19">
        <v>2.5994434870754502E-3</v>
      </c>
      <c r="AA12" s="19">
        <v>9.5198550604037695E-3</v>
      </c>
      <c r="AB12" s="19"/>
      <c r="AC12" s="19">
        <v>6.2476757273654997E-3</v>
      </c>
      <c r="AD12" s="19">
        <v>0</v>
      </c>
      <c r="AE12" s="19">
        <v>0</v>
      </c>
      <c r="AF12" s="19"/>
      <c r="AG12" s="19">
        <v>8.9882444372748095E-3</v>
      </c>
      <c r="AH12" s="19">
        <v>0</v>
      </c>
      <c r="AI12" s="19"/>
      <c r="AJ12" s="19">
        <v>9.6197472398732494E-3</v>
      </c>
      <c r="AK12" s="19">
        <v>2.17828410525686E-3</v>
      </c>
      <c r="AL12" s="19"/>
      <c r="AM12" s="19">
        <v>4.9350922656358504E-3</v>
      </c>
      <c r="AN12" s="19">
        <v>9.1848590710123496E-2</v>
      </c>
      <c r="AO12" s="19">
        <v>0</v>
      </c>
      <c r="AP12" s="19"/>
      <c r="AQ12" s="19">
        <v>0</v>
      </c>
      <c r="AR12" s="19">
        <v>0</v>
      </c>
      <c r="AS12" s="19">
        <v>1.3504677770228001E-2</v>
      </c>
      <c r="AT12" s="19">
        <v>0</v>
      </c>
      <c r="AU12" s="19">
        <v>1.74497848529632E-2</v>
      </c>
      <c r="AV12" s="19"/>
      <c r="AW12" s="19">
        <v>0</v>
      </c>
      <c r="AX12" s="19">
        <v>3.1021735693563001E-3</v>
      </c>
      <c r="AY12" s="19">
        <v>1.2929543653657E-2</v>
      </c>
      <c r="AZ12" s="19">
        <v>0</v>
      </c>
      <c r="BA12" s="19">
        <v>1.3220374853042E-2</v>
      </c>
      <c r="BB12" s="19"/>
      <c r="BC12" s="19">
        <v>3.5396929729468599E-3</v>
      </c>
      <c r="BD12" s="19">
        <v>8.4478268470535803E-3</v>
      </c>
      <c r="BE12" s="19">
        <v>0</v>
      </c>
      <c r="BF12" s="19"/>
      <c r="BG12" s="19">
        <v>5.5019800987657196E-3</v>
      </c>
      <c r="BH12" s="19">
        <v>1.7099950029249699E-2</v>
      </c>
      <c r="BI12" s="19">
        <v>0</v>
      </c>
    </row>
    <row r="13" spans="2:61" x14ac:dyDescent="0.3">
      <c r="B13" s="16" t="s">
        <v>418</v>
      </c>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I24"/>
  <sheetViews>
    <sheetView showGridLines="0" workbookViewId="0">
      <pane xSplit="2" topLeftCell="C1" activePane="topRight" state="frozen"/>
      <selection pane="topRight" activeCell="H9" sqref="H9:H12"/>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781</v>
      </c>
      <c r="D7" s="10">
        <v>328</v>
      </c>
      <c r="E7" s="10">
        <v>452</v>
      </c>
      <c r="F7" s="10"/>
      <c r="G7" s="10">
        <v>374</v>
      </c>
      <c r="H7" s="10">
        <v>403</v>
      </c>
      <c r="I7" s="10"/>
      <c r="J7" s="10">
        <v>90</v>
      </c>
      <c r="K7" s="10">
        <v>121</v>
      </c>
      <c r="L7" s="10">
        <v>82</v>
      </c>
      <c r="M7" s="10">
        <v>81</v>
      </c>
      <c r="N7" s="10">
        <v>89</v>
      </c>
      <c r="O7" s="10">
        <v>99</v>
      </c>
      <c r="P7" s="10">
        <v>75</v>
      </c>
      <c r="Q7" s="10">
        <v>43</v>
      </c>
      <c r="R7" s="10">
        <v>101</v>
      </c>
      <c r="S7" s="10"/>
      <c r="T7" s="10">
        <v>340</v>
      </c>
      <c r="U7" s="10">
        <v>441</v>
      </c>
      <c r="V7" s="10"/>
      <c r="W7" s="10">
        <v>663</v>
      </c>
      <c r="X7" s="10">
        <v>118</v>
      </c>
      <c r="Y7" s="10"/>
      <c r="Z7" s="10">
        <v>476</v>
      </c>
      <c r="AA7" s="10">
        <v>302</v>
      </c>
      <c r="AB7" s="10"/>
      <c r="AC7" s="10">
        <v>653</v>
      </c>
      <c r="AD7" s="10">
        <v>128</v>
      </c>
      <c r="AE7" s="10">
        <v>0</v>
      </c>
      <c r="AF7" s="10"/>
      <c r="AG7" s="10">
        <v>449</v>
      </c>
      <c r="AH7" s="10">
        <v>312</v>
      </c>
      <c r="AI7" s="10"/>
      <c r="AJ7" s="10">
        <v>314</v>
      </c>
      <c r="AK7" s="10">
        <v>461</v>
      </c>
      <c r="AL7" s="10"/>
      <c r="AM7" s="10">
        <v>623</v>
      </c>
      <c r="AN7" s="10">
        <v>12</v>
      </c>
      <c r="AO7" s="10">
        <v>103</v>
      </c>
      <c r="AP7" s="10"/>
      <c r="AQ7" s="10">
        <v>396</v>
      </c>
      <c r="AR7" s="10">
        <v>22</v>
      </c>
      <c r="AS7" s="10">
        <v>224</v>
      </c>
      <c r="AT7" s="10">
        <v>81</v>
      </c>
      <c r="AU7" s="10">
        <v>58</v>
      </c>
      <c r="AV7" s="10"/>
      <c r="AW7" s="10">
        <v>124</v>
      </c>
      <c r="AX7" s="10">
        <v>264</v>
      </c>
      <c r="AY7" s="10">
        <v>178</v>
      </c>
      <c r="AZ7" s="10">
        <v>138</v>
      </c>
      <c r="BA7" s="10">
        <v>77</v>
      </c>
      <c r="BB7" s="10"/>
      <c r="BC7" s="10">
        <v>278</v>
      </c>
      <c r="BD7" s="10">
        <v>368</v>
      </c>
      <c r="BE7" s="10">
        <v>70</v>
      </c>
      <c r="BF7" s="10"/>
      <c r="BG7" s="10">
        <v>553</v>
      </c>
      <c r="BH7" s="10">
        <v>59</v>
      </c>
      <c r="BI7" s="10">
        <v>169</v>
      </c>
    </row>
    <row r="8" spans="2:61" ht="30" customHeight="1" x14ac:dyDescent="0.3">
      <c r="B8" s="11" t="s">
        <v>20</v>
      </c>
      <c r="C8" s="11">
        <v>780</v>
      </c>
      <c r="D8" s="11">
        <v>369</v>
      </c>
      <c r="E8" s="11">
        <v>410</v>
      </c>
      <c r="F8" s="11"/>
      <c r="G8" s="11">
        <v>370</v>
      </c>
      <c r="H8" s="11">
        <v>406</v>
      </c>
      <c r="I8" s="11"/>
      <c r="J8" s="11">
        <v>118</v>
      </c>
      <c r="K8" s="11">
        <v>131</v>
      </c>
      <c r="L8" s="11">
        <v>81</v>
      </c>
      <c r="M8" s="11">
        <v>85</v>
      </c>
      <c r="N8" s="11">
        <v>74</v>
      </c>
      <c r="O8" s="11">
        <v>85</v>
      </c>
      <c r="P8" s="11">
        <v>64</v>
      </c>
      <c r="Q8" s="11">
        <v>42</v>
      </c>
      <c r="R8" s="11">
        <v>100</v>
      </c>
      <c r="S8" s="11"/>
      <c r="T8" s="11">
        <v>327</v>
      </c>
      <c r="U8" s="11">
        <v>453</v>
      </c>
      <c r="V8" s="11"/>
      <c r="W8" s="11">
        <v>659</v>
      </c>
      <c r="X8" s="11">
        <v>121</v>
      </c>
      <c r="Y8" s="11"/>
      <c r="Z8" s="11">
        <v>483</v>
      </c>
      <c r="AA8" s="11">
        <v>294</v>
      </c>
      <c r="AB8" s="11"/>
      <c r="AC8" s="11">
        <v>649</v>
      </c>
      <c r="AD8" s="11">
        <v>130</v>
      </c>
      <c r="AE8" s="11">
        <v>0</v>
      </c>
      <c r="AF8" s="11"/>
      <c r="AG8" s="11">
        <v>451</v>
      </c>
      <c r="AH8" s="11">
        <v>309</v>
      </c>
      <c r="AI8" s="11"/>
      <c r="AJ8" s="11">
        <v>319</v>
      </c>
      <c r="AK8" s="11">
        <v>454</v>
      </c>
      <c r="AL8" s="11"/>
      <c r="AM8" s="11">
        <v>622</v>
      </c>
      <c r="AN8" s="11">
        <v>11</v>
      </c>
      <c r="AO8" s="11">
        <v>105</v>
      </c>
      <c r="AP8" s="11"/>
      <c r="AQ8" s="11">
        <v>391</v>
      </c>
      <c r="AR8" s="11">
        <v>23</v>
      </c>
      <c r="AS8" s="11">
        <v>227</v>
      </c>
      <c r="AT8" s="11">
        <v>82</v>
      </c>
      <c r="AU8" s="11">
        <v>57</v>
      </c>
      <c r="AV8" s="11"/>
      <c r="AW8" s="11">
        <v>125</v>
      </c>
      <c r="AX8" s="11">
        <v>266</v>
      </c>
      <c r="AY8" s="11">
        <v>174</v>
      </c>
      <c r="AZ8" s="11">
        <v>141</v>
      </c>
      <c r="BA8" s="11">
        <v>75</v>
      </c>
      <c r="BB8" s="11"/>
      <c r="BC8" s="11">
        <v>279</v>
      </c>
      <c r="BD8" s="11">
        <v>363</v>
      </c>
      <c r="BE8" s="11">
        <v>69</v>
      </c>
      <c r="BF8" s="11"/>
      <c r="BG8" s="11">
        <v>558</v>
      </c>
      <c r="BH8" s="11">
        <v>58</v>
      </c>
      <c r="BI8" s="11">
        <v>164</v>
      </c>
    </row>
    <row r="9" spans="2:61" x14ac:dyDescent="0.3">
      <c r="B9" s="18" t="s">
        <v>252</v>
      </c>
      <c r="C9" s="17">
        <v>6.4087298795402495E-2</v>
      </c>
      <c r="D9" s="17">
        <v>8.4683833871560504E-2</v>
      </c>
      <c r="E9" s="17">
        <v>4.5747286411771601E-2</v>
      </c>
      <c r="F9" s="17"/>
      <c r="G9" s="17">
        <v>7.7317857595100195E-2</v>
      </c>
      <c r="H9" s="17">
        <v>5.2667284016239699E-2</v>
      </c>
      <c r="I9" s="17"/>
      <c r="J9" s="17">
        <v>8.2651255088520906E-2</v>
      </c>
      <c r="K9" s="17">
        <v>6.79821502833967E-2</v>
      </c>
      <c r="L9" s="17">
        <v>6.17697124885054E-2</v>
      </c>
      <c r="M9" s="17">
        <v>7.54010078592562E-2</v>
      </c>
      <c r="N9" s="17">
        <v>6.4112501030428107E-2</v>
      </c>
      <c r="O9" s="17">
        <v>4.8530833255510601E-2</v>
      </c>
      <c r="P9" s="17">
        <v>4.9436549325837797E-2</v>
      </c>
      <c r="Q9" s="17">
        <v>6.6846688133896104E-2</v>
      </c>
      <c r="R9" s="17">
        <v>5.0847730797028798E-2</v>
      </c>
      <c r="S9" s="17"/>
      <c r="T9" s="17">
        <v>8.6521053917656396E-2</v>
      </c>
      <c r="U9" s="17">
        <v>4.7913881790838997E-2</v>
      </c>
      <c r="V9" s="17"/>
      <c r="W9" s="17">
        <v>5.1887371701910601E-2</v>
      </c>
      <c r="X9" s="17">
        <v>0.130821680736392</v>
      </c>
      <c r="Y9" s="17"/>
      <c r="Z9" s="17">
        <v>7.21872989573379E-2</v>
      </c>
      <c r="AA9" s="17">
        <v>5.13838387106655E-2</v>
      </c>
      <c r="AB9" s="17"/>
      <c r="AC9" s="17">
        <v>6.5762229658603399E-2</v>
      </c>
      <c r="AD9" s="17">
        <v>5.5751966150017603E-2</v>
      </c>
      <c r="AE9" s="17">
        <v>0</v>
      </c>
      <c r="AF9" s="17"/>
      <c r="AG9" s="17">
        <v>5.8833624210466201E-2</v>
      </c>
      <c r="AH9" s="17">
        <v>6.8260473688005294E-2</v>
      </c>
      <c r="AI9" s="17"/>
      <c r="AJ9" s="17">
        <v>8.0981978859673204E-2</v>
      </c>
      <c r="AK9" s="17">
        <v>4.9725917960659102E-2</v>
      </c>
      <c r="AL9" s="17"/>
      <c r="AM9" s="17">
        <v>6.4513933943028595E-2</v>
      </c>
      <c r="AN9" s="17">
        <v>0</v>
      </c>
      <c r="AO9" s="17">
        <v>6.11427356513672E-2</v>
      </c>
      <c r="AP9" s="17"/>
      <c r="AQ9" s="17">
        <v>5.1036061391486399E-2</v>
      </c>
      <c r="AR9" s="17">
        <v>3.06793367097693E-2</v>
      </c>
      <c r="AS9" s="17">
        <v>8.8629993968267706E-2</v>
      </c>
      <c r="AT9" s="17">
        <v>6.9685812887765597E-2</v>
      </c>
      <c r="AU9" s="17">
        <v>6.1254865041211901E-2</v>
      </c>
      <c r="AV9" s="17"/>
      <c r="AW9" s="17">
        <v>6.1692386198007203E-2</v>
      </c>
      <c r="AX9" s="17">
        <v>6.2696061618782203E-2</v>
      </c>
      <c r="AY9" s="17">
        <v>5.72280212040873E-2</v>
      </c>
      <c r="AZ9" s="17">
        <v>3.6022803771609997E-2</v>
      </c>
      <c r="BA9" s="17">
        <v>0.14189789529181099</v>
      </c>
      <c r="BB9" s="17"/>
      <c r="BC9" s="17">
        <v>8.5885720312554495E-2</v>
      </c>
      <c r="BD9" s="17">
        <v>4.8695295391993902E-2</v>
      </c>
      <c r="BE9" s="17">
        <v>3.9879247812210701E-2</v>
      </c>
      <c r="BF9" s="17"/>
      <c r="BG9" s="17">
        <v>7.5631069540410906E-2</v>
      </c>
      <c r="BH9" s="17">
        <v>2.35774010224876E-2</v>
      </c>
      <c r="BI9" s="17">
        <v>3.9163553288378297E-2</v>
      </c>
    </row>
    <row r="10" spans="2:61" x14ac:dyDescent="0.3">
      <c r="B10" s="18" t="s">
        <v>253</v>
      </c>
      <c r="C10" s="17">
        <v>0.129266998887444</v>
      </c>
      <c r="D10" s="17">
        <v>0.15535719311510399</v>
      </c>
      <c r="E10" s="17">
        <v>0.106158994071507</v>
      </c>
      <c r="F10" s="17"/>
      <c r="G10" s="17">
        <v>0.158222532052713</v>
      </c>
      <c r="H10" s="17">
        <v>0.104165274666527</v>
      </c>
      <c r="I10" s="17"/>
      <c r="J10" s="17">
        <v>0.22928850915493201</v>
      </c>
      <c r="K10" s="17">
        <v>0.137044007621164</v>
      </c>
      <c r="L10" s="17">
        <v>7.1773823185044494E-2</v>
      </c>
      <c r="M10" s="17">
        <v>8.6456821405791501E-2</v>
      </c>
      <c r="N10" s="17">
        <v>8.8805748347792896E-2</v>
      </c>
      <c r="O10" s="17">
        <v>0.15379232510303401</v>
      </c>
      <c r="P10" s="17">
        <v>9.0506768295246107E-2</v>
      </c>
      <c r="Q10" s="17">
        <v>0.120643864487103</v>
      </c>
      <c r="R10" s="17">
        <v>0.121275153611342</v>
      </c>
      <c r="S10" s="17"/>
      <c r="T10" s="17">
        <v>0.186618624140622</v>
      </c>
      <c r="U10" s="17">
        <v>8.7919852765261097E-2</v>
      </c>
      <c r="V10" s="17"/>
      <c r="W10" s="17">
        <v>0.11272329962694499</v>
      </c>
      <c r="X10" s="17">
        <v>0.21976209256353099</v>
      </c>
      <c r="Y10" s="17"/>
      <c r="Z10" s="17">
        <v>0.135586210644983</v>
      </c>
      <c r="AA10" s="17">
        <v>0.120079779425973</v>
      </c>
      <c r="AB10" s="17"/>
      <c r="AC10" s="17">
        <v>0.123378189802309</v>
      </c>
      <c r="AD10" s="17">
        <v>0.158572795137426</v>
      </c>
      <c r="AE10" s="17">
        <v>0</v>
      </c>
      <c r="AF10" s="17"/>
      <c r="AG10" s="17">
        <v>0.128871695762658</v>
      </c>
      <c r="AH10" s="17">
        <v>0.134810254445622</v>
      </c>
      <c r="AI10" s="17"/>
      <c r="AJ10" s="17">
        <v>0.15857180616876901</v>
      </c>
      <c r="AK10" s="17">
        <v>0.110676630337704</v>
      </c>
      <c r="AL10" s="17"/>
      <c r="AM10" s="17">
        <v>0.11119507178188601</v>
      </c>
      <c r="AN10" s="17">
        <v>0.158846455469695</v>
      </c>
      <c r="AO10" s="17">
        <v>0.251071462096285</v>
      </c>
      <c r="AP10" s="17"/>
      <c r="AQ10" s="17">
        <v>0.106155128815835</v>
      </c>
      <c r="AR10" s="17">
        <v>0.17847654381237099</v>
      </c>
      <c r="AS10" s="17">
        <v>0.1214282840361</v>
      </c>
      <c r="AT10" s="17">
        <v>0.27142979423967101</v>
      </c>
      <c r="AU10" s="17">
        <v>9.5458437915821301E-2</v>
      </c>
      <c r="AV10" s="17"/>
      <c r="AW10" s="17">
        <v>0.20433274905090801</v>
      </c>
      <c r="AX10" s="17">
        <v>0.16468736952192101</v>
      </c>
      <c r="AY10" s="17">
        <v>7.1604291378279894E-2</v>
      </c>
      <c r="AZ10" s="17">
        <v>8.6464235017011101E-2</v>
      </c>
      <c r="BA10" s="17">
        <v>9.2853979749690604E-2</v>
      </c>
      <c r="BB10" s="17"/>
      <c r="BC10" s="17">
        <v>0.16034939484462199</v>
      </c>
      <c r="BD10" s="17">
        <v>0.12234157383911801</v>
      </c>
      <c r="BE10" s="17">
        <v>0.12659010209160201</v>
      </c>
      <c r="BF10" s="17"/>
      <c r="BG10" s="17">
        <v>0.14509005727872301</v>
      </c>
      <c r="BH10" s="17">
        <v>0.109306735510033</v>
      </c>
      <c r="BI10" s="17">
        <v>8.2592355312075594E-2</v>
      </c>
    </row>
    <row r="11" spans="2:61" x14ac:dyDescent="0.3">
      <c r="B11" s="18" t="s">
        <v>254</v>
      </c>
      <c r="C11" s="17">
        <v>0.142122989774007</v>
      </c>
      <c r="D11" s="17">
        <v>0.16513517440501899</v>
      </c>
      <c r="E11" s="17">
        <v>0.119239162834131</v>
      </c>
      <c r="F11" s="17"/>
      <c r="G11" s="17">
        <v>0.16436518488898499</v>
      </c>
      <c r="H11" s="17">
        <v>0.118015410622808</v>
      </c>
      <c r="I11" s="17"/>
      <c r="J11" s="17">
        <v>0.227923502118308</v>
      </c>
      <c r="K11" s="17">
        <v>9.5488782121324098E-2</v>
      </c>
      <c r="L11" s="17">
        <v>0.11404213341696499</v>
      </c>
      <c r="M11" s="17">
        <v>0.212790591741994</v>
      </c>
      <c r="N11" s="17">
        <v>0.13189185041054199</v>
      </c>
      <c r="O11" s="17">
        <v>8.2084174626303297E-2</v>
      </c>
      <c r="P11" s="17">
        <v>0.14610602476752799</v>
      </c>
      <c r="Q11" s="17">
        <v>0.107614715507621</v>
      </c>
      <c r="R11" s="17">
        <v>0.13526680722876699</v>
      </c>
      <c r="S11" s="17"/>
      <c r="T11" s="17">
        <v>0.18489521689025501</v>
      </c>
      <c r="U11" s="17">
        <v>0.111286731573133</v>
      </c>
      <c r="V11" s="17"/>
      <c r="W11" s="17">
        <v>0.13883858569067301</v>
      </c>
      <c r="X11" s="17">
        <v>0.16008889029669601</v>
      </c>
      <c r="Y11" s="17"/>
      <c r="Z11" s="17">
        <v>0.138982704447737</v>
      </c>
      <c r="AA11" s="17">
        <v>0.14857167937146201</v>
      </c>
      <c r="AB11" s="17"/>
      <c r="AC11" s="17">
        <v>0.132862116258916</v>
      </c>
      <c r="AD11" s="17">
        <v>0.18820994358868401</v>
      </c>
      <c r="AE11" s="17">
        <v>0</v>
      </c>
      <c r="AF11" s="17"/>
      <c r="AG11" s="17">
        <v>0.14691697832862299</v>
      </c>
      <c r="AH11" s="17">
        <v>0.13862586175365199</v>
      </c>
      <c r="AI11" s="17"/>
      <c r="AJ11" s="17">
        <v>0.143763340965083</v>
      </c>
      <c r="AK11" s="17">
        <v>0.14317590300840899</v>
      </c>
      <c r="AL11" s="17"/>
      <c r="AM11" s="17">
        <v>0.14429270239199801</v>
      </c>
      <c r="AN11" s="17">
        <v>7.5706979128412302E-2</v>
      </c>
      <c r="AO11" s="17">
        <v>0.13432509874165299</v>
      </c>
      <c r="AP11" s="17"/>
      <c r="AQ11" s="17">
        <v>0.14069581284117799</v>
      </c>
      <c r="AR11" s="17">
        <v>0.246783369143594</v>
      </c>
      <c r="AS11" s="17">
        <v>0.152502179796103</v>
      </c>
      <c r="AT11" s="17">
        <v>0.102787590673121</v>
      </c>
      <c r="AU11" s="17">
        <v>0.12475402302226</v>
      </c>
      <c r="AV11" s="17"/>
      <c r="AW11" s="17">
        <v>0.193995840209813</v>
      </c>
      <c r="AX11" s="17">
        <v>0.16898646792057201</v>
      </c>
      <c r="AY11" s="17">
        <v>0.140170824571861</v>
      </c>
      <c r="AZ11" s="17">
        <v>5.9478659304722202E-2</v>
      </c>
      <c r="BA11" s="17">
        <v>0.12066590241314901</v>
      </c>
      <c r="BB11" s="17"/>
      <c r="BC11" s="17">
        <v>0.168885977198934</v>
      </c>
      <c r="BD11" s="17">
        <v>0.15148205859082201</v>
      </c>
      <c r="BE11" s="17">
        <v>3.6889305345543397E-2</v>
      </c>
      <c r="BF11" s="17"/>
      <c r="BG11" s="17">
        <v>0.17872928233465499</v>
      </c>
      <c r="BH11" s="17">
        <v>3.1240558450280599E-2</v>
      </c>
      <c r="BI11" s="17">
        <v>5.6904078676941403E-2</v>
      </c>
    </row>
    <row r="12" spans="2:61" x14ac:dyDescent="0.3">
      <c r="B12" s="18" t="s">
        <v>255</v>
      </c>
      <c r="C12" s="17">
        <v>0.164673865764321</v>
      </c>
      <c r="D12" s="17">
        <v>0.19261656317358</v>
      </c>
      <c r="E12" s="17">
        <v>0.13999262600910301</v>
      </c>
      <c r="F12" s="17"/>
      <c r="G12" s="17">
        <v>0.193352419216824</v>
      </c>
      <c r="H12" s="17">
        <v>0.14017444427577799</v>
      </c>
      <c r="I12" s="17"/>
      <c r="J12" s="17">
        <v>0.154968368964364</v>
      </c>
      <c r="K12" s="17">
        <v>0.236034992765593</v>
      </c>
      <c r="L12" s="17">
        <v>0.12513271794518899</v>
      </c>
      <c r="M12" s="17">
        <v>0.14604439392063501</v>
      </c>
      <c r="N12" s="17">
        <v>0.138589340000077</v>
      </c>
      <c r="O12" s="17">
        <v>0.142517126686275</v>
      </c>
      <c r="P12" s="17">
        <v>0.14029832100041401</v>
      </c>
      <c r="Q12" s="17">
        <v>0.25154684908606501</v>
      </c>
      <c r="R12" s="17">
        <v>0.14754456916122199</v>
      </c>
      <c r="S12" s="17"/>
      <c r="T12" s="17">
        <v>0.17764087350438501</v>
      </c>
      <c r="U12" s="17">
        <v>0.15532541641473199</v>
      </c>
      <c r="V12" s="17"/>
      <c r="W12" s="17">
        <v>0.16907884221144501</v>
      </c>
      <c r="X12" s="17">
        <v>0.140578362700189</v>
      </c>
      <c r="Y12" s="17"/>
      <c r="Z12" s="17">
        <v>0.16603692395974401</v>
      </c>
      <c r="AA12" s="17">
        <v>0.16105254686559101</v>
      </c>
      <c r="AB12" s="17"/>
      <c r="AC12" s="17">
        <v>0.16792358815667799</v>
      </c>
      <c r="AD12" s="17">
        <v>0.14850154621335801</v>
      </c>
      <c r="AE12" s="17">
        <v>0</v>
      </c>
      <c r="AF12" s="17"/>
      <c r="AG12" s="17">
        <v>0.165504857895105</v>
      </c>
      <c r="AH12" s="17">
        <v>0.162024104076055</v>
      </c>
      <c r="AI12" s="17"/>
      <c r="AJ12" s="17">
        <v>0.18597825861668499</v>
      </c>
      <c r="AK12" s="17">
        <v>0.144769119440047</v>
      </c>
      <c r="AL12" s="17"/>
      <c r="AM12" s="17">
        <v>0.166365320200689</v>
      </c>
      <c r="AN12" s="17">
        <v>0.26333371969098901</v>
      </c>
      <c r="AO12" s="17">
        <v>0.16346837450209201</v>
      </c>
      <c r="AP12" s="17"/>
      <c r="AQ12" s="17">
        <v>0.139528468773051</v>
      </c>
      <c r="AR12" s="17">
        <v>0.239274815351119</v>
      </c>
      <c r="AS12" s="17">
        <v>0.20548340203374299</v>
      </c>
      <c r="AT12" s="17">
        <v>0.142209411231734</v>
      </c>
      <c r="AU12" s="17">
        <v>0.17694030597911201</v>
      </c>
      <c r="AV12" s="17"/>
      <c r="AW12" s="17">
        <v>0.169585125620828</v>
      </c>
      <c r="AX12" s="17">
        <v>0.15398873049214301</v>
      </c>
      <c r="AY12" s="17">
        <v>0.173200869823981</v>
      </c>
      <c r="AZ12" s="17">
        <v>0.198129671159615</v>
      </c>
      <c r="BA12" s="17">
        <v>0.111563494432712</v>
      </c>
      <c r="BB12" s="17"/>
      <c r="BC12" s="17">
        <v>0.12407789513424</v>
      </c>
      <c r="BD12" s="17">
        <v>0.18270732244108101</v>
      </c>
      <c r="BE12" s="17">
        <v>0.17019560870860201</v>
      </c>
      <c r="BF12" s="17"/>
      <c r="BG12" s="17">
        <v>0.150851553984996</v>
      </c>
      <c r="BH12" s="17">
        <v>0.22529268059036001</v>
      </c>
      <c r="BI12" s="17">
        <v>0.19025603435996</v>
      </c>
    </row>
    <row r="13" spans="2:61" x14ac:dyDescent="0.3">
      <c r="B13" s="18" t="s">
        <v>256</v>
      </c>
      <c r="C13" s="17">
        <v>0.119667306813779</v>
      </c>
      <c r="D13" s="17">
        <v>0.103243796117873</v>
      </c>
      <c r="E13" s="17">
        <v>0.13473110829192</v>
      </c>
      <c r="F13" s="17"/>
      <c r="G13" s="17">
        <v>0.12589894058333101</v>
      </c>
      <c r="H13" s="17">
        <v>0.11517289473749399</v>
      </c>
      <c r="I13" s="17"/>
      <c r="J13" s="17">
        <v>0.121689650873403</v>
      </c>
      <c r="K13" s="17">
        <v>5.8639985445376699E-2</v>
      </c>
      <c r="L13" s="17">
        <v>0.120263549948586</v>
      </c>
      <c r="M13" s="17">
        <v>0.159684484167741</v>
      </c>
      <c r="N13" s="17">
        <v>0.21141625191066399</v>
      </c>
      <c r="O13" s="17">
        <v>0.15278504119878</v>
      </c>
      <c r="P13" s="17">
        <v>0.113597063691256</v>
      </c>
      <c r="Q13" s="17">
        <v>0</v>
      </c>
      <c r="R13" s="17">
        <v>0.12125765666280799</v>
      </c>
      <c r="S13" s="17"/>
      <c r="T13" s="17">
        <v>0.124950105009786</v>
      </c>
      <c r="U13" s="17">
        <v>0.115858720257076</v>
      </c>
      <c r="V13" s="17"/>
      <c r="W13" s="17">
        <v>0.116283930322886</v>
      </c>
      <c r="X13" s="17">
        <v>0.13817459273959601</v>
      </c>
      <c r="Y13" s="17"/>
      <c r="Z13" s="17">
        <v>0.105772487188357</v>
      </c>
      <c r="AA13" s="17">
        <v>0.14355421310732899</v>
      </c>
      <c r="AB13" s="17"/>
      <c r="AC13" s="17">
        <v>0.11316234681031</v>
      </c>
      <c r="AD13" s="17">
        <v>0.15203939253092799</v>
      </c>
      <c r="AE13" s="17">
        <v>0</v>
      </c>
      <c r="AF13" s="17"/>
      <c r="AG13" s="17">
        <v>0.12740587683467</v>
      </c>
      <c r="AH13" s="17">
        <v>0.113278235726902</v>
      </c>
      <c r="AI13" s="17"/>
      <c r="AJ13" s="17">
        <v>0.113303025993714</v>
      </c>
      <c r="AK13" s="17">
        <v>0.12599769042552</v>
      </c>
      <c r="AL13" s="17"/>
      <c r="AM13" s="17">
        <v>0.124018986878678</v>
      </c>
      <c r="AN13" s="17">
        <v>0</v>
      </c>
      <c r="AO13" s="17">
        <v>0.12574348543603001</v>
      </c>
      <c r="AP13" s="17"/>
      <c r="AQ13" s="17">
        <v>0.13448470924463099</v>
      </c>
      <c r="AR13" s="17">
        <v>0.118621484618897</v>
      </c>
      <c r="AS13" s="17">
        <v>0.10772262941606101</v>
      </c>
      <c r="AT13" s="17">
        <v>0.12774076102484699</v>
      </c>
      <c r="AU13" s="17">
        <v>5.3989971765897003E-2</v>
      </c>
      <c r="AV13" s="17"/>
      <c r="AW13" s="17">
        <v>0.13717974942514599</v>
      </c>
      <c r="AX13" s="17">
        <v>0.12548904445937301</v>
      </c>
      <c r="AY13" s="17">
        <v>0.12243818155278099</v>
      </c>
      <c r="AZ13" s="17">
        <v>0.10020373707991</v>
      </c>
      <c r="BA13" s="17">
        <v>0.100088552948603</v>
      </c>
      <c r="BB13" s="17"/>
      <c r="BC13" s="17">
        <v>0.11333139824152701</v>
      </c>
      <c r="BD13" s="17">
        <v>0.1242935945666</v>
      </c>
      <c r="BE13" s="17">
        <v>0.13786599756086501</v>
      </c>
      <c r="BF13" s="17"/>
      <c r="BG13" s="17">
        <v>0.13013143106480499</v>
      </c>
      <c r="BH13" s="17">
        <v>0.172931206029594</v>
      </c>
      <c r="BI13" s="17">
        <v>6.5419675201428301E-2</v>
      </c>
    </row>
    <row r="14" spans="2:61" x14ac:dyDescent="0.3">
      <c r="B14" s="18" t="s">
        <v>257</v>
      </c>
      <c r="C14" s="17">
        <v>0.102166349976524</v>
      </c>
      <c r="D14" s="17">
        <v>9.0181762660704795E-2</v>
      </c>
      <c r="E14" s="17">
        <v>0.11319693847427099</v>
      </c>
      <c r="F14" s="17"/>
      <c r="G14" s="17">
        <v>7.9604866098358804E-2</v>
      </c>
      <c r="H14" s="17">
        <v>0.123730404324564</v>
      </c>
      <c r="I14" s="17"/>
      <c r="J14" s="17">
        <v>4.4011227344794797E-2</v>
      </c>
      <c r="K14" s="17">
        <v>0.11109434143829799</v>
      </c>
      <c r="L14" s="17">
        <v>0.12320495308338</v>
      </c>
      <c r="M14" s="17">
        <v>0.14628754742571301</v>
      </c>
      <c r="N14" s="17">
        <v>8.9038932427732004E-2</v>
      </c>
      <c r="O14" s="17">
        <v>0.11368219837407099</v>
      </c>
      <c r="P14" s="17">
        <v>0.14572773161215299</v>
      </c>
      <c r="Q14" s="17">
        <v>7.0313975903768894E-2</v>
      </c>
      <c r="R14" s="17">
        <v>9.0118564467138798E-2</v>
      </c>
      <c r="S14" s="17"/>
      <c r="T14" s="17">
        <v>9.2203271290678096E-2</v>
      </c>
      <c r="U14" s="17">
        <v>0.109349143287646</v>
      </c>
      <c r="V14" s="17"/>
      <c r="W14" s="17">
        <v>0.115342547450951</v>
      </c>
      <c r="X14" s="17">
        <v>3.0091706574978502E-2</v>
      </c>
      <c r="Y14" s="17"/>
      <c r="Z14" s="17">
        <v>9.3791370534418994E-2</v>
      </c>
      <c r="AA14" s="17">
        <v>0.116838085201626</v>
      </c>
      <c r="AB14" s="17"/>
      <c r="AC14" s="17">
        <v>9.9268102790490795E-2</v>
      </c>
      <c r="AD14" s="17">
        <v>0.116589544936328</v>
      </c>
      <c r="AE14" s="17">
        <v>0</v>
      </c>
      <c r="AF14" s="17"/>
      <c r="AG14" s="17">
        <v>0.102763540770567</v>
      </c>
      <c r="AH14" s="17">
        <v>0.101765134967371</v>
      </c>
      <c r="AI14" s="17"/>
      <c r="AJ14" s="17">
        <v>6.6724408262391594E-2</v>
      </c>
      <c r="AK14" s="17">
        <v>0.12639606675180601</v>
      </c>
      <c r="AL14" s="17"/>
      <c r="AM14" s="17">
        <v>0.100094731995339</v>
      </c>
      <c r="AN14" s="17">
        <v>0.157082315528012</v>
      </c>
      <c r="AO14" s="17">
        <v>9.4964039860751095E-2</v>
      </c>
      <c r="AP14" s="17"/>
      <c r="AQ14" s="17">
        <v>0.121536738957153</v>
      </c>
      <c r="AR14" s="17">
        <v>0.14313293189354601</v>
      </c>
      <c r="AS14" s="17">
        <v>6.0031606997594099E-2</v>
      </c>
      <c r="AT14" s="17">
        <v>8.1455679686733104E-2</v>
      </c>
      <c r="AU14" s="17">
        <v>0.15063540304102099</v>
      </c>
      <c r="AV14" s="17"/>
      <c r="AW14" s="17">
        <v>0.103093702432257</v>
      </c>
      <c r="AX14" s="17">
        <v>8.9441081156438104E-2</v>
      </c>
      <c r="AY14" s="17">
        <v>0.10201903224327</v>
      </c>
      <c r="AZ14" s="17">
        <v>0.154001828850543</v>
      </c>
      <c r="BA14" s="17">
        <v>4.83957496238459E-2</v>
      </c>
      <c r="BB14" s="17"/>
      <c r="BC14" s="17">
        <v>9.2658156160797298E-2</v>
      </c>
      <c r="BD14" s="17">
        <v>9.9783222494238502E-2</v>
      </c>
      <c r="BE14" s="17">
        <v>0.105990556002973</v>
      </c>
      <c r="BF14" s="17"/>
      <c r="BG14" s="17">
        <v>0.101616663931311</v>
      </c>
      <c r="BH14" s="17">
        <v>5.1374080744983897E-2</v>
      </c>
      <c r="BI14" s="17">
        <v>0.121899421689006</v>
      </c>
    </row>
    <row r="15" spans="2:61" x14ac:dyDescent="0.3">
      <c r="B15" s="18" t="s">
        <v>258</v>
      </c>
      <c r="C15" s="17">
        <v>0.126621114381126</v>
      </c>
      <c r="D15" s="17">
        <v>0.10192578861708899</v>
      </c>
      <c r="E15" s="17">
        <v>0.149134645519092</v>
      </c>
      <c r="F15" s="17"/>
      <c r="G15" s="17">
        <v>7.8107774682653397E-2</v>
      </c>
      <c r="H15" s="17">
        <v>0.16998993055895401</v>
      </c>
      <c r="I15" s="17"/>
      <c r="J15" s="17">
        <v>7.9517070017153899E-2</v>
      </c>
      <c r="K15" s="17">
        <v>0.11819527756291</v>
      </c>
      <c r="L15" s="17">
        <v>0.17043585877237399</v>
      </c>
      <c r="M15" s="17">
        <v>8.5407836560584302E-2</v>
      </c>
      <c r="N15" s="17">
        <v>0.10518168180255399</v>
      </c>
      <c r="O15" s="17">
        <v>0.105324445758588</v>
      </c>
      <c r="P15" s="17">
        <v>0.21700246697147199</v>
      </c>
      <c r="Q15" s="17">
        <v>0.12030541643658201</v>
      </c>
      <c r="R15" s="17">
        <v>0.17102178603095</v>
      </c>
      <c r="S15" s="17"/>
      <c r="T15" s="17">
        <v>7.4145716162849401E-2</v>
      </c>
      <c r="U15" s="17">
        <v>0.16445278782320799</v>
      </c>
      <c r="V15" s="17"/>
      <c r="W15" s="17">
        <v>0.13344217543270201</v>
      </c>
      <c r="X15" s="17">
        <v>8.9309473912268303E-2</v>
      </c>
      <c r="Y15" s="17"/>
      <c r="Z15" s="17">
        <v>0.14492041256936</v>
      </c>
      <c r="AA15" s="17">
        <v>9.4868128582806105E-2</v>
      </c>
      <c r="AB15" s="17"/>
      <c r="AC15" s="17">
        <v>0.13710449839425501</v>
      </c>
      <c r="AD15" s="17">
        <v>7.4450308457983894E-2</v>
      </c>
      <c r="AE15" s="17">
        <v>0</v>
      </c>
      <c r="AF15" s="17"/>
      <c r="AG15" s="17">
        <v>0.131562772593493</v>
      </c>
      <c r="AH15" s="17">
        <v>0.120253056116116</v>
      </c>
      <c r="AI15" s="17"/>
      <c r="AJ15" s="17">
        <v>0.105698364199677</v>
      </c>
      <c r="AK15" s="17">
        <v>0.14100596779393301</v>
      </c>
      <c r="AL15" s="17"/>
      <c r="AM15" s="17">
        <v>0.132050854256236</v>
      </c>
      <c r="AN15" s="17">
        <v>0.25318193947276801</v>
      </c>
      <c r="AO15" s="17">
        <v>7.5626653351767797E-2</v>
      </c>
      <c r="AP15" s="17"/>
      <c r="AQ15" s="17">
        <v>0.14690826730256401</v>
      </c>
      <c r="AR15" s="17">
        <v>0</v>
      </c>
      <c r="AS15" s="17">
        <v>0.10830189570285299</v>
      </c>
      <c r="AT15" s="17">
        <v>9.6835197478872898E-2</v>
      </c>
      <c r="AU15" s="17">
        <v>0.154103438426651</v>
      </c>
      <c r="AV15" s="17"/>
      <c r="AW15" s="17">
        <v>9.3871799077196602E-2</v>
      </c>
      <c r="AX15" s="17">
        <v>0.111715255508504</v>
      </c>
      <c r="AY15" s="17">
        <v>0.163595088324511</v>
      </c>
      <c r="AZ15" s="17">
        <v>0.127041746576321</v>
      </c>
      <c r="BA15" s="17">
        <v>0.147580588436662</v>
      </c>
      <c r="BB15" s="17"/>
      <c r="BC15" s="17">
        <v>9.8632629209057396E-2</v>
      </c>
      <c r="BD15" s="17">
        <v>0.13602004223650799</v>
      </c>
      <c r="BE15" s="17">
        <v>0.17876191714543099</v>
      </c>
      <c r="BF15" s="17"/>
      <c r="BG15" s="17">
        <v>0.10053848669711</v>
      </c>
      <c r="BH15" s="17">
        <v>0.20952199278019101</v>
      </c>
      <c r="BI15" s="17">
        <v>0.18597083803316999</v>
      </c>
    </row>
    <row r="16" spans="2:61" x14ac:dyDescent="0.3">
      <c r="B16" s="18" t="s">
        <v>259</v>
      </c>
      <c r="C16" s="17">
        <v>0.12657489248311099</v>
      </c>
      <c r="D16" s="17">
        <v>8.53365966229441E-2</v>
      </c>
      <c r="E16" s="17">
        <v>0.16395136770285901</v>
      </c>
      <c r="F16" s="17"/>
      <c r="G16" s="17">
        <v>0.11458294868655899</v>
      </c>
      <c r="H16" s="17">
        <v>0.13619581453038601</v>
      </c>
      <c r="I16" s="17"/>
      <c r="J16" s="17">
        <v>4.8889147532329702E-2</v>
      </c>
      <c r="K16" s="17">
        <v>0.15121722009579999</v>
      </c>
      <c r="L16" s="17">
        <v>0.17564363703100899</v>
      </c>
      <c r="M16" s="17">
        <v>7.3406019924158197E-2</v>
      </c>
      <c r="N16" s="17">
        <v>0.14810387092768801</v>
      </c>
      <c r="O16" s="17">
        <v>0.20128385499743801</v>
      </c>
      <c r="P16" s="17">
        <v>8.4208222038371097E-2</v>
      </c>
      <c r="Q16" s="17">
        <v>0.16997848360244999</v>
      </c>
      <c r="R16" s="17">
        <v>0.121181787679651</v>
      </c>
      <c r="S16" s="17"/>
      <c r="T16" s="17">
        <v>6.2620513866449803E-2</v>
      </c>
      <c r="U16" s="17">
        <v>0.172682235145906</v>
      </c>
      <c r="V16" s="17"/>
      <c r="W16" s="17">
        <v>0.13609368797871299</v>
      </c>
      <c r="X16" s="17">
        <v>7.4506471962747803E-2</v>
      </c>
      <c r="Y16" s="17"/>
      <c r="Z16" s="17">
        <v>0.12384236558853801</v>
      </c>
      <c r="AA16" s="17">
        <v>0.132212756438811</v>
      </c>
      <c r="AB16" s="17"/>
      <c r="AC16" s="17">
        <v>0.13211051638016899</v>
      </c>
      <c r="AD16" s="17">
        <v>9.9026730588508693E-2</v>
      </c>
      <c r="AE16" s="17">
        <v>0</v>
      </c>
      <c r="AF16" s="17"/>
      <c r="AG16" s="17">
        <v>0.115380059259637</v>
      </c>
      <c r="AH16" s="17">
        <v>0.13945949388747</v>
      </c>
      <c r="AI16" s="17"/>
      <c r="AJ16" s="17">
        <v>0.11735344249722</v>
      </c>
      <c r="AK16" s="17">
        <v>0.13502062473325599</v>
      </c>
      <c r="AL16" s="17"/>
      <c r="AM16" s="17">
        <v>0.13082587843964899</v>
      </c>
      <c r="AN16" s="17">
        <v>0</v>
      </c>
      <c r="AO16" s="17">
        <v>8.4321656899385297E-2</v>
      </c>
      <c r="AP16" s="17"/>
      <c r="AQ16" s="17">
        <v>0.137348423280999</v>
      </c>
      <c r="AR16" s="17">
        <v>4.3031518470704098E-2</v>
      </c>
      <c r="AS16" s="17">
        <v>0.121416654703474</v>
      </c>
      <c r="AT16" s="17">
        <v>9.5900957107286106E-2</v>
      </c>
      <c r="AU16" s="17">
        <v>0.15085593750458801</v>
      </c>
      <c r="AV16" s="17"/>
      <c r="AW16" s="17">
        <v>2.83134945396082E-2</v>
      </c>
      <c r="AX16" s="17">
        <v>0.10120753552343199</v>
      </c>
      <c r="AY16" s="17">
        <v>0.12652154404377999</v>
      </c>
      <c r="AZ16" s="17">
        <v>0.21662824543992301</v>
      </c>
      <c r="BA16" s="17">
        <v>0.210672200845713</v>
      </c>
      <c r="BB16" s="17"/>
      <c r="BC16" s="17">
        <v>0.14161634186470401</v>
      </c>
      <c r="BD16" s="17">
        <v>0.110598535981216</v>
      </c>
      <c r="BE16" s="17">
        <v>0.16694713020020799</v>
      </c>
      <c r="BF16" s="17"/>
      <c r="BG16" s="17">
        <v>0.105381467053365</v>
      </c>
      <c r="BH16" s="17">
        <v>0.126579335533964</v>
      </c>
      <c r="BI16" s="17">
        <v>0.19849416926673699</v>
      </c>
    </row>
    <row r="17" spans="2:61" x14ac:dyDescent="0.3">
      <c r="B17" s="18" t="s">
        <v>260</v>
      </c>
      <c r="C17" s="17">
        <v>2.5301540943342602E-3</v>
      </c>
      <c r="D17" s="17">
        <v>0</v>
      </c>
      <c r="E17" s="17">
        <v>4.80988940380491E-3</v>
      </c>
      <c r="F17" s="17"/>
      <c r="G17" s="17">
        <v>0</v>
      </c>
      <c r="H17" s="17">
        <v>4.8602134333251704E-3</v>
      </c>
      <c r="I17" s="17"/>
      <c r="J17" s="17">
        <v>0</v>
      </c>
      <c r="K17" s="17">
        <v>7.9098179956819097E-3</v>
      </c>
      <c r="L17" s="17">
        <v>1.1597403664717501E-2</v>
      </c>
      <c r="M17" s="17">
        <v>0</v>
      </c>
      <c r="N17" s="17">
        <v>0</v>
      </c>
      <c r="O17" s="17">
        <v>0</v>
      </c>
      <c r="P17" s="17">
        <v>0</v>
      </c>
      <c r="Q17" s="17">
        <v>0</v>
      </c>
      <c r="R17" s="17">
        <v>0</v>
      </c>
      <c r="S17" s="17"/>
      <c r="T17" s="17">
        <v>0</v>
      </c>
      <c r="U17" s="17">
        <v>4.3542462728603099E-3</v>
      </c>
      <c r="V17" s="17"/>
      <c r="W17" s="17">
        <v>2.9926997055826502E-3</v>
      </c>
      <c r="X17" s="17">
        <v>0</v>
      </c>
      <c r="Y17" s="17"/>
      <c r="Z17" s="17">
        <v>2.1484337178178802E-3</v>
      </c>
      <c r="AA17" s="17">
        <v>3.17946705382946E-3</v>
      </c>
      <c r="AB17" s="17"/>
      <c r="AC17" s="17">
        <v>3.0385720977358201E-3</v>
      </c>
      <c r="AD17" s="17">
        <v>0</v>
      </c>
      <c r="AE17" s="17">
        <v>0</v>
      </c>
      <c r="AF17" s="17"/>
      <c r="AG17" s="17">
        <v>2.0732125985964802E-3</v>
      </c>
      <c r="AH17" s="17">
        <v>3.36074119228689E-3</v>
      </c>
      <c r="AI17" s="17"/>
      <c r="AJ17" s="17">
        <v>2.9337414802222401E-3</v>
      </c>
      <c r="AK17" s="17">
        <v>2.2857650885744498E-3</v>
      </c>
      <c r="AL17" s="17"/>
      <c r="AM17" s="17">
        <v>3.1734784789390499E-3</v>
      </c>
      <c r="AN17" s="17">
        <v>0</v>
      </c>
      <c r="AO17" s="17">
        <v>0</v>
      </c>
      <c r="AP17" s="17"/>
      <c r="AQ17" s="17">
        <v>2.6505402542679698E-3</v>
      </c>
      <c r="AR17" s="17">
        <v>0</v>
      </c>
      <c r="AS17" s="17">
        <v>4.11853163743573E-3</v>
      </c>
      <c r="AT17" s="17">
        <v>0</v>
      </c>
      <c r="AU17" s="17">
        <v>0</v>
      </c>
      <c r="AV17" s="17"/>
      <c r="AW17" s="17">
        <v>0</v>
      </c>
      <c r="AX17" s="17">
        <v>7.4217576788031597E-3</v>
      </c>
      <c r="AY17" s="17">
        <v>0</v>
      </c>
      <c r="AZ17" s="17">
        <v>0</v>
      </c>
      <c r="BA17" s="17">
        <v>0</v>
      </c>
      <c r="BB17" s="17"/>
      <c r="BC17" s="17">
        <v>3.35066346540291E-3</v>
      </c>
      <c r="BD17" s="17">
        <v>2.8559792002838102E-3</v>
      </c>
      <c r="BE17" s="17">
        <v>0</v>
      </c>
      <c r="BF17" s="17"/>
      <c r="BG17" s="17">
        <v>1.8600689866093601E-3</v>
      </c>
      <c r="BH17" s="17">
        <v>0</v>
      </c>
      <c r="BI17" s="17">
        <v>5.6941747220459601E-3</v>
      </c>
    </row>
    <row r="18" spans="2:61" x14ac:dyDescent="0.3">
      <c r="B18" s="18" t="s">
        <v>261</v>
      </c>
      <c r="C18" s="17">
        <v>1.97571615519644E-2</v>
      </c>
      <c r="D18" s="17">
        <v>1.88443469017388E-2</v>
      </c>
      <c r="E18" s="17">
        <v>2.0628143697478101E-2</v>
      </c>
      <c r="F18" s="17"/>
      <c r="G18" s="17">
        <v>8.5474761954767598E-3</v>
      </c>
      <c r="H18" s="17">
        <v>3.0164824134558801E-2</v>
      </c>
      <c r="I18" s="17"/>
      <c r="J18" s="17">
        <v>1.10612689061942E-2</v>
      </c>
      <c r="K18" s="17">
        <v>1.6393424670455799E-2</v>
      </c>
      <c r="L18" s="17">
        <v>2.6136210464229599E-2</v>
      </c>
      <c r="M18" s="17">
        <v>1.45212969941277E-2</v>
      </c>
      <c r="N18" s="17">
        <v>9.5145309276101504E-3</v>
      </c>
      <c r="O18" s="17">
        <v>0</v>
      </c>
      <c r="P18" s="17">
        <v>1.31168522977214E-2</v>
      </c>
      <c r="Q18" s="17">
        <v>9.2750006842512597E-2</v>
      </c>
      <c r="R18" s="17">
        <v>3.1631625060412102E-2</v>
      </c>
      <c r="S18" s="17"/>
      <c r="T18" s="17">
        <v>1.04046252173187E-2</v>
      </c>
      <c r="U18" s="17">
        <v>2.64997897640602E-2</v>
      </c>
      <c r="V18" s="17"/>
      <c r="W18" s="17">
        <v>2.03221335597773E-2</v>
      </c>
      <c r="X18" s="17">
        <v>1.66667285136009E-2</v>
      </c>
      <c r="Y18" s="17"/>
      <c r="Z18" s="17">
        <v>1.67317923917072E-2</v>
      </c>
      <c r="AA18" s="17">
        <v>2.4900666819497701E-2</v>
      </c>
      <c r="AB18" s="17"/>
      <c r="AC18" s="17">
        <v>2.2349209875847799E-2</v>
      </c>
      <c r="AD18" s="17">
        <v>6.8577723967658596E-3</v>
      </c>
      <c r="AE18" s="17">
        <v>0</v>
      </c>
      <c r="AF18" s="17"/>
      <c r="AG18" s="17">
        <v>1.84972077276798E-2</v>
      </c>
      <c r="AH18" s="17">
        <v>1.4968607923901501E-2</v>
      </c>
      <c r="AI18" s="17"/>
      <c r="AJ18" s="17">
        <v>2.1592382850068901E-2</v>
      </c>
      <c r="AK18" s="17">
        <v>1.8773931622026001E-2</v>
      </c>
      <c r="AL18" s="17"/>
      <c r="AM18" s="17">
        <v>2.0293414121023399E-2</v>
      </c>
      <c r="AN18" s="17">
        <v>9.1848590710123496E-2</v>
      </c>
      <c r="AO18" s="17">
        <v>9.3364934606687006E-3</v>
      </c>
      <c r="AP18" s="17"/>
      <c r="AQ18" s="17">
        <v>1.7136785308189999E-2</v>
      </c>
      <c r="AR18" s="17">
        <v>0</v>
      </c>
      <c r="AS18" s="17">
        <v>2.6013940861509301E-2</v>
      </c>
      <c r="AT18" s="17">
        <v>1.19547956699703E-2</v>
      </c>
      <c r="AU18" s="17">
        <v>3.2007617303438603E-2</v>
      </c>
      <c r="AV18" s="17"/>
      <c r="AW18" s="17">
        <v>7.9351534462366296E-3</v>
      </c>
      <c r="AX18" s="17">
        <v>1.0658341191178901E-2</v>
      </c>
      <c r="AY18" s="17">
        <v>3.7525371755803297E-2</v>
      </c>
      <c r="AZ18" s="17">
        <v>2.20290728003446E-2</v>
      </c>
      <c r="BA18" s="17">
        <v>2.6281636257814898E-2</v>
      </c>
      <c r="BB18" s="17"/>
      <c r="BC18" s="17">
        <v>4.14202713079527E-3</v>
      </c>
      <c r="BD18" s="17">
        <v>2.1222375258139602E-2</v>
      </c>
      <c r="BE18" s="17">
        <v>3.6880135132566397E-2</v>
      </c>
      <c r="BF18" s="17"/>
      <c r="BG18" s="17">
        <v>8.4021163190877105E-3</v>
      </c>
      <c r="BH18" s="17">
        <v>3.3076059308856598E-2</v>
      </c>
      <c r="BI18" s="17">
        <v>5.3605699450256998E-2</v>
      </c>
    </row>
    <row r="19" spans="2:61" x14ac:dyDescent="0.3">
      <c r="B19" s="18" t="s">
        <v>108</v>
      </c>
      <c r="C19" s="19">
        <v>2.5318674779872701E-3</v>
      </c>
      <c r="D19" s="19">
        <v>2.6749445143865098E-3</v>
      </c>
      <c r="E19" s="19">
        <v>2.4098375840620099E-3</v>
      </c>
      <c r="F19" s="19"/>
      <c r="G19" s="19">
        <v>0</v>
      </c>
      <c r="H19" s="19">
        <v>4.8635046993652196E-3</v>
      </c>
      <c r="I19" s="19"/>
      <c r="J19" s="19">
        <v>0</v>
      </c>
      <c r="K19" s="19">
        <v>0</v>
      </c>
      <c r="L19" s="19">
        <v>0</v>
      </c>
      <c r="M19" s="19">
        <v>0</v>
      </c>
      <c r="N19" s="19">
        <v>1.33452922149118E-2</v>
      </c>
      <c r="O19" s="19">
        <v>0</v>
      </c>
      <c r="P19" s="19">
        <v>0</v>
      </c>
      <c r="Q19" s="19">
        <v>0</v>
      </c>
      <c r="R19" s="19">
        <v>9.8543193006798806E-3</v>
      </c>
      <c r="S19" s="19"/>
      <c r="T19" s="19">
        <v>0</v>
      </c>
      <c r="U19" s="19">
        <v>4.3571949052783002E-3</v>
      </c>
      <c r="V19" s="19"/>
      <c r="W19" s="19">
        <v>2.9947263184144E-3</v>
      </c>
      <c r="X19" s="19">
        <v>0</v>
      </c>
      <c r="Y19" s="19"/>
      <c r="Z19" s="19">
        <v>0</v>
      </c>
      <c r="AA19" s="19">
        <v>3.35883842240865E-3</v>
      </c>
      <c r="AB19" s="19"/>
      <c r="AC19" s="19">
        <v>3.0406297746861698E-3</v>
      </c>
      <c r="AD19" s="19">
        <v>0</v>
      </c>
      <c r="AE19" s="19">
        <v>0</v>
      </c>
      <c r="AF19" s="19"/>
      <c r="AG19" s="19">
        <v>2.1901740185042498E-3</v>
      </c>
      <c r="AH19" s="19">
        <v>3.1940362226196501E-3</v>
      </c>
      <c r="AI19" s="19"/>
      <c r="AJ19" s="19">
        <v>3.0992501064969402E-3</v>
      </c>
      <c r="AK19" s="19">
        <v>2.1723828380662098E-3</v>
      </c>
      <c r="AL19" s="19"/>
      <c r="AM19" s="19">
        <v>3.1756275125339401E-3</v>
      </c>
      <c r="AN19" s="19">
        <v>0</v>
      </c>
      <c r="AO19" s="19">
        <v>0</v>
      </c>
      <c r="AP19" s="19"/>
      <c r="AQ19" s="19">
        <v>2.5190638306434301E-3</v>
      </c>
      <c r="AR19" s="19">
        <v>0</v>
      </c>
      <c r="AS19" s="19">
        <v>4.3508808468586601E-3</v>
      </c>
      <c r="AT19" s="19">
        <v>0</v>
      </c>
      <c r="AU19" s="19">
        <v>0</v>
      </c>
      <c r="AV19" s="19"/>
      <c r="AW19" s="19">
        <v>0</v>
      </c>
      <c r="AX19" s="19">
        <v>3.7083549288521298E-3</v>
      </c>
      <c r="AY19" s="19">
        <v>5.6967751016447901E-3</v>
      </c>
      <c r="AZ19" s="19">
        <v>0</v>
      </c>
      <c r="BA19" s="19">
        <v>0</v>
      </c>
      <c r="BB19" s="19"/>
      <c r="BC19" s="19">
        <v>7.0697964373645896E-3</v>
      </c>
      <c r="BD19" s="19">
        <v>0</v>
      </c>
      <c r="BE19" s="19">
        <v>0</v>
      </c>
      <c r="BF19" s="19"/>
      <c r="BG19" s="19">
        <v>1.76780280892709E-3</v>
      </c>
      <c r="BH19" s="19">
        <v>1.7099950029249699E-2</v>
      </c>
      <c r="BI19" s="19">
        <v>0</v>
      </c>
    </row>
    <row r="20" spans="2:61" x14ac:dyDescent="0.3">
      <c r="B20" s="16" t="s">
        <v>418</v>
      </c>
    </row>
    <row r="21" spans="2:61" x14ac:dyDescent="0.3">
      <c r="B21" t="s">
        <v>81</v>
      </c>
    </row>
    <row r="22" spans="2:61" x14ac:dyDescent="0.3">
      <c r="B22" t="s">
        <v>82</v>
      </c>
    </row>
    <row r="24" spans="2:61" x14ac:dyDescent="0.3">
      <c r="B24"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365</v>
      </c>
      <c r="E2" s="26"/>
      <c r="F2" s="26"/>
      <c r="G2" s="26"/>
      <c r="H2" s="26"/>
      <c r="I2" s="26"/>
    </row>
    <row r="6" spans="2:9" ht="49.95" customHeight="1" x14ac:dyDescent="0.3">
      <c r="B6" s="20" t="s">
        <v>15</v>
      </c>
      <c r="C6" s="20" t="s">
        <v>263</v>
      </c>
      <c r="D6" s="20" t="s">
        <v>264</v>
      </c>
      <c r="E6" s="20" t="s">
        <v>265</v>
      </c>
      <c r="F6" s="20" t="s">
        <v>266</v>
      </c>
      <c r="G6" s="20" t="s">
        <v>267</v>
      </c>
      <c r="H6" s="20" t="s">
        <v>268</v>
      </c>
    </row>
    <row r="7" spans="2:9" x14ac:dyDescent="0.3">
      <c r="B7" s="18" t="s">
        <v>269</v>
      </c>
      <c r="C7" s="17">
        <v>0.17654764546923801</v>
      </c>
      <c r="D7" s="17">
        <v>0.100773101597814</v>
      </c>
      <c r="E7" s="17">
        <v>0.107402136292199</v>
      </c>
      <c r="F7" s="17">
        <v>0.13002839065522601</v>
      </c>
      <c r="G7" s="17">
        <v>0.12764144816557199</v>
      </c>
      <c r="H7" s="17">
        <v>0.11242331237127</v>
      </c>
    </row>
    <row r="8" spans="2:9" x14ac:dyDescent="0.3">
      <c r="B8" s="18" t="s">
        <v>270</v>
      </c>
      <c r="C8" s="17">
        <v>0.29181605600918897</v>
      </c>
      <c r="D8" s="17">
        <v>0.17613087899870999</v>
      </c>
      <c r="E8" s="17">
        <v>0.20613737033635801</v>
      </c>
      <c r="F8" s="17">
        <v>0.231191146270186</v>
      </c>
      <c r="G8" s="17">
        <v>0.26633075459309102</v>
      </c>
      <c r="H8" s="17">
        <v>0.18500596055811899</v>
      </c>
    </row>
    <row r="9" spans="2:9" x14ac:dyDescent="0.3">
      <c r="B9" s="18" t="s">
        <v>271</v>
      </c>
      <c r="C9" s="17">
        <v>0.17445922994743501</v>
      </c>
      <c r="D9" s="17">
        <v>0.15183932683052301</v>
      </c>
      <c r="E9" s="17">
        <v>0.170804776404308</v>
      </c>
      <c r="F9" s="17">
        <v>0.153630107594871</v>
      </c>
      <c r="G9" s="17">
        <v>0.19149486563926699</v>
      </c>
      <c r="H9" s="17">
        <v>0.16039654858572699</v>
      </c>
    </row>
    <row r="10" spans="2:9" x14ac:dyDescent="0.3">
      <c r="B10" s="18" t="s">
        <v>272</v>
      </c>
      <c r="C10" s="17">
        <v>0.19809141125643201</v>
      </c>
      <c r="D10" s="17">
        <v>0.22686256578754699</v>
      </c>
      <c r="E10" s="17">
        <v>0.26160892817475701</v>
      </c>
      <c r="F10" s="17">
        <v>0.29773207293949699</v>
      </c>
      <c r="G10" s="17">
        <v>0.22724846153004899</v>
      </c>
      <c r="H10" s="17">
        <v>0.17599522874815801</v>
      </c>
    </row>
    <row r="11" spans="2:9" x14ac:dyDescent="0.3">
      <c r="B11" s="18" t="s">
        <v>273</v>
      </c>
      <c r="C11" s="17">
        <v>0.13068220818217999</v>
      </c>
      <c r="D11" s="17">
        <v>0.30489733650340001</v>
      </c>
      <c r="E11" s="17">
        <v>0.21903866812565301</v>
      </c>
      <c r="F11" s="17">
        <v>0.16367742895517701</v>
      </c>
      <c r="G11" s="17">
        <v>0.14688862696314101</v>
      </c>
      <c r="H11" s="17">
        <v>0.20304129467735299</v>
      </c>
    </row>
    <row r="12" spans="2:9" x14ac:dyDescent="0.3">
      <c r="B12" s="18" t="s">
        <v>85</v>
      </c>
      <c r="C12" s="17">
        <v>1.61960508407273E-2</v>
      </c>
      <c r="D12" s="17">
        <v>1.36097020924124E-2</v>
      </c>
      <c r="E12" s="17">
        <v>1.8776122437996801E-2</v>
      </c>
      <c r="F12" s="17">
        <v>1.3984747285513599E-2</v>
      </c>
      <c r="G12" s="17">
        <v>1.48465867420746E-2</v>
      </c>
      <c r="H12" s="17">
        <v>5.24735363998063E-2</v>
      </c>
    </row>
    <row r="13" spans="2:9" ht="28.8" x14ac:dyDescent="0.3">
      <c r="B13" s="18" t="s">
        <v>274</v>
      </c>
      <c r="C13" s="17">
        <v>1.22073982947986E-2</v>
      </c>
      <c r="D13" s="17">
        <v>2.58870881895946E-2</v>
      </c>
      <c r="E13" s="17">
        <v>1.62319982287281E-2</v>
      </c>
      <c r="F13" s="17">
        <v>9.7561062995290809E-3</v>
      </c>
      <c r="G13" s="17">
        <v>2.5549256366806199E-2</v>
      </c>
      <c r="H13" s="17">
        <v>0.110664118659567</v>
      </c>
    </row>
    <row r="14" spans="2:9" x14ac:dyDescent="0.3">
      <c r="B14" s="16" t="s">
        <v>416</v>
      </c>
      <c r="C14" s="16"/>
      <c r="D14" s="16"/>
      <c r="E14" s="16"/>
      <c r="F14" s="16"/>
      <c r="G14" s="16"/>
      <c r="H14" s="16"/>
    </row>
    <row r="15" spans="2:9" x14ac:dyDescent="0.3">
      <c r="B15" t="s">
        <v>81</v>
      </c>
    </row>
    <row r="16" spans="2:9" x14ac:dyDescent="0.3">
      <c r="B16" t="s">
        <v>82</v>
      </c>
    </row>
    <row r="20" spans="2:2" x14ac:dyDescent="0.3">
      <c r="B20"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I20"/>
  <sheetViews>
    <sheetView showGridLines="0" workbookViewId="0">
      <pane xSplit="2" topLeftCell="C1" activePane="topRight" state="frozen"/>
      <selection pane="topRight" activeCell="G9" sqref="G9:G10"/>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269</v>
      </c>
      <c r="C9" s="17">
        <v>0.17654764546923801</v>
      </c>
      <c r="D9" s="17">
        <v>0.195636608375516</v>
      </c>
      <c r="E9" s="17">
        <v>0.16170680976972601</v>
      </c>
      <c r="F9" s="17"/>
      <c r="G9" s="17">
        <v>0.19914955732228101</v>
      </c>
      <c r="H9" s="17">
        <v>0.15950758820097</v>
      </c>
      <c r="I9" s="17"/>
      <c r="J9" s="17">
        <v>0.26202698876695502</v>
      </c>
      <c r="K9" s="17">
        <v>0.156729984233586</v>
      </c>
      <c r="L9" s="17">
        <v>0.133040587680853</v>
      </c>
      <c r="M9" s="17">
        <v>0.163827789301457</v>
      </c>
      <c r="N9" s="17">
        <v>0.1758456449485</v>
      </c>
      <c r="O9" s="17">
        <v>0.15176069922124799</v>
      </c>
      <c r="P9" s="17">
        <v>0.16649251991439901</v>
      </c>
      <c r="Q9" s="17">
        <v>0.190627479996855</v>
      </c>
      <c r="R9" s="17">
        <v>0.18245784388738401</v>
      </c>
      <c r="S9" s="17"/>
      <c r="T9" s="17">
        <v>0.23934476833373899</v>
      </c>
      <c r="U9" s="17">
        <v>0.13540921356886201</v>
      </c>
      <c r="V9" s="17"/>
      <c r="W9" s="17">
        <v>0.16863496542647699</v>
      </c>
      <c r="X9" s="17">
        <v>0.21991986812303499</v>
      </c>
      <c r="Y9" s="17"/>
      <c r="Z9" s="17">
        <v>0.19244329854212799</v>
      </c>
      <c r="AA9" s="17">
        <v>0.15307542237358401</v>
      </c>
      <c r="AB9" s="17"/>
      <c r="AC9" s="17">
        <v>0.206319839300039</v>
      </c>
      <c r="AD9" s="17">
        <v>0.104535267913782</v>
      </c>
      <c r="AE9" s="17">
        <v>0</v>
      </c>
      <c r="AF9" s="17"/>
      <c r="AG9" s="17">
        <v>0.25916809717623401</v>
      </c>
      <c r="AH9" s="17">
        <v>0.107102376032018</v>
      </c>
      <c r="AI9" s="17"/>
      <c r="AJ9" s="17">
        <v>0.31687240564914598</v>
      </c>
      <c r="AK9" s="17">
        <v>0.11121389222516</v>
      </c>
      <c r="AL9" s="17"/>
      <c r="AM9" s="17">
        <v>0.14715784432407999</v>
      </c>
      <c r="AN9" s="17">
        <v>0.29085543609789999</v>
      </c>
      <c r="AO9" s="17">
        <v>0.373486389115046</v>
      </c>
      <c r="AP9" s="17"/>
      <c r="AQ9" s="17">
        <v>0.10235560183039</v>
      </c>
      <c r="AR9" s="17">
        <v>0.28480957188415401</v>
      </c>
      <c r="AS9" s="17">
        <v>0.27142220359659402</v>
      </c>
      <c r="AT9" s="17">
        <v>0.40410030348132198</v>
      </c>
      <c r="AU9" s="17">
        <v>0.129366742645912</v>
      </c>
      <c r="AV9" s="17"/>
      <c r="AW9" s="17">
        <v>0.24167232814925399</v>
      </c>
      <c r="AX9" s="17">
        <v>0.175240752383794</v>
      </c>
      <c r="AY9" s="17">
        <v>0.15713233340147001</v>
      </c>
      <c r="AZ9" s="17">
        <v>0.14435173355087599</v>
      </c>
      <c r="BA9" s="17">
        <v>0.148562051839667</v>
      </c>
      <c r="BB9" s="17"/>
      <c r="BC9" s="17">
        <v>0.26943831683038</v>
      </c>
      <c r="BD9" s="17">
        <v>0.15428550051391901</v>
      </c>
      <c r="BE9" s="17">
        <v>0.101104180027696</v>
      </c>
      <c r="BF9" s="17"/>
      <c r="BG9" s="17">
        <v>0.187212200025554</v>
      </c>
      <c r="BH9" s="17">
        <v>0.19097077858478001</v>
      </c>
      <c r="BI9" s="17">
        <v>0.13615808875197499</v>
      </c>
    </row>
    <row r="10" spans="2:61" x14ac:dyDescent="0.3">
      <c r="B10" s="18" t="s">
        <v>270</v>
      </c>
      <c r="C10" s="17">
        <v>0.29181605600918897</v>
      </c>
      <c r="D10" s="17">
        <v>0.33874181551544902</v>
      </c>
      <c r="E10" s="17">
        <v>0.25490261184694102</v>
      </c>
      <c r="F10" s="17"/>
      <c r="G10" s="17">
        <v>0.33040588434541901</v>
      </c>
      <c r="H10" s="17">
        <v>0.26143489491171801</v>
      </c>
      <c r="I10" s="17"/>
      <c r="J10" s="17">
        <v>0.376523392217472</v>
      </c>
      <c r="K10" s="17">
        <v>0.29382482653403502</v>
      </c>
      <c r="L10" s="17">
        <v>0.26868696191847102</v>
      </c>
      <c r="M10" s="17">
        <v>0.22099363367400299</v>
      </c>
      <c r="N10" s="17">
        <v>0.26476643230110303</v>
      </c>
      <c r="O10" s="17">
        <v>0.30977021135580801</v>
      </c>
      <c r="P10" s="17">
        <v>0.28020512887233101</v>
      </c>
      <c r="Q10" s="17">
        <v>0.24055736069435399</v>
      </c>
      <c r="R10" s="17">
        <v>0.31361719467138399</v>
      </c>
      <c r="S10" s="17"/>
      <c r="T10" s="17">
        <v>0.32978578956647198</v>
      </c>
      <c r="U10" s="17">
        <v>0.266942061358317</v>
      </c>
      <c r="V10" s="17"/>
      <c r="W10" s="17">
        <v>0.28180107296774998</v>
      </c>
      <c r="X10" s="17">
        <v>0.34671175152573702</v>
      </c>
      <c r="Y10" s="17"/>
      <c r="Z10" s="17">
        <v>0.30109253002751102</v>
      </c>
      <c r="AA10" s="17">
        <v>0.27914434207081901</v>
      </c>
      <c r="AB10" s="17"/>
      <c r="AC10" s="17">
        <v>0.290968540916342</v>
      </c>
      <c r="AD10" s="17">
        <v>0.293866008296779</v>
      </c>
      <c r="AE10" s="17">
        <v>0</v>
      </c>
      <c r="AF10" s="17"/>
      <c r="AG10" s="17">
        <v>0.31080498577891802</v>
      </c>
      <c r="AH10" s="17">
        <v>0.27137320880017202</v>
      </c>
      <c r="AI10" s="17"/>
      <c r="AJ10" s="17">
        <v>0.29514203724809701</v>
      </c>
      <c r="AK10" s="17">
        <v>0.28994280629214397</v>
      </c>
      <c r="AL10" s="17"/>
      <c r="AM10" s="17">
        <v>0.30067394709578299</v>
      </c>
      <c r="AN10" s="17">
        <v>0.41911809769820801</v>
      </c>
      <c r="AO10" s="17">
        <v>0.289410139795299</v>
      </c>
      <c r="AP10" s="17"/>
      <c r="AQ10" s="17">
        <v>0.295280540736088</v>
      </c>
      <c r="AR10" s="17">
        <v>0.30307063722938499</v>
      </c>
      <c r="AS10" s="17">
        <v>0.314272186556739</v>
      </c>
      <c r="AT10" s="17">
        <v>0.28469412368525998</v>
      </c>
      <c r="AU10" s="17">
        <v>0.20164045706286299</v>
      </c>
      <c r="AV10" s="17"/>
      <c r="AW10" s="17">
        <v>0.35670986515436898</v>
      </c>
      <c r="AX10" s="17">
        <v>0.33169729547561799</v>
      </c>
      <c r="AY10" s="17">
        <v>0.242187996271362</v>
      </c>
      <c r="AZ10" s="17">
        <v>0.25069078784294802</v>
      </c>
      <c r="BA10" s="17">
        <v>0.17909990245874299</v>
      </c>
      <c r="BB10" s="17"/>
      <c r="BC10" s="17">
        <v>0.28312075292722799</v>
      </c>
      <c r="BD10" s="17">
        <v>0.31857011253269502</v>
      </c>
      <c r="BE10" s="17">
        <v>0.270019464198753</v>
      </c>
      <c r="BF10" s="17"/>
      <c r="BG10" s="17">
        <v>0.30003571517977501</v>
      </c>
      <c r="BH10" s="17">
        <v>0.31409525380125197</v>
      </c>
      <c r="BI10" s="17">
        <v>0.25668959948152198</v>
      </c>
    </row>
    <row r="11" spans="2:61" x14ac:dyDescent="0.3">
      <c r="B11" s="18" t="s">
        <v>271</v>
      </c>
      <c r="C11" s="17">
        <v>0.17445922994743501</v>
      </c>
      <c r="D11" s="17">
        <v>0.19804343629837301</v>
      </c>
      <c r="E11" s="17">
        <v>0.15447664793798099</v>
      </c>
      <c r="F11" s="17"/>
      <c r="G11" s="17">
        <v>0.17919541223711299</v>
      </c>
      <c r="H11" s="17">
        <v>0.171889429100229</v>
      </c>
      <c r="I11" s="17"/>
      <c r="J11" s="17">
        <v>0.18293021806793999</v>
      </c>
      <c r="K11" s="17">
        <v>0.17204838761299199</v>
      </c>
      <c r="L11" s="17">
        <v>0.25013652847585699</v>
      </c>
      <c r="M11" s="17">
        <v>0.15831009606639099</v>
      </c>
      <c r="N11" s="17">
        <v>0.22447356577213501</v>
      </c>
      <c r="O11" s="17">
        <v>0.13802695249316299</v>
      </c>
      <c r="P11" s="17">
        <v>0.17425566815503599</v>
      </c>
      <c r="Q11" s="17">
        <v>0.15926437526669401</v>
      </c>
      <c r="R11" s="17">
        <v>0.125264660985624</v>
      </c>
      <c r="S11" s="17"/>
      <c r="T11" s="17">
        <v>0.16882132261188601</v>
      </c>
      <c r="U11" s="17">
        <v>0.178152626338932</v>
      </c>
      <c r="V11" s="17"/>
      <c r="W11" s="17">
        <v>0.17331834788723199</v>
      </c>
      <c r="X11" s="17">
        <v>0.18071281159985</v>
      </c>
      <c r="Y11" s="17"/>
      <c r="Z11" s="17">
        <v>0.158655153505038</v>
      </c>
      <c r="AA11" s="17">
        <v>0.197386670525629</v>
      </c>
      <c r="AB11" s="17"/>
      <c r="AC11" s="17">
        <v>0.15719250229229501</v>
      </c>
      <c r="AD11" s="17">
        <v>0.216223639991104</v>
      </c>
      <c r="AE11" s="17">
        <v>0</v>
      </c>
      <c r="AF11" s="17"/>
      <c r="AG11" s="17">
        <v>0.16681005776148</v>
      </c>
      <c r="AH11" s="17">
        <v>0.182449591582311</v>
      </c>
      <c r="AI11" s="17"/>
      <c r="AJ11" s="17">
        <v>0.149915098819834</v>
      </c>
      <c r="AK11" s="17">
        <v>0.185559926847329</v>
      </c>
      <c r="AL11" s="17"/>
      <c r="AM11" s="17">
        <v>0.17735503116033299</v>
      </c>
      <c r="AN11" s="17">
        <v>0.11618353283331199</v>
      </c>
      <c r="AO11" s="17">
        <v>0.14164963861334401</v>
      </c>
      <c r="AP11" s="17"/>
      <c r="AQ11" s="17">
        <v>0.18464536256889399</v>
      </c>
      <c r="AR11" s="17">
        <v>0.151547725867065</v>
      </c>
      <c r="AS11" s="17">
        <v>0.15878508250026899</v>
      </c>
      <c r="AT11" s="17">
        <v>0.138232520080702</v>
      </c>
      <c r="AU11" s="17">
        <v>0.199403118631826</v>
      </c>
      <c r="AV11" s="17"/>
      <c r="AW11" s="17">
        <v>0.12609982111022799</v>
      </c>
      <c r="AX11" s="17">
        <v>0.17671205196769199</v>
      </c>
      <c r="AY11" s="17">
        <v>0.20746757517595099</v>
      </c>
      <c r="AZ11" s="17">
        <v>0.165356877014185</v>
      </c>
      <c r="BA11" s="17">
        <v>0.20475236772581801</v>
      </c>
      <c r="BB11" s="17"/>
      <c r="BC11" s="17">
        <v>0.139135488439498</v>
      </c>
      <c r="BD11" s="17">
        <v>0.18094247502796401</v>
      </c>
      <c r="BE11" s="17">
        <v>0.20170129177009699</v>
      </c>
      <c r="BF11" s="17"/>
      <c r="BG11" s="17">
        <v>0.179380832399162</v>
      </c>
      <c r="BH11" s="17">
        <v>0.17327007882956599</v>
      </c>
      <c r="BI11" s="17">
        <v>0.156206498410499</v>
      </c>
    </row>
    <row r="12" spans="2:61" x14ac:dyDescent="0.3">
      <c r="B12" s="18" t="s">
        <v>272</v>
      </c>
      <c r="C12" s="17">
        <v>0.19809141125643201</v>
      </c>
      <c r="D12" s="17">
        <v>0.15407238797526501</v>
      </c>
      <c r="E12" s="17">
        <v>0.23263298543237501</v>
      </c>
      <c r="F12" s="17"/>
      <c r="G12" s="17">
        <v>0.16943841507562801</v>
      </c>
      <c r="H12" s="17">
        <v>0.219693051928704</v>
      </c>
      <c r="I12" s="17"/>
      <c r="J12" s="17">
        <v>0.130876757243651</v>
      </c>
      <c r="K12" s="17">
        <v>0.23509156716899901</v>
      </c>
      <c r="L12" s="17">
        <v>0.15837759598592599</v>
      </c>
      <c r="M12" s="17">
        <v>0.27790330475458103</v>
      </c>
      <c r="N12" s="17">
        <v>0.186474304822174</v>
      </c>
      <c r="O12" s="17">
        <v>0.19596393757605099</v>
      </c>
      <c r="P12" s="17">
        <v>0.21618971411239099</v>
      </c>
      <c r="Q12" s="17">
        <v>0.25538661375712002</v>
      </c>
      <c r="R12" s="17">
        <v>0.15916914818674299</v>
      </c>
      <c r="S12" s="17"/>
      <c r="T12" s="17">
        <v>0.158251432200161</v>
      </c>
      <c r="U12" s="17">
        <v>0.224190604827055</v>
      </c>
      <c r="V12" s="17"/>
      <c r="W12" s="17">
        <v>0.20367941444881299</v>
      </c>
      <c r="X12" s="17">
        <v>0.16746157189223301</v>
      </c>
      <c r="Y12" s="17"/>
      <c r="Z12" s="17">
        <v>0.201335522530082</v>
      </c>
      <c r="AA12" s="17">
        <v>0.19327967031393101</v>
      </c>
      <c r="AB12" s="17"/>
      <c r="AC12" s="17">
        <v>0.19341368739607701</v>
      </c>
      <c r="AD12" s="17">
        <v>0.20940579469241299</v>
      </c>
      <c r="AE12" s="17">
        <v>0</v>
      </c>
      <c r="AF12" s="17"/>
      <c r="AG12" s="17">
        <v>0.142617181072031</v>
      </c>
      <c r="AH12" s="17">
        <v>0.245845432992956</v>
      </c>
      <c r="AI12" s="17"/>
      <c r="AJ12" s="17">
        <v>0.138818387466701</v>
      </c>
      <c r="AK12" s="17">
        <v>0.22492666326920299</v>
      </c>
      <c r="AL12" s="17"/>
      <c r="AM12" s="17">
        <v>0.21258006101720001</v>
      </c>
      <c r="AN12" s="17">
        <v>0.121838407944866</v>
      </c>
      <c r="AO12" s="17">
        <v>0.12171573079270601</v>
      </c>
      <c r="AP12" s="17"/>
      <c r="AQ12" s="17">
        <v>0.233788529024508</v>
      </c>
      <c r="AR12" s="17">
        <v>0.18499640990084601</v>
      </c>
      <c r="AS12" s="17">
        <v>0.15179527662197301</v>
      </c>
      <c r="AT12" s="17">
        <v>9.9869329988623801E-2</v>
      </c>
      <c r="AU12" s="17">
        <v>0.18897497199659</v>
      </c>
      <c r="AV12" s="17"/>
      <c r="AW12" s="17">
        <v>0.16414061053961501</v>
      </c>
      <c r="AX12" s="17">
        <v>0.186349314211117</v>
      </c>
      <c r="AY12" s="17">
        <v>0.209115500385611</v>
      </c>
      <c r="AZ12" s="17">
        <v>0.21560287094949199</v>
      </c>
      <c r="BA12" s="17">
        <v>0.26345693677134402</v>
      </c>
      <c r="BB12" s="17"/>
      <c r="BC12" s="17">
        <v>0.165777456889284</v>
      </c>
      <c r="BD12" s="17">
        <v>0.21600644895524901</v>
      </c>
      <c r="BE12" s="17">
        <v>0.21554694122603299</v>
      </c>
      <c r="BF12" s="17"/>
      <c r="BG12" s="17">
        <v>0.18924419209082999</v>
      </c>
      <c r="BH12" s="17">
        <v>0.16133733739112699</v>
      </c>
      <c r="BI12" s="17">
        <v>0.242569598711494</v>
      </c>
    </row>
    <row r="13" spans="2:61" x14ac:dyDescent="0.3">
      <c r="B13" s="18" t="s">
        <v>273</v>
      </c>
      <c r="C13" s="17">
        <v>0.13068220818217999</v>
      </c>
      <c r="D13" s="17">
        <v>8.9508616386403297E-2</v>
      </c>
      <c r="E13" s="17">
        <v>0.16424228862507001</v>
      </c>
      <c r="F13" s="17"/>
      <c r="G13" s="17">
        <v>0.109819218065191</v>
      </c>
      <c r="H13" s="17">
        <v>0.14555804207105899</v>
      </c>
      <c r="I13" s="17"/>
      <c r="J13" s="17">
        <v>3.1532097981007402E-2</v>
      </c>
      <c r="K13" s="17">
        <v>0.126458355837193</v>
      </c>
      <c r="L13" s="17">
        <v>0.13087875427222001</v>
      </c>
      <c r="M13" s="17">
        <v>0.178965176203568</v>
      </c>
      <c r="N13" s="17">
        <v>0.108705778561345</v>
      </c>
      <c r="O13" s="17">
        <v>0.18166188012950801</v>
      </c>
      <c r="P13" s="17">
        <v>0.124283482090899</v>
      </c>
      <c r="Q13" s="17">
        <v>0.154164170284977</v>
      </c>
      <c r="R13" s="17">
        <v>0.16279672502150799</v>
      </c>
      <c r="S13" s="17"/>
      <c r="T13" s="17">
        <v>8.7259599449678302E-2</v>
      </c>
      <c r="U13" s="17">
        <v>0.15912838454814399</v>
      </c>
      <c r="V13" s="17"/>
      <c r="W13" s="17">
        <v>0.14360397048152901</v>
      </c>
      <c r="X13" s="17">
        <v>5.9853418379221202E-2</v>
      </c>
      <c r="Y13" s="17"/>
      <c r="Z13" s="17">
        <v>0.12442441129300701</v>
      </c>
      <c r="AA13" s="17">
        <v>0.13909273165250999</v>
      </c>
      <c r="AB13" s="17"/>
      <c r="AC13" s="17">
        <v>0.12638621194030999</v>
      </c>
      <c r="AD13" s="17">
        <v>0.14107327661014099</v>
      </c>
      <c r="AE13" s="17">
        <v>0</v>
      </c>
      <c r="AF13" s="17"/>
      <c r="AG13" s="17">
        <v>0.103638529800983</v>
      </c>
      <c r="AH13" s="17">
        <v>0.15888809605502099</v>
      </c>
      <c r="AI13" s="17"/>
      <c r="AJ13" s="17">
        <v>7.7371238499343603E-2</v>
      </c>
      <c r="AK13" s="17">
        <v>0.15630884175456</v>
      </c>
      <c r="AL13" s="17"/>
      <c r="AM13" s="17">
        <v>0.13455465670614</v>
      </c>
      <c r="AN13" s="17">
        <v>5.20045254257143E-2</v>
      </c>
      <c r="AO13" s="17">
        <v>6.8651324976788095E-2</v>
      </c>
      <c r="AP13" s="17"/>
      <c r="AQ13" s="17">
        <v>0.15645284373966101</v>
      </c>
      <c r="AR13" s="17">
        <v>5.5754429137200398E-2</v>
      </c>
      <c r="AS13" s="17">
        <v>7.4918307905414705E-2</v>
      </c>
      <c r="AT13" s="17">
        <v>7.3103722764091494E-2</v>
      </c>
      <c r="AU13" s="17">
        <v>0.20316031559127101</v>
      </c>
      <c r="AV13" s="17"/>
      <c r="AW13" s="17">
        <v>6.4277500775733104E-2</v>
      </c>
      <c r="AX13" s="17">
        <v>0.10627367528135501</v>
      </c>
      <c r="AY13" s="17">
        <v>0.15350131597621799</v>
      </c>
      <c r="AZ13" s="17">
        <v>0.21256583301724299</v>
      </c>
      <c r="BA13" s="17">
        <v>0.17019170768070699</v>
      </c>
      <c r="BB13" s="17"/>
      <c r="BC13" s="17">
        <v>0.12709069147945301</v>
      </c>
      <c r="BD13" s="17">
        <v>0.112372984266312</v>
      </c>
      <c r="BE13" s="17">
        <v>0.15806190654848201</v>
      </c>
      <c r="BF13" s="17"/>
      <c r="BG13" s="17">
        <v>0.118942621456682</v>
      </c>
      <c r="BH13" s="17">
        <v>0.11643065535081799</v>
      </c>
      <c r="BI13" s="17">
        <v>0.17547942200664299</v>
      </c>
    </row>
    <row r="14" spans="2:61" x14ac:dyDescent="0.3">
      <c r="B14" s="18" t="s">
        <v>85</v>
      </c>
      <c r="C14" s="17">
        <v>1.61960508407273E-2</v>
      </c>
      <c r="D14" s="17">
        <v>1.37864066510805E-2</v>
      </c>
      <c r="E14" s="17">
        <v>1.8186015731726402E-2</v>
      </c>
      <c r="F14" s="17"/>
      <c r="G14" s="17">
        <v>7.5746260719103901E-3</v>
      </c>
      <c r="H14" s="17">
        <v>2.33041949319014E-2</v>
      </c>
      <c r="I14" s="17"/>
      <c r="J14" s="17">
        <v>1.6110545722974198E-2</v>
      </c>
      <c r="K14" s="17">
        <v>5.0160035611103498E-3</v>
      </c>
      <c r="L14" s="17">
        <v>2.5014743391592199E-2</v>
      </c>
      <c r="M14" s="17">
        <v>0</v>
      </c>
      <c r="N14" s="17">
        <v>2.67412393351983E-2</v>
      </c>
      <c r="O14" s="17">
        <v>1.7532963173590599E-2</v>
      </c>
      <c r="P14" s="17">
        <v>2.3144092112966301E-2</v>
      </c>
      <c r="Q14" s="17">
        <v>0</v>
      </c>
      <c r="R14" s="17">
        <v>2.9730147932685101E-2</v>
      </c>
      <c r="S14" s="17"/>
      <c r="T14" s="17">
        <v>9.4815931388150497E-3</v>
      </c>
      <c r="U14" s="17">
        <v>2.05946960065908E-2</v>
      </c>
      <c r="V14" s="17"/>
      <c r="W14" s="17">
        <v>1.54547586015594E-2</v>
      </c>
      <c r="X14" s="17">
        <v>2.0259338105594899E-2</v>
      </c>
      <c r="Y14" s="17"/>
      <c r="Z14" s="17">
        <v>1.1422167593606401E-2</v>
      </c>
      <c r="AA14" s="17">
        <v>2.33746740450235E-2</v>
      </c>
      <c r="AB14" s="17"/>
      <c r="AC14" s="17">
        <v>1.56751250736707E-2</v>
      </c>
      <c r="AD14" s="17">
        <v>1.74560555024206E-2</v>
      </c>
      <c r="AE14" s="17">
        <v>0</v>
      </c>
      <c r="AF14" s="17"/>
      <c r="AG14" s="17">
        <v>1.17401186746399E-2</v>
      </c>
      <c r="AH14" s="17">
        <v>1.5699557071024699E-2</v>
      </c>
      <c r="AI14" s="17"/>
      <c r="AJ14" s="17">
        <v>1.42619738033082E-2</v>
      </c>
      <c r="AK14" s="17">
        <v>1.7405700964707602E-2</v>
      </c>
      <c r="AL14" s="17"/>
      <c r="AM14" s="17">
        <v>1.8428512858101199E-2</v>
      </c>
      <c r="AN14" s="17">
        <v>0</v>
      </c>
      <c r="AO14" s="17">
        <v>5.0867767068171798E-3</v>
      </c>
      <c r="AP14" s="17"/>
      <c r="AQ14" s="17">
        <v>1.7435498386768E-2</v>
      </c>
      <c r="AR14" s="17">
        <v>1.9821225981349701E-2</v>
      </c>
      <c r="AS14" s="17">
        <v>2.15027703675633E-2</v>
      </c>
      <c r="AT14" s="17">
        <v>0</v>
      </c>
      <c r="AU14" s="17">
        <v>1.08549056992617E-2</v>
      </c>
      <c r="AV14" s="17"/>
      <c r="AW14" s="17">
        <v>2.7103341265626201E-2</v>
      </c>
      <c r="AX14" s="17">
        <v>1.27010534073003E-2</v>
      </c>
      <c r="AY14" s="17">
        <v>2.0088842818086601E-2</v>
      </c>
      <c r="AZ14" s="17">
        <v>6.0004302219854797E-3</v>
      </c>
      <c r="BA14" s="17">
        <v>1.6575553364816802E-2</v>
      </c>
      <c r="BB14" s="17"/>
      <c r="BC14" s="17">
        <v>1.33937275989446E-2</v>
      </c>
      <c r="BD14" s="17">
        <v>8.3070484843135502E-3</v>
      </c>
      <c r="BE14" s="17">
        <v>4.0470830456041197E-2</v>
      </c>
      <c r="BF14" s="17"/>
      <c r="BG14" s="17">
        <v>1.49875874943044E-2</v>
      </c>
      <c r="BH14" s="17">
        <v>9.2018654471033804E-3</v>
      </c>
      <c r="BI14" s="17">
        <v>2.30287513417828E-2</v>
      </c>
    </row>
    <row r="15" spans="2:61" ht="28.8" x14ac:dyDescent="0.3">
      <c r="B15" s="18" t="s">
        <v>274</v>
      </c>
      <c r="C15" s="19">
        <v>1.22073982947986E-2</v>
      </c>
      <c r="D15" s="19">
        <v>1.0210728797913401E-2</v>
      </c>
      <c r="E15" s="19">
        <v>1.38526406561802E-2</v>
      </c>
      <c r="F15" s="19"/>
      <c r="G15" s="19">
        <v>4.4168868824577797E-3</v>
      </c>
      <c r="H15" s="19">
        <v>1.86127988554191E-2</v>
      </c>
      <c r="I15" s="19"/>
      <c r="J15" s="19">
        <v>0</v>
      </c>
      <c r="K15" s="19">
        <v>1.08308750520847E-2</v>
      </c>
      <c r="L15" s="19">
        <v>3.3864828275081103E-2</v>
      </c>
      <c r="M15" s="19">
        <v>0</v>
      </c>
      <c r="N15" s="19">
        <v>1.2993034259544199E-2</v>
      </c>
      <c r="O15" s="19">
        <v>5.2833560506313397E-3</v>
      </c>
      <c r="P15" s="19">
        <v>1.5429394741977499E-2</v>
      </c>
      <c r="Q15" s="19">
        <v>0</v>
      </c>
      <c r="R15" s="19">
        <v>2.69642793146724E-2</v>
      </c>
      <c r="S15" s="19"/>
      <c r="T15" s="19">
        <v>7.0554946992475998E-3</v>
      </c>
      <c r="U15" s="19">
        <v>1.55824133520997E-2</v>
      </c>
      <c r="V15" s="19"/>
      <c r="W15" s="19">
        <v>1.35074701866395E-2</v>
      </c>
      <c r="X15" s="19">
        <v>5.0812403743284197E-3</v>
      </c>
      <c r="Y15" s="19"/>
      <c r="Z15" s="19">
        <v>1.0626916508627701E-2</v>
      </c>
      <c r="AA15" s="19">
        <v>1.46464890185027E-2</v>
      </c>
      <c r="AB15" s="19"/>
      <c r="AC15" s="19">
        <v>1.0044093081265601E-2</v>
      </c>
      <c r="AD15" s="19">
        <v>1.7439956993360501E-2</v>
      </c>
      <c r="AE15" s="19">
        <v>0</v>
      </c>
      <c r="AF15" s="19"/>
      <c r="AG15" s="19">
        <v>5.2210297357148201E-3</v>
      </c>
      <c r="AH15" s="19">
        <v>1.8641737466497301E-2</v>
      </c>
      <c r="AI15" s="19"/>
      <c r="AJ15" s="19">
        <v>7.6188585135700797E-3</v>
      </c>
      <c r="AK15" s="19">
        <v>1.4642168646896299E-2</v>
      </c>
      <c r="AL15" s="19"/>
      <c r="AM15" s="19">
        <v>9.2499468383627596E-3</v>
      </c>
      <c r="AN15" s="19">
        <v>0</v>
      </c>
      <c r="AO15" s="19">
        <v>0</v>
      </c>
      <c r="AP15" s="19"/>
      <c r="AQ15" s="19">
        <v>1.00416237136915E-2</v>
      </c>
      <c r="AR15" s="19">
        <v>0</v>
      </c>
      <c r="AS15" s="19">
        <v>7.3041724514463901E-3</v>
      </c>
      <c r="AT15" s="19">
        <v>0</v>
      </c>
      <c r="AU15" s="19">
        <v>6.6599488372276403E-2</v>
      </c>
      <c r="AV15" s="19"/>
      <c r="AW15" s="19">
        <v>1.9996533005174899E-2</v>
      </c>
      <c r="AX15" s="19">
        <v>1.10258572731235E-2</v>
      </c>
      <c r="AY15" s="19">
        <v>1.05064359713025E-2</v>
      </c>
      <c r="AZ15" s="19">
        <v>5.4314674032695399E-3</v>
      </c>
      <c r="BA15" s="19">
        <v>1.7361480158904399E-2</v>
      </c>
      <c r="BB15" s="19"/>
      <c r="BC15" s="19">
        <v>2.0435658352112702E-3</v>
      </c>
      <c r="BD15" s="19">
        <v>9.5154302195474896E-3</v>
      </c>
      <c r="BE15" s="19">
        <v>1.3095385772897599E-2</v>
      </c>
      <c r="BF15" s="19"/>
      <c r="BG15" s="19">
        <v>1.01968513536921E-2</v>
      </c>
      <c r="BH15" s="19">
        <v>3.4694030595353503E-2</v>
      </c>
      <c r="BI15" s="19">
        <v>9.8680412960838407E-3</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269</v>
      </c>
      <c r="C9" s="17">
        <v>0.100773101597814</v>
      </c>
      <c r="D9" s="17">
        <v>0.11932072912222</v>
      </c>
      <c r="E9" s="17">
        <v>8.6138757095343396E-2</v>
      </c>
      <c r="F9" s="17"/>
      <c r="G9" s="17">
        <v>0.124398171483368</v>
      </c>
      <c r="H9" s="17">
        <v>8.1088934891061906E-2</v>
      </c>
      <c r="I9" s="17"/>
      <c r="J9" s="17">
        <v>0.152668819800512</v>
      </c>
      <c r="K9" s="17">
        <v>6.7912044280415806E-2</v>
      </c>
      <c r="L9" s="17">
        <v>0.11301095831137201</v>
      </c>
      <c r="M9" s="17">
        <v>0.122464997374339</v>
      </c>
      <c r="N9" s="17">
        <v>8.6436330280702106E-2</v>
      </c>
      <c r="O9" s="17">
        <v>8.2122488664874704E-2</v>
      </c>
      <c r="P9" s="17">
        <v>7.93923113518714E-2</v>
      </c>
      <c r="Q9" s="17">
        <v>0.102004533705107</v>
      </c>
      <c r="R9" s="17">
        <v>0.104585354555666</v>
      </c>
      <c r="S9" s="17"/>
      <c r="T9" s="17">
        <v>0.14971785786078601</v>
      </c>
      <c r="U9" s="17">
        <v>6.8709363156334802E-2</v>
      </c>
      <c r="V9" s="17"/>
      <c r="W9" s="17">
        <v>8.8267399873633703E-2</v>
      </c>
      <c r="X9" s="17">
        <v>0.16932131493285599</v>
      </c>
      <c r="Y9" s="17"/>
      <c r="Z9" s="17">
        <v>0.104426230829301</v>
      </c>
      <c r="AA9" s="17">
        <v>9.4639669268264906E-2</v>
      </c>
      <c r="AB9" s="17"/>
      <c r="AC9" s="17">
        <v>0.116721579517824</v>
      </c>
      <c r="AD9" s="17">
        <v>6.2197247230559999E-2</v>
      </c>
      <c r="AE9" s="17">
        <v>0</v>
      </c>
      <c r="AF9" s="17"/>
      <c r="AG9" s="17">
        <v>0.14497458648973399</v>
      </c>
      <c r="AH9" s="17">
        <v>6.2942780006967902E-2</v>
      </c>
      <c r="AI9" s="17"/>
      <c r="AJ9" s="17">
        <v>0.200301270598848</v>
      </c>
      <c r="AK9" s="17">
        <v>5.4028109987745598E-2</v>
      </c>
      <c r="AL9" s="17"/>
      <c r="AM9" s="17">
        <v>8.4355760162149004E-2</v>
      </c>
      <c r="AN9" s="17">
        <v>0</v>
      </c>
      <c r="AO9" s="17">
        <v>0.22885456672090701</v>
      </c>
      <c r="AP9" s="17"/>
      <c r="AQ9" s="17">
        <v>4.6276207505902202E-2</v>
      </c>
      <c r="AR9" s="17">
        <v>0.22724357009290999</v>
      </c>
      <c r="AS9" s="17">
        <v>0.18911475039697301</v>
      </c>
      <c r="AT9" s="17">
        <v>0.229410731391156</v>
      </c>
      <c r="AU9" s="17">
        <v>4.11095465870574E-2</v>
      </c>
      <c r="AV9" s="17"/>
      <c r="AW9" s="17">
        <v>0.10469562457562601</v>
      </c>
      <c r="AX9" s="17">
        <v>0.10979599608894999</v>
      </c>
      <c r="AY9" s="17">
        <v>9.0172278468644895E-2</v>
      </c>
      <c r="AZ9" s="17">
        <v>7.91203538759397E-2</v>
      </c>
      <c r="BA9" s="17">
        <v>0.121437780079879</v>
      </c>
      <c r="BB9" s="17"/>
      <c r="BC9" s="17">
        <v>0.15886885864915201</v>
      </c>
      <c r="BD9" s="17">
        <v>8.3423465442123701E-2</v>
      </c>
      <c r="BE9" s="17">
        <v>4.2453881978910001E-2</v>
      </c>
      <c r="BF9" s="17"/>
      <c r="BG9" s="17">
        <v>0.108709071800351</v>
      </c>
      <c r="BH9" s="17">
        <v>0.107035205620329</v>
      </c>
      <c r="BI9" s="17">
        <v>7.2414529319741697E-2</v>
      </c>
    </row>
    <row r="10" spans="2:61" x14ac:dyDescent="0.3">
      <c r="B10" s="18" t="s">
        <v>270</v>
      </c>
      <c r="C10" s="17">
        <v>0.17613087899870999</v>
      </c>
      <c r="D10" s="17">
        <v>0.21859249993813001</v>
      </c>
      <c r="E10" s="17">
        <v>0.14094811521559</v>
      </c>
      <c r="F10" s="17"/>
      <c r="G10" s="17">
        <v>0.23668482844274</v>
      </c>
      <c r="H10" s="17">
        <v>0.12831642566146201</v>
      </c>
      <c r="I10" s="17"/>
      <c r="J10" s="17">
        <v>0.34897174211340498</v>
      </c>
      <c r="K10" s="17">
        <v>0.156762688680292</v>
      </c>
      <c r="L10" s="17">
        <v>0.12810141161796099</v>
      </c>
      <c r="M10" s="17">
        <v>0.144440606959754</v>
      </c>
      <c r="N10" s="17">
        <v>0.181546190970267</v>
      </c>
      <c r="O10" s="17">
        <v>0.169464826969073</v>
      </c>
      <c r="P10" s="17">
        <v>0.143970210960015</v>
      </c>
      <c r="Q10" s="17">
        <v>0.16008249201660199</v>
      </c>
      <c r="R10" s="17">
        <v>0.123246925849215</v>
      </c>
      <c r="S10" s="17"/>
      <c r="T10" s="17">
        <v>0.25645580413854602</v>
      </c>
      <c r="U10" s="17">
        <v>0.12350997358083</v>
      </c>
      <c r="V10" s="17"/>
      <c r="W10" s="17">
        <v>0.16001219013738599</v>
      </c>
      <c r="X10" s="17">
        <v>0.26448316398971</v>
      </c>
      <c r="Y10" s="17"/>
      <c r="Z10" s="17">
        <v>0.1735785360679</v>
      </c>
      <c r="AA10" s="17">
        <v>0.17982441231747201</v>
      </c>
      <c r="AB10" s="17"/>
      <c r="AC10" s="17">
        <v>0.20198505774784201</v>
      </c>
      <c r="AD10" s="17">
        <v>0.113595316720375</v>
      </c>
      <c r="AE10" s="17">
        <v>0</v>
      </c>
      <c r="AF10" s="17"/>
      <c r="AG10" s="17">
        <v>0.25585329083109698</v>
      </c>
      <c r="AH10" s="17">
        <v>0.112723107807271</v>
      </c>
      <c r="AI10" s="17"/>
      <c r="AJ10" s="17">
        <v>0.26990552140512603</v>
      </c>
      <c r="AK10" s="17">
        <v>0.133435399810411</v>
      </c>
      <c r="AL10" s="17"/>
      <c r="AM10" s="17">
        <v>0.167700530238547</v>
      </c>
      <c r="AN10" s="17">
        <v>0.21941710521864599</v>
      </c>
      <c r="AO10" s="17">
        <v>0.26054869180900497</v>
      </c>
      <c r="AP10" s="17"/>
      <c r="AQ10" s="17">
        <v>0.13236667441662001</v>
      </c>
      <c r="AR10" s="17">
        <v>0.16794209879748001</v>
      </c>
      <c r="AS10" s="17">
        <v>0.26679282636614898</v>
      </c>
      <c r="AT10" s="17">
        <v>0.29251928341048</v>
      </c>
      <c r="AU10" s="17">
        <v>0.10345986416676201</v>
      </c>
      <c r="AV10" s="17"/>
      <c r="AW10" s="17">
        <v>0.242869441725929</v>
      </c>
      <c r="AX10" s="17">
        <v>0.177196700449581</v>
      </c>
      <c r="AY10" s="17">
        <v>0.14586918613814601</v>
      </c>
      <c r="AZ10" s="17">
        <v>0.145337408677436</v>
      </c>
      <c r="BA10" s="17">
        <v>0.15955366130214099</v>
      </c>
      <c r="BB10" s="17"/>
      <c r="BC10" s="17">
        <v>0.20382765292561</v>
      </c>
      <c r="BD10" s="17">
        <v>0.16081352446158301</v>
      </c>
      <c r="BE10" s="17">
        <v>0.17516781929702299</v>
      </c>
      <c r="BF10" s="17"/>
      <c r="BG10" s="17">
        <v>0.205204889203709</v>
      </c>
      <c r="BH10" s="17">
        <v>0.13678018287975199</v>
      </c>
      <c r="BI10" s="17">
        <v>9.6591763526056404E-2</v>
      </c>
    </row>
    <row r="11" spans="2:61" x14ac:dyDescent="0.3">
      <c r="B11" s="18" t="s">
        <v>271</v>
      </c>
      <c r="C11" s="17">
        <v>0.15183932683052301</v>
      </c>
      <c r="D11" s="17">
        <v>0.176029598672647</v>
      </c>
      <c r="E11" s="17">
        <v>0.132814677510632</v>
      </c>
      <c r="F11" s="17"/>
      <c r="G11" s="17">
        <v>0.16336195333845699</v>
      </c>
      <c r="H11" s="17">
        <v>0.14179276561957299</v>
      </c>
      <c r="I11" s="17"/>
      <c r="J11" s="17">
        <v>0.146096141833333</v>
      </c>
      <c r="K11" s="17">
        <v>0.196518261041396</v>
      </c>
      <c r="L11" s="17">
        <v>0.16729044367058701</v>
      </c>
      <c r="M11" s="17">
        <v>0.15685384348551801</v>
      </c>
      <c r="N11" s="17">
        <v>0.131206796439996</v>
      </c>
      <c r="O11" s="17">
        <v>0.13404022028451901</v>
      </c>
      <c r="P11" s="17">
        <v>0.12774499021300501</v>
      </c>
      <c r="Q11" s="17">
        <v>0.127638691897663</v>
      </c>
      <c r="R11" s="17">
        <v>0.14064134372172299</v>
      </c>
      <c r="S11" s="17"/>
      <c r="T11" s="17">
        <v>0.15106120839516299</v>
      </c>
      <c r="U11" s="17">
        <v>0.15234907267242301</v>
      </c>
      <c r="V11" s="17"/>
      <c r="W11" s="17">
        <v>0.146326582393213</v>
      </c>
      <c r="X11" s="17">
        <v>0.18205664610494501</v>
      </c>
      <c r="Y11" s="17"/>
      <c r="Z11" s="17">
        <v>0.149321861174293</v>
      </c>
      <c r="AA11" s="17">
        <v>0.15693274676221</v>
      </c>
      <c r="AB11" s="17"/>
      <c r="AC11" s="17">
        <v>0.14236866610365001</v>
      </c>
      <c r="AD11" s="17">
        <v>0.17474676858100699</v>
      </c>
      <c r="AE11" s="17">
        <v>0</v>
      </c>
      <c r="AF11" s="17"/>
      <c r="AG11" s="17">
        <v>0.12976693934731501</v>
      </c>
      <c r="AH11" s="17">
        <v>0.167701714608567</v>
      </c>
      <c r="AI11" s="17"/>
      <c r="AJ11" s="17">
        <v>0.16358321282177701</v>
      </c>
      <c r="AK11" s="17">
        <v>0.14640712886598301</v>
      </c>
      <c r="AL11" s="17"/>
      <c r="AM11" s="17">
        <v>0.15476319774338901</v>
      </c>
      <c r="AN11" s="17">
        <v>0.180710829193439</v>
      </c>
      <c r="AO11" s="17">
        <v>0.15625556388629899</v>
      </c>
      <c r="AP11" s="17"/>
      <c r="AQ11" s="17">
        <v>0.14903094224511099</v>
      </c>
      <c r="AR11" s="17">
        <v>0.146738841938584</v>
      </c>
      <c r="AS11" s="17">
        <v>0.16973121781015099</v>
      </c>
      <c r="AT11" s="17">
        <v>0.15954102360229599</v>
      </c>
      <c r="AU11" s="17">
        <v>0.113126411543529</v>
      </c>
      <c r="AV11" s="17"/>
      <c r="AW11" s="17">
        <v>0.136844156330935</v>
      </c>
      <c r="AX11" s="17">
        <v>0.16665515907444001</v>
      </c>
      <c r="AY11" s="17">
        <v>0.19208977152121001</v>
      </c>
      <c r="AZ11" s="17">
        <v>0.11100475243185901</v>
      </c>
      <c r="BA11" s="17">
        <v>9.4403445379135503E-2</v>
      </c>
      <c r="BB11" s="17"/>
      <c r="BC11" s="17">
        <v>0.10809268293739401</v>
      </c>
      <c r="BD11" s="17">
        <v>0.176992925549046</v>
      </c>
      <c r="BE11" s="17">
        <v>0.16439609947612099</v>
      </c>
      <c r="BF11" s="17"/>
      <c r="BG11" s="17">
        <v>0.15689218750668399</v>
      </c>
      <c r="BH11" s="17">
        <v>0.12377442996126301</v>
      </c>
      <c r="BI11" s="17">
        <v>0.14688269213671801</v>
      </c>
    </row>
    <row r="12" spans="2:61" x14ac:dyDescent="0.3">
      <c r="B12" s="18" t="s">
        <v>272</v>
      </c>
      <c r="C12" s="17">
        <v>0.22686256578754699</v>
      </c>
      <c r="D12" s="17">
        <v>0.22303937481396599</v>
      </c>
      <c r="E12" s="17">
        <v>0.23062926509914</v>
      </c>
      <c r="F12" s="17"/>
      <c r="G12" s="17">
        <v>0.20972263395610999</v>
      </c>
      <c r="H12" s="17">
        <v>0.242411391968573</v>
      </c>
      <c r="I12" s="17"/>
      <c r="J12" s="17">
        <v>0.199903461958299</v>
      </c>
      <c r="K12" s="17">
        <v>0.19806587887782401</v>
      </c>
      <c r="L12" s="17">
        <v>0.213454959592393</v>
      </c>
      <c r="M12" s="17">
        <v>0.227837658850708</v>
      </c>
      <c r="N12" s="17">
        <v>0.25163605400177902</v>
      </c>
      <c r="O12" s="17">
        <v>0.276077840464313</v>
      </c>
      <c r="P12" s="17">
        <v>0.272761376087089</v>
      </c>
      <c r="Q12" s="17">
        <v>0.20684331845894099</v>
      </c>
      <c r="R12" s="17">
        <v>0.21945735015916201</v>
      </c>
      <c r="S12" s="17"/>
      <c r="T12" s="17">
        <v>0.21099838527793299</v>
      </c>
      <c r="U12" s="17">
        <v>0.237255199713757</v>
      </c>
      <c r="V12" s="17"/>
      <c r="W12" s="17">
        <v>0.228912944322406</v>
      </c>
      <c r="X12" s="17">
        <v>0.21562370943825401</v>
      </c>
      <c r="Y12" s="17"/>
      <c r="Z12" s="17">
        <v>0.23966105246185701</v>
      </c>
      <c r="AA12" s="17">
        <v>0.21008390060024701</v>
      </c>
      <c r="AB12" s="17"/>
      <c r="AC12" s="17">
        <v>0.233451503013165</v>
      </c>
      <c r="AD12" s="17">
        <v>0.210925378293841</v>
      </c>
      <c r="AE12" s="17">
        <v>0</v>
      </c>
      <c r="AF12" s="17"/>
      <c r="AG12" s="17">
        <v>0.226200547489984</v>
      </c>
      <c r="AH12" s="17">
        <v>0.22503755774675799</v>
      </c>
      <c r="AI12" s="17"/>
      <c r="AJ12" s="17">
        <v>0.17946667904767599</v>
      </c>
      <c r="AK12" s="17">
        <v>0.24663861064496501</v>
      </c>
      <c r="AL12" s="17"/>
      <c r="AM12" s="17">
        <v>0.235103196443536</v>
      </c>
      <c r="AN12" s="17">
        <v>0.49021837882098201</v>
      </c>
      <c r="AO12" s="17">
        <v>0.137855914338467</v>
      </c>
      <c r="AP12" s="17"/>
      <c r="AQ12" s="17">
        <v>0.24900632388022001</v>
      </c>
      <c r="AR12" s="17">
        <v>0.15288415432621999</v>
      </c>
      <c r="AS12" s="17">
        <v>0.194935992850407</v>
      </c>
      <c r="AT12" s="17">
        <v>0.13266771220821899</v>
      </c>
      <c r="AU12" s="17">
        <v>0.30716452868338301</v>
      </c>
      <c r="AV12" s="17"/>
      <c r="AW12" s="17">
        <v>0.209309727341285</v>
      </c>
      <c r="AX12" s="17">
        <v>0.21774545225814901</v>
      </c>
      <c r="AY12" s="17">
        <v>0.21168147198770401</v>
      </c>
      <c r="AZ12" s="17">
        <v>0.26087867866036801</v>
      </c>
      <c r="BA12" s="17">
        <v>0.28026480471029402</v>
      </c>
      <c r="BB12" s="17"/>
      <c r="BC12" s="17">
        <v>0.21075424062199699</v>
      </c>
      <c r="BD12" s="17">
        <v>0.24268293637023799</v>
      </c>
      <c r="BE12" s="17">
        <v>0.190518888301311</v>
      </c>
      <c r="BF12" s="17"/>
      <c r="BG12" s="17">
        <v>0.21471647755994799</v>
      </c>
      <c r="BH12" s="17">
        <v>0.221724621907605</v>
      </c>
      <c r="BI12" s="17">
        <v>0.26964276470086801</v>
      </c>
    </row>
    <row r="13" spans="2:61" x14ac:dyDescent="0.3">
      <c r="B13" s="18" t="s">
        <v>273</v>
      </c>
      <c r="C13" s="17">
        <v>0.30489733650340001</v>
      </c>
      <c r="D13" s="17">
        <v>0.234265922263724</v>
      </c>
      <c r="E13" s="17">
        <v>0.36119801151105801</v>
      </c>
      <c r="F13" s="17"/>
      <c r="G13" s="17">
        <v>0.243206041676676</v>
      </c>
      <c r="H13" s="17">
        <v>0.35292763761328899</v>
      </c>
      <c r="I13" s="17"/>
      <c r="J13" s="17">
        <v>0.120994392755385</v>
      </c>
      <c r="K13" s="17">
        <v>0.34820978551897702</v>
      </c>
      <c r="L13" s="17">
        <v>0.347028766238345</v>
      </c>
      <c r="M13" s="17">
        <v>0.29556819122841999</v>
      </c>
      <c r="N13" s="17">
        <v>0.266369909481875</v>
      </c>
      <c r="O13" s="17">
        <v>0.29683623314056001</v>
      </c>
      <c r="P13" s="17">
        <v>0.34203330749805799</v>
      </c>
      <c r="Q13" s="17">
        <v>0.40343096392168698</v>
      </c>
      <c r="R13" s="17">
        <v>0.373691857189828</v>
      </c>
      <c r="S13" s="17"/>
      <c r="T13" s="17">
        <v>0.199931562929477</v>
      </c>
      <c r="U13" s="17">
        <v>0.37366047613574299</v>
      </c>
      <c r="V13" s="17"/>
      <c r="W13" s="17">
        <v>0.33747340459136599</v>
      </c>
      <c r="X13" s="17">
        <v>0.12633628378029599</v>
      </c>
      <c r="Y13" s="17"/>
      <c r="Z13" s="17">
        <v>0.30135863166447602</v>
      </c>
      <c r="AA13" s="17">
        <v>0.31104986945048702</v>
      </c>
      <c r="AB13" s="17"/>
      <c r="AC13" s="17">
        <v>0.27980250363617698</v>
      </c>
      <c r="AD13" s="17">
        <v>0.365596208390225</v>
      </c>
      <c r="AE13" s="17">
        <v>0</v>
      </c>
      <c r="AF13" s="17"/>
      <c r="AG13" s="17">
        <v>0.218707371418629</v>
      </c>
      <c r="AH13" s="17">
        <v>0.37903392015295301</v>
      </c>
      <c r="AI13" s="17"/>
      <c r="AJ13" s="17">
        <v>0.15503063122430399</v>
      </c>
      <c r="AK13" s="17">
        <v>0.37678827777466101</v>
      </c>
      <c r="AL13" s="17"/>
      <c r="AM13" s="17">
        <v>0.32566486539427397</v>
      </c>
      <c r="AN13" s="17">
        <v>5.20045254257143E-2</v>
      </c>
      <c r="AO13" s="17">
        <v>0.163321762042513</v>
      </c>
      <c r="AP13" s="17"/>
      <c r="AQ13" s="17">
        <v>0.38752763665990297</v>
      </c>
      <c r="AR13" s="17">
        <v>0.24854243135272899</v>
      </c>
      <c r="AS13" s="17">
        <v>0.15546882623740199</v>
      </c>
      <c r="AT13" s="17">
        <v>0.13390101427585999</v>
      </c>
      <c r="AU13" s="17">
        <v>0.34476514457662299</v>
      </c>
      <c r="AV13" s="17"/>
      <c r="AW13" s="17">
        <v>0.217763599725352</v>
      </c>
      <c r="AX13" s="17">
        <v>0.29742181395865702</v>
      </c>
      <c r="AY13" s="17">
        <v>0.317988634283354</v>
      </c>
      <c r="AZ13" s="17">
        <v>0.39856518621220599</v>
      </c>
      <c r="BA13" s="17">
        <v>0.31914180315584101</v>
      </c>
      <c r="BB13" s="17"/>
      <c r="BC13" s="17">
        <v>0.28606071556953899</v>
      </c>
      <c r="BD13" s="17">
        <v>0.30914216023514401</v>
      </c>
      <c r="BE13" s="17">
        <v>0.31579984577201597</v>
      </c>
      <c r="BF13" s="17"/>
      <c r="BG13" s="17">
        <v>0.28241245293519202</v>
      </c>
      <c r="BH13" s="17">
        <v>0.324256128203051</v>
      </c>
      <c r="BI13" s="17">
        <v>0.36914679083951801</v>
      </c>
    </row>
    <row r="14" spans="2:61" x14ac:dyDescent="0.3">
      <c r="B14" s="18" t="s">
        <v>85</v>
      </c>
      <c r="C14" s="17">
        <v>1.36097020924124E-2</v>
      </c>
      <c r="D14" s="17">
        <v>1.6165185632299E-2</v>
      </c>
      <c r="E14" s="17">
        <v>1.1592556533210801E-2</v>
      </c>
      <c r="F14" s="17"/>
      <c r="G14" s="17">
        <v>8.3094219318552692E-3</v>
      </c>
      <c r="H14" s="17">
        <v>1.8006243524362801E-2</v>
      </c>
      <c r="I14" s="17"/>
      <c r="J14" s="17">
        <v>0</v>
      </c>
      <c r="K14" s="17">
        <v>1.81134101806554E-2</v>
      </c>
      <c r="L14" s="17">
        <v>7.6342284366237301E-3</v>
      </c>
      <c r="M14" s="17">
        <v>2.3592071960254701E-2</v>
      </c>
      <c r="N14" s="17">
        <v>2.8105020152533602E-2</v>
      </c>
      <c r="O14" s="17">
        <v>1.86420712524384E-2</v>
      </c>
      <c r="P14" s="17">
        <v>9.3342045739922205E-3</v>
      </c>
      <c r="Q14" s="17">
        <v>0</v>
      </c>
      <c r="R14" s="17">
        <v>1.1412889209732401E-2</v>
      </c>
      <c r="S14" s="17"/>
      <c r="T14" s="17">
        <v>1.6479735497172701E-2</v>
      </c>
      <c r="U14" s="17">
        <v>1.1729541531103E-2</v>
      </c>
      <c r="V14" s="17"/>
      <c r="W14" s="17">
        <v>1.3502390602616701E-2</v>
      </c>
      <c r="X14" s="17">
        <v>1.4197914658012701E-2</v>
      </c>
      <c r="Y14" s="17"/>
      <c r="Z14" s="17">
        <v>1.2538778160117401E-2</v>
      </c>
      <c r="AA14" s="17">
        <v>1.53111322605899E-2</v>
      </c>
      <c r="AB14" s="17"/>
      <c r="AC14" s="17">
        <v>1.4179654795146299E-2</v>
      </c>
      <c r="AD14" s="17">
        <v>1.22311120747844E-2</v>
      </c>
      <c r="AE14" s="17">
        <v>0</v>
      </c>
      <c r="AF14" s="17"/>
      <c r="AG14" s="17">
        <v>1.5632565073195701E-2</v>
      </c>
      <c r="AH14" s="17">
        <v>1.11489675344973E-2</v>
      </c>
      <c r="AI14" s="17"/>
      <c r="AJ14" s="17">
        <v>1.6283400615594201E-2</v>
      </c>
      <c r="AK14" s="17">
        <v>1.25348903737863E-2</v>
      </c>
      <c r="AL14" s="17"/>
      <c r="AM14" s="17">
        <v>8.5005191255237995E-3</v>
      </c>
      <c r="AN14" s="17">
        <v>5.76491613412198E-2</v>
      </c>
      <c r="AO14" s="17">
        <v>2.8821330374259199E-2</v>
      </c>
      <c r="AP14" s="17"/>
      <c r="AQ14" s="17">
        <v>8.0526776719641903E-3</v>
      </c>
      <c r="AR14" s="17">
        <v>1.9821225981349701E-2</v>
      </c>
      <c r="AS14" s="17">
        <v>9.8909807254892994E-3</v>
      </c>
      <c r="AT14" s="17">
        <v>3.1928438114207501E-2</v>
      </c>
      <c r="AU14" s="17">
        <v>4.1404097166480802E-2</v>
      </c>
      <c r="AV14" s="17"/>
      <c r="AW14" s="17">
        <v>2.90414628509068E-2</v>
      </c>
      <c r="AX14" s="17">
        <v>1.1763195659683E-2</v>
      </c>
      <c r="AY14" s="17">
        <v>1.4875569440684499E-2</v>
      </c>
      <c r="AZ14" s="17">
        <v>0</v>
      </c>
      <c r="BA14" s="17">
        <v>9.9865952613590204E-3</v>
      </c>
      <c r="BB14" s="17"/>
      <c r="BC14" s="17">
        <v>7.3987520775531598E-3</v>
      </c>
      <c r="BD14" s="17">
        <v>8.9945962597054608E-3</v>
      </c>
      <c r="BE14" s="17">
        <v>4.9473319981823902E-2</v>
      </c>
      <c r="BF14" s="17"/>
      <c r="BG14" s="17">
        <v>1.0783072088545601E-2</v>
      </c>
      <c r="BH14" s="17">
        <v>3.5381677925199202E-2</v>
      </c>
      <c r="BI14" s="17">
        <v>1.4250591130556199E-2</v>
      </c>
    </row>
    <row r="15" spans="2:61" ht="28.8" x14ac:dyDescent="0.3">
      <c r="B15" s="18" t="s">
        <v>274</v>
      </c>
      <c r="C15" s="19">
        <v>2.58870881895946E-2</v>
      </c>
      <c r="D15" s="19">
        <v>1.2586689557013701E-2</v>
      </c>
      <c r="E15" s="19">
        <v>3.6678617035024903E-2</v>
      </c>
      <c r="F15" s="19"/>
      <c r="G15" s="19">
        <v>1.43169491707929E-2</v>
      </c>
      <c r="H15" s="19">
        <v>3.5456600721678597E-2</v>
      </c>
      <c r="I15" s="19"/>
      <c r="J15" s="19">
        <v>3.1365441539065203E-2</v>
      </c>
      <c r="K15" s="19">
        <v>1.4417931420439499E-2</v>
      </c>
      <c r="L15" s="19">
        <v>2.3479232132717801E-2</v>
      </c>
      <c r="M15" s="19">
        <v>2.9242630141005602E-2</v>
      </c>
      <c r="N15" s="19">
        <v>5.46996986728472E-2</v>
      </c>
      <c r="O15" s="19">
        <v>2.28163192242219E-2</v>
      </c>
      <c r="P15" s="19">
        <v>2.4763599315969699E-2</v>
      </c>
      <c r="Q15" s="19">
        <v>0</v>
      </c>
      <c r="R15" s="19">
        <v>2.69642793146724E-2</v>
      </c>
      <c r="S15" s="19"/>
      <c r="T15" s="19">
        <v>1.5355445900922301E-2</v>
      </c>
      <c r="U15" s="19">
        <v>3.2786373209809802E-2</v>
      </c>
      <c r="V15" s="19"/>
      <c r="W15" s="19">
        <v>2.5505088079377999E-2</v>
      </c>
      <c r="X15" s="19">
        <v>2.7980967095926401E-2</v>
      </c>
      <c r="Y15" s="19"/>
      <c r="Z15" s="19">
        <v>1.9114909642055301E-2</v>
      </c>
      <c r="AA15" s="19">
        <v>3.2158269340728997E-2</v>
      </c>
      <c r="AB15" s="19"/>
      <c r="AC15" s="19">
        <v>1.14910351861963E-2</v>
      </c>
      <c r="AD15" s="19">
        <v>6.0707968709207499E-2</v>
      </c>
      <c r="AE15" s="19">
        <v>0</v>
      </c>
      <c r="AF15" s="19"/>
      <c r="AG15" s="19">
        <v>8.8646993500448804E-3</v>
      </c>
      <c r="AH15" s="19">
        <v>4.1411952142985299E-2</v>
      </c>
      <c r="AI15" s="19"/>
      <c r="AJ15" s="19">
        <v>1.5429284286674999E-2</v>
      </c>
      <c r="AK15" s="19">
        <v>3.01675825424477E-2</v>
      </c>
      <c r="AL15" s="19"/>
      <c r="AM15" s="19">
        <v>2.3911930892581399E-2</v>
      </c>
      <c r="AN15" s="19">
        <v>0</v>
      </c>
      <c r="AO15" s="19">
        <v>2.4342170828549101E-2</v>
      </c>
      <c r="AP15" s="19"/>
      <c r="AQ15" s="19">
        <v>2.77395376202802E-2</v>
      </c>
      <c r="AR15" s="19">
        <v>3.6827677510727498E-2</v>
      </c>
      <c r="AS15" s="19">
        <v>1.4065405613427799E-2</v>
      </c>
      <c r="AT15" s="19">
        <v>2.0031796997781601E-2</v>
      </c>
      <c r="AU15" s="19">
        <v>4.89704072761648E-2</v>
      </c>
      <c r="AV15" s="19"/>
      <c r="AW15" s="19">
        <v>5.9475987449965899E-2</v>
      </c>
      <c r="AX15" s="19">
        <v>1.9421682510539901E-2</v>
      </c>
      <c r="AY15" s="19">
        <v>2.73230881602552E-2</v>
      </c>
      <c r="AZ15" s="19">
        <v>5.0936201421910698E-3</v>
      </c>
      <c r="BA15" s="19">
        <v>1.52119101113502E-2</v>
      </c>
      <c r="BB15" s="19"/>
      <c r="BC15" s="19">
        <v>2.4997097218754601E-2</v>
      </c>
      <c r="BD15" s="19">
        <v>1.79503916821608E-2</v>
      </c>
      <c r="BE15" s="19">
        <v>6.2190145192794297E-2</v>
      </c>
      <c r="BF15" s="19"/>
      <c r="BG15" s="19">
        <v>2.1281848905569702E-2</v>
      </c>
      <c r="BH15" s="19">
        <v>5.1047753502800698E-2</v>
      </c>
      <c r="BI15" s="19">
        <v>3.1070868346541099E-2</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269</v>
      </c>
      <c r="C9" s="17">
        <v>0.107402136292199</v>
      </c>
      <c r="D9" s="17">
        <v>0.13285111849117001</v>
      </c>
      <c r="E9" s="17">
        <v>8.7229018702428704E-2</v>
      </c>
      <c r="F9" s="17"/>
      <c r="G9" s="17">
        <v>0.150577866733797</v>
      </c>
      <c r="H9" s="17">
        <v>7.3177444510095002E-2</v>
      </c>
      <c r="I9" s="17"/>
      <c r="J9" s="17">
        <v>0.21706149467234201</v>
      </c>
      <c r="K9" s="17">
        <v>4.8865457694087497E-2</v>
      </c>
      <c r="L9" s="17">
        <v>4.0494154316457802E-2</v>
      </c>
      <c r="M9" s="17">
        <v>9.8872925414084697E-2</v>
      </c>
      <c r="N9" s="17">
        <v>0.10992640676312899</v>
      </c>
      <c r="O9" s="17">
        <v>0.101873667996161</v>
      </c>
      <c r="P9" s="17">
        <v>0.13133484319184699</v>
      </c>
      <c r="Q9" s="17">
        <v>0.1208652480219</v>
      </c>
      <c r="R9" s="17">
        <v>0.113481752974587</v>
      </c>
      <c r="S9" s="17"/>
      <c r="T9" s="17">
        <v>0.175167974929097</v>
      </c>
      <c r="U9" s="17">
        <v>6.3008695784563404E-2</v>
      </c>
      <c r="V9" s="17"/>
      <c r="W9" s="17">
        <v>8.9440933277937201E-2</v>
      </c>
      <c r="X9" s="17">
        <v>0.20585389878666399</v>
      </c>
      <c r="Y9" s="17"/>
      <c r="Z9" s="17">
        <v>0.111495439685002</v>
      </c>
      <c r="AA9" s="17">
        <v>0.100680931835195</v>
      </c>
      <c r="AB9" s="17"/>
      <c r="AC9" s="17">
        <v>0.116801968091769</v>
      </c>
      <c r="AD9" s="17">
        <v>8.4666014112040694E-2</v>
      </c>
      <c r="AE9" s="17">
        <v>0</v>
      </c>
      <c r="AF9" s="17"/>
      <c r="AG9" s="17">
        <v>0.169639943922896</v>
      </c>
      <c r="AH9" s="17">
        <v>5.6263128678480198E-2</v>
      </c>
      <c r="AI9" s="17"/>
      <c r="AJ9" s="17">
        <v>0.21423578959415601</v>
      </c>
      <c r="AK9" s="17">
        <v>5.72132649821461E-2</v>
      </c>
      <c r="AL9" s="17"/>
      <c r="AM9" s="17">
        <v>8.4521450416796096E-2</v>
      </c>
      <c r="AN9" s="17">
        <v>0.10927249831418499</v>
      </c>
      <c r="AO9" s="17">
        <v>0.27915430786600598</v>
      </c>
      <c r="AP9" s="17"/>
      <c r="AQ9" s="17">
        <v>5.2385871047101198E-2</v>
      </c>
      <c r="AR9" s="17">
        <v>0.185388342329528</v>
      </c>
      <c r="AS9" s="17">
        <v>0.17320955785091699</v>
      </c>
      <c r="AT9" s="17">
        <v>0.31152514986330998</v>
      </c>
      <c r="AU9" s="17">
        <v>3.8720308167286201E-2</v>
      </c>
      <c r="AV9" s="17"/>
      <c r="AW9" s="17">
        <v>0.15549019643918299</v>
      </c>
      <c r="AX9" s="17">
        <v>0.107313747175465</v>
      </c>
      <c r="AY9" s="17">
        <v>7.7570507794382404E-2</v>
      </c>
      <c r="AZ9" s="17">
        <v>8.0545419577043406E-2</v>
      </c>
      <c r="BA9" s="17">
        <v>0.12898791802978399</v>
      </c>
      <c r="BB9" s="17"/>
      <c r="BC9" s="17">
        <v>0.17219046448417</v>
      </c>
      <c r="BD9" s="17">
        <v>9.2085887758972598E-2</v>
      </c>
      <c r="BE9" s="17">
        <v>4.0190612131043101E-2</v>
      </c>
      <c r="BF9" s="17"/>
      <c r="BG9" s="17">
        <v>0.112536877585504</v>
      </c>
      <c r="BH9" s="17">
        <v>0.13998314632125999</v>
      </c>
      <c r="BI9" s="17">
        <v>7.7759012104889003E-2</v>
      </c>
    </row>
    <row r="10" spans="2:61" x14ac:dyDescent="0.3">
      <c r="B10" s="18" t="s">
        <v>270</v>
      </c>
      <c r="C10" s="17">
        <v>0.20613737033635801</v>
      </c>
      <c r="D10" s="17">
        <v>0.25865671824277298</v>
      </c>
      <c r="E10" s="17">
        <v>0.16445890051906201</v>
      </c>
      <c r="F10" s="17"/>
      <c r="G10" s="17">
        <v>0.27387896232006298</v>
      </c>
      <c r="H10" s="17">
        <v>0.152713688970366</v>
      </c>
      <c r="I10" s="17"/>
      <c r="J10" s="17">
        <v>0.34527509910028198</v>
      </c>
      <c r="K10" s="17">
        <v>0.19168633701737101</v>
      </c>
      <c r="L10" s="17">
        <v>0.219079383238523</v>
      </c>
      <c r="M10" s="17">
        <v>0.24715010665366999</v>
      </c>
      <c r="N10" s="17">
        <v>0.20946965859179201</v>
      </c>
      <c r="O10" s="17">
        <v>0.13346643334166999</v>
      </c>
      <c r="P10" s="17">
        <v>0.16939439366609199</v>
      </c>
      <c r="Q10" s="17">
        <v>0.13423471224049499</v>
      </c>
      <c r="R10" s="17">
        <v>0.15805901959117499</v>
      </c>
      <c r="S10" s="17"/>
      <c r="T10" s="17">
        <v>0.27824168103074498</v>
      </c>
      <c r="U10" s="17">
        <v>0.158901794247547</v>
      </c>
      <c r="V10" s="17"/>
      <c r="W10" s="17">
        <v>0.19856758380464701</v>
      </c>
      <c r="X10" s="17">
        <v>0.24763007130756401</v>
      </c>
      <c r="Y10" s="17"/>
      <c r="Z10" s="17">
        <v>0.22099687773062199</v>
      </c>
      <c r="AA10" s="17">
        <v>0.18613415458643001</v>
      </c>
      <c r="AB10" s="17"/>
      <c r="AC10" s="17">
        <v>0.21927801987541201</v>
      </c>
      <c r="AD10" s="17">
        <v>0.17435303421023499</v>
      </c>
      <c r="AE10" s="17">
        <v>0</v>
      </c>
      <c r="AF10" s="17"/>
      <c r="AG10" s="17">
        <v>0.24503594391691899</v>
      </c>
      <c r="AH10" s="17">
        <v>0.171931600371761</v>
      </c>
      <c r="AI10" s="17"/>
      <c r="AJ10" s="17">
        <v>0.29922645327372199</v>
      </c>
      <c r="AK10" s="17">
        <v>0.163435524446499</v>
      </c>
      <c r="AL10" s="17"/>
      <c r="AM10" s="17">
        <v>0.197454516400214</v>
      </c>
      <c r="AN10" s="17">
        <v>0.28939834355880201</v>
      </c>
      <c r="AO10" s="17">
        <v>0.31182032943458698</v>
      </c>
      <c r="AP10" s="17"/>
      <c r="AQ10" s="17">
        <v>0.156704498085182</v>
      </c>
      <c r="AR10" s="17">
        <v>0.348333833879933</v>
      </c>
      <c r="AS10" s="17">
        <v>0.30922491756603698</v>
      </c>
      <c r="AT10" s="17">
        <v>0.29921476539644598</v>
      </c>
      <c r="AU10" s="17">
        <v>0.103060215951469</v>
      </c>
      <c r="AV10" s="17"/>
      <c r="AW10" s="17">
        <v>0.24102448313620201</v>
      </c>
      <c r="AX10" s="17">
        <v>0.25570080692285901</v>
      </c>
      <c r="AY10" s="17">
        <v>0.16203138778386</v>
      </c>
      <c r="AZ10" s="17">
        <v>0.16892483251693999</v>
      </c>
      <c r="BA10" s="17">
        <v>9.6310983790678803E-2</v>
      </c>
      <c r="BB10" s="17"/>
      <c r="BC10" s="17">
        <v>0.20279576137504299</v>
      </c>
      <c r="BD10" s="17">
        <v>0.21701700682407499</v>
      </c>
      <c r="BE10" s="17">
        <v>0.15705113343386501</v>
      </c>
      <c r="BF10" s="17"/>
      <c r="BG10" s="17">
        <v>0.23754693892843901</v>
      </c>
      <c r="BH10" s="17">
        <v>0.10093927703564</v>
      </c>
      <c r="BI10" s="17">
        <v>0.14535551620172499</v>
      </c>
    </row>
    <row r="11" spans="2:61" x14ac:dyDescent="0.3">
      <c r="B11" s="18" t="s">
        <v>271</v>
      </c>
      <c r="C11" s="17">
        <v>0.170804776404308</v>
      </c>
      <c r="D11" s="17">
        <v>0.190185906693421</v>
      </c>
      <c r="E11" s="17">
        <v>0.15419658796011401</v>
      </c>
      <c r="F11" s="17"/>
      <c r="G11" s="17">
        <v>0.15222488902167</v>
      </c>
      <c r="H11" s="17">
        <v>0.18711294343777601</v>
      </c>
      <c r="I11" s="17"/>
      <c r="J11" s="17">
        <v>0.19439978541493999</v>
      </c>
      <c r="K11" s="17">
        <v>0.16807398284941599</v>
      </c>
      <c r="L11" s="17">
        <v>0.14794606188434301</v>
      </c>
      <c r="M11" s="17">
        <v>0.17186218046985599</v>
      </c>
      <c r="N11" s="17">
        <v>0.17945999505007099</v>
      </c>
      <c r="O11" s="17">
        <v>0.193208214733395</v>
      </c>
      <c r="P11" s="17">
        <v>0.141440230813763</v>
      </c>
      <c r="Q11" s="17">
        <v>0.19494559474560699</v>
      </c>
      <c r="R11" s="17">
        <v>0.152218808157779</v>
      </c>
      <c r="S11" s="17"/>
      <c r="T11" s="17">
        <v>0.15582574657372</v>
      </c>
      <c r="U11" s="17">
        <v>0.18061754760321999</v>
      </c>
      <c r="V11" s="17"/>
      <c r="W11" s="17">
        <v>0.15749417289327</v>
      </c>
      <c r="X11" s="17">
        <v>0.24376494363175299</v>
      </c>
      <c r="Y11" s="17"/>
      <c r="Z11" s="17">
        <v>0.16001640968275399</v>
      </c>
      <c r="AA11" s="17">
        <v>0.18631190306651399</v>
      </c>
      <c r="AB11" s="17"/>
      <c r="AC11" s="17">
        <v>0.169598877625313</v>
      </c>
      <c r="AD11" s="17">
        <v>0.17372157987066</v>
      </c>
      <c r="AE11" s="17">
        <v>0</v>
      </c>
      <c r="AF11" s="17"/>
      <c r="AG11" s="17">
        <v>0.14929747494559101</v>
      </c>
      <c r="AH11" s="17">
        <v>0.183283308692191</v>
      </c>
      <c r="AI11" s="17"/>
      <c r="AJ11" s="17">
        <v>0.16289665172822601</v>
      </c>
      <c r="AK11" s="17">
        <v>0.17458976680381799</v>
      </c>
      <c r="AL11" s="17"/>
      <c r="AM11" s="17">
        <v>0.16988039558439599</v>
      </c>
      <c r="AN11" s="17">
        <v>0.123061667852219</v>
      </c>
      <c r="AO11" s="17">
        <v>0.18472411854693599</v>
      </c>
      <c r="AP11" s="17"/>
      <c r="AQ11" s="17">
        <v>0.18044432259377999</v>
      </c>
      <c r="AR11" s="17">
        <v>0.167390750294237</v>
      </c>
      <c r="AS11" s="17">
        <v>0.144896602669663</v>
      </c>
      <c r="AT11" s="17">
        <v>0.19070812054359701</v>
      </c>
      <c r="AU11" s="17">
        <v>0.14477563704360899</v>
      </c>
      <c r="AV11" s="17"/>
      <c r="AW11" s="17">
        <v>0.16324124565351</v>
      </c>
      <c r="AX11" s="17">
        <v>0.15534176561833399</v>
      </c>
      <c r="AY11" s="17">
        <v>0.21320781890263901</v>
      </c>
      <c r="AZ11" s="17">
        <v>0.174774378674242</v>
      </c>
      <c r="BA11" s="17">
        <v>0.13802211248889101</v>
      </c>
      <c r="BB11" s="17"/>
      <c r="BC11" s="17">
        <v>0.155239314291758</v>
      </c>
      <c r="BD11" s="17">
        <v>0.18616821515080501</v>
      </c>
      <c r="BE11" s="17">
        <v>0.169942354308389</v>
      </c>
      <c r="BF11" s="17"/>
      <c r="BG11" s="17">
        <v>0.16185264097412799</v>
      </c>
      <c r="BH11" s="17">
        <v>0.22891896969327999</v>
      </c>
      <c r="BI11" s="17">
        <v>0.17756215827815899</v>
      </c>
    </row>
    <row r="12" spans="2:61" x14ac:dyDescent="0.3">
      <c r="B12" s="18" t="s">
        <v>272</v>
      </c>
      <c r="C12" s="17">
        <v>0.26160892817475701</v>
      </c>
      <c r="D12" s="17">
        <v>0.22827618552041501</v>
      </c>
      <c r="E12" s="17">
        <v>0.28925002654458298</v>
      </c>
      <c r="F12" s="17"/>
      <c r="G12" s="17">
        <v>0.22649920776083601</v>
      </c>
      <c r="H12" s="17">
        <v>0.29076312388603898</v>
      </c>
      <c r="I12" s="17"/>
      <c r="J12" s="17">
        <v>0.140773118525575</v>
      </c>
      <c r="K12" s="17">
        <v>0.277256512880658</v>
      </c>
      <c r="L12" s="17">
        <v>0.347124479524477</v>
      </c>
      <c r="M12" s="17">
        <v>0.21769590530251601</v>
      </c>
      <c r="N12" s="17">
        <v>0.23802519296590499</v>
      </c>
      <c r="O12" s="17">
        <v>0.28220264402579298</v>
      </c>
      <c r="P12" s="17">
        <v>0.29120729151897501</v>
      </c>
      <c r="Q12" s="17">
        <v>0.39883814733929801</v>
      </c>
      <c r="R12" s="17">
        <v>0.254534056037926</v>
      </c>
      <c r="S12" s="17"/>
      <c r="T12" s="17">
        <v>0.212584097816228</v>
      </c>
      <c r="U12" s="17">
        <v>0.293725123203047</v>
      </c>
      <c r="V12" s="17"/>
      <c r="W12" s="17">
        <v>0.27398836405923999</v>
      </c>
      <c r="X12" s="17">
        <v>0.193752822960265</v>
      </c>
      <c r="Y12" s="17"/>
      <c r="Z12" s="17">
        <v>0.26734976431135998</v>
      </c>
      <c r="AA12" s="17">
        <v>0.25386868743302299</v>
      </c>
      <c r="AB12" s="17"/>
      <c r="AC12" s="17">
        <v>0.25182497533313702</v>
      </c>
      <c r="AD12" s="17">
        <v>0.28527415452722699</v>
      </c>
      <c r="AE12" s="17">
        <v>0</v>
      </c>
      <c r="AF12" s="17"/>
      <c r="AG12" s="17">
        <v>0.240588386438159</v>
      </c>
      <c r="AH12" s="17">
        <v>0.28045189613279298</v>
      </c>
      <c r="AI12" s="17"/>
      <c r="AJ12" s="17">
        <v>0.18700177374969201</v>
      </c>
      <c r="AK12" s="17">
        <v>0.29714387715104601</v>
      </c>
      <c r="AL12" s="17"/>
      <c r="AM12" s="17">
        <v>0.29104834652266198</v>
      </c>
      <c r="AN12" s="17">
        <v>7.2942701388463302E-2</v>
      </c>
      <c r="AO12" s="17">
        <v>9.9001833671209197E-2</v>
      </c>
      <c r="AP12" s="17"/>
      <c r="AQ12" s="17">
        <v>0.313631666813947</v>
      </c>
      <c r="AR12" s="17">
        <v>0.100440084158816</v>
      </c>
      <c r="AS12" s="17">
        <v>0.224945387960587</v>
      </c>
      <c r="AT12" s="17">
        <v>9.8505306183644906E-2</v>
      </c>
      <c r="AU12" s="17">
        <v>0.25094113237489302</v>
      </c>
      <c r="AV12" s="17"/>
      <c r="AW12" s="17">
        <v>0.23627224228627</v>
      </c>
      <c r="AX12" s="17">
        <v>0.25265003339406</v>
      </c>
      <c r="AY12" s="17">
        <v>0.24603299303538201</v>
      </c>
      <c r="AZ12" s="17">
        <v>0.287198066410493</v>
      </c>
      <c r="BA12" s="17">
        <v>0.34894435039438199</v>
      </c>
      <c r="BB12" s="17"/>
      <c r="BC12" s="17">
        <v>0.25490670737516102</v>
      </c>
      <c r="BD12" s="17">
        <v>0.26409569487574203</v>
      </c>
      <c r="BE12" s="17">
        <v>0.25353069548051399</v>
      </c>
      <c r="BF12" s="17"/>
      <c r="BG12" s="17">
        <v>0.25274360141681801</v>
      </c>
      <c r="BH12" s="17">
        <v>0.28227410354805998</v>
      </c>
      <c r="BI12" s="17">
        <v>0.28031313177738099</v>
      </c>
    </row>
    <row r="13" spans="2:61" x14ac:dyDescent="0.3">
      <c r="B13" s="18" t="s">
        <v>273</v>
      </c>
      <c r="C13" s="17">
        <v>0.21903866812565301</v>
      </c>
      <c r="D13" s="17">
        <v>0.169796990318416</v>
      </c>
      <c r="E13" s="17">
        <v>0.25785040332137199</v>
      </c>
      <c r="F13" s="17"/>
      <c r="G13" s="17">
        <v>0.179745642185902</v>
      </c>
      <c r="H13" s="17">
        <v>0.24642840208403999</v>
      </c>
      <c r="I13" s="17"/>
      <c r="J13" s="17">
        <v>8.5069610035812995E-2</v>
      </c>
      <c r="K13" s="17">
        <v>0.281376341536409</v>
      </c>
      <c r="L13" s="17">
        <v>0.221876688903482</v>
      </c>
      <c r="M13" s="17">
        <v>0.224976211365921</v>
      </c>
      <c r="N13" s="17">
        <v>0.21688795590458901</v>
      </c>
      <c r="O13" s="17">
        <v>0.24593111360599801</v>
      </c>
      <c r="P13" s="17">
        <v>0.22804975395437899</v>
      </c>
      <c r="Q13" s="17">
        <v>0.13942007232815101</v>
      </c>
      <c r="R13" s="17">
        <v>0.26952045568768601</v>
      </c>
      <c r="S13" s="17"/>
      <c r="T13" s="17">
        <v>0.16060521880950401</v>
      </c>
      <c r="U13" s="17">
        <v>0.25731845493345601</v>
      </c>
      <c r="V13" s="17"/>
      <c r="W13" s="17">
        <v>0.24469774490378501</v>
      </c>
      <c r="X13" s="17">
        <v>7.8392112837455799E-2</v>
      </c>
      <c r="Y13" s="17"/>
      <c r="Z13" s="17">
        <v>0.21104161161650301</v>
      </c>
      <c r="AA13" s="17">
        <v>0.23097370235072501</v>
      </c>
      <c r="AB13" s="17"/>
      <c r="AC13" s="17">
        <v>0.21939406948564499</v>
      </c>
      <c r="AD13" s="17">
        <v>0.21817903053680501</v>
      </c>
      <c r="AE13" s="17">
        <v>0</v>
      </c>
      <c r="AF13" s="17"/>
      <c r="AG13" s="17">
        <v>0.181987685482904</v>
      </c>
      <c r="AH13" s="17">
        <v>0.257829505209062</v>
      </c>
      <c r="AI13" s="17"/>
      <c r="AJ13" s="17">
        <v>0.11642642466023199</v>
      </c>
      <c r="AK13" s="17">
        <v>0.26729341721119199</v>
      </c>
      <c r="AL13" s="17"/>
      <c r="AM13" s="17">
        <v>0.223094715472688</v>
      </c>
      <c r="AN13" s="17">
        <v>0.282263121034113</v>
      </c>
      <c r="AO13" s="17">
        <v>0.104285600579199</v>
      </c>
      <c r="AP13" s="17"/>
      <c r="AQ13" s="17">
        <v>0.261189948958923</v>
      </c>
      <c r="AR13" s="17">
        <v>0.14179808584540901</v>
      </c>
      <c r="AS13" s="17">
        <v>0.121248307502575</v>
      </c>
      <c r="AT13" s="17">
        <v>9.1335158203535702E-2</v>
      </c>
      <c r="AU13" s="17">
        <v>0.38155075695317597</v>
      </c>
      <c r="AV13" s="17"/>
      <c r="AW13" s="17">
        <v>0.16457260799818099</v>
      </c>
      <c r="AX13" s="17">
        <v>0.19162696879796101</v>
      </c>
      <c r="AY13" s="17">
        <v>0.25840762925092498</v>
      </c>
      <c r="AZ13" s="17">
        <v>0.268299137393326</v>
      </c>
      <c r="BA13" s="17">
        <v>0.26467825175263598</v>
      </c>
      <c r="BB13" s="17"/>
      <c r="BC13" s="17">
        <v>0.19808790617468</v>
      </c>
      <c r="BD13" s="17">
        <v>0.21427973649832099</v>
      </c>
      <c r="BE13" s="17">
        <v>0.26266174736557402</v>
      </c>
      <c r="BF13" s="17"/>
      <c r="BG13" s="17">
        <v>0.211038202636633</v>
      </c>
      <c r="BH13" s="17">
        <v>0.19076641097829</v>
      </c>
      <c r="BI13" s="17">
        <v>0.25739354094240502</v>
      </c>
    </row>
    <row r="14" spans="2:61" x14ac:dyDescent="0.3">
      <c r="B14" s="18" t="s">
        <v>85</v>
      </c>
      <c r="C14" s="17">
        <v>1.8776122437996801E-2</v>
      </c>
      <c r="D14" s="17">
        <v>1.1232195911889099E-2</v>
      </c>
      <c r="E14" s="17">
        <v>2.4909428213598001E-2</v>
      </c>
      <c r="F14" s="17"/>
      <c r="G14" s="17">
        <v>6.6181108613745003E-3</v>
      </c>
      <c r="H14" s="17">
        <v>2.8770503163635799E-2</v>
      </c>
      <c r="I14" s="17"/>
      <c r="J14" s="17">
        <v>7.8830244952518506E-3</v>
      </c>
      <c r="K14" s="17">
        <v>1.3307433040508999E-2</v>
      </c>
      <c r="L14" s="17">
        <v>2.3479232132717801E-2</v>
      </c>
      <c r="M14" s="17">
        <v>2.4301312166118701E-2</v>
      </c>
      <c r="N14" s="17">
        <v>3.3237756464970403E-2</v>
      </c>
      <c r="O14" s="17">
        <v>2.57849631233921E-2</v>
      </c>
      <c r="P14" s="17">
        <v>7.7146973709887497E-3</v>
      </c>
      <c r="Q14" s="17">
        <v>1.16962253245484E-2</v>
      </c>
      <c r="R14" s="17">
        <v>2.2041806564635499E-2</v>
      </c>
      <c r="S14" s="17"/>
      <c r="T14" s="17">
        <v>1.22283764133388E-2</v>
      </c>
      <c r="U14" s="17">
        <v>2.3065554686629599E-2</v>
      </c>
      <c r="V14" s="17"/>
      <c r="W14" s="17">
        <v>1.90266129254269E-2</v>
      </c>
      <c r="X14" s="17">
        <v>1.7403094698372999E-2</v>
      </c>
      <c r="Y14" s="17"/>
      <c r="Z14" s="17">
        <v>1.8817552639120799E-2</v>
      </c>
      <c r="AA14" s="17">
        <v>1.68880375332486E-2</v>
      </c>
      <c r="AB14" s="17"/>
      <c r="AC14" s="17">
        <v>1.29895198763071E-2</v>
      </c>
      <c r="AD14" s="17">
        <v>3.2772639147647498E-2</v>
      </c>
      <c r="AE14" s="17">
        <v>0</v>
      </c>
      <c r="AF14" s="17"/>
      <c r="AG14" s="17">
        <v>1.02231228876857E-2</v>
      </c>
      <c r="AH14" s="17">
        <v>2.2288246360388401E-2</v>
      </c>
      <c r="AI14" s="17"/>
      <c r="AJ14" s="17">
        <v>1.32993055755366E-2</v>
      </c>
      <c r="AK14" s="17">
        <v>2.05261741215465E-2</v>
      </c>
      <c r="AL14" s="17"/>
      <c r="AM14" s="17">
        <v>1.80330059496536E-2</v>
      </c>
      <c r="AN14" s="17">
        <v>5.76491613412198E-2</v>
      </c>
      <c r="AO14" s="17">
        <v>1.15626199351042E-2</v>
      </c>
      <c r="AP14" s="17"/>
      <c r="AQ14" s="17">
        <v>1.7501507894623299E-2</v>
      </c>
      <c r="AR14" s="17">
        <v>1.9821225981349701E-2</v>
      </c>
      <c r="AS14" s="17">
        <v>1.6051593244629798E-2</v>
      </c>
      <c r="AT14" s="17">
        <v>8.7114998094655494E-3</v>
      </c>
      <c r="AU14" s="17">
        <v>5.0361791618173897E-2</v>
      </c>
      <c r="AV14" s="17"/>
      <c r="AW14" s="17">
        <v>2.54337305344258E-2</v>
      </c>
      <c r="AX14" s="17">
        <v>2.1205466483128599E-2</v>
      </c>
      <c r="AY14" s="17">
        <v>1.90791163565396E-2</v>
      </c>
      <c r="AZ14" s="17">
        <v>1.48266980246856E-2</v>
      </c>
      <c r="BA14" s="17">
        <v>0</v>
      </c>
      <c r="BB14" s="17"/>
      <c r="BC14" s="17">
        <v>9.2077976289238802E-3</v>
      </c>
      <c r="BD14" s="17">
        <v>1.56132009372138E-2</v>
      </c>
      <c r="BE14" s="17">
        <v>5.3935898648813603E-2</v>
      </c>
      <c r="BF14" s="17"/>
      <c r="BG14" s="17">
        <v>8.3605365085797408E-3</v>
      </c>
      <c r="BH14" s="17">
        <v>4.1673524614128502E-2</v>
      </c>
      <c r="BI14" s="17">
        <v>4.3995674469298099E-2</v>
      </c>
    </row>
    <row r="15" spans="2:61" ht="28.8" x14ac:dyDescent="0.3">
      <c r="B15" s="18" t="s">
        <v>274</v>
      </c>
      <c r="C15" s="19">
        <v>1.62319982287281E-2</v>
      </c>
      <c r="D15" s="19">
        <v>9.0008848219167801E-3</v>
      </c>
      <c r="E15" s="19">
        <v>2.21056347388431E-2</v>
      </c>
      <c r="F15" s="19"/>
      <c r="G15" s="19">
        <v>1.0455321116357E-2</v>
      </c>
      <c r="H15" s="19">
        <v>2.1033893948047999E-2</v>
      </c>
      <c r="I15" s="19"/>
      <c r="J15" s="19">
        <v>9.5378677557953206E-3</v>
      </c>
      <c r="K15" s="19">
        <v>1.94339349815498E-2</v>
      </c>
      <c r="L15" s="19">
        <v>0</v>
      </c>
      <c r="M15" s="19">
        <v>1.51413586278334E-2</v>
      </c>
      <c r="N15" s="19">
        <v>1.2993034259544199E-2</v>
      </c>
      <c r="O15" s="19">
        <v>1.7532963173590599E-2</v>
      </c>
      <c r="P15" s="19">
        <v>3.0858789483954999E-2</v>
      </c>
      <c r="Q15" s="19">
        <v>0</v>
      </c>
      <c r="R15" s="19">
        <v>3.0144100986209801E-2</v>
      </c>
      <c r="S15" s="19"/>
      <c r="T15" s="19">
        <v>5.3469044273670198E-3</v>
      </c>
      <c r="U15" s="19">
        <v>2.3362829541537199E-2</v>
      </c>
      <c r="V15" s="19"/>
      <c r="W15" s="19">
        <v>1.6784588135693501E-2</v>
      </c>
      <c r="X15" s="19">
        <v>1.32030557779247E-2</v>
      </c>
      <c r="Y15" s="19"/>
      <c r="Z15" s="19">
        <v>1.02823443346382E-2</v>
      </c>
      <c r="AA15" s="19">
        <v>2.5142583194864301E-2</v>
      </c>
      <c r="AB15" s="19"/>
      <c r="AC15" s="19">
        <v>1.01125697124167E-2</v>
      </c>
      <c r="AD15" s="19">
        <v>3.10335475953839E-2</v>
      </c>
      <c r="AE15" s="19">
        <v>0</v>
      </c>
      <c r="AF15" s="19"/>
      <c r="AG15" s="19">
        <v>3.2274424058463501E-3</v>
      </c>
      <c r="AH15" s="19">
        <v>2.79523145553249E-2</v>
      </c>
      <c r="AI15" s="19"/>
      <c r="AJ15" s="19">
        <v>6.9136014184339196E-3</v>
      </c>
      <c r="AK15" s="19">
        <v>1.9797975283752899E-2</v>
      </c>
      <c r="AL15" s="19"/>
      <c r="AM15" s="19">
        <v>1.5967569653589701E-2</v>
      </c>
      <c r="AN15" s="19">
        <v>6.5412506510998905E-2</v>
      </c>
      <c r="AO15" s="19">
        <v>9.4511899669581997E-3</v>
      </c>
      <c r="AP15" s="19"/>
      <c r="AQ15" s="19">
        <v>1.81421846064432E-2</v>
      </c>
      <c r="AR15" s="19">
        <v>3.6827677510727498E-2</v>
      </c>
      <c r="AS15" s="19">
        <v>1.0423633205591899E-2</v>
      </c>
      <c r="AT15" s="19">
        <v>0</v>
      </c>
      <c r="AU15" s="19">
        <v>3.0590157891393601E-2</v>
      </c>
      <c r="AV15" s="19"/>
      <c r="AW15" s="19">
        <v>1.39654939522277E-2</v>
      </c>
      <c r="AX15" s="19">
        <v>1.6161211608192699E-2</v>
      </c>
      <c r="AY15" s="19">
        <v>2.3670546876271299E-2</v>
      </c>
      <c r="AZ15" s="19">
        <v>5.4314674032695399E-3</v>
      </c>
      <c r="BA15" s="19">
        <v>2.3056383543627799E-2</v>
      </c>
      <c r="BB15" s="19"/>
      <c r="BC15" s="19">
        <v>7.5720486702641502E-3</v>
      </c>
      <c r="BD15" s="19">
        <v>1.0740257954870099E-2</v>
      </c>
      <c r="BE15" s="19">
        <v>6.2687558631802406E-2</v>
      </c>
      <c r="BF15" s="19"/>
      <c r="BG15" s="19">
        <v>1.59212019498986E-2</v>
      </c>
      <c r="BH15" s="19">
        <v>1.54445678093416E-2</v>
      </c>
      <c r="BI15" s="19">
        <v>1.7620966226142901E-2</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269</v>
      </c>
      <c r="C9" s="17">
        <v>0.13002839065522601</v>
      </c>
      <c r="D9" s="17">
        <v>0.15171108475666301</v>
      </c>
      <c r="E9" s="17">
        <v>0.112957456512171</v>
      </c>
      <c r="F9" s="17"/>
      <c r="G9" s="17">
        <v>0.156056269661908</v>
      </c>
      <c r="H9" s="17">
        <v>0.109871855635975</v>
      </c>
      <c r="I9" s="17"/>
      <c r="J9" s="17">
        <v>0.30293029806181598</v>
      </c>
      <c r="K9" s="17">
        <v>6.4363704356901794E-2</v>
      </c>
      <c r="L9" s="17">
        <v>8.5551514551790497E-2</v>
      </c>
      <c r="M9" s="17">
        <v>5.4867329942312699E-2</v>
      </c>
      <c r="N9" s="17">
        <v>0.12291944102267301</v>
      </c>
      <c r="O9" s="17">
        <v>0.10688936347879301</v>
      </c>
      <c r="P9" s="17">
        <v>0.16755239274698999</v>
      </c>
      <c r="Q9" s="17">
        <v>0.147390726409214</v>
      </c>
      <c r="R9" s="17">
        <v>0.13043651156286201</v>
      </c>
      <c r="S9" s="17"/>
      <c r="T9" s="17">
        <v>0.18962562845366601</v>
      </c>
      <c r="U9" s="17">
        <v>9.0986205332311595E-2</v>
      </c>
      <c r="V9" s="17"/>
      <c r="W9" s="17">
        <v>0.112133117752029</v>
      </c>
      <c r="X9" s="17">
        <v>0.228118766686288</v>
      </c>
      <c r="Y9" s="17"/>
      <c r="Z9" s="17">
        <v>0.12738204504282999</v>
      </c>
      <c r="AA9" s="17">
        <v>0.133439606360235</v>
      </c>
      <c r="AB9" s="17"/>
      <c r="AC9" s="17">
        <v>0.154321601658548</v>
      </c>
      <c r="AD9" s="17">
        <v>7.126846544623E-2</v>
      </c>
      <c r="AE9" s="17">
        <v>0</v>
      </c>
      <c r="AF9" s="17"/>
      <c r="AG9" s="17">
        <v>0.196248083293591</v>
      </c>
      <c r="AH9" s="17">
        <v>7.6383620735096899E-2</v>
      </c>
      <c r="AI9" s="17"/>
      <c r="AJ9" s="17">
        <v>0.24419083820219201</v>
      </c>
      <c r="AK9" s="17">
        <v>7.6649781926105706E-2</v>
      </c>
      <c r="AL9" s="17"/>
      <c r="AM9" s="17">
        <v>9.9746755159227804E-2</v>
      </c>
      <c r="AN9" s="17">
        <v>0.16692165965540401</v>
      </c>
      <c r="AO9" s="17">
        <v>0.33114547821495899</v>
      </c>
      <c r="AP9" s="17"/>
      <c r="AQ9" s="17">
        <v>6.9175860385222596E-2</v>
      </c>
      <c r="AR9" s="17">
        <v>0.23507511276479701</v>
      </c>
      <c r="AS9" s="17">
        <v>0.18452470878545199</v>
      </c>
      <c r="AT9" s="17">
        <v>0.364311868629833</v>
      </c>
      <c r="AU9" s="17">
        <v>8.7969446095454804E-2</v>
      </c>
      <c r="AV9" s="17"/>
      <c r="AW9" s="17">
        <v>0.17704937581510899</v>
      </c>
      <c r="AX9" s="17">
        <v>0.128292644197045</v>
      </c>
      <c r="AY9" s="17">
        <v>0.12316604798184</v>
      </c>
      <c r="AZ9" s="17">
        <v>0.104247845966685</v>
      </c>
      <c r="BA9" s="17">
        <v>9.9606906087284203E-2</v>
      </c>
      <c r="BB9" s="17"/>
      <c r="BC9" s="17">
        <v>0.20704751696127599</v>
      </c>
      <c r="BD9" s="17">
        <v>0.110489041032199</v>
      </c>
      <c r="BE9" s="17">
        <v>6.5553241425796702E-2</v>
      </c>
      <c r="BF9" s="17"/>
      <c r="BG9" s="17">
        <v>0.13532523171336899</v>
      </c>
      <c r="BH9" s="17">
        <v>0.15237407240741099</v>
      </c>
      <c r="BI9" s="17">
        <v>0.104017752221163</v>
      </c>
    </row>
    <row r="10" spans="2:61" x14ac:dyDescent="0.3">
      <c r="B10" s="18" t="s">
        <v>270</v>
      </c>
      <c r="C10" s="17">
        <v>0.231191146270186</v>
      </c>
      <c r="D10" s="17">
        <v>0.28513176542406798</v>
      </c>
      <c r="E10" s="17">
        <v>0.18844377506348101</v>
      </c>
      <c r="F10" s="17"/>
      <c r="G10" s="17">
        <v>0.27641642243247999</v>
      </c>
      <c r="H10" s="17">
        <v>0.19498856677488199</v>
      </c>
      <c r="I10" s="17"/>
      <c r="J10" s="17">
        <v>0.337612374655124</v>
      </c>
      <c r="K10" s="17">
        <v>0.232299081676901</v>
      </c>
      <c r="L10" s="17">
        <v>0.16946526455347999</v>
      </c>
      <c r="M10" s="17">
        <v>0.25287906735966198</v>
      </c>
      <c r="N10" s="17">
        <v>0.25762050487821098</v>
      </c>
      <c r="O10" s="17">
        <v>0.183852505444867</v>
      </c>
      <c r="P10" s="17">
        <v>0.18611985287527999</v>
      </c>
      <c r="Q10" s="17">
        <v>0.201254961593714</v>
      </c>
      <c r="R10" s="17">
        <v>0.216280522199534</v>
      </c>
      <c r="S10" s="17"/>
      <c r="T10" s="17">
        <v>0.319847491869791</v>
      </c>
      <c r="U10" s="17">
        <v>0.17311232243847699</v>
      </c>
      <c r="V10" s="17"/>
      <c r="W10" s="17">
        <v>0.217854497283926</v>
      </c>
      <c r="X10" s="17">
        <v>0.30429407804066699</v>
      </c>
      <c r="Y10" s="17"/>
      <c r="Z10" s="17">
        <v>0.24006697388191101</v>
      </c>
      <c r="AA10" s="17">
        <v>0.22022914093163101</v>
      </c>
      <c r="AB10" s="17"/>
      <c r="AC10" s="17">
        <v>0.231271526822039</v>
      </c>
      <c r="AD10" s="17">
        <v>0.23099672342445601</v>
      </c>
      <c r="AE10" s="17">
        <v>0</v>
      </c>
      <c r="AF10" s="17"/>
      <c r="AG10" s="17">
        <v>0.28149057393551202</v>
      </c>
      <c r="AH10" s="17">
        <v>0.189998882721928</v>
      </c>
      <c r="AI10" s="17"/>
      <c r="AJ10" s="17">
        <v>0.30913564924326598</v>
      </c>
      <c r="AK10" s="17">
        <v>0.19711029223371901</v>
      </c>
      <c r="AL10" s="17"/>
      <c r="AM10" s="17">
        <v>0.23569171362192101</v>
      </c>
      <c r="AN10" s="17">
        <v>0.28676053966654802</v>
      </c>
      <c r="AO10" s="17">
        <v>0.25983649079460203</v>
      </c>
      <c r="AP10" s="17"/>
      <c r="AQ10" s="17">
        <v>0.193880908355722</v>
      </c>
      <c r="AR10" s="17">
        <v>0.33232083147911101</v>
      </c>
      <c r="AS10" s="17">
        <v>0.353734306848974</v>
      </c>
      <c r="AT10" s="17">
        <v>0.23481270816566799</v>
      </c>
      <c r="AU10" s="17">
        <v>0.114271473627615</v>
      </c>
      <c r="AV10" s="17"/>
      <c r="AW10" s="17">
        <v>0.30655850691966302</v>
      </c>
      <c r="AX10" s="17">
        <v>0.26545956136300503</v>
      </c>
      <c r="AY10" s="17">
        <v>0.18559750480340001</v>
      </c>
      <c r="AZ10" s="17">
        <v>0.179832889550159</v>
      </c>
      <c r="BA10" s="17">
        <v>0.128822959843129</v>
      </c>
      <c r="BB10" s="17"/>
      <c r="BC10" s="17">
        <v>0.228058011203078</v>
      </c>
      <c r="BD10" s="17">
        <v>0.253504408338387</v>
      </c>
      <c r="BE10" s="17">
        <v>0.20225231915523401</v>
      </c>
      <c r="BF10" s="17"/>
      <c r="BG10" s="17">
        <v>0.26100832645197902</v>
      </c>
      <c r="BH10" s="17">
        <v>0.13306928037966501</v>
      </c>
      <c r="BI10" s="17">
        <v>0.17290075758791201</v>
      </c>
    </row>
    <row r="11" spans="2:61" x14ac:dyDescent="0.3">
      <c r="B11" s="18" t="s">
        <v>271</v>
      </c>
      <c r="C11" s="17">
        <v>0.153630107594871</v>
      </c>
      <c r="D11" s="17">
        <v>0.19050085456964</v>
      </c>
      <c r="E11" s="17">
        <v>0.124397104089156</v>
      </c>
      <c r="F11" s="17"/>
      <c r="G11" s="17">
        <v>0.14450689799067601</v>
      </c>
      <c r="H11" s="17">
        <v>0.162145785173024</v>
      </c>
      <c r="I11" s="17"/>
      <c r="J11" s="17">
        <v>9.7689816002100305E-2</v>
      </c>
      <c r="K11" s="17">
        <v>0.15096946701958799</v>
      </c>
      <c r="L11" s="17">
        <v>0.20072691637326701</v>
      </c>
      <c r="M11" s="17">
        <v>0.21949675073703401</v>
      </c>
      <c r="N11" s="17">
        <v>0.17762494827129099</v>
      </c>
      <c r="O11" s="17">
        <v>0.11752534542040199</v>
      </c>
      <c r="P11" s="17">
        <v>0.16697906045805599</v>
      </c>
      <c r="Q11" s="17">
        <v>0.21755595516174001</v>
      </c>
      <c r="R11" s="17">
        <v>0.101765419542916</v>
      </c>
      <c r="S11" s="17"/>
      <c r="T11" s="17">
        <v>0.12194802416948999</v>
      </c>
      <c r="U11" s="17">
        <v>0.174385058968509</v>
      </c>
      <c r="V11" s="17"/>
      <c r="W11" s="17">
        <v>0.152414356230196</v>
      </c>
      <c r="X11" s="17">
        <v>0.16029407461936701</v>
      </c>
      <c r="Y11" s="17"/>
      <c r="Z11" s="17">
        <v>0.15773870622011099</v>
      </c>
      <c r="AA11" s="17">
        <v>0.14898123678438799</v>
      </c>
      <c r="AB11" s="17"/>
      <c r="AC11" s="17">
        <v>0.14943603471640901</v>
      </c>
      <c r="AD11" s="17">
        <v>0.163774645862202</v>
      </c>
      <c r="AE11" s="17">
        <v>0</v>
      </c>
      <c r="AF11" s="17"/>
      <c r="AG11" s="17">
        <v>0.13396502861957801</v>
      </c>
      <c r="AH11" s="17">
        <v>0.166679044941829</v>
      </c>
      <c r="AI11" s="17"/>
      <c r="AJ11" s="17">
        <v>0.15152640740114001</v>
      </c>
      <c r="AK11" s="17">
        <v>0.152242710994731</v>
      </c>
      <c r="AL11" s="17"/>
      <c r="AM11" s="17">
        <v>0.156398795841311</v>
      </c>
      <c r="AN11" s="17">
        <v>0.11790795207424</v>
      </c>
      <c r="AO11" s="17">
        <v>0.144887794252548</v>
      </c>
      <c r="AP11" s="17"/>
      <c r="AQ11" s="17">
        <v>0.15684357240959701</v>
      </c>
      <c r="AR11" s="17">
        <v>0.13452469412764501</v>
      </c>
      <c r="AS11" s="17">
        <v>0.15209998075532499</v>
      </c>
      <c r="AT11" s="17">
        <v>0.14846544926656299</v>
      </c>
      <c r="AU11" s="17">
        <v>0.148397577083664</v>
      </c>
      <c r="AV11" s="17"/>
      <c r="AW11" s="17">
        <v>0.15366783299293901</v>
      </c>
      <c r="AX11" s="17">
        <v>0.146852186965958</v>
      </c>
      <c r="AY11" s="17">
        <v>0.17112214357584901</v>
      </c>
      <c r="AZ11" s="17">
        <v>0.15939769339489801</v>
      </c>
      <c r="BA11" s="17">
        <v>0.126860391295298</v>
      </c>
      <c r="BB11" s="17"/>
      <c r="BC11" s="17">
        <v>0.12636088055932901</v>
      </c>
      <c r="BD11" s="17">
        <v>0.15927549781748801</v>
      </c>
      <c r="BE11" s="17">
        <v>0.14421252883265101</v>
      </c>
      <c r="BF11" s="17"/>
      <c r="BG11" s="17">
        <v>0.14385491443263801</v>
      </c>
      <c r="BH11" s="17">
        <v>0.17275970612587199</v>
      </c>
      <c r="BI11" s="17">
        <v>0.17865698662955701</v>
      </c>
    </row>
    <row r="12" spans="2:61" x14ac:dyDescent="0.3">
      <c r="B12" s="18" t="s">
        <v>272</v>
      </c>
      <c r="C12" s="17">
        <v>0.29773207293949699</v>
      </c>
      <c r="D12" s="17">
        <v>0.25063045621007302</v>
      </c>
      <c r="E12" s="17">
        <v>0.33354380541388401</v>
      </c>
      <c r="F12" s="17"/>
      <c r="G12" s="17">
        <v>0.27919412263735</v>
      </c>
      <c r="H12" s="17">
        <v>0.31343476263757902</v>
      </c>
      <c r="I12" s="17"/>
      <c r="J12" s="17">
        <v>0.18122173119924501</v>
      </c>
      <c r="K12" s="17">
        <v>0.38212282456070101</v>
      </c>
      <c r="L12" s="17">
        <v>0.29111151632902899</v>
      </c>
      <c r="M12" s="17">
        <v>0.31546362658451199</v>
      </c>
      <c r="N12" s="17">
        <v>0.22691954074179699</v>
      </c>
      <c r="O12" s="17">
        <v>0.38658977958998503</v>
      </c>
      <c r="P12" s="17">
        <v>0.26974485539718102</v>
      </c>
      <c r="Q12" s="17">
        <v>0.27963418655035499</v>
      </c>
      <c r="R12" s="17">
        <v>0.30030421758743697</v>
      </c>
      <c r="S12" s="17"/>
      <c r="T12" s="17">
        <v>0.23930745915594301</v>
      </c>
      <c r="U12" s="17">
        <v>0.336006071584731</v>
      </c>
      <c r="V12" s="17"/>
      <c r="W12" s="17">
        <v>0.31339812658069099</v>
      </c>
      <c r="X12" s="17">
        <v>0.21186084309572201</v>
      </c>
      <c r="Y12" s="17"/>
      <c r="Z12" s="17">
        <v>0.28996876892958701</v>
      </c>
      <c r="AA12" s="17">
        <v>0.30821150746720399</v>
      </c>
      <c r="AB12" s="17"/>
      <c r="AC12" s="17">
        <v>0.29646766820700898</v>
      </c>
      <c r="AD12" s="17">
        <v>0.30079038941749398</v>
      </c>
      <c r="AE12" s="17">
        <v>0</v>
      </c>
      <c r="AF12" s="17"/>
      <c r="AG12" s="17">
        <v>0.24950515682079299</v>
      </c>
      <c r="AH12" s="17">
        <v>0.337447904871784</v>
      </c>
      <c r="AI12" s="17"/>
      <c r="AJ12" s="17">
        <v>0.188117387411845</v>
      </c>
      <c r="AK12" s="17">
        <v>0.34578782386260898</v>
      </c>
      <c r="AL12" s="17"/>
      <c r="AM12" s="17">
        <v>0.31342050536495503</v>
      </c>
      <c r="AN12" s="17">
        <v>0.318756161836873</v>
      </c>
      <c r="AO12" s="17">
        <v>0.16560835717009201</v>
      </c>
      <c r="AP12" s="17"/>
      <c r="AQ12" s="17">
        <v>0.35288181576460997</v>
      </c>
      <c r="AR12" s="17">
        <v>0.15384557722126399</v>
      </c>
      <c r="AS12" s="17">
        <v>0.19861410439608601</v>
      </c>
      <c r="AT12" s="17">
        <v>0.16966922391416001</v>
      </c>
      <c r="AU12" s="17">
        <v>0.391598713956258</v>
      </c>
      <c r="AV12" s="17"/>
      <c r="AW12" s="17">
        <v>0.21636767732727999</v>
      </c>
      <c r="AX12" s="17">
        <v>0.28695030831600499</v>
      </c>
      <c r="AY12" s="17">
        <v>0.30887586176712301</v>
      </c>
      <c r="AZ12" s="17">
        <v>0.33626246004582799</v>
      </c>
      <c r="BA12" s="17">
        <v>0.42442218739293303</v>
      </c>
      <c r="BB12" s="17"/>
      <c r="BC12" s="17">
        <v>0.28138115615220399</v>
      </c>
      <c r="BD12" s="17">
        <v>0.30438424665140501</v>
      </c>
      <c r="BE12" s="17">
        <v>0.29846108917433301</v>
      </c>
      <c r="BF12" s="17"/>
      <c r="BG12" s="17">
        <v>0.29352262226304499</v>
      </c>
      <c r="BH12" s="17">
        <v>0.295933581111054</v>
      </c>
      <c r="BI12" s="17">
        <v>0.31019407234666901</v>
      </c>
    </row>
    <row r="13" spans="2:61" x14ac:dyDescent="0.3">
      <c r="B13" s="18" t="s">
        <v>273</v>
      </c>
      <c r="C13" s="17">
        <v>0.16367742895517701</v>
      </c>
      <c r="D13" s="17">
        <v>0.107650951804552</v>
      </c>
      <c r="E13" s="17">
        <v>0.20930105649040201</v>
      </c>
      <c r="F13" s="17"/>
      <c r="G13" s="17">
        <v>0.13302944137710099</v>
      </c>
      <c r="H13" s="17">
        <v>0.185150363615985</v>
      </c>
      <c r="I13" s="17"/>
      <c r="J13" s="17">
        <v>6.3124887830667595E-2</v>
      </c>
      <c r="K13" s="17">
        <v>0.15648725336591601</v>
      </c>
      <c r="L13" s="17">
        <v>0.213500897551612</v>
      </c>
      <c r="M13" s="17">
        <v>0.14215186674864599</v>
      </c>
      <c r="N13" s="17">
        <v>0.168684774361513</v>
      </c>
      <c r="O13" s="17">
        <v>0.17536043576940299</v>
      </c>
      <c r="P13" s="17">
        <v>0.19417444378051599</v>
      </c>
      <c r="Q13" s="17">
        <v>0.154164170284977</v>
      </c>
      <c r="R13" s="17">
        <v>0.22028525626621201</v>
      </c>
      <c r="S13" s="17"/>
      <c r="T13" s="17">
        <v>0.122897174178176</v>
      </c>
      <c r="U13" s="17">
        <v>0.19039259770014499</v>
      </c>
      <c r="V13" s="17"/>
      <c r="W13" s="17">
        <v>0.18121735876223299</v>
      </c>
      <c r="X13" s="17">
        <v>6.7534815224754505E-2</v>
      </c>
      <c r="Y13" s="17"/>
      <c r="Z13" s="17">
        <v>0.16550524081323001</v>
      </c>
      <c r="AA13" s="17">
        <v>0.16063747950253801</v>
      </c>
      <c r="AB13" s="17"/>
      <c r="AC13" s="17">
        <v>0.14748787113852899</v>
      </c>
      <c r="AD13" s="17">
        <v>0.20283640247839099</v>
      </c>
      <c r="AE13" s="17">
        <v>0</v>
      </c>
      <c r="AF13" s="17"/>
      <c r="AG13" s="17">
        <v>0.124717705084769</v>
      </c>
      <c r="AH13" s="17">
        <v>0.20160405355869501</v>
      </c>
      <c r="AI13" s="17"/>
      <c r="AJ13" s="17">
        <v>9.0781804231479996E-2</v>
      </c>
      <c r="AK13" s="17">
        <v>0.20042946281214799</v>
      </c>
      <c r="AL13" s="17"/>
      <c r="AM13" s="17">
        <v>0.17173822531132199</v>
      </c>
      <c r="AN13" s="17">
        <v>5.20045254257143E-2</v>
      </c>
      <c r="AO13" s="17">
        <v>7.7910879023762702E-2</v>
      </c>
      <c r="AP13" s="17"/>
      <c r="AQ13" s="17">
        <v>0.203199393808394</v>
      </c>
      <c r="AR13" s="17">
        <v>8.7584880915106203E-2</v>
      </c>
      <c r="AS13" s="17">
        <v>9.0280898746231894E-2</v>
      </c>
      <c r="AT13" s="17">
        <v>7.45711215231111E-2</v>
      </c>
      <c r="AU13" s="17">
        <v>0.221606022907929</v>
      </c>
      <c r="AV13" s="17"/>
      <c r="AW13" s="17">
        <v>0.12734803929767999</v>
      </c>
      <c r="AX13" s="17">
        <v>0.147931976495497</v>
      </c>
      <c r="AY13" s="17">
        <v>0.19000102054884399</v>
      </c>
      <c r="AZ13" s="17">
        <v>0.19737421515224901</v>
      </c>
      <c r="BA13" s="17">
        <v>0.18120398060749099</v>
      </c>
      <c r="BB13" s="17"/>
      <c r="BC13" s="17">
        <v>0.143022622406029</v>
      </c>
      <c r="BD13" s="17">
        <v>0.15994646403910801</v>
      </c>
      <c r="BE13" s="17">
        <v>0.205152251772455</v>
      </c>
      <c r="BF13" s="17"/>
      <c r="BG13" s="17">
        <v>0.14775574056584501</v>
      </c>
      <c r="BH13" s="17">
        <v>0.18232757458394599</v>
      </c>
      <c r="BI13" s="17">
        <v>0.20918593925716999</v>
      </c>
    </row>
    <row r="14" spans="2:61" x14ac:dyDescent="0.3">
      <c r="B14" s="18" t="s">
        <v>85</v>
      </c>
      <c r="C14" s="17">
        <v>1.3984747285513599E-2</v>
      </c>
      <c r="D14" s="17">
        <v>9.8058616888178594E-3</v>
      </c>
      <c r="E14" s="17">
        <v>1.7393089575206199E-2</v>
      </c>
      <c r="F14" s="17"/>
      <c r="G14" s="17">
        <v>4.8684813803234403E-3</v>
      </c>
      <c r="H14" s="17">
        <v>2.1478005607274701E-2</v>
      </c>
      <c r="I14" s="17"/>
      <c r="J14" s="17">
        <v>7.8830244952518506E-3</v>
      </c>
      <c r="K14" s="17">
        <v>1.37576690199923E-2</v>
      </c>
      <c r="L14" s="17">
        <v>2.5014743391592199E-2</v>
      </c>
      <c r="M14" s="17">
        <v>7.5706793139166803E-3</v>
      </c>
      <c r="N14" s="17">
        <v>1.8880941388090999E-2</v>
      </c>
      <c r="O14" s="17">
        <v>1.8374410684438802E-2</v>
      </c>
      <c r="P14" s="17">
        <v>7.7146973709887497E-3</v>
      </c>
      <c r="Q14" s="17">
        <v>0</v>
      </c>
      <c r="R14" s="17">
        <v>1.95151836313067E-2</v>
      </c>
      <c r="S14" s="17"/>
      <c r="T14" s="17">
        <v>4.9051770804236401E-3</v>
      </c>
      <c r="U14" s="17">
        <v>1.9932779034877699E-2</v>
      </c>
      <c r="V14" s="17"/>
      <c r="W14" s="17">
        <v>1.46523244714672E-2</v>
      </c>
      <c r="X14" s="17">
        <v>1.0325518529731299E-2</v>
      </c>
      <c r="Y14" s="17"/>
      <c r="Z14" s="17">
        <v>1.2275372573482501E-2</v>
      </c>
      <c r="AA14" s="17">
        <v>1.66298882293082E-2</v>
      </c>
      <c r="AB14" s="17"/>
      <c r="AC14" s="17">
        <v>1.2067268173825399E-2</v>
      </c>
      <c r="AD14" s="17">
        <v>1.8622706803388699E-2</v>
      </c>
      <c r="AE14" s="17">
        <v>0</v>
      </c>
      <c r="AF14" s="17"/>
      <c r="AG14" s="17">
        <v>1.08980554673693E-2</v>
      </c>
      <c r="AH14" s="17">
        <v>1.2138557629446999E-2</v>
      </c>
      <c r="AI14" s="17"/>
      <c r="AJ14" s="17">
        <v>9.40673881886743E-3</v>
      </c>
      <c r="AK14" s="17">
        <v>1.6443890473064399E-2</v>
      </c>
      <c r="AL14" s="17"/>
      <c r="AM14" s="17">
        <v>1.3098596598985501E-2</v>
      </c>
      <c r="AN14" s="17">
        <v>5.76491613412198E-2</v>
      </c>
      <c r="AO14" s="17">
        <v>1.11598105770782E-2</v>
      </c>
      <c r="AP14" s="17"/>
      <c r="AQ14" s="17">
        <v>1.4187007329412599E-2</v>
      </c>
      <c r="AR14" s="17">
        <v>1.9821225981349701E-2</v>
      </c>
      <c r="AS14" s="17">
        <v>1.0431565000707899E-2</v>
      </c>
      <c r="AT14" s="17">
        <v>8.1696285006656894E-3</v>
      </c>
      <c r="AU14" s="17">
        <v>2.81059305639823E-2</v>
      </c>
      <c r="AV14" s="17"/>
      <c r="AW14" s="17">
        <v>1.1332186110001599E-2</v>
      </c>
      <c r="AX14" s="17">
        <v>1.3260213546224101E-2</v>
      </c>
      <c r="AY14" s="17">
        <v>1.0127382207058101E-2</v>
      </c>
      <c r="AZ14" s="17">
        <v>2.28848958901803E-2</v>
      </c>
      <c r="BA14" s="17">
        <v>1.60271912302366E-2</v>
      </c>
      <c r="BB14" s="17"/>
      <c r="BC14" s="17">
        <v>7.6431767265030901E-3</v>
      </c>
      <c r="BD14" s="17">
        <v>7.7601934334181402E-3</v>
      </c>
      <c r="BE14" s="17">
        <v>5.2028282367614802E-2</v>
      </c>
      <c r="BF14" s="17"/>
      <c r="BG14" s="17">
        <v>1.0744408454819301E-2</v>
      </c>
      <c r="BH14" s="17">
        <v>3.9380757493994001E-2</v>
      </c>
      <c r="BI14" s="17">
        <v>1.45393742141962E-2</v>
      </c>
    </row>
    <row r="15" spans="2:61" ht="28.8" x14ac:dyDescent="0.3">
      <c r="B15" s="18" t="s">
        <v>274</v>
      </c>
      <c r="C15" s="19">
        <v>9.7561062995290809E-3</v>
      </c>
      <c r="D15" s="19">
        <v>4.5690255461846097E-3</v>
      </c>
      <c r="E15" s="19">
        <v>1.3963712855700699E-2</v>
      </c>
      <c r="F15" s="19"/>
      <c r="G15" s="19">
        <v>5.9283645201613899E-3</v>
      </c>
      <c r="H15" s="19">
        <v>1.2930660555280801E-2</v>
      </c>
      <c r="I15" s="19"/>
      <c r="J15" s="19">
        <v>9.5378677557953206E-3</v>
      </c>
      <c r="K15" s="19">
        <v>0</v>
      </c>
      <c r="L15" s="19">
        <v>1.46291472492289E-2</v>
      </c>
      <c r="M15" s="19">
        <v>7.5706793139166803E-3</v>
      </c>
      <c r="N15" s="19">
        <v>2.73498493364236E-2</v>
      </c>
      <c r="O15" s="19">
        <v>1.1408159612111E-2</v>
      </c>
      <c r="P15" s="19">
        <v>7.7146973709887497E-3</v>
      </c>
      <c r="Q15" s="19">
        <v>0</v>
      </c>
      <c r="R15" s="19">
        <v>1.1412889209732401E-2</v>
      </c>
      <c r="S15" s="19"/>
      <c r="T15" s="19">
        <v>1.4690450925101E-3</v>
      </c>
      <c r="U15" s="19">
        <v>1.5184964940948099E-2</v>
      </c>
      <c r="V15" s="19"/>
      <c r="W15" s="19">
        <v>8.33021891945771E-3</v>
      </c>
      <c r="X15" s="19">
        <v>1.7571903803469999E-2</v>
      </c>
      <c r="Y15" s="19"/>
      <c r="Z15" s="19">
        <v>7.0628925388479596E-3</v>
      </c>
      <c r="AA15" s="19">
        <v>1.18711407246951E-2</v>
      </c>
      <c r="AB15" s="19"/>
      <c r="AC15" s="19">
        <v>8.9480292836400105E-3</v>
      </c>
      <c r="AD15" s="19">
        <v>1.17106665678385E-2</v>
      </c>
      <c r="AE15" s="19">
        <v>0</v>
      </c>
      <c r="AF15" s="19"/>
      <c r="AG15" s="19">
        <v>3.1753967783880498E-3</v>
      </c>
      <c r="AH15" s="19">
        <v>1.5747935541220399E-2</v>
      </c>
      <c r="AI15" s="19"/>
      <c r="AJ15" s="19">
        <v>6.8411746912094701E-3</v>
      </c>
      <c r="AK15" s="19">
        <v>1.1336037697622901E-2</v>
      </c>
      <c r="AL15" s="19"/>
      <c r="AM15" s="19">
        <v>9.9054081022774201E-3</v>
      </c>
      <c r="AN15" s="19">
        <v>0</v>
      </c>
      <c r="AO15" s="19">
        <v>9.4511899669581997E-3</v>
      </c>
      <c r="AP15" s="19"/>
      <c r="AQ15" s="19">
        <v>9.8314419470412404E-3</v>
      </c>
      <c r="AR15" s="19">
        <v>3.6827677510727498E-2</v>
      </c>
      <c r="AS15" s="19">
        <v>1.03144354672241E-2</v>
      </c>
      <c r="AT15" s="19">
        <v>0</v>
      </c>
      <c r="AU15" s="19">
        <v>8.0508357650965201E-3</v>
      </c>
      <c r="AV15" s="19"/>
      <c r="AW15" s="19">
        <v>7.6763815373273696E-3</v>
      </c>
      <c r="AX15" s="19">
        <v>1.1253109116264801E-2</v>
      </c>
      <c r="AY15" s="19">
        <v>1.1110039115887E-2</v>
      </c>
      <c r="AZ15" s="19">
        <v>0</v>
      </c>
      <c r="BA15" s="19">
        <v>2.3056383543627799E-2</v>
      </c>
      <c r="BB15" s="19"/>
      <c r="BC15" s="19">
        <v>6.4866359915806103E-3</v>
      </c>
      <c r="BD15" s="19">
        <v>4.6401486879942199E-3</v>
      </c>
      <c r="BE15" s="19">
        <v>3.2340287271915798E-2</v>
      </c>
      <c r="BF15" s="19"/>
      <c r="BG15" s="19">
        <v>7.7887561183055199E-3</v>
      </c>
      <c r="BH15" s="19">
        <v>2.41550278980577E-2</v>
      </c>
      <c r="BI15" s="19">
        <v>1.0505117743333301E-2</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269</v>
      </c>
      <c r="C9" s="17">
        <v>0.12764144816557199</v>
      </c>
      <c r="D9" s="17">
        <v>0.14213086644586001</v>
      </c>
      <c r="E9" s="17">
        <v>0.11635727202143201</v>
      </c>
      <c r="F9" s="17"/>
      <c r="G9" s="17">
        <v>0.17879843050477501</v>
      </c>
      <c r="H9" s="17">
        <v>8.7092956001693603E-2</v>
      </c>
      <c r="I9" s="17"/>
      <c r="J9" s="17">
        <v>0.243917103050967</v>
      </c>
      <c r="K9" s="17">
        <v>0.110092341662118</v>
      </c>
      <c r="L9" s="17">
        <v>6.4625683547453502E-2</v>
      </c>
      <c r="M9" s="17">
        <v>7.6982634386085394E-2</v>
      </c>
      <c r="N9" s="17">
        <v>0.11849766703511699</v>
      </c>
      <c r="O9" s="17">
        <v>0.115676684564593</v>
      </c>
      <c r="P9" s="17">
        <v>0.13077520882143401</v>
      </c>
      <c r="Q9" s="17">
        <v>0.14081878092223701</v>
      </c>
      <c r="R9" s="17">
        <v>0.132927296122966</v>
      </c>
      <c r="S9" s="17"/>
      <c r="T9" s="17">
        <v>0.21518730798972599</v>
      </c>
      <c r="U9" s="17">
        <v>7.0290104214561597E-2</v>
      </c>
      <c r="V9" s="17"/>
      <c r="W9" s="17">
        <v>0.116245346409016</v>
      </c>
      <c r="X9" s="17">
        <v>0.190107548159447</v>
      </c>
      <c r="Y9" s="17"/>
      <c r="Z9" s="17">
        <v>0.120961918284897</v>
      </c>
      <c r="AA9" s="17">
        <v>0.13697081110296999</v>
      </c>
      <c r="AB9" s="17"/>
      <c r="AC9" s="17">
        <v>0.14453550754061301</v>
      </c>
      <c r="AD9" s="17">
        <v>8.6778440586292305E-2</v>
      </c>
      <c r="AE9" s="17">
        <v>0</v>
      </c>
      <c r="AF9" s="17"/>
      <c r="AG9" s="17">
        <v>0.17815320872565801</v>
      </c>
      <c r="AH9" s="17">
        <v>8.6199498913964501E-2</v>
      </c>
      <c r="AI9" s="17"/>
      <c r="AJ9" s="17">
        <v>0.243911876469354</v>
      </c>
      <c r="AK9" s="17">
        <v>7.3197759586338507E-2</v>
      </c>
      <c r="AL9" s="17"/>
      <c r="AM9" s="17">
        <v>0.105111816255351</v>
      </c>
      <c r="AN9" s="17">
        <v>0</v>
      </c>
      <c r="AO9" s="17">
        <v>0.30394681311945498</v>
      </c>
      <c r="AP9" s="17"/>
      <c r="AQ9" s="17">
        <v>7.0727758249333805E-2</v>
      </c>
      <c r="AR9" s="17">
        <v>0.207552487590731</v>
      </c>
      <c r="AS9" s="17">
        <v>0.20031496643845401</v>
      </c>
      <c r="AT9" s="17">
        <v>0.33722504433345601</v>
      </c>
      <c r="AU9" s="17">
        <v>4.5444474814885401E-2</v>
      </c>
      <c r="AV9" s="17"/>
      <c r="AW9" s="17">
        <v>0.15863085087713999</v>
      </c>
      <c r="AX9" s="17">
        <v>0.13063799822958599</v>
      </c>
      <c r="AY9" s="17">
        <v>0.11297224806888501</v>
      </c>
      <c r="AZ9" s="17">
        <v>9.3586601047495499E-2</v>
      </c>
      <c r="BA9" s="17">
        <v>0.14848063528904501</v>
      </c>
      <c r="BB9" s="17"/>
      <c r="BC9" s="17">
        <v>0.18645042334921499</v>
      </c>
      <c r="BD9" s="17">
        <v>0.122369997528155</v>
      </c>
      <c r="BE9" s="17">
        <v>4.2480329446298301E-2</v>
      </c>
      <c r="BF9" s="17"/>
      <c r="BG9" s="17">
        <v>0.139433579398513</v>
      </c>
      <c r="BH9" s="17">
        <v>0.12248429233872</v>
      </c>
      <c r="BI9" s="17">
        <v>9.1226461657258506E-2</v>
      </c>
    </row>
    <row r="10" spans="2:61" x14ac:dyDescent="0.3">
      <c r="B10" s="18" t="s">
        <v>270</v>
      </c>
      <c r="C10" s="17">
        <v>0.26633075459309102</v>
      </c>
      <c r="D10" s="17">
        <v>0.314132653904592</v>
      </c>
      <c r="E10" s="17">
        <v>0.22863440231198101</v>
      </c>
      <c r="F10" s="17"/>
      <c r="G10" s="17">
        <v>0.31209368656460801</v>
      </c>
      <c r="H10" s="17">
        <v>0.231165565154694</v>
      </c>
      <c r="I10" s="17"/>
      <c r="J10" s="17">
        <v>0.39238554457569202</v>
      </c>
      <c r="K10" s="17">
        <v>0.215720519771711</v>
      </c>
      <c r="L10" s="17">
        <v>0.24885529912634899</v>
      </c>
      <c r="M10" s="17">
        <v>0.26076047816188902</v>
      </c>
      <c r="N10" s="17">
        <v>0.323437390739926</v>
      </c>
      <c r="O10" s="17">
        <v>0.26520500198820102</v>
      </c>
      <c r="P10" s="17">
        <v>0.219818367322758</v>
      </c>
      <c r="Q10" s="17">
        <v>0.16292886626009401</v>
      </c>
      <c r="R10" s="17">
        <v>0.25708937891387301</v>
      </c>
      <c r="S10" s="17"/>
      <c r="T10" s="17">
        <v>0.29604500842289599</v>
      </c>
      <c r="U10" s="17">
        <v>0.24686492953792899</v>
      </c>
      <c r="V10" s="17"/>
      <c r="W10" s="17">
        <v>0.25496973693504499</v>
      </c>
      <c r="X10" s="17">
        <v>0.32860454612460899</v>
      </c>
      <c r="Y10" s="17"/>
      <c r="Z10" s="17">
        <v>0.29796871424446703</v>
      </c>
      <c r="AA10" s="17">
        <v>0.22022571153816001</v>
      </c>
      <c r="AB10" s="17"/>
      <c r="AC10" s="17">
        <v>0.27881497549416201</v>
      </c>
      <c r="AD10" s="17">
        <v>0.23613417471984299</v>
      </c>
      <c r="AE10" s="17">
        <v>0</v>
      </c>
      <c r="AF10" s="17"/>
      <c r="AG10" s="17">
        <v>0.30132012889209397</v>
      </c>
      <c r="AH10" s="17">
        <v>0.239078246891964</v>
      </c>
      <c r="AI10" s="17"/>
      <c r="AJ10" s="17">
        <v>0.32962408336993299</v>
      </c>
      <c r="AK10" s="17">
        <v>0.238464315085678</v>
      </c>
      <c r="AL10" s="17"/>
      <c r="AM10" s="17">
        <v>0.27176763188952702</v>
      </c>
      <c r="AN10" s="17">
        <v>0.28588843107627199</v>
      </c>
      <c r="AO10" s="17">
        <v>0.28746410161764102</v>
      </c>
      <c r="AP10" s="17"/>
      <c r="AQ10" s="17">
        <v>0.249598496113979</v>
      </c>
      <c r="AR10" s="17">
        <v>0.16542367362726501</v>
      </c>
      <c r="AS10" s="17">
        <v>0.33745414012313601</v>
      </c>
      <c r="AT10" s="17">
        <v>0.32959614162978002</v>
      </c>
      <c r="AU10" s="17">
        <v>0.150630191301972</v>
      </c>
      <c r="AV10" s="17"/>
      <c r="AW10" s="17">
        <v>0.31147656926517497</v>
      </c>
      <c r="AX10" s="17">
        <v>0.29933511336785401</v>
      </c>
      <c r="AY10" s="17">
        <v>0.21885969309731801</v>
      </c>
      <c r="AZ10" s="17">
        <v>0.25318078714527298</v>
      </c>
      <c r="BA10" s="17">
        <v>0.16873734369771901</v>
      </c>
      <c r="BB10" s="17"/>
      <c r="BC10" s="17">
        <v>0.282130171869166</v>
      </c>
      <c r="BD10" s="17">
        <v>0.255927267481381</v>
      </c>
      <c r="BE10" s="17">
        <v>0.32081851661883298</v>
      </c>
      <c r="BF10" s="17"/>
      <c r="BG10" s="17">
        <v>0.26688493435991201</v>
      </c>
      <c r="BH10" s="17">
        <v>0.279561388262341</v>
      </c>
      <c r="BI10" s="17">
        <v>0.25697880774423099</v>
      </c>
    </row>
    <row r="11" spans="2:61" x14ac:dyDescent="0.3">
      <c r="B11" s="18" t="s">
        <v>271</v>
      </c>
      <c r="C11" s="17">
        <v>0.19149486563926699</v>
      </c>
      <c r="D11" s="17">
        <v>0.20678450743579599</v>
      </c>
      <c r="E11" s="17">
        <v>0.179759558894345</v>
      </c>
      <c r="F11" s="17"/>
      <c r="G11" s="17">
        <v>0.18227209415414899</v>
      </c>
      <c r="H11" s="17">
        <v>0.20036696943031301</v>
      </c>
      <c r="I11" s="17"/>
      <c r="J11" s="17">
        <v>0.14693779494655901</v>
      </c>
      <c r="K11" s="17">
        <v>0.229331049955002</v>
      </c>
      <c r="L11" s="17">
        <v>0.23587297399785601</v>
      </c>
      <c r="M11" s="17">
        <v>0.23564679378602299</v>
      </c>
      <c r="N11" s="17">
        <v>0.189588123635165</v>
      </c>
      <c r="O11" s="17">
        <v>0.16882761109918701</v>
      </c>
      <c r="P11" s="17">
        <v>0.159785197225954</v>
      </c>
      <c r="Q11" s="17">
        <v>0.21812442381115299</v>
      </c>
      <c r="R11" s="17">
        <v>0.148743638143298</v>
      </c>
      <c r="S11" s="17"/>
      <c r="T11" s="17">
        <v>0.166563371015438</v>
      </c>
      <c r="U11" s="17">
        <v>0.20782750234254399</v>
      </c>
      <c r="V11" s="17"/>
      <c r="W11" s="17">
        <v>0.18935512307003799</v>
      </c>
      <c r="X11" s="17">
        <v>0.203223558147096</v>
      </c>
      <c r="Y11" s="17"/>
      <c r="Z11" s="17">
        <v>0.17066726161711099</v>
      </c>
      <c r="AA11" s="17">
        <v>0.223916736166759</v>
      </c>
      <c r="AB11" s="17"/>
      <c r="AC11" s="17">
        <v>0.192747355444473</v>
      </c>
      <c r="AD11" s="17">
        <v>0.18846536874530401</v>
      </c>
      <c r="AE11" s="17">
        <v>0</v>
      </c>
      <c r="AF11" s="17"/>
      <c r="AG11" s="17">
        <v>0.179558177445619</v>
      </c>
      <c r="AH11" s="17">
        <v>0.199199912293546</v>
      </c>
      <c r="AI11" s="17"/>
      <c r="AJ11" s="17">
        <v>0.16106429276899301</v>
      </c>
      <c r="AK11" s="17">
        <v>0.20574125183767999</v>
      </c>
      <c r="AL11" s="17"/>
      <c r="AM11" s="17">
        <v>0.19154347401438701</v>
      </c>
      <c r="AN11" s="17">
        <v>0.37419928654839502</v>
      </c>
      <c r="AO11" s="17">
        <v>0.17318997027586</v>
      </c>
      <c r="AP11" s="17"/>
      <c r="AQ11" s="17">
        <v>0.202969709469356</v>
      </c>
      <c r="AR11" s="17">
        <v>0.180879491754183</v>
      </c>
      <c r="AS11" s="17">
        <v>0.16088556879910701</v>
      </c>
      <c r="AT11" s="17">
        <v>0.17053531532312299</v>
      </c>
      <c r="AU11" s="17">
        <v>0.22384362250612599</v>
      </c>
      <c r="AV11" s="17"/>
      <c r="AW11" s="17">
        <v>0.134601294110169</v>
      </c>
      <c r="AX11" s="17">
        <v>0.181231203967858</v>
      </c>
      <c r="AY11" s="17">
        <v>0.22958488581997699</v>
      </c>
      <c r="AZ11" s="17">
        <v>0.22436707814941101</v>
      </c>
      <c r="BA11" s="17">
        <v>0.20209408214066901</v>
      </c>
      <c r="BB11" s="17"/>
      <c r="BC11" s="17">
        <v>0.168217826726097</v>
      </c>
      <c r="BD11" s="17">
        <v>0.19035626968661101</v>
      </c>
      <c r="BE11" s="17">
        <v>0.20270583095157399</v>
      </c>
      <c r="BF11" s="17"/>
      <c r="BG11" s="17">
        <v>0.20414167935697999</v>
      </c>
      <c r="BH11" s="17">
        <v>0.209054431744846</v>
      </c>
      <c r="BI11" s="17">
        <v>0.14336129770815401</v>
      </c>
    </row>
    <row r="12" spans="2:61" x14ac:dyDescent="0.3">
      <c r="B12" s="18" t="s">
        <v>272</v>
      </c>
      <c r="C12" s="17">
        <v>0.22724846153004899</v>
      </c>
      <c r="D12" s="17">
        <v>0.19469268850638699</v>
      </c>
      <c r="E12" s="17">
        <v>0.25264502233079</v>
      </c>
      <c r="F12" s="17"/>
      <c r="G12" s="17">
        <v>0.19084754361342299</v>
      </c>
      <c r="H12" s="17">
        <v>0.25719936875389299</v>
      </c>
      <c r="I12" s="17"/>
      <c r="J12" s="17">
        <v>0.148144989846414</v>
      </c>
      <c r="K12" s="17">
        <v>0.24180691061894</v>
      </c>
      <c r="L12" s="17">
        <v>0.19066097504291299</v>
      </c>
      <c r="M12" s="17">
        <v>0.24806394111559801</v>
      </c>
      <c r="N12" s="17">
        <v>0.169480745469519</v>
      </c>
      <c r="O12" s="17">
        <v>0.22912646355593799</v>
      </c>
      <c r="P12" s="17">
        <v>0.33459360199321497</v>
      </c>
      <c r="Q12" s="17">
        <v>0.30942115915349799</v>
      </c>
      <c r="R12" s="17">
        <v>0.234713391921158</v>
      </c>
      <c r="S12" s="17"/>
      <c r="T12" s="17">
        <v>0.19650877875686601</v>
      </c>
      <c r="U12" s="17">
        <v>0.24738604568549499</v>
      </c>
      <c r="V12" s="17"/>
      <c r="W12" s="17">
        <v>0.23413639463958999</v>
      </c>
      <c r="X12" s="17">
        <v>0.18949324245926299</v>
      </c>
      <c r="Y12" s="17"/>
      <c r="Z12" s="17">
        <v>0.234523882406697</v>
      </c>
      <c r="AA12" s="17">
        <v>0.216934542231313</v>
      </c>
      <c r="AB12" s="17"/>
      <c r="AC12" s="17">
        <v>0.22783226191837799</v>
      </c>
      <c r="AD12" s="17">
        <v>0.225836377011848</v>
      </c>
      <c r="AE12" s="17">
        <v>0</v>
      </c>
      <c r="AF12" s="17"/>
      <c r="AG12" s="17">
        <v>0.205554340780704</v>
      </c>
      <c r="AH12" s="17">
        <v>0.24602755537315901</v>
      </c>
      <c r="AI12" s="17"/>
      <c r="AJ12" s="17">
        <v>0.14212336832189101</v>
      </c>
      <c r="AK12" s="17">
        <v>0.26486806832132198</v>
      </c>
      <c r="AL12" s="17"/>
      <c r="AM12" s="17">
        <v>0.23919998114690699</v>
      </c>
      <c r="AN12" s="17">
        <v>0.17211851412965201</v>
      </c>
      <c r="AO12" s="17">
        <v>0.14311070808012399</v>
      </c>
      <c r="AP12" s="17"/>
      <c r="AQ12" s="17">
        <v>0.26181043668275999</v>
      </c>
      <c r="AR12" s="17">
        <v>0.34834166908117598</v>
      </c>
      <c r="AS12" s="17">
        <v>0.16933296142402901</v>
      </c>
      <c r="AT12" s="17">
        <v>7.2258784639573401E-2</v>
      </c>
      <c r="AU12" s="17">
        <v>0.27604134931618401</v>
      </c>
      <c r="AV12" s="17"/>
      <c r="AW12" s="17">
        <v>0.216769858087076</v>
      </c>
      <c r="AX12" s="17">
        <v>0.21602315945301201</v>
      </c>
      <c r="AY12" s="17">
        <v>0.19906659220439099</v>
      </c>
      <c r="AZ12" s="17">
        <v>0.262105589795954</v>
      </c>
      <c r="BA12" s="17">
        <v>0.30615560182160201</v>
      </c>
      <c r="BB12" s="17"/>
      <c r="BC12" s="17">
        <v>0.212071302403887</v>
      </c>
      <c r="BD12" s="17">
        <v>0.24815497035723</v>
      </c>
      <c r="BE12" s="17">
        <v>0.19092031875759199</v>
      </c>
      <c r="BF12" s="17"/>
      <c r="BG12" s="17">
        <v>0.225852800634602</v>
      </c>
      <c r="BH12" s="17">
        <v>0.19351590560618501</v>
      </c>
      <c r="BI12" s="17">
        <v>0.24604471824221699</v>
      </c>
    </row>
    <row r="13" spans="2:61" x14ac:dyDescent="0.3">
      <c r="B13" s="18" t="s">
        <v>273</v>
      </c>
      <c r="C13" s="17">
        <v>0.14688862696314101</v>
      </c>
      <c r="D13" s="17">
        <v>0.115646974246444</v>
      </c>
      <c r="E13" s="17">
        <v>0.17249789300951099</v>
      </c>
      <c r="F13" s="17"/>
      <c r="G13" s="17">
        <v>0.118703311742481</v>
      </c>
      <c r="H13" s="17">
        <v>0.16474693243570099</v>
      </c>
      <c r="I13" s="17"/>
      <c r="J13" s="17">
        <v>5.1193675329321203E-2</v>
      </c>
      <c r="K13" s="17">
        <v>0.16770117975961399</v>
      </c>
      <c r="L13" s="17">
        <v>0.21302660401999299</v>
      </c>
      <c r="M13" s="17">
        <v>0.14637050231204399</v>
      </c>
      <c r="N13" s="17">
        <v>0.15897789467086501</v>
      </c>
      <c r="O13" s="17">
        <v>0.17172150893361801</v>
      </c>
      <c r="P13" s="17">
        <v>0.110859186075887</v>
      </c>
      <c r="Q13" s="17">
        <v>0.14531431920392099</v>
      </c>
      <c r="R13" s="17">
        <v>0.158788997242921</v>
      </c>
      <c r="S13" s="17"/>
      <c r="T13" s="17">
        <v>0.10276639064000501</v>
      </c>
      <c r="U13" s="17">
        <v>0.175793129772738</v>
      </c>
      <c r="V13" s="17"/>
      <c r="W13" s="17">
        <v>0.164219570696783</v>
      </c>
      <c r="X13" s="17">
        <v>5.1891540469843199E-2</v>
      </c>
      <c r="Y13" s="17"/>
      <c r="Z13" s="17">
        <v>0.142697252345697</v>
      </c>
      <c r="AA13" s="17">
        <v>0.152560298200517</v>
      </c>
      <c r="AB13" s="17"/>
      <c r="AC13" s="17">
        <v>0.13451424876276799</v>
      </c>
      <c r="AD13" s="17">
        <v>0.17681952154361799</v>
      </c>
      <c r="AE13" s="17">
        <v>0</v>
      </c>
      <c r="AF13" s="17"/>
      <c r="AG13" s="17">
        <v>0.12581484998704601</v>
      </c>
      <c r="AH13" s="17">
        <v>0.16921556862672801</v>
      </c>
      <c r="AI13" s="17"/>
      <c r="AJ13" s="17">
        <v>0.109874891191779</v>
      </c>
      <c r="AK13" s="17">
        <v>0.16476696764047899</v>
      </c>
      <c r="AL13" s="17"/>
      <c r="AM13" s="17">
        <v>0.152316641691258</v>
      </c>
      <c r="AN13" s="17">
        <v>0.110144606904461</v>
      </c>
      <c r="AO13" s="17">
        <v>7.3393723369790595E-2</v>
      </c>
      <c r="AP13" s="17"/>
      <c r="AQ13" s="17">
        <v>0.167178602566535</v>
      </c>
      <c r="AR13" s="17">
        <v>2.4177312843905899E-2</v>
      </c>
      <c r="AS13" s="17">
        <v>0.111806947022561</v>
      </c>
      <c r="AT13" s="17">
        <v>9.0384714074067604E-2</v>
      </c>
      <c r="AU13" s="17">
        <v>0.222992553457694</v>
      </c>
      <c r="AV13" s="17"/>
      <c r="AW13" s="17">
        <v>0.13619414343576</v>
      </c>
      <c r="AX13" s="17">
        <v>0.13135411621847701</v>
      </c>
      <c r="AY13" s="17">
        <v>0.18266643221169299</v>
      </c>
      <c r="AZ13" s="17">
        <v>0.14502583402674901</v>
      </c>
      <c r="BA13" s="17">
        <v>0.14980342021298801</v>
      </c>
      <c r="BB13" s="17"/>
      <c r="BC13" s="17">
        <v>0.13143781737812099</v>
      </c>
      <c r="BD13" s="17">
        <v>0.15165625852894199</v>
      </c>
      <c r="BE13" s="17">
        <v>0.146406990971364</v>
      </c>
      <c r="BF13" s="17"/>
      <c r="BG13" s="17">
        <v>0.13357170750574099</v>
      </c>
      <c r="BH13" s="17">
        <v>0.12635954337408101</v>
      </c>
      <c r="BI13" s="17">
        <v>0.199447447470358</v>
      </c>
    </row>
    <row r="14" spans="2:61" x14ac:dyDescent="0.3">
      <c r="B14" s="18" t="s">
        <v>85</v>
      </c>
      <c r="C14" s="17">
        <v>1.48465867420746E-2</v>
      </c>
      <c r="D14" s="17">
        <v>1.7418128664303499E-2</v>
      </c>
      <c r="E14" s="17">
        <v>1.28202534198553E-2</v>
      </c>
      <c r="F14" s="17"/>
      <c r="G14" s="17">
        <v>4.3199140208661597E-3</v>
      </c>
      <c r="H14" s="17">
        <v>2.3489672561533802E-2</v>
      </c>
      <c r="I14" s="17"/>
      <c r="J14" s="17">
        <v>7.8830244952518506E-3</v>
      </c>
      <c r="K14" s="17">
        <v>1.5775457721648001E-2</v>
      </c>
      <c r="L14" s="17">
        <v>8.8500848834888804E-3</v>
      </c>
      <c r="M14" s="17">
        <v>9.15995353828538E-3</v>
      </c>
      <c r="N14" s="17">
        <v>4.0018178449407499E-2</v>
      </c>
      <c r="O14" s="17">
        <v>1.9660159561912499E-2</v>
      </c>
      <c r="P14" s="17">
        <v>6.6548245383981804E-3</v>
      </c>
      <c r="Q14" s="17">
        <v>0</v>
      </c>
      <c r="R14" s="17">
        <v>1.8317258722952701E-2</v>
      </c>
      <c r="S14" s="17"/>
      <c r="T14" s="17">
        <v>8.06854557561912E-3</v>
      </c>
      <c r="U14" s="17">
        <v>1.9286885472731899E-2</v>
      </c>
      <c r="V14" s="17"/>
      <c r="W14" s="17">
        <v>1.49073039680698E-2</v>
      </c>
      <c r="X14" s="17">
        <v>1.45137739617586E-2</v>
      </c>
      <c r="Y14" s="17"/>
      <c r="Z14" s="17">
        <v>1.30273830309456E-2</v>
      </c>
      <c r="AA14" s="17">
        <v>1.76613456859478E-2</v>
      </c>
      <c r="AB14" s="17"/>
      <c r="AC14" s="17">
        <v>1.1337866304800499E-2</v>
      </c>
      <c r="AD14" s="17">
        <v>2.3333408448983E-2</v>
      </c>
      <c r="AE14" s="17">
        <v>0</v>
      </c>
      <c r="AF14" s="17"/>
      <c r="AG14" s="17">
        <v>7.8586434741777303E-3</v>
      </c>
      <c r="AH14" s="17">
        <v>1.3437351282249901E-2</v>
      </c>
      <c r="AI14" s="17"/>
      <c r="AJ14" s="17">
        <v>8.5569067205219992E-3</v>
      </c>
      <c r="AK14" s="17">
        <v>1.81527077816502E-2</v>
      </c>
      <c r="AL14" s="17"/>
      <c r="AM14" s="17">
        <v>1.59911683398959E-2</v>
      </c>
      <c r="AN14" s="17">
        <v>5.76491613412198E-2</v>
      </c>
      <c r="AO14" s="17">
        <v>5.0867767068171798E-3</v>
      </c>
      <c r="AP14" s="17"/>
      <c r="AQ14" s="17">
        <v>1.7258524515436299E-2</v>
      </c>
      <c r="AR14" s="17">
        <v>1.9821225981349701E-2</v>
      </c>
      <c r="AS14" s="17">
        <v>1.2901243741267001E-2</v>
      </c>
      <c r="AT14" s="17">
        <v>0</v>
      </c>
      <c r="AU14" s="17">
        <v>1.91586825674563E-2</v>
      </c>
      <c r="AV14" s="17"/>
      <c r="AW14" s="17">
        <v>1.1547611595616999E-2</v>
      </c>
      <c r="AX14" s="17">
        <v>1.18272657503083E-2</v>
      </c>
      <c r="AY14" s="17">
        <v>2.6599338893777202E-2</v>
      </c>
      <c r="AZ14" s="17">
        <v>1.7456100930803901E-2</v>
      </c>
      <c r="BA14" s="17">
        <v>0</v>
      </c>
      <c r="BB14" s="17"/>
      <c r="BC14" s="17">
        <v>6.5413118273677899E-3</v>
      </c>
      <c r="BD14" s="17">
        <v>4.36250356965108E-3</v>
      </c>
      <c r="BE14" s="17">
        <v>6.2064684153644002E-2</v>
      </c>
      <c r="BF14" s="17"/>
      <c r="BG14" s="17">
        <v>5.9350818583444398E-3</v>
      </c>
      <c r="BH14" s="17">
        <v>3.5831906771813297E-2</v>
      </c>
      <c r="BI14" s="17">
        <v>3.5862246955502802E-2</v>
      </c>
    </row>
    <row r="15" spans="2:61" ht="28.8" x14ac:dyDescent="0.3">
      <c r="B15" s="18" t="s">
        <v>274</v>
      </c>
      <c r="C15" s="19">
        <v>2.5549256366806199E-2</v>
      </c>
      <c r="D15" s="19">
        <v>9.1941807966178703E-3</v>
      </c>
      <c r="E15" s="19">
        <v>3.7285598012085197E-2</v>
      </c>
      <c r="F15" s="19"/>
      <c r="G15" s="19">
        <v>1.2965019399697899E-2</v>
      </c>
      <c r="H15" s="19">
        <v>3.5938535662171499E-2</v>
      </c>
      <c r="I15" s="19"/>
      <c r="J15" s="19">
        <v>9.5378677557953206E-3</v>
      </c>
      <c r="K15" s="19">
        <v>1.9572540510966598E-2</v>
      </c>
      <c r="L15" s="19">
        <v>3.8108379381946701E-2</v>
      </c>
      <c r="M15" s="19">
        <v>2.30156967000756E-2</v>
      </c>
      <c r="N15" s="19">
        <v>0</v>
      </c>
      <c r="O15" s="19">
        <v>2.97825702965498E-2</v>
      </c>
      <c r="P15" s="19">
        <v>3.7513614022353203E-2</v>
      </c>
      <c r="Q15" s="19">
        <v>2.33924506490969E-2</v>
      </c>
      <c r="R15" s="19">
        <v>4.9420038932832699E-2</v>
      </c>
      <c r="S15" s="19"/>
      <c r="T15" s="19">
        <v>1.4860597599449899E-2</v>
      </c>
      <c r="U15" s="19">
        <v>3.25514029740007E-2</v>
      </c>
      <c r="V15" s="19"/>
      <c r="W15" s="19">
        <v>2.6166524281457701E-2</v>
      </c>
      <c r="X15" s="19">
        <v>2.2165790677983702E-2</v>
      </c>
      <c r="Y15" s="19"/>
      <c r="Z15" s="19">
        <v>2.0153588070185E-2</v>
      </c>
      <c r="AA15" s="19">
        <v>3.1730555074333401E-2</v>
      </c>
      <c r="AB15" s="19"/>
      <c r="AC15" s="19">
        <v>1.02177845348057E-2</v>
      </c>
      <c r="AD15" s="19">
        <v>6.2632708944111604E-2</v>
      </c>
      <c r="AE15" s="19">
        <v>0</v>
      </c>
      <c r="AF15" s="19"/>
      <c r="AG15" s="19">
        <v>1.7406506947006399E-3</v>
      </c>
      <c r="AH15" s="19">
        <v>4.68418666183886E-2</v>
      </c>
      <c r="AI15" s="19"/>
      <c r="AJ15" s="19">
        <v>4.8445811575291804E-3</v>
      </c>
      <c r="AK15" s="19">
        <v>3.4808929746852797E-2</v>
      </c>
      <c r="AL15" s="19"/>
      <c r="AM15" s="19">
        <v>2.4069286662674199E-2</v>
      </c>
      <c r="AN15" s="19">
        <v>0</v>
      </c>
      <c r="AO15" s="19">
        <v>1.38079068303121E-2</v>
      </c>
      <c r="AP15" s="19"/>
      <c r="AQ15" s="19">
        <v>3.0456472402600399E-2</v>
      </c>
      <c r="AR15" s="19">
        <v>5.3804139121390197E-2</v>
      </c>
      <c r="AS15" s="19">
        <v>7.3041724514463901E-3</v>
      </c>
      <c r="AT15" s="19">
        <v>0</v>
      </c>
      <c r="AU15" s="19">
        <v>6.1889126035681703E-2</v>
      </c>
      <c r="AV15" s="19"/>
      <c r="AW15" s="19">
        <v>3.07796726290624E-2</v>
      </c>
      <c r="AX15" s="19">
        <v>2.95911430129049E-2</v>
      </c>
      <c r="AY15" s="19">
        <v>3.02508097039587E-2</v>
      </c>
      <c r="AZ15" s="19">
        <v>4.2780089043127001E-3</v>
      </c>
      <c r="BA15" s="19">
        <v>2.4728916837977101E-2</v>
      </c>
      <c r="BB15" s="19"/>
      <c r="BC15" s="19">
        <v>1.31511464461475E-2</v>
      </c>
      <c r="BD15" s="19">
        <v>2.71727328480297E-2</v>
      </c>
      <c r="BE15" s="19">
        <v>3.4603329100694802E-2</v>
      </c>
      <c r="BF15" s="19"/>
      <c r="BG15" s="19">
        <v>2.4180216885907199E-2</v>
      </c>
      <c r="BH15" s="19">
        <v>3.3192531902013898E-2</v>
      </c>
      <c r="BI15" s="19">
        <v>2.7079020222278299E-2</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269</v>
      </c>
      <c r="C9" s="17">
        <v>0.11242331237127</v>
      </c>
      <c r="D9" s="17">
        <v>0.13011811652227101</v>
      </c>
      <c r="E9" s="17">
        <v>9.8511185333466103E-2</v>
      </c>
      <c r="F9" s="17"/>
      <c r="G9" s="17">
        <v>0.16044418206889099</v>
      </c>
      <c r="H9" s="17">
        <v>7.4306761218578807E-2</v>
      </c>
      <c r="I9" s="17"/>
      <c r="J9" s="17">
        <v>0.20883397344462001</v>
      </c>
      <c r="K9" s="17">
        <v>4.7057695413395599E-2</v>
      </c>
      <c r="L9" s="17">
        <v>8.4546612156543494E-2</v>
      </c>
      <c r="M9" s="17">
        <v>0.11593440517508399</v>
      </c>
      <c r="N9" s="17">
        <v>8.3384063499471306E-2</v>
      </c>
      <c r="O9" s="17">
        <v>0.11921911540661199</v>
      </c>
      <c r="P9" s="17">
        <v>0.12646262366431499</v>
      </c>
      <c r="Q9" s="17">
        <v>0.104459862832117</v>
      </c>
      <c r="R9" s="17">
        <v>0.12948796448170999</v>
      </c>
      <c r="S9" s="17"/>
      <c r="T9" s="17">
        <v>0.17827372648715201</v>
      </c>
      <c r="U9" s="17">
        <v>6.9284667587128507E-2</v>
      </c>
      <c r="V9" s="17"/>
      <c r="W9" s="17">
        <v>0.105006043692876</v>
      </c>
      <c r="X9" s="17">
        <v>0.15308000856823301</v>
      </c>
      <c r="Y9" s="17"/>
      <c r="Z9" s="17">
        <v>0.12090729190784701</v>
      </c>
      <c r="AA9" s="17">
        <v>9.7608547722840402E-2</v>
      </c>
      <c r="AB9" s="17"/>
      <c r="AC9" s="17">
        <v>0.131167837140304</v>
      </c>
      <c r="AD9" s="17">
        <v>6.7084436692956606E-2</v>
      </c>
      <c r="AE9" s="17">
        <v>0</v>
      </c>
      <c r="AF9" s="17"/>
      <c r="AG9" s="17">
        <v>0.19902760434334299</v>
      </c>
      <c r="AH9" s="17">
        <v>4.1991895890533801E-2</v>
      </c>
      <c r="AI9" s="17"/>
      <c r="AJ9" s="17">
        <v>0.23134507752273301</v>
      </c>
      <c r="AK9" s="17">
        <v>5.6437277974401699E-2</v>
      </c>
      <c r="AL9" s="17"/>
      <c r="AM9" s="17">
        <v>9.6671222591515699E-2</v>
      </c>
      <c r="AN9" s="17">
        <v>0</v>
      </c>
      <c r="AO9" s="17">
        <v>0.24289006751259201</v>
      </c>
      <c r="AP9" s="17"/>
      <c r="AQ9" s="17">
        <v>5.3126847878329601E-2</v>
      </c>
      <c r="AR9" s="17">
        <v>0.15425462879225199</v>
      </c>
      <c r="AS9" s="17">
        <v>0.216468666127205</v>
      </c>
      <c r="AT9" s="17">
        <v>0.27348969676785401</v>
      </c>
      <c r="AU9" s="17">
        <v>4.0284009612310302E-2</v>
      </c>
      <c r="AV9" s="17"/>
      <c r="AW9" s="17">
        <v>0.134945516840767</v>
      </c>
      <c r="AX9" s="17">
        <v>0.116433153713681</v>
      </c>
      <c r="AY9" s="17">
        <v>0.106850283800996</v>
      </c>
      <c r="AZ9" s="17">
        <v>9.9623711091078301E-2</v>
      </c>
      <c r="BA9" s="17">
        <v>8.3403288043692805E-2</v>
      </c>
      <c r="BB9" s="17"/>
      <c r="BC9" s="17">
        <v>0.18313310436577401</v>
      </c>
      <c r="BD9" s="17">
        <v>8.7400397393565296E-2</v>
      </c>
      <c r="BE9" s="17">
        <v>5.64689274933576E-2</v>
      </c>
      <c r="BF9" s="17"/>
      <c r="BG9" s="17">
        <v>0.118556631453578</v>
      </c>
      <c r="BH9" s="17">
        <v>9.0912224048710605E-2</v>
      </c>
      <c r="BI9" s="17">
        <v>0.101161693358381</v>
      </c>
    </row>
    <row r="10" spans="2:61" x14ac:dyDescent="0.3">
      <c r="B10" s="18" t="s">
        <v>270</v>
      </c>
      <c r="C10" s="17">
        <v>0.18500596055811899</v>
      </c>
      <c r="D10" s="17">
        <v>0.23850571155124001</v>
      </c>
      <c r="E10" s="17">
        <v>0.14247379038693</v>
      </c>
      <c r="F10" s="17"/>
      <c r="G10" s="17">
        <v>0.22046080736635401</v>
      </c>
      <c r="H10" s="17">
        <v>0.15760638152207601</v>
      </c>
      <c r="I10" s="17"/>
      <c r="J10" s="17">
        <v>0.29292373689117301</v>
      </c>
      <c r="K10" s="17">
        <v>0.17451893360328199</v>
      </c>
      <c r="L10" s="17">
        <v>0.13172247794276101</v>
      </c>
      <c r="M10" s="17">
        <v>0.15888647132656999</v>
      </c>
      <c r="N10" s="17">
        <v>0.18516626746082801</v>
      </c>
      <c r="O10" s="17">
        <v>0.14008487904113801</v>
      </c>
      <c r="P10" s="17">
        <v>0.179802168991196</v>
      </c>
      <c r="Q10" s="17">
        <v>0.17874170794461</v>
      </c>
      <c r="R10" s="17">
        <v>0.19614594193972201</v>
      </c>
      <c r="S10" s="17"/>
      <c r="T10" s="17">
        <v>0.24878285208029399</v>
      </c>
      <c r="U10" s="17">
        <v>0.143225681637319</v>
      </c>
      <c r="V10" s="17"/>
      <c r="W10" s="17">
        <v>0.17104335212934399</v>
      </c>
      <c r="X10" s="17">
        <v>0.26153999938288702</v>
      </c>
      <c r="Y10" s="17"/>
      <c r="Z10" s="17">
        <v>0.19847165919915999</v>
      </c>
      <c r="AA10" s="17">
        <v>0.166862638284522</v>
      </c>
      <c r="AB10" s="17"/>
      <c r="AC10" s="17">
        <v>0.19853393569290201</v>
      </c>
      <c r="AD10" s="17">
        <v>0.152284769150352</v>
      </c>
      <c r="AE10" s="17">
        <v>0</v>
      </c>
      <c r="AF10" s="17"/>
      <c r="AG10" s="17">
        <v>0.29525152412258698</v>
      </c>
      <c r="AH10" s="17">
        <v>9.5335706080764193E-2</v>
      </c>
      <c r="AI10" s="17"/>
      <c r="AJ10" s="17">
        <v>0.309238979156708</v>
      </c>
      <c r="AK10" s="17">
        <v>0.12614462387595199</v>
      </c>
      <c r="AL10" s="17"/>
      <c r="AM10" s="17">
        <v>0.167162321379559</v>
      </c>
      <c r="AN10" s="17">
        <v>0.16176794387742599</v>
      </c>
      <c r="AO10" s="17">
        <v>0.31611113695688697</v>
      </c>
      <c r="AP10" s="17"/>
      <c r="AQ10" s="17">
        <v>0.12138584156153499</v>
      </c>
      <c r="AR10" s="17">
        <v>0.27015090163817201</v>
      </c>
      <c r="AS10" s="17">
        <v>0.29448341095150099</v>
      </c>
      <c r="AT10" s="17">
        <v>0.33197799767920599</v>
      </c>
      <c r="AU10" s="17">
        <v>0.13030219780324301</v>
      </c>
      <c r="AV10" s="17"/>
      <c r="AW10" s="17">
        <v>0.20085649810720499</v>
      </c>
      <c r="AX10" s="17">
        <v>0.202312914304981</v>
      </c>
      <c r="AY10" s="17">
        <v>0.18757570903253601</v>
      </c>
      <c r="AZ10" s="17">
        <v>0.133977160765823</v>
      </c>
      <c r="BA10" s="17">
        <v>0.16482969449550999</v>
      </c>
      <c r="BB10" s="17"/>
      <c r="BC10" s="17">
        <v>0.19105892194430199</v>
      </c>
      <c r="BD10" s="17">
        <v>0.192933612671773</v>
      </c>
      <c r="BE10" s="17">
        <v>0.146063258887007</v>
      </c>
      <c r="BF10" s="17"/>
      <c r="BG10" s="17">
        <v>0.20632686124483399</v>
      </c>
      <c r="BH10" s="17">
        <v>0.12837947506134301</v>
      </c>
      <c r="BI10" s="17">
        <v>0.13796538411818501</v>
      </c>
    </row>
    <row r="11" spans="2:61" x14ac:dyDescent="0.3">
      <c r="B11" s="18" t="s">
        <v>271</v>
      </c>
      <c r="C11" s="17">
        <v>0.16039654858572699</v>
      </c>
      <c r="D11" s="17">
        <v>0.189261323287609</v>
      </c>
      <c r="E11" s="17">
        <v>0.13763263589073399</v>
      </c>
      <c r="F11" s="17"/>
      <c r="G11" s="17">
        <v>0.143561444465935</v>
      </c>
      <c r="H11" s="17">
        <v>0.173996807772408</v>
      </c>
      <c r="I11" s="17"/>
      <c r="J11" s="17">
        <v>0.167565222090475</v>
      </c>
      <c r="K11" s="17">
        <v>0.190034593842689</v>
      </c>
      <c r="L11" s="17">
        <v>0.154562400451461</v>
      </c>
      <c r="M11" s="17">
        <v>0.125141905101639</v>
      </c>
      <c r="N11" s="17">
        <v>0.18821280785306899</v>
      </c>
      <c r="O11" s="17">
        <v>0.158983735897062</v>
      </c>
      <c r="P11" s="17">
        <v>0.16290266693555699</v>
      </c>
      <c r="Q11" s="17">
        <v>0.14345153358217899</v>
      </c>
      <c r="R11" s="17">
        <v>0.13452094606333201</v>
      </c>
      <c r="S11" s="17"/>
      <c r="T11" s="17">
        <v>0.128272315494179</v>
      </c>
      <c r="U11" s="17">
        <v>0.18144115246415601</v>
      </c>
      <c r="V11" s="17"/>
      <c r="W11" s="17">
        <v>0.15430397502159601</v>
      </c>
      <c r="X11" s="17">
        <v>0.19379211819426501</v>
      </c>
      <c r="Y11" s="17"/>
      <c r="Z11" s="17">
        <v>0.159830830742239</v>
      </c>
      <c r="AA11" s="17">
        <v>0.16269360174157699</v>
      </c>
      <c r="AB11" s="17"/>
      <c r="AC11" s="17">
        <v>0.16690149073695701</v>
      </c>
      <c r="AD11" s="17">
        <v>0.14466252667141999</v>
      </c>
      <c r="AE11" s="17">
        <v>0</v>
      </c>
      <c r="AF11" s="17"/>
      <c r="AG11" s="17">
        <v>0.168098508759951</v>
      </c>
      <c r="AH11" s="17">
        <v>0.14968586422400501</v>
      </c>
      <c r="AI11" s="17"/>
      <c r="AJ11" s="17">
        <v>0.17602053224119699</v>
      </c>
      <c r="AK11" s="17">
        <v>0.15022723727934201</v>
      </c>
      <c r="AL11" s="17"/>
      <c r="AM11" s="17">
        <v>0.16618590257361801</v>
      </c>
      <c r="AN11" s="17">
        <v>0.20482653375708801</v>
      </c>
      <c r="AO11" s="17">
        <v>0.13850429928448099</v>
      </c>
      <c r="AP11" s="17"/>
      <c r="AQ11" s="17">
        <v>0.15544595128104299</v>
      </c>
      <c r="AR11" s="17">
        <v>0.125875177730954</v>
      </c>
      <c r="AS11" s="17">
        <v>0.196139862507826</v>
      </c>
      <c r="AT11" s="17">
        <v>0.14286425330441699</v>
      </c>
      <c r="AU11" s="17">
        <v>0.13414051067525501</v>
      </c>
      <c r="AV11" s="17"/>
      <c r="AW11" s="17">
        <v>0.18724033576542401</v>
      </c>
      <c r="AX11" s="17">
        <v>0.17380763130019899</v>
      </c>
      <c r="AY11" s="17">
        <v>0.13464548893383799</v>
      </c>
      <c r="AZ11" s="17">
        <v>0.162040107525595</v>
      </c>
      <c r="BA11" s="17">
        <v>0.10505312605163999</v>
      </c>
      <c r="BB11" s="17"/>
      <c r="BC11" s="17">
        <v>0.146512817722386</v>
      </c>
      <c r="BD11" s="17">
        <v>0.164169731030613</v>
      </c>
      <c r="BE11" s="17">
        <v>0.16232870963778501</v>
      </c>
      <c r="BF11" s="17"/>
      <c r="BG11" s="17">
        <v>0.15570853887797501</v>
      </c>
      <c r="BH11" s="17">
        <v>0.157367760138622</v>
      </c>
      <c r="BI11" s="17">
        <v>0.177548233055495</v>
      </c>
    </row>
    <row r="12" spans="2:61" x14ac:dyDescent="0.3">
      <c r="B12" s="18" t="s">
        <v>272</v>
      </c>
      <c r="C12" s="17">
        <v>0.17599522874815801</v>
      </c>
      <c r="D12" s="17">
        <v>0.19063594924580499</v>
      </c>
      <c r="E12" s="17">
        <v>0.16322103501985499</v>
      </c>
      <c r="F12" s="17"/>
      <c r="G12" s="17">
        <v>0.177648063671315</v>
      </c>
      <c r="H12" s="17">
        <v>0.17593657766544099</v>
      </c>
      <c r="I12" s="17"/>
      <c r="J12" s="17">
        <v>0.133351739184669</v>
      </c>
      <c r="K12" s="17">
        <v>0.17936362718826901</v>
      </c>
      <c r="L12" s="17">
        <v>0.193092687936643</v>
      </c>
      <c r="M12" s="17">
        <v>0.23199500208099</v>
      </c>
      <c r="N12" s="17">
        <v>0.159783082553975</v>
      </c>
      <c r="O12" s="17">
        <v>0.230861912540159</v>
      </c>
      <c r="P12" s="17">
        <v>0.14429365369580799</v>
      </c>
      <c r="Q12" s="17">
        <v>0.141588747960436</v>
      </c>
      <c r="R12" s="17">
        <v>0.15841897844161601</v>
      </c>
      <c r="S12" s="17"/>
      <c r="T12" s="17">
        <v>0.185464030791403</v>
      </c>
      <c r="U12" s="17">
        <v>0.16979221099406999</v>
      </c>
      <c r="V12" s="17"/>
      <c r="W12" s="17">
        <v>0.16661070204005701</v>
      </c>
      <c r="X12" s="17">
        <v>0.22743516814728101</v>
      </c>
      <c r="Y12" s="17"/>
      <c r="Z12" s="17">
        <v>0.17379586673484701</v>
      </c>
      <c r="AA12" s="17">
        <v>0.178900142627926</v>
      </c>
      <c r="AB12" s="17"/>
      <c r="AC12" s="17">
        <v>0.175347652454998</v>
      </c>
      <c r="AD12" s="17">
        <v>0.17756157312922999</v>
      </c>
      <c r="AE12" s="17">
        <v>0</v>
      </c>
      <c r="AF12" s="17"/>
      <c r="AG12" s="17">
        <v>0.184685726434062</v>
      </c>
      <c r="AH12" s="17">
        <v>0.169826751644271</v>
      </c>
      <c r="AI12" s="17"/>
      <c r="AJ12" s="17">
        <v>0.146861407711815</v>
      </c>
      <c r="AK12" s="17">
        <v>0.19053459470081099</v>
      </c>
      <c r="AL12" s="17"/>
      <c r="AM12" s="17">
        <v>0.184341410993306</v>
      </c>
      <c r="AN12" s="17">
        <v>6.3688087270070401E-2</v>
      </c>
      <c r="AO12" s="17">
        <v>0.146090389000372</v>
      </c>
      <c r="AP12" s="17"/>
      <c r="AQ12" s="17">
        <v>0.19448351007808501</v>
      </c>
      <c r="AR12" s="17">
        <v>0.206166864288441</v>
      </c>
      <c r="AS12" s="17">
        <v>0.15288775653334699</v>
      </c>
      <c r="AT12" s="17">
        <v>0.12535017608646001</v>
      </c>
      <c r="AU12" s="17">
        <v>0.15096848068874699</v>
      </c>
      <c r="AV12" s="17"/>
      <c r="AW12" s="17">
        <v>0.17903533971702301</v>
      </c>
      <c r="AX12" s="17">
        <v>0.17526295786326501</v>
      </c>
      <c r="AY12" s="17">
        <v>0.163040648482004</v>
      </c>
      <c r="AZ12" s="17">
        <v>0.17829957909296901</v>
      </c>
      <c r="BA12" s="17">
        <v>0.20156947118879301</v>
      </c>
      <c r="BB12" s="17"/>
      <c r="BC12" s="17">
        <v>0.16983034629378399</v>
      </c>
      <c r="BD12" s="17">
        <v>0.19214840056354399</v>
      </c>
      <c r="BE12" s="17">
        <v>0.112991655703962</v>
      </c>
      <c r="BF12" s="17"/>
      <c r="BG12" s="17">
        <v>0.17378033876610099</v>
      </c>
      <c r="BH12" s="17">
        <v>0.205220578024157</v>
      </c>
      <c r="BI12" s="17">
        <v>0.16909191205306201</v>
      </c>
    </row>
    <row r="13" spans="2:61" x14ac:dyDescent="0.3">
      <c r="B13" s="18" t="s">
        <v>273</v>
      </c>
      <c r="C13" s="17">
        <v>0.20304129467735299</v>
      </c>
      <c r="D13" s="17">
        <v>0.17802426586661699</v>
      </c>
      <c r="E13" s="17">
        <v>0.22380689521603001</v>
      </c>
      <c r="F13" s="17"/>
      <c r="G13" s="17">
        <v>0.17664351156768399</v>
      </c>
      <c r="H13" s="17">
        <v>0.223164435300723</v>
      </c>
      <c r="I13" s="17"/>
      <c r="J13" s="17">
        <v>0.14339381158172099</v>
      </c>
      <c r="K13" s="17">
        <v>0.189362929863783</v>
      </c>
      <c r="L13" s="17">
        <v>0.23460473212260799</v>
      </c>
      <c r="M13" s="17">
        <v>0.207106730636018</v>
      </c>
      <c r="N13" s="17">
        <v>0.18797542967928901</v>
      </c>
      <c r="O13" s="17">
        <v>0.18684874018637401</v>
      </c>
      <c r="P13" s="17">
        <v>0.22447084601412501</v>
      </c>
      <c r="Q13" s="17">
        <v>0.28848403763141101</v>
      </c>
      <c r="R13" s="17">
        <v>0.22623094655576201</v>
      </c>
      <c r="S13" s="17"/>
      <c r="T13" s="17">
        <v>0.15462199033119201</v>
      </c>
      <c r="U13" s="17">
        <v>0.234760809260943</v>
      </c>
      <c r="V13" s="17"/>
      <c r="W13" s="17">
        <v>0.22406047487592701</v>
      </c>
      <c r="X13" s="17">
        <v>8.7827668112621493E-2</v>
      </c>
      <c r="Y13" s="17"/>
      <c r="Z13" s="17">
        <v>0.194434803751136</v>
      </c>
      <c r="AA13" s="17">
        <v>0.215727879999072</v>
      </c>
      <c r="AB13" s="17"/>
      <c r="AC13" s="17">
        <v>0.199980545231802</v>
      </c>
      <c r="AD13" s="17">
        <v>0.21044457325092</v>
      </c>
      <c r="AE13" s="17">
        <v>0</v>
      </c>
      <c r="AF13" s="17"/>
      <c r="AG13" s="17">
        <v>0.132467037515233</v>
      </c>
      <c r="AH13" s="17">
        <v>0.26705256726175702</v>
      </c>
      <c r="AI13" s="17"/>
      <c r="AJ13" s="17">
        <v>0.10443081348173</v>
      </c>
      <c r="AK13" s="17">
        <v>0.25219166411274202</v>
      </c>
      <c r="AL13" s="17"/>
      <c r="AM13" s="17">
        <v>0.21842237091365799</v>
      </c>
      <c r="AN13" s="17">
        <v>0.10892134699710899</v>
      </c>
      <c r="AO13" s="17">
        <v>9.4904283202630405E-2</v>
      </c>
      <c r="AP13" s="17"/>
      <c r="AQ13" s="17">
        <v>0.25758441305676899</v>
      </c>
      <c r="AR13" s="17">
        <v>0.12200175897724901</v>
      </c>
      <c r="AS13" s="17">
        <v>0.110336606915945</v>
      </c>
      <c r="AT13" s="17">
        <v>8.5549416521449706E-2</v>
      </c>
      <c r="AU13" s="17">
        <v>0.23868751393147999</v>
      </c>
      <c r="AV13" s="17"/>
      <c r="AW13" s="17">
        <v>0.18675430498248599</v>
      </c>
      <c r="AX13" s="17">
        <v>0.163129467855957</v>
      </c>
      <c r="AY13" s="17">
        <v>0.237070743043201</v>
      </c>
      <c r="AZ13" s="17">
        <v>0.25123498147032303</v>
      </c>
      <c r="BA13" s="17">
        <v>0.233918590982063</v>
      </c>
      <c r="BB13" s="17"/>
      <c r="BC13" s="17">
        <v>0.18973658976166399</v>
      </c>
      <c r="BD13" s="17">
        <v>0.20441236372969199</v>
      </c>
      <c r="BE13" s="17">
        <v>0.26392606543525499</v>
      </c>
      <c r="BF13" s="17"/>
      <c r="BG13" s="17">
        <v>0.205070398886606</v>
      </c>
      <c r="BH13" s="17">
        <v>0.17766535771385999</v>
      </c>
      <c r="BI13" s="17">
        <v>0.20712998500812599</v>
      </c>
    </row>
    <row r="14" spans="2:61" x14ac:dyDescent="0.3">
      <c r="B14" s="18" t="s">
        <v>85</v>
      </c>
      <c r="C14" s="17">
        <v>5.24735363998063E-2</v>
      </c>
      <c r="D14" s="17">
        <v>4.1078549932018898E-2</v>
      </c>
      <c r="E14" s="17">
        <v>6.1810844316069397E-2</v>
      </c>
      <c r="F14" s="17"/>
      <c r="G14" s="17">
        <v>3.6225775369332698E-2</v>
      </c>
      <c r="H14" s="17">
        <v>6.4533567057790495E-2</v>
      </c>
      <c r="I14" s="17"/>
      <c r="J14" s="17">
        <v>2.2910572000747999E-2</v>
      </c>
      <c r="K14" s="17">
        <v>6.5339894261023504E-2</v>
      </c>
      <c r="L14" s="17">
        <v>5.6128203960933702E-2</v>
      </c>
      <c r="M14" s="17">
        <v>3.9442670793952098E-2</v>
      </c>
      <c r="N14" s="17">
        <v>7.9184642334820005E-2</v>
      </c>
      <c r="O14" s="17">
        <v>5.0551837937310003E-2</v>
      </c>
      <c r="P14" s="17">
        <v>4.9527198631939398E-2</v>
      </c>
      <c r="Q14" s="17">
        <v>2.7710565397849499E-2</v>
      </c>
      <c r="R14" s="17">
        <v>6.6244024404487095E-2</v>
      </c>
      <c r="S14" s="17"/>
      <c r="T14" s="17">
        <v>3.14842179554976E-2</v>
      </c>
      <c r="U14" s="17">
        <v>6.6223651183243401E-2</v>
      </c>
      <c r="V14" s="17"/>
      <c r="W14" s="17">
        <v>5.48542531042416E-2</v>
      </c>
      <c r="X14" s="17">
        <v>3.9423978674437601E-2</v>
      </c>
      <c r="Y14" s="17"/>
      <c r="Z14" s="17">
        <v>4.4140213419498003E-2</v>
      </c>
      <c r="AA14" s="17">
        <v>6.5225469393033697E-2</v>
      </c>
      <c r="AB14" s="17"/>
      <c r="AC14" s="17">
        <v>4.3343850298627098E-2</v>
      </c>
      <c r="AD14" s="17">
        <v>7.4556235653253602E-2</v>
      </c>
      <c r="AE14" s="17">
        <v>0</v>
      </c>
      <c r="AF14" s="17"/>
      <c r="AG14" s="17">
        <v>1.3561304449259501E-2</v>
      </c>
      <c r="AH14" s="17">
        <v>7.7816990202670494E-2</v>
      </c>
      <c r="AI14" s="17"/>
      <c r="AJ14" s="17">
        <v>1.55709751663668E-2</v>
      </c>
      <c r="AK14" s="17">
        <v>6.8634063076377802E-2</v>
      </c>
      <c r="AL14" s="17"/>
      <c r="AM14" s="17">
        <v>5.7076020686316002E-2</v>
      </c>
      <c r="AN14" s="17">
        <v>5.76491613412198E-2</v>
      </c>
      <c r="AO14" s="17">
        <v>1.01727495345703E-2</v>
      </c>
      <c r="AP14" s="17"/>
      <c r="AQ14" s="17">
        <v>7.2269174451721194E-2</v>
      </c>
      <c r="AR14" s="17">
        <v>0</v>
      </c>
      <c r="AS14" s="17">
        <v>1.7193217983476099E-2</v>
      </c>
      <c r="AT14" s="17">
        <v>1.3684689778321201E-2</v>
      </c>
      <c r="AU14" s="17">
        <v>7.5875460291712493E-2</v>
      </c>
      <c r="AV14" s="17"/>
      <c r="AW14" s="17">
        <v>3.7055963595693901E-2</v>
      </c>
      <c r="AX14" s="17">
        <v>5.5909611318127703E-2</v>
      </c>
      <c r="AY14" s="17">
        <v>5.6690300239622203E-2</v>
      </c>
      <c r="AZ14" s="17">
        <v>5.1316907587341497E-2</v>
      </c>
      <c r="BA14" s="17">
        <v>6.3210178460966507E-2</v>
      </c>
      <c r="BB14" s="17"/>
      <c r="BC14" s="17">
        <v>4.77876712877605E-2</v>
      </c>
      <c r="BD14" s="17">
        <v>4.2826704012976599E-2</v>
      </c>
      <c r="BE14" s="17">
        <v>8.0668414909515707E-2</v>
      </c>
      <c r="BF14" s="17"/>
      <c r="BG14" s="17">
        <v>4.2197879012223202E-2</v>
      </c>
      <c r="BH14" s="17">
        <v>9.0266879767144204E-2</v>
      </c>
      <c r="BI14" s="17">
        <v>7.1370110503621506E-2</v>
      </c>
    </row>
    <row r="15" spans="2:61" ht="28.8" x14ac:dyDescent="0.3">
      <c r="B15" s="18" t="s">
        <v>274</v>
      </c>
      <c r="C15" s="19">
        <v>0.110664118659567</v>
      </c>
      <c r="D15" s="19">
        <v>3.2376083594439699E-2</v>
      </c>
      <c r="E15" s="19">
        <v>0.17254361383691499</v>
      </c>
      <c r="F15" s="19"/>
      <c r="G15" s="19">
        <v>8.5016215490488198E-2</v>
      </c>
      <c r="H15" s="19">
        <v>0.130455469462982</v>
      </c>
      <c r="I15" s="19"/>
      <c r="J15" s="19">
        <v>3.10209448065948E-2</v>
      </c>
      <c r="K15" s="19">
        <v>0.154322325827558</v>
      </c>
      <c r="L15" s="19">
        <v>0.14534288542904999</v>
      </c>
      <c r="M15" s="19">
        <v>0.12149281488574599</v>
      </c>
      <c r="N15" s="19">
        <v>0.116293706618548</v>
      </c>
      <c r="O15" s="19">
        <v>0.11344977899134499</v>
      </c>
      <c r="P15" s="19">
        <v>0.11254084206706</v>
      </c>
      <c r="Q15" s="19">
        <v>0.115563544651398</v>
      </c>
      <c r="R15" s="19">
        <v>8.8951198113371294E-2</v>
      </c>
      <c r="S15" s="19"/>
      <c r="T15" s="19">
        <v>7.3100866860283206E-2</v>
      </c>
      <c r="U15" s="19">
        <v>0.13527182687313999</v>
      </c>
      <c r="V15" s="19"/>
      <c r="W15" s="19">
        <v>0.124121199135958</v>
      </c>
      <c r="X15" s="19">
        <v>3.6901058920274801E-2</v>
      </c>
      <c r="Y15" s="19"/>
      <c r="Z15" s="19">
        <v>0.108419334245273</v>
      </c>
      <c r="AA15" s="19">
        <v>0.11298172023102999</v>
      </c>
      <c r="AB15" s="19"/>
      <c r="AC15" s="19">
        <v>8.4724688444410307E-2</v>
      </c>
      <c r="AD15" s="19">
        <v>0.173405885451867</v>
      </c>
      <c r="AE15" s="19">
        <v>0</v>
      </c>
      <c r="AF15" s="19"/>
      <c r="AG15" s="19">
        <v>6.9082943755635002E-3</v>
      </c>
      <c r="AH15" s="19">
        <v>0.198290224695998</v>
      </c>
      <c r="AI15" s="19"/>
      <c r="AJ15" s="19">
        <v>1.6532214719448698E-2</v>
      </c>
      <c r="AK15" s="19">
        <v>0.15583053898037399</v>
      </c>
      <c r="AL15" s="19"/>
      <c r="AM15" s="19">
        <v>0.110140750862027</v>
      </c>
      <c r="AN15" s="19">
        <v>0.40314692675708702</v>
      </c>
      <c r="AO15" s="19">
        <v>5.1327074508467199E-2</v>
      </c>
      <c r="AP15" s="19"/>
      <c r="AQ15" s="19">
        <v>0.14570426169251799</v>
      </c>
      <c r="AR15" s="19">
        <v>0.12155066857293199</v>
      </c>
      <c r="AS15" s="19">
        <v>1.24904789806997E-2</v>
      </c>
      <c r="AT15" s="19">
        <v>2.7083769862292099E-2</v>
      </c>
      <c r="AU15" s="19">
        <v>0.22974182699725201</v>
      </c>
      <c r="AV15" s="19"/>
      <c r="AW15" s="19">
        <v>7.4112040991401104E-2</v>
      </c>
      <c r="AX15" s="19">
        <v>0.113144263643788</v>
      </c>
      <c r="AY15" s="19">
        <v>0.114126826467805</v>
      </c>
      <c r="AZ15" s="19">
        <v>0.12350755246686999</v>
      </c>
      <c r="BA15" s="19">
        <v>0.148015650777334</v>
      </c>
      <c r="BB15" s="19"/>
      <c r="BC15" s="19">
        <v>7.1940548624329304E-2</v>
      </c>
      <c r="BD15" s="19">
        <v>0.11610879059783601</v>
      </c>
      <c r="BE15" s="19">
        <v>0.17755296793311701</v>
      </c>
      <c r="BF15" s="19"/>
      <c r="BG15" s="19">
        <v>9.8359351758682698E-2</v>
      </c>
      <c r="BH15" s="19">
        <v>0.150187725246162</v>
      </c>
      <c r="BI15" s="19">
        <v>0.13573268190312801</v>
      </c>
    </row>
    <row r="16" spans="2:61" x14ac:dyDescent="0.3">
      <c r="B16" s="16" t="s">
        <v>416</v>
      </c>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275</v>
      </c>
      <c r="C9" s="17">
        <v>0.171787939161755</v>
      </c>
      <c r="D9" s="17">
        <v>0.19348680042594399</v>
      </c>
      <c r="E9" s="17">
        <v>0.154830482775562</v>
      </c>
      <c r="F9" s="17"/>
      <c r="G9" s="17">
        <v>0.24285635482315901</v>
      </c>
      <c r="H9" s="17">
        <v>0.11541677640968501</v>
      </c>
      <c r="I9" s="17"/>
      <c r="J9" s="17">
        <v>0.29899925847759701</v>
      </c>
      <c r="K9" s="17">
        <v>9.8252572259205306E-2</v>
      </c>
      <c r="L9" s="17">
        <v>0.105383177343913</v>
      </c>
      <c r="M9" s="17">
        <v>0.16751067996077301</v>
      </c>
      <c r="N9" s="17">
        <v>0.1611525897603</v>
      </c>
      <c r="O9" s="17">
        <v>0.16956132296283899</v>
      </c>
      <c r="P9" s="17">
        <v>0.18981065487381599</v>
      </c>
      <c r="Q9" s="17">
        <v>0.17256080757411499</v>
      </c>
      <c r="R9" s="17">
        <v>0.191888836333933</v>
      </c>
      <c r="S9" s="17"/>
      <c r="T9" s="17">
        <v>0.26569573071487201</v>
      </c>
      <c r="U9" s="17">
        <v>0.11026889001585199</v>
      </c>
      <c r="V9" s="17"/>
      <c r="W9" s="17">
        <v>0.15506138886951301</v>
      </c>
      <c r="X9" s="17">
        <v>0.26347212954788701</v>
      </c>
      <c r="Y9" s="17"/>
      <c r="Z9" s="17">
        <v>0.173701608095893</v>
      </c>
      <c r="AA9" s="17">
        <v>0.168864450669544</v>
      </c>
      <c r="AB9" s="17"/>
      <c r="AC9" s="17">
        <v>0.19751077582700199</v>
      </c>
      <c r="AD9" s="17">
        <v>0.10957006444744</v>
      </c>
      <c r="AE9" s="17">
        <v>0</v>
      </c>
      <c r="AF9" s="17"/>
      <c r="AG9" s="17">
        <v>0.24690971073721901</v>
      </c>
      <c r="AH9" s="17">
        <v>0.112219278364752</v>
      </c>
      <c r="AI9" s="17"/>
      <c r="AJ9" s="17">
        <v>0.33883034211844298</v>
      </c>
      <c r="AK9" s="17">
        <v>9.3377890527990004E-2</v>
      </c>
      <c r="AL9" s="17"/>
      <c r="AM9" s="17">
        <v>0.13976085924703699</v>
      </c>
      <c r="AN9" s="17">
        <v>0.23854670129100899</v>
      </c>
      <c r="AO9" s="17">
        <v>0.39105658597387399</v>
      </c>
      <c r="AP9" s="17"/>
      <c r="AQ9" s="17">
        <v>8.7815183300214497E-2</v>
      </c>
      <c r="AR9" s="17">
        <v>0.15317758016980201</v>
      </c>
      <c r="AS9" s="17">
        <v>0.283187242989413</v>
      </c>
      <c r="AT9" s="17">
        <v>0.47317960008994597</v>
      </c>
      <c r="AU9" s="17">
        <v>0.113114735712739</v>
      </c>
      <c r="AV9" s="17"/>
      <c r="AW9" s="17">
        <v>0.25054527772471002</v>
      </c>
      <c r="AX9" s="17">
        <v>0.16733759104068499</v>
      </c>
      <c r="AY9" s="17">
        <v>0.14659115479090701</v>
      </c>
      <c r="AZ9" s="17">
        <v>0.14732400308645099</v>
      </c>
      <c r="BA9" s="17">
        <v>0.12721832703338201</v>
      </c>
      <c r="BB9" s="17"/>
      <c r="BC9" s="17">
        <v>0.230735040920513</v>
      </c>
      <c r="BD9" s="17">
        <v>0.160454659780879</v>
      </c>
      <c r="BE9" s="17">
        <v>0.10479600208428801</v>
      </c>
      <c r="BF9" s="17"/>
      <c r="BG9" s="17">
        <v>0.18094926970269901</v>
      </c>
      <c r="BH9" s="17">
        <v>0.21822034330215301</v>
      </c>
      <c r="BI9" s="17">
        <v>0.123522624491126</v>
      </c>
    </row>
    <row r="10" spans="2:61" x14ac:dyDescent="0.3">
      <c r="B10" s="18" t="s">
        <v>276</v>
      </c>
      <c r="C10" s="17">
        <v>0.37697303938254001</v>
      </c>
      <c r="D10" s="17">
        <v>0.43319407026168699</v>
      </c>
      <c r="E10" s="17">
        <v>0.331315844384932</v>
      </c>
      <c r="F10" s="17"/>
      <c r="G10" s="17">
        <v>0.39714279807717201</v>
      </c>
      <c r="H10" s="17">
        <v>0.360884039411215</v>
      </c>
      <c r="I10" s="17"/>
      <c r="J10" s="17">
        <v>0.48351667940427101</v>
      </c>
      <c r="K10" s="17">
        <v>0.41032511744970501</v>
      </c>
      <c r="L10" s="17">
        <v>0.32747082029901298</v>
      </c>
      <c r="M10" s="17">
        <v>0.45018848060332201</v>
      </c>
      <c r="N10" s="17">
        <v>0.35332171421525099</v>
      </c>
      <c r="O10" s="17">
        <v>0.28991713729063501</v>
      </c>
      <c r="P10" s="17">
        <v>0.32347679240835597</v>
      </c>
      <c r="Q10" s="17">
        <v>0.44415130813223203</v>
      </c>
      <c r="R10" s="17">
        <v>0.306722957300681</v>
      </c>
      <c r="S10" s="17"/>
      <c r="T10" s="17">
        <v>0.41308633725666899</v>
      </c>
      <c r="U10" s="17">
        <v>0.353315196832995</v>
      </c>
      <c r="V10" s="17"/>
      <c r="W10" s="17">
        <v>0.366545503097568</v>
      </c>
      <c r="X10" s="17">
        <v>0.43413008643085899</v>
      </c>
      <c r="Y10" s="17"/>
      <c r="Z10" s="17">
        <v>0.39596139036105898</v>
      </c>
      <c r="AA10" s="17">
        <v>0.35077521273557299</v>
      </c>
      <c r="AB10" s="17"/>
      <c r="AC10" s="17">
        <v>0.37300440492534598</v>
      </c>
      <c r="AD10" s="17">
        <v>0.38657229177674501</v>
      </c>
      <c r="AE10" s="17">
        <v>0</v>
      </c>
      <c r="AF10" s="17"/>
      <c r="AG10" s="17">
        <v>0.40392353610262399</v>
      </c>
      <c r="AH10" s="17">
        <v>0.34814968255314399</v>
      </c>
      <c r="AI10" s="17"/>
      <c r="AJ10" s="17">
        <v>0.42070243167369098</v>
      </c>
      <c r="AK10" s="17">
        <v>0.35812608285130498</v>
      </c>
      <c r="AL10" s="17"/>
      <c r="AM10" s="17">
        <v>0.38325034036259997</v>
      </c>
      <c r="AN10" s="17">
        <v>0.228052558978701</v>
      </c>
      <c r="AO10" s="17">
        <v>0.414263488422149</v>
      </c>
      <c r="AP10" s="17"/>
      <c r="AQ10" s="17">
        <v>0.35774719574535302</v>
      </c>
      <c r="AR10" s="17">
        <v>0.58186193211481396</v>
      </c>
      <c r="AS10" s="17">
        <v>0.45770859174450301</v>
      </c>
      <c r="AT10" s="17">
        <v>0.35640344604186103</v>
      </c>
      <c r="AU10" s="17">
        <v>0.22308486930782401</v>
      </c>
      <c r="AV10" s="17"/>
      <c r="AW10" s="17">
        <v>0.38754406184659801</v>
      </c>
      <c r="AX10" s="17">
        <v>0.400814774311955</v>
      </c>
      <c r="AY10" s="17">
        <v>0.38179769547953901</v>
      </c>
      <c r="AZ10" s="17">
        <v>0.34771325952579102</v>
      </c>
      <c r="BA10" s="17">
        <v>0.29232508157925702</v>
      </c>
      <c r="BB10" s="17"/>
      <c r="BC10" s="17">
        <v>0.38949900908843699</v>
      </c>
      <c r="BD10" s="17">
        <v>0.37354947367128799</v>
      </c>
      <c r="BE10" s="17">
        <v>0.43381857856310801</v>
      </c>
      <c r="BF10" s="17"/>
      <c r="BG10" s="17">
        <v>0.39856682307361402</v>
      </c>
      <c r="BH10" s="17">
        <v>0.35107342151463899</v>
      </c>
      <c r="BI10" s="17">
        <v>0.31731344172530301</v>
      </c>
    </row>
    <row r="11" spans="2:61" x14ac:dyDescent="0.3">
      <c r="B11" s="18" t="s">
        <v>277</v>
      </c>
      <c r="C11" s="17">
        <v>0.29624171814932598</v>
      </c>
      <c r="D11" s="17">
        <v>0.26371840154797599</v>
      </c>
      <c r="E11" s="17">
        <v>0.323335757039592</v>
      </c>
      <c r="F11" s="17"/>
      <c r="G11" s="17">
        <v>0.25101768788158202</v>
      </c>
      <c r="H11" s="17">
        <v>0.33357052399348402</v>
      </c>
      <c r="I11" s="17"/>
      <c r="J11" s="17">
        <v>0.17178006653851199</v>
      </c>
      <c r="K11" s="17">
        <v>0.31984832979700201</v>
      </c>
      <c r="L11" s="17">
        <v>0.39032667368892499</v>
      </c>
      <c r="M11" s="17">
        <v>0.25027713698841503</v>
      </c>
      <c r="N11" s="17">
        <v>0.28930371121973197</v>
      </c>
      <c r="O11" s="17">
        <v>0.38380317522956198</v>
      </c>
      <c r="P11" s="17">
        <v>0.28779423426651701</v>
      </c>
      <c r="Q11" s="17">
        <v>0.24081993933322501</v>
      </c>
      <c r="R11" s="17">
        <v>0.31473235324238302</v>
      </c>
      <c r="S11" s="17"/>
      <c r="T11" s="17">
        <v>0.21446725365837899</v>
      </c>
      <c r="U11" s="17">
        <v>0.34981221764353498</v>
      </c>
      <c r="V11" s="17"/>
      <c r="W11" s="17">
        <v>0.30613571623876801</v>
      </c>
      <c r="X11" s="17">
        <v>0.242009184323562</v>
      </c>
      <c r="Y11" s="17"/>
      <c r="Z11" s="17">
        <v>0.29044986029845599</v>
      </c>
      <c r="AA11" s="17">
        <v>0.30353655059707502</v>
      </c>
      <c r="AB11" s="17"/>
      <c r="AC11" s="17">
        <v>0.28623784359503401</v>
      </c>
      <c r="AD11" s="17">
        <v>0.32043888667225301</v>
      </c>
      <c r="AE11" s="17">
        <v>0</v>
      </c>
      <c r="AF11" s="17"/>
      <c r="AG11" s="17">
        <v>0.24312345198961299</v>
      </c>
      <c r="AH11" s="17">
        <v>0.34484994583845302</v>
      </c>
      <c r="AI11" s="17"/>
      <c r="AJ11" s="17">
        <v>0.16555164092087399</v>
      </c>
      <c r="AK11" s="17">
        <v>0.356228846206817</v>
      </c>
      <c r="AL11" s="17"/>
      <c r="AM11" s="17">
        <v>0.31432073655585802</v>
      </c>
      <c r="AN11" s="17">
        <v>0.318756161836873</v>
      </c>
      <c r="AO11" s="17">
        <v>0.14326455946886599</v>
      </c>
      <c r="AP11" s="17"/>
      <c r="AQ11" s="17">
        <v>0.36170143985231101</v>
      </c>
      <c r="AR11" s="17">
        <v>0.214524651686572</v>
      </c>
      <c r="AS11" s="17">
        <v>0.17784962951635999</v>
      </c>
      <c r="AT11" s="17">
        <v>0.118663424369422</v>
      </c>
      <c r="AU11" s="17">
        <v>0.40280782121372999</v>
      </c>
      <c r="AV11" s="17"/>
      <c r="AW11" s="17">
        <v>0.26584757050089802</v>
      </c>
      <c r="AX11" s="17">
        <v>0.27810350539332701</v>
      </c>
      <c r="AY11" s="17">
        <v>0.28683665190923302</v>
      </c>
      <c r="AZ11" s="17">
        <v>0.32878764047207099</v>
      </c>
      <c r="BA11" s="17">
        <v>0.40582921514731801</v>
      </c>
      <c r="BB11" s="17"/>
      <c r="BC11" s="17">
        <v>0.24724900232375399</v>
      </c>
      <c r="BD11" s="17">
        <v>0.32458969665256199</v>
      </c>
      <c r="BE11" s="17">
        <v>0.26683722259913301</v>
      </c>
      <c r="BF11" s="17"/>
      <c r="BG11" s="17">
        <v>0.282142495688817</v>
      </c>
      <c r="BH11" s="17">
        <v>0.28505229207873301</v>
      </c>
      <c r="BI11" s="17">
        <v>0.34809315288753101</v>
      </c>
    </row>
    <row r="12" spans="2:61" x14ac:dyDescent="0.3">
      <c r="B12" s="18" t="s">
        <v>278</v>
      </c>
      <c r="C12" s="17">
        <v>0.13861997965487499</v>
      </c>
      <c r="D12" s="17">
        <v>9.6626403878594197E-2</v>
      </c>
      <c r="E12" s="17">
        <v>0.171349957154601</v>
      </c>
      <c r="F12" s="17"/>
      <c r="G12" s="17">
        <v>0.101976379739199</v>
      </c>
      <c r="H12" s="17">
        <v>0.166034489514404</v>
      </c>
      <c r="I12" s="17"/>
      <c r="J12" s="17">
        <v>2.8283103328573301E-2</v>
      </c>
      <c r="K12" s="17">
        <v>0.16742826575438799</v>
      </c>
      <c r="L12" s="17">
        <v>0.16796924378465999</v>
      </c>
      <c r="M12" s="17">
        <v>0.124453023133573</v>
      </c>
      <c r="N12" s="17">
        <v>0.169764650324184</v>
      </c>
      <c r="O12" s="17">
        <v>0.13918540134337401</v>
      </c>
      <c r="P12" s="17">
        <v>0.17683409917093501</v>
      </c>
      <c r="Q12" s="17">
        <v>0.142467944960429</v>
      </c>
      <c r="R12" s="17">
        <v>0.148823410768744</v>
      </c>
      <c r="S12" s="17"/>
      <c r="T12" s="17">
        <v>0.100621010639975</v>
      </c>
      <c r="U12" s="17">
        <v>0.16351312647112201</v>
      </c>
      <c r="V12" s="17"/>
      <c r="W12" s="17">
        <v>0.15737931913110001</v>
      </c>
      <c r="X12" s="17">
        <v>3.57933464277004E-2</v>
      </c>
      <c r="Y12" s="17"/>
      <c r="Z12" s="17">
        <v>0.12613617559725401</v>
      </c>
      <c r="AA12" s="17">
        <v>0.15642898442366299</v>
      </c>
      <c r="AB12" s="17"/>
      <c r="AC12" s="17">
        <v>0.126821677877966</v>
      </c>
      <c r="AD12" s="17">
        <v>0.16715747228643801</v>
      </c>
      <c r="AE12" s="17">
        <v>0</v>
      </c>
      <c r="AF12" s="17"/>
      <c r="AG12" s="17">
        <v>9.5682220549024394E-2</v>
      </c>
      <c r="AH12" s="17">
        <v>0.17628822478561401</v>
      </c>
      <c r="AI12" s="17"/>
      <c r="AJ12" s="17">
        <v>6.8774406831399904E-2</v>
      </c>
      <c r="AK12" s="17">
        <v>0.17252199576753599</v>
      </c>
      <c r="AL12" s="17"/>
      <c r="AM12" s="17">
        <v>0.146350905748444</v>
      </c>
      <c r="AN12" s="17">
        <v>0.15699541655219701</v>
      </c>
      <c r="AO12" s="17">
        <v>5.1415366135110899E-2</v>
      </c>
      <c r="AP12" s="17"/>
      <c r="AQ12" s="17">
        <v>0.17368177167374599</v>
      </c>
      <c r="AR12" s="17">
        <v>5.0435836028812402E-2</v>
      </c>
      <c r="AS12" s="17">
        <v>7.1995484237080298E-2</v>
      </c>
      <c r="AT12" s="17">
        <v>5.1753529498770302E-2</v>
      </c>
      <c r="AU12" s="17">
        <v>0.21491079491892201</v>
      </c>
      <c r="AV12" s="17"/>
      <c r="AW12" s="17">
        <v>8.4913589864956202E-2</v>
      </c>
      <c r="AX12" s="17">
        <v>0.12469823434711801</v>
      </c>
      <c r="AY12" s="17">
        <v>0.173578519756872</v>
      </c>
      <c r="AZ12" s="17">
        <v>0.176175096915687</v>
      </c>
      <c r="BA12" s="17">
        <v>0.157265896081138</v>
      </c>
      <c r="BB12" s="17"/>
      <c r="BC12" s="17">
        <v>0.126023830095711</v>
      </c>
      <c r="BD12" s="17">
        <v>0.13172250212504399</v>
      </c>
      <c r="BE12" s="17">
        <v>0.155845872614923</v>
      </c>
      <c r="BF12" s="17"/>
      <c r="BG12" s="17">
        <v>0.12590808133815101</v>
      </c>
      <c r="BH12" s="17">
        <v>0.111830573502932</v>
      </c>
      <c r="BI12" s="17">
        <v>0.188629244170301</v>
      </c>
    </row>
    <row r="13" spans="2:61" x14ac:dyDescent="0.3">
      <c r="B13" s="18" t="s">
        <v>85</v>
      </c>
      <c r="C13" s="19">
        <v>1.6377323651502799E-2</v>
      </c>
      <c r="D13" s="19">
        <v>1.29743238857994E-2</v>
      </c>
      <c r="E13" s="19">
        <v>1.91679586453124E-2</v>
      </c>
      <c r="F13" s="19"/>
      <c r="G13" s="19">
        <v>7.0067794788881699E-3</v>
      </c>
      <c r="H13" s="19">
        <v>2.4094170671212001E-2</v>
      </c>
      <c r="I13" s="19"/>
      <c r="J13" s="19">
        <v>1.7420892251047201E-2</v>
      </c>
      <c r="K13" s="19">
        <v>4.1457147396993096E-3</v>
      </c>
      <c r="L13" s="19">
        <v>8.8500848834888804E-3</v>
      </c>
      <c r="M13" s="19">
        <v>7.5706793139166803E-3</v>
      </c>
      <c r="N13" s="19">
        <v>2.64573344805334E-2</v>
      </c>
      <c r="O13" s="19">
        <v>1.7532963173590599E-2</v>
      </c>
      <c r="P13" s="19">
        <v>2.2084219280375701E-2</v>
      </c>
      <c r="Q13" s="19">
        <v>0</v>
      </c>
      <c r="R13" s="19">
        <v>3.78324423542594E-2</v>
      </c>
      <c r="S13" s="19"/>
      <c r="T13" s="19">
        <v>6.1296677301040502E-3</v>
      </c>
      <c r="U13" s="19">
        <v>2.3090569036495701E-2</v>
      </c>
      <c r="V13" s="19"/>
      <c r="W13" s="19">
        <v>1.4878072663051601E-2</v>
      </c>
      <c r="X13" s="19">
        <v>2.4595253269991301E-2</v>
      </c>
      <c r="Y13" s="19"/>
      <c r="Z13" s="19">
        <v>1.37509656473381E-2</v>
      </c>
      <c r="AA13" s="19">
        <v>2.03948015741451E-2</v>
      </c>
      <c r="AB13" s="19"/>
      <c r="AC13" s="19">
        <v>1.6425297774650901E-2</v>
      </c>
      <c r="AD13" s="19">
        <v>1.62612848171238E-2</v>
      </c>
      <c r="AE13" s="19">
        <v>0</v>
      </c>
      <c r="AF13" s="19"/>
      <c r="AG13" s="19">
        <v>1.03610806215193E-2</v>
      </c>
      <c r="AH13" s="19">
        <v>1.8492868458037701E-2</v>
      </c>
      <c r="AI13" s="19"/>
      <c r="AJ13" s="19">
        <v>6.1411784555915902E-3</v>
      </c>
      <c r="AK13" s="19">
        <v>1.9745184646351902E-2</v>
      </c>
      <c r="AL13" s="19"/>
      <c r="AM13" s="19">
        <v>1.6317158086061202E-2</v>
      </c>
      <c r="AN13" s="19">
        <v>5.76491613412198E-2</v>
      </c>
      <c r="AO13" s="19">
        <v>0</v>
      </c>
      <c r="AP13" s="19"/>
      <c r="AQ13" s="19">
        <v>1.90544094283744E-2</v>
      </c>
      <c r="AR13" s="19">
        <v>0</v>
      </c>
      <c r="AS13" s="19">
        <v>9.2590515126442195E-3</v>
      </c>
      <c r="AT13" s="19">
        <v>0</v>
      </c>
      <c r="AU13" s="19">
        <v>4.6081778846785902E-2</v>
      </c>
      <c r="AV13" s="19"/>
      <c r="AW13" s="19">
        <v>1.11495000628372E-2</v>
      </c>
      <c r="AX13" s="19">
        <v>2.9045894906915101E-2</v>
      </c>
      <c r="AY13" s="19">
        <v>1.1195978063449E-2</v>
      </c>
      <c r="AZ13" s="19">
        <v>0</v>
      </c>
      <c r="BA13" s="19">
        <v>1.7361480158904399E-2</v>
      </c>
      <c r="BB13" s="19"/>
      <c r="BC13" s="19">
        <v>6.4931175715848598E-3</v>
      </c>
      <c r="BD13" s="19">
        <v>9.6836677702265197E-3</v>
      </c>
      <c r="BE13" s="19">
        <v>3.87023241385481E-2</v>
      </c>
      <c r="BF13" s="19"/>
      <c r="BG13" s="19">
        <v>1.2433330196719E-2</v>
      </c>
      <c r="BH13" s="19">
        <v>3.38233696015433E-2</v>
      </c>
      <c r="BI13" s="19">
        <v>2.2441536725739401E-2</v>
      </c>
    </row>
    <row r="14" spans="2:61" x14ac:dyDescent="0.3">
      <c r="B14" s="16" t="s">
        <v>416</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28.8" x14ac:dyDescent="0.3">
      <c r="B9" s="18" t="s">
        <v>279</v>
      </c>
      <c r="C9" s="17">
        <v>0.21681819893971399</v>
      </c>
      <c r="D9" s="17">
        <v>0.228856358183993</v>
      </c>
      <c r="E9" s="17">
        <v>0.20777858385022199</v>
      </c>
      <c r="F9" s="17"/>
      <c r="G9" s="17">
        <v>0.28418401753164202</v>
      </c>
      <c r="H9" s="17">
        <v>0.16196732496187999</v>
      </c>
      <c r="I9" s="17"/>
      <c r="J9" s="17">
        <v>0.32179268205646899</v>
      </c>
      <c r="K9" s="17">
        <v>0.16721222733529001</v>
      </c>
      <c r="L9" s="17">
        <v>0.14455277445311401</v>
      </c>
      <c r="M9" s="17">
        <v>0.234446653575205</v>
      </c>
      <c r="N9" s="17">
        <v>0.18741683674506401</v>
      </c>
      <c r="O9" s="17">
        <v>0.182078590653797</v>
      </c>
      <c r="P9" s="17">
        <v>0.19640608350397901</v>
      </c>
      <c r="Q9" s="17">
        <v>0.22552660924280299</v>
      </c>
      <c r="R9" s="17">
        <v>0.27642441323066502</v>
      </c>
      <c r="S9" s="17"/>
      <c r="T9" s="17">
        <v>0.31049542556965698</v>
      </c>
      <c r="U9" s="17">
        <v>0.155450193009771</v>
      </c>
      <c r="V9" s="17"/>
      <c r="W9" s="17">
        <v>0.20272662393571</v>
      </c>
      <c r="X9" s="17">
        <v>0.29405914958013302</v>
      </c>
      <c r="Y9" s="17"/>
      <c r="Z9" s="17">
        <v>0.22977686065755001</v>
      </c>
      <c r="AA9" s="17">
        <v>0.19803900888888601</v>
      </c>
      <c r="AB9" s="17"/>
      <c r="AC9" s="17">
        <v>0.24618407025341399</v>
      </c>
      <c r="AD9" s="17">
        <v>0.14578862603335699</v>
      </c>
      <c r="AE9" s="17">
        <v>0</v>
      </c>
      <c r="AF9" s="17"/>
      <c r="AG9" s="17">
        <v>0.30175719950628499</v>
      </c>
      <c r="AH9" s="17">
        <v>0.14475487960842601</v>
      </c>
      <c r="AI9" s="17"/>
      <c r="AJ9" s="17">
        <v>0.37688787144795899</v>
      </c>
      <c r="AK9" s="17">
        <v>0.141051380074208</v>
      </c>
      <c r="AL9" s="17"/>
      <c r="AM9" s="17">
        <v>0.19155725384196801</v>
      </c>
      <c r="AN9" s="17">
        <v>0.181769648540066</v>
      </c>
      <c r="AO9" s="17">
        <v>0.41858471555175703</v>
      </c>
      <c r="AP9" s="17"/>
      <c r="AQ9" s="17">
        <v>0.12997282260548401</v>
      </c>
      <c r="AR9" s="17">
        <v>0.35453333012694499</v>
      </c>
      <c r="AS9" s="17">
        <v>0.36214275249474898</v>
      </c>
      <c r="AT9" s="17">
        <v>0.440697187443154</v>
      </c>
      <c r="AU9" s="17">
        <v>0.11253079791595</v>
      </c>
      <c r="AV9" s="17"/>
      <c r="AW9" s="17">
        <v>0.29603586956621503</v>
      </c>
      <c r="AX9" s="17">
        <v>0.20930934918770699</v>
      </c>
      <c r="AY9" s="17">
        <v>0.20836773350979401</v>
      </c>
      <c r="AZ9" s="17">
        <v>0.19141675901326599</v>
      </c>
      <c r="BA9" s="17">
        <v>0.14301309907663801</v>
      </c>
      <c r="BB9" s="17"/>
      <c r="BC9" s="17">
        <v>0.29170740271229501</v>
      </c>
      <c r="BD9" s="17">
        <v>0.202473098617172</v>
      </c>
      <c r="BE9" s="17">
        <v>0.13865439178271799</v>
      </c>
      <c r="BF9" s="17"/>
      <c r="BG9" s="17">
        <v>0.23507993731753299</v>
      </c>
      <c r="BH9" s="17">
        <v>0.194442538543486</v>
      </c>
      <c r="BI9" s="17">
        <v>0.166243893559991</v>
      </c>
    </row>
    <row r="10" spans="2:61" ht="43.2" x14ac:dyDescent="0.3">
      <c r="B10" s="18" t="s">
        <v>280</v>
      </c>
      <c r="C10" s="17">
        <v>0.48352806911069102</v>
      </c>
      <c r="D10" s="17">
        <v>0.51016488172013896</v>
      </c>
      <c r="E10" s="17">
        <v>0.46202294124176302</v>
      </c>
      <c r="F10" s="17"/>
      <c r="G10" s="17">
        <v>0.49817114032967202</v>
      </c>
      <c r="H10" s="17">
        <v>0.47120027543492299</v>
      </c>
      <c r="I10" s="17"/>
      <c r="J10" s="17">
        <v>0.52870247354897704</v>
      </c>
      <c r="K10" s="17">
        <v>0.52790749935220704</v>
      </c>
      <c r="L10" s="17">
        <v>0.46994709725683598</v>
      </c>
      <c r="M10" s="17">
        <v>0.55639362970992601</v>
      </c>
      <c r="N10" s="17">
        <v>0.46962114722278803</v>
      </c>
      <c r="O10" s="17">
        <v>0.50546108962373704</v>
      </c>
      <c r="P10" s="17">
        <v>0.44417456639866798</v>
      </c>
      <c r="Q10" s="17">
        <v>0.43922852668344597</v>
      </c>
      <c r="R10" s="17">
        <v>0.37404630190294103</v>
      </c>
      <c r="S10" s="17"/>
      <c r="T10" s="17">
        <v>0.498509408838545</v>
      </c>
      <c r="U10" s="17">
        <v>0.47371378469672898</v>
      </c>
      <c r="V10" s="17"/>
      <c r="W10" s="17">
        <v>0.47829415598672498</v>
      </c>
      <c r="X10" s="17">
        <v>0.51221701446630896</v>
      </c>
      <c r="Y10" s="17"/>
      <c r="Z10" s="17">
        <v>0.487552193617944</v>
      </c>
      <c r="AA10" s="17">
        <v>0.48034152013000198</v>
      </c>
      <c r="AB10" s="17"/>
      <c r="AC10" s="17">
        <v>0.49660321967557602</v>
      </c>
      <c r="AD10" s="17">
        <v>0.45190216057254301</v>
      </c>
      <c r="AE10" s="17">
        <v>0</v>
      </c>
      <c r="AF10" s="17"/>
      <c r="AG10" s="17">
        <v>0.50855387013836595</v>
      </c>
      <c r="AH10" s="17">
        <v>0.462805745627344</v>
      </c>
      <c r="AI10" s="17"/>
      <c r="AJ10" s="17">
        <v>0.46547892858842899</v>
      </c>
      <c r="AK10" s="17">
        <v>0.49437031530812497</v>
      </c>
      <c r="AL10" s="17"/>
      <c r="AM10" s="17">
        <v>0.49057294652361699</v>
      </c>
      <c r="AN10" s="17">
        <v>0.35375203072317302</v>
      </c>
      <c r="AO10" s="17">
        <v>0.44438312147505099</v>
      </c>
      <c r="AP10" s="17"/>
      <c r="AQ10" s="17">
        <v>0.500134984981913</v>
      </c>
      <c r="AR10" s="17">
        <v>0.41091028450508499</v>
      </c>
      <c r="AS10" s="17">
        <v>0.46819479328714297</v>
      </c>
      <c r="AT10" s="17">
        <v>0.45593895530619499</v>
      </c>
      <c r="AU10" s="17">
        <v>0.46747959701763098</v>
      </c>
      <c r="AV10" s="17"/>
      <c r="AW10" s="17">
        <v>0.46685333884512697</v>
      </c>
      <c r="AX10" s="17">
        <v>0.51425945242232995</v>
      </c>
      <c r="AY10" s="17">
        <v>0.45687525412212299</v>
      </c>
      <c r="AZ10" s="17">
        <v>0.48397537567320997</v>
      </c>
      <c r="BA10" s="17">
        <v>0.45428137149205999</v>
      </c>
      <c r="BB10" s="17"/>
      <c r="BC10" s="17">
        <v>0.46438926131129699</v>
      </c>
      <c r="BD10" s="17">
        <v>0.50410727643104103</v>
      </c>
      <c r="BE10" s="17">
        <v>0.45572258210043498</v>
      </c>
      <c r="BF10" s="17"/>
      <c r="BG10" s="17">
        <v>0.49118445010197698</v>
      </c>
      <c r="BH10" s="17">
        <v>0.39373297749961</v>
      </c>
      <c r="BI10" s="17">
        <v>0.49571316592522602</v>
      </c>
    </row>
    <row r="11" spans="2:61" ht="43.2" x14ac:dyDescent="0.3">
      <c r="B11" s="18" t="s">
        <v>281</v>
      </c>
      <c r="C11" s="17">
        <v>0.224246601578375</v>
      </c>
      <c r="D11" s="17">
        <v>0.205813846652492</v>
      </c>
      <c r="E11" s="17">
        <v>0.23825836085749599</v>
      </c>
      <c r="F11" s="17"/>
      <c r="G11" s="17">
        <v>0.18275511192598801</v>
      </c>
      <c r="H11" s="17">
        <v>0.25802486563558602</v>
      </c>
      <c r="I11" s="17"/>
      <c r="J11" s="17">
        <v>0.11466305989245899</v>
      </c>
      <c r="K11" s="17">
        <v>0.25744376281117198</v>
      </c>
      <c r="L11" s="17">
        <v>0.30721724940365402</v>
      </c>
      <c r="M11" s="17">
        <v>0.14014356887111401</v>
      </c>
      <c r="N11" s="17">
        <v>0.233079817760248</v>
      </c>
      <c r="O11" s="17">
        <v>0.218055234352173</v>
      </c>
      <c r="P11" s="17">
        <v>0.257894368595458</v>
      </c>
      <c r="Q11" s="17">
        <v>0.29172145699138502</v>
      </c>
      <c r="R11" s="17">
        <v>0.24135825146466</v>
      </c>
      <c r="S11" s="17"/>
      <c r="T11" s="17">
        <v>0.155422746607981</v>
      </c>
      <c r="U11" s="17">
        <v>0.26933314920461099</v>
      </c>
      <c r="V11" s="17"/>
      <c r="W11" s="17">
        <v>0.23959992714106401</v>
      </c>
      <c r="X11" s="17">
        <v>0.140089545918029</v>
      </c>
      <c r="Y11" s="17"/>
      <c r="Z11" s="17">
        <v>0.21197540238540499</v>
      </c>
      <c r="AA11" s="17">
        <v>0.24052554279228699</v>
      </c>
      <c r="AB11" s="17"/>
      <c r="AC11" s="17">
        <v>0.195365809377575</v>
      </c>
      <c r="AD11" s="17">
        <v>0.29410287498181797</v>
      </c>
      <c r="AE11" s="17">
        <v>0</v>
      </c>
      <c r="AF11" s="17"/>
      <c r="AG11" s="17">
        <v>0.13827867627520199</v>
      </c>
      <c r="AH11" s="17">
        <v>0.297000727679885</v>
      </c>
      <c r="AI11" s="17"/>
      <c r="AJ11" s="17">
        <v>0.12686279060984401</v>
      </c>
      <c r="AK11" s="17">
        <v>0.27027901654992897</v>
      </c>
      <c r="AL11" s="17"/>
      <c r="AM11" s="17">
        <v>0.23554366224082901</v>
      </c>
      <c r="AN11" s="17">
        <v>0.29755666108135598</v>
      </c>
      <c r="AO11" s="17">
        <v>0.118749206125214</v>
      </c>
      <c r="AP11" s="17"/>
      <c r="AQ11" s="17">
        <v>0.27354733265672998</v>
      </c>
      <c r="AR11" s="17">
        <v>0.18399057920385301</v>
      </c>
      <c r="AS11" s="17">
        <v>0.13029818053610101</v>
      </c>
      <c r="AT11" s="17">
        <v>9.6225914571263504E-2</v>
      </c>
      <c r="AU11" s="17">
        <v>0.300881488301177</v>
      </c>
      <c r="AV11" s="17"/>
      <c r="AW11" s="17">
        <v>0.16434739507806401</v>
      </c>
      <c r="AX11" s="17">
        <v>0.19803029304887401</v>
      </c>
      <c r="AY11" s="17">
        <v>0.27608295030024499</v>
      </c>
      <c r="AZ11" s="17">
        <v>0.24697883041639901</v>
      </c>
      <c r="BA11" s="17">
        <v>0.29538824062494001</v>
      </c>
      <c r="BB11" s="17"/>
      <c r="BC11" s="17">
        <v>0.18926224413169801</v>
      </c>
      <c r="BD11" s="17">
        <v>0.22485175884796399</v>
      </c>
      <c r="BE11" s="17">
        <v>0.27696242952030697</v>
      </c>
      <c r="BF11" s="17"/>
      <c r="BG11" s="17">
        <v>0.210771806859954</v>
      </c>
      <c r="BH11" s="17">
        <v>0.32176620670938899</v>
      </c>
      <c r="BI11" s="17">
        <v>0.230295883286285</v>
      </c>
    </row>
    <row r="12" spans="2:61" ht="28.8" x14ac:dyDescent="0.3">
      <c r="B12" s="18" t="s">
        <v>282</v>
      </c>
      <c r="C12" s="17">
        <v>5.6239563316711601E-2</v>
      </c>
      <c r="D12" s="17">
        <v>3.6920656687183098E-2</v>
      </c>
      <c r="E12" s="17">
        <v>7.1970782298949099E-2</v>
      </c>
      <c r="F12" s="17"/>
      <c r="G12" s="17">
        <v>3.18632008168954E-2</v>
      </c>
      <c r="H12" s="17">
        <v>7.6413314246908906E-2</v>
      </c>
      <c r="I12" s="17"/>
      <c r="J12" s="17">
        <v>1.7420892251047201E-2</v>
      </c>
      <c r="K12" s="17">
        <v>3.2669947130511703E-2</v>
      </c>
      <c r="L12" s="17">
        <v>6.0582709119417398E-2</v>
      </c>
      <c r="M12" s="17">
        <v>6.14454685298381E-2</v>
      </c>
      <c r="N12" s="17">
        <v>8.3424863791366599E-2</v>
      </c>
      <c r="O12" s="17">
        <v>8.1887817679332994E-2</v>
      </c>
      <c r="P12" s="17">
        <v>7.0329051363625897E-2</v>
      </c>
      <c r="Q12" s="17">
        <v>4.35234070823649E-2</v>
      </c>
      <c r="R12" s="17">
        <v>7.1536515955828606E-2</v>
      </c>
      <c r="S12" s="17"/>
      <c r="T12" s="17">
        <v>2.8827996186623399E-2</v>
      </c>
      <c r="U12" s="17">
        <v>7.4196896968715301E-2</v>
      </c>
      <c r="V12" s="17"/>
      <c r="W12" s="17">
        <v>6.4037162613726106E-2</v>
      </c>
      <c r="X12" s="17">
        <v>1.34981392925462E-2</v>
      </c>
      <c r="Y12" s="17"/>
      <c r="Z12" s="17">
        <v>5.4555968474788698E-2</v>
      </c>
      <c r="AA12" s="17">
        <v>5.92323816592248E-2</v>
      </c>
      <c r="AB12" s="17"/>
      <c r="AC12" s="17">
        <v>4.2504696916493501E-2</v>
      </c>
      <c r="AD12" s="17">
        <v>8.9461179113898698E-2</v>
      </c>
      <c r="AE12" s="17">
        <v>0</v>
      </c>
      <c r="AF12" s="17"/>
      <c r="AG12" s="17">
        <v>4.1409863751820403E-2</v>
      </c>
      <c r="AH12" s="17">
        <v>6.9662636097285596E-2</v>
      </c>
      <c r="AI12" s="17"/>
      <c r="AJ12" s="17">
        <v>2.0386510800002599E-2</v>
      </c>
      <c r="AK12" s="17">
        <v>7.2424139460872103E-2</v>
      </c>
      <c r="AL12" s="17"/>
      <c r="AM12" s="17">
        <v>6.1779447414191203E-2</v>
      </c>
      <c r="AN12" s="17">
        <v>0.110144606904461</v>
      </c>
      <c r="AO12" s="17">
        <v>1.8282956847977601E-2</v>
      </c>
      <c r="AP12" s="17"/>
      <c r="AQ12" s="17">
        <v>7.3829310221683195E-2</v>
      </c>
      <c r="AR12" s="17">
        <v>5.0565806164116898E-2</v>
      </c>
      <c r="AS12" s="17">
        <v>2.3708475319097401E-2</v>
      </c>
      <c r="AT12" s="17">
        <v>7.1379426793881599E-3</v>
      </c>
      <c r="AU12" s="17">
        <v>8.1225814613320804E-2</v>
      </c>
      <c r="AV12" s="17"/>
      <c r="AW12" s="17">
        <v>5.5904996324232903E-2</v>
      </c>
      <c r="AX12" s="17">
        <v>5.09786447302253E-2</v>
      </c>
      <c r="AY12" s="17">
        <v>5.1333619289470202E-2</v>
      </c>
      <c r="AZ12" s="17">
        <v>6.5652540740888193E-2</v>
      </c>
      <c r="BA12" s="17">
        <v>7.4730469192043694E-2</v>
      </c>
      <c r="BB12" s="17"/>
      <c r="BC12" s="17">
        <v>3.6214260318471303E-2</v>
      </c>
      <c r="BD12" s="17">
        <v>5.98745819376236E-2</v>
      </c>
      <c r="BE12" s="17">
        <v>8.0085469769066595E-2</v>
      </c>
      <c r="BF12" s="17"/>
      <c r="BG12" s="17">
        <v>4.8185652134125297E-2</v>
      </c>
      <c r="BH12" s="17">
        <v>5.48728412937746E-2</v>
      </c>
      <c r="BI12" s="17">
        <v>8.0466857695191393E-2</v>
      </c>
    </row>
    <row r="13" spans="2:61" x14ac:dyDescent="0.3">
      <c r="B13" s="18" t="s">
        <v>85</v>
      </c>
      <c r="C13" s="19">
        <v>1.91675670545082E-2</v>
      </c>
      <c r="D13" s="19">
        <v>1.8244256756192699E-2</v>
      </c>
      <c r="E13" s="19">
        <v>1.9969331751570101E-2</v>
      </c>
      <c r="F13" s="19"/>
      <c r="G13" s="19">
        <v>3.0265293958028198E-3</v>
      </c>
      <c r="H13" s="19">
        <v>3.2394219720701903E-2</v>
      </c>
      <c r="I13" s="19"/>
      <c r="J13" s="19">
        <v>1.7420892251047201E-2</v>
      </c>
      <c r="K13" s="19">
        <v>1.4766563370820201E-2</v>
      </c>
      <c r="L13" s="19">
        <v>1.7700169766977799E-2</v>
      </c>
      <c r="M13" s="19">
        <v>7.5706793139166803E-3</v>
      </c>
      <c r="N13" s="19">
        <v>2.64573344805334E-2</v>
      </c>
      <c r="O13" s="19">
        <v>1.25172676909587E-2</v>
      </c>
      <c r="P13" s="19">
        <v>3.1195930138269198E-2</v>
      </c>
      <c r="Q13" s="19">
        <v>0</v>
      </c>
      <c r="R13" s="19">
        <v>3.6634517445905297E-2</v>
      </c>
      <c r="S13" s="19"/>
      <c r="T13" s="19">
        <v>6.7444227971931196E-3</v>
      </c>
      <c r="U13" s="19">
        <v>2.7305976120172701E-2</v>
      </c>
      <c r="V13" s="19"/>
      <c r="W13" s="19">
        <v>1.53421303227747E-2</v>
      </c>
      <c r="X13" s="19">
        <v>4.0136150742982997E-2</v>
      </c>
      <c r="Y13" s="19"/>
      <c r="Z13" s="19">
        <v>1.6139574864312299E-2</v>
      </c>
      <c r="AA13" s="19">
        <v>2.1861546529600699E-2</v>
      </c>
      <c r="AB13" s="19"/>
      <c r="AC13" s="19">
        <v>1.9342203776942301E-2</v>
      </c>
      <c r="AD13" s="19">
        <v>1.8745159298383701E-2</v>
      </c>
      <c r="AE13" s="19">
        <v>0</v>
      </c>
      <c r="AF13" s="19"/>
      <c r="AG13" s="19">
        <v>1.00003903283264E-2</v>
      </c>
      <c r="AH13" s="19">
        <v>2.5776010987059401E-2</v>
      </c>
      <c r="AI13" s="19"/>
      <c r="AJ13" s="19">
        <v>1.03838985537656E-2</v>
      </c>
      <c r="AK13" s="19">
        <v>2.1875148606865898E-2</v>
      </c>
      <c r="AL13" s="19"/>
      <c r="AM13" s="19">
        <v>2.0546689979394898E-2</v>
      </c>
      <c r="AN13" s="19">
        <v>5.6777052750943302E-2</v>
      </c>
      <c r="AO13" s="19">
        <v>0</v>
      </c>
      <c r="AP13" s="19"/>
      <c r="AQ13" s="19">
        <v>2.25155495341894E-2</v>
      </c>
      <c r="AR13" s="19">
        <v>0</v>
      </c>
      <c r="AS13" s="19">
        <v>1.5655798362909801E-2</v>
      </c>
      <c r="AT13" s="19">
        <v>0</v>
      </c>
      <c r="AU13" s="19">
        <v>3.7882302151921399E-2</v>
      </c>
      <c r="AV13" s="19"/>
      <c r="AW13" s="19">
        <v>1.6858400186361401E-2</v>
      </c>
      <c r="AX13" s="19">
        <v>2.7422260610864099E-2</v>
      </c>
      <c r="AY13" s="19">
        <v>7.34044277836842E-3</v>
      </c>
      <c r="AZ13" s="19">
        <v>1.1976494156236899E-2</v>
      </c>
      <c r="BA13" s="19">
        <v>3.2586819614317399E-2</v>
      </c>
      <c r="BB13" s="19"/>
      <c r="BC13" s="19">
        <v>1.8426831526238401E-2</v>
      </c>
      <c r="BD13" s="19">
        <v>8.6932841661994092E-3</v>
      </c>
      <c r="BE13" s="19">
        <v>4.8575126827472899E-2</v>
      </c>
      <c r="BF13" s="19"/>
      <c r="BG13" s="19">
        <v>1.47781535864115E-2</v>
      </c>
      <c r="BH13" s="19">
        <v>3.5185435953740699E-2</v>
      </c>
      <c r="BI13" s="19">
        <v>2.72801995333069E-2</v>
      </c>
    </row>
    <row r="14" spans="2:61" x14ac:dyDescent="0.3">
      <c r="B14" s="16" t="s">
        <v>416</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I2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284</v>
      </c>
      <c r="C9" s="17">
        <v>0.48850815196792802</v>
      </c>
      <c r="D9" s="17">
        <v>0.42554270767979202</v>
      </c>
      <c r="E9" s="17">
        <v>0.53919029846259903</v>
      </c>
      <c r="F9" s="17"/>
      <c r="G9" s="17">
        <v>0.491469804025711</v>
      </c>
      <c r="H9" s="17">
        <v>0.48844633430553203</v>
      </c>
      <c r="I9" s="17"/>
      <c r="J9" s="17">
        <v>0.50117891675957105</v>
      </c>
      <c r="K9" s="17">
        <v>0.50179441605640596</v>
      </c>
      <c r="L9" s="17">
        <v>0.51632901469942505</v>
      </c>
      <c r="M9" s="17">
        <v>0.41890925089554099</v>
      </c>
      <c r="N9" s="17">
        <v>0.51433586992609304</v>
      </c>
      <c r="O9" s="17">
        <v>0.496099981595088</v>
      </c>
      <c r="P9" s="17">
        <v>0.544694926097952</v>
      </c>
      <c r="Q9" s="17">
        <v>0.47950256274474801</v>
      </c>
      <c r="R9" s="17">
        <v>0.43655768258675098</v>
      </c>
      <c r="S9" s="17"/>
      <c r="T9" s="17">
        <v>0.45873448285062701</v>
      </c>
      <c r="U9" s="17">
        <v>0.50801290001266497</v>
      </c>
      <c r="V9" s="17"/>
      <c r="W9" s="17">
        <v>0.50507065700273501</v>
      </c>
      <c r="X9" s="17">
        <v>0.39772315217111898</v>
      </c>
      <c r="Y9" s="17"/>
      <c r="Z9" s="17">
        <v>0.49130260477646798</v>
      </c>
      <c r="AA9" s="17">
        <v>0.48350668737522301</v>
      </c>
      <c r="AB9" s="17"/>
      <c r="AC9" s="17">
        <v>0.49174673219647502</v>
      </c>
      <c r="AD9" s="17">
        <v>0.48067473990944298</v>
      </c>
      <c r="AE9" s="17">
        <v>0</v>
      </c>
      <c r="AF9" s="17"/>
      <c r="AG9" s="17">
        <v>0.48639807447072297</v>
      </c>
      <c r="AH9" s="17">
        <v>0.48720066256671102</v>
      </c>
      <c r="AI9" s="17"/>
      <c r="AJ9" s="17">
        <v>0.438247548684713</v>
      </c>
      <c r="AK9" s="17">
        <v>0.51377898104468001</v>
      </c>
      <c r="AL9" s="17"/>
      <c r="AM9" s="17">
        <v>0.49693386241384802</v>
      </c>
      <c r="AN9" s="17">
        <v>0.40241458698726201</v>
      </c>
      <c r="AO9" s="17">
        <v>0.43686224155963299</v>
      </c>
      <c r="AP9" s="17"/>
      <c r="AQ9" s="17">
        <v>0.52235766346230506</v>
      </c>
      <c r="AR9" s="17">
        <v>0.459677543649467</v>
      </c>
      <c r="AS9" s="17">
        <v>0.427691453367254</v>
      </c>
      <c r="AT9" s="17">
        <v>0.42898571050867901</v>
      </c>
      <c r="AU9" s="17">
        <v>0.49200263786894299</v>
      </c>
      <c r="AV9" s="17"/>
      <c r="AW9" s="17">
        <v>0.50913958087507705</v>
      </c>
      <c r="AX9" s="17">
        <v>0.478163916749131</v>
      </c>
      <c r="AY9" s="17">
        <v>0.49358794376846099</v>
      </c>
      <c r="AZ9" s="17">
        <v>0.52560301363222195</v>
      </c>
      <c r="BA9" s="17">
        <v>0.40333465051994399</v>
      </c>
      <c r="BB9" s="17"/>
      <c r="BC9" s="17">
        <v>0.49943274453754499</v>
      </c>
      <c r="BD9" s="17">
        <v>0.53223372752297604</v>
      </c>
      <c r="BE9" s="17">
        <v>0.39364692041999799</v>
      </c>
      <c r="BF9" s="17"/>
      <c r="BG9" s="17">
        <v>0.47894477124922302</v>
      </c>
      <c r="BH9" s="17">
        <v>0.47563611922683702</v>
      </c>
      <c r="BI9" s="17">
        <v>0.52362999036937496</v>
      </c>
    </row>
    <row r="10" spans="2:61" x14ac:dyDescent="0.3">
      <c r="B10" s="18" t="s">
        <v>285</v>
      </c>
      <c r="C10" s="17">
        <v>0.48717201954109701</v>
      </c>
      <c r="D10" s="17">
        <v>0.47848538834464699</v>
      </c>
      <c r="E10" s="17">
        <v>0.49413000632592402</v>
      </c>
      <c r="F10" s="17"/>
      <c r="G10" s="17">
        <v>0.502413338014983</v>
      </c>
      <c r="H10" s="17">
        <v>0.47383886952031701</v>
      </c>
      <c r="I10" s="17"/>
      <c r="J10" s="17">
        <v>0.56013846816226898</v>
      </c>
      <c r="K10" s="17">
        <v>0.50522832158992403</v>
      </c>
      <c r="L10" s="17">
        <v>0.50975600399005605</v>
      </c>
      <c r="M10" s="17">
        <v>0.48310732818877999</v>
      </c>
      <c r="N10" s="17">
        <v>0.42605063971219398</v>
      </c>
      <c r="O10" s="17">
        <v>0.51238347614909396</v>
      </c>
      <c r="P10" s="17">
        <v>0.50489846860255505</v>
      </c>
      <c r="Q10" s="17">
        <v>0.48218346511639798</v>
      </c>
      <c r="R10" s="17">
        <v>0.39625268369390099</v>
      </c>
      <c r="S10" s="17"/>
      <c r="T10" s="17">
        <v>0.49722312094888099</v>
      </c>
      <c r="U10" s="17">
        <v>0.48058753713288099</v>
      </c>
      <c r="V10" s="17"/>
      <c r="W10" s="17">
        <v>0.488405585684281</v>
      </c>
      <c r="X10" s="17">
        <v>0.48041040335906698</v>
      </c>
      <c r="Y10" s="17"/>
      <c r="Z10" s="17">
        <v>0.51245531624794904</v>
      </c>
      <c r="AA10" s="17">
        <v>0.44877005816468202</v>
      </c>
      <c r="AB10" s="17"/>
      <c r="AC10" s="17">
        <v>0.49233933683841902</v>
      </c>
      <c r="AD10" s="17">
        <v>0.47467341744686298</v>
      </c>
      <c r="AE10" s="17">
        <v>0</v>
      </c>
      <c r="AF10" s="17"/>
      <c r="AG10" s="17">
        <v>0.49368408865771002</v>
      </c>
      <c r="AH10" s="17">
        <v>0.48737160683683201</v>
      </c>
      <c r="AI10" s="17"/>
      <c r="AJ10" s="17">
        <v>0.48538250560189</v>
      </c>
      <c r="AK10" s="17">
        <v>0.48698530616712399</v>
      </c>
      <c r="AL10" s="17"/>
      <c r="AM10" s="17">
        <v>0.49731173958059399</v>
      </c>
      <c r="AN10" s="17">
        <v>0.40559211558816199</v>
      </c>
      <c r="AO10" s="17">
        <v>0.464588116196958</v>
      </c>
      <c r="AP10" s="17"/>
      <c r="AQ10" s="17">
        <v>0.50063598487586702</v>
      </c>
      <c r="AR10" s="17">
        <v>0.43505620578712501</v>
      </c>
      <c r="AS10" s="17">
        <v>0.49175995651605098</v>
      </c>
      <c r="AT10" s="17">
        <v>0.47478342320719003</v>
      </c>
      <c r="AU10" s="17">
        <v>0.40677287848039601</v>
      </c>
      <c r="AV10" s="17"/>
      <c r="AW10" s="17">
        <v>0.50522884764974296</v>
      </c>
      <c r="AX10" s="17">
        <v>0.47731527044959399</v>
      </c>
      <c r="AY10" s="17">
        <v>0.45832855481109502</v>
      </c>
      <c r="AZ10" s="17">
        <v>0.52492743876004799</v>
      </c>
      <c r="BA10" s="17">
        <v>0.49232194138668101</v>
      </c>
      <c r="BB10" s="17"/>
      <c r="BC10" s="17">
        <v>0.54512328099492802</v>
      </c>
      <c r="BD10" s="17">
        <v>0.49553503922662601</v>
      </c>
      <c r="BE10" s="17">
        <v>0.35418004853879098</v>
      </c>
      <c r="BF10" s="17"/>
      <c r="BG10" s="17">
        <v>0.49060073035365798</v>
      </c>
      <c r="BH10" s="17">
        <v>0.388770328565817</v>
      </c>
      <c r="BI10" s="17">
        <v>0.516748739645011</v>
      </c>
    </row>
    <row r="11" spans="2:61" ht="28.8" x14ac:dyDescent="0.3">
      <c r="B11" s="18" t="s">
        <v>286</v>
      </c>
      <c r="C11" s="17">
        <v>0.38411825995043902</v>
      </c>
      <c r="D11" s="17">
        <v>0.375520887905328</v>
      </c>
      <c r="E11" s="17">
        <v>0.39069217566366798</v>
      </c>
      <c r="F11" s="17"/>
      <c r="G11" s="17">
        <v>0.36726969942545301</v>
      </c>
      <c r="H11" s="17">
        <v>0.39659993112578901</v>
      </c>
      <c r="I11" s="17"/>
      <c r="J11" s="17">
        <v>0.432620905459771</v>
      </c>
      <c r="K11" s="17">
        <v>0.36182283701141799</v>
      </c>
      <c r="L11" s="17">
        <v>0.36085742513885</v>
      </c>
      <c r="M11" s="17">
        <v>0.43333189883760898</v>
      </c>
      <c r="N11" s="17">
        <v>0.31395294605896401</v>
      </c>
      <c r="O11" s="17">
        <v>0.34433928237383998</v>
      </c>
      <c r="P11" s="17">
        <v>0.41187986559842599</v>
      </c>
      <c r="Q11" s="17">
        <v>0.34815025126468901</v>
      </c>
      <c r="R11" s="17">
        <v>0.42435878525866699</v>
      </c>
      <c r="S11" s="17"/>
      <c r="T11" s="17">
        <v>0.38221460333125001</v>
      </c>
      <c r="U11" s="17">
        <v>0.385365346514567</v>
      </c>
      <c r="V11" s="17"/>
      <c r="W11" s="17">
        <v>0.39290474654150398</v>
      </c>
      <c r="X11" s="17">
        <v>0.33595639182070203</v>
      </c>
      <c r="Y11" s="17"/>
      <c r="Z11" s="17">
        <v>0.39543364338977299</v>
      </c>
      <c r="AA11" s="17">
        <v>0.37095907538745099</v>
      </c>
      <c r="AB11" s="17"/>
      <c r="AC11" s="17">
        <v>0.42751119031322699</v>
      </c>
      <c r="AD11" s="17">
        <v>0.27916032160429399</v>
      </c>
      <c r="AE11" s="17">
        <v>0</v>
      </c>
      <c r="AF11" s="17"/>
      <c r="AG11" s="17">
        <v>0.44907114146113603</v>
      </c>
      <c r="AH11" s="17">
        <v>0.33373457910197302</v>
      </c>
      <c r="AI11" s="17"/>
      <c r="AJ11" s="17">
        <v>0.417262790603459</v>
      </c>
      <c r="AK11" s="17">
        <v>0.37053167876422899</v>
      </c>
      <c r="AL11" s="17"/>
      <c r="AM11" s="17">
        <v>0.39667163188993798</v>
      </c>
      <c r="AN11" s="17">
        <v>0.50225022961786703</v>
      </c>
      <c r="AO11" s="17">
        <v>0.28421684538458902</v>
      </c>
      <c r="AP11" s="17"/>
      <c r="AQ11" s="17">
        <v>0.37734795787466102</v>
      </c>
      <c r="AR11" s="17">
        <v>0.17324127490153099</v>
      </c>
      <c r="AS11" s="17">
        <v>0.45365633856676602</v>
      </c>
      <c r="AT11" s="17">
        <v>0.32252896254899999</v>
      </c>
      <c r="AU11" s="17">
        <v>0.41525082519089002</v>
      </c>
      <c r="AV11" s="17"/>
      <c r="AW11" s="17">
        <v>0.36612619137635799</v>
      </c>
      <c r="AX11" s="17">
        <v>0.33979336583305603</v>
      </c>
      <c r="AY11" s="17">
        <v>0.39806476375958399</v>
      </c>
      <c r="AZ11" s="17">
        <v>0.42924091650853402</v>
      </c>
      <c r="BA11" s="17">
        <v>0.49614691278098899</v>
      </c>
      <c r="BB11" s="17"/>
      <c r="BC11" s="17">
        <v>0.40402349438012902</v>
      </c>
      <c r="BD11" s="17">
        <v>0.39967725899648499</v>
      </c>
      <c r="BE11" s="17">
        <v>0.28379130078660098</v>
      </c>
      <c r="BF11" s="17"/>
      <c r="BG11" s="17">
        <v>0.396968120218678</v>
      </c>
      <c r="BH11" s="17">
        <v>0.32296061275705101</v>
      </c>
      <c r="BI11" s="17">
        <v>0.36741752393753602</v>
      </c>
    </row>
    <row r="12" spans="2:61" x14ac:dyDescent="0.3">
      <c r="B12" s="18" t="s">
        <v>287</v>
      </c>
      <c r="C12" s="17">
        <v>0.36946914645818701</v>
      </c>
      <c r="D12" s="17">
        <v>0.35328013275416698</v>
      </c>
      <c r="E12" s="17">
        <v>0.38211354791223301</v>
      </c>
      <c r="F12" s="17"/>
      <c r="G12" s="17">
        <v>0.35714469766940699</v>
      </c>
      <c r="H12" s="17">
        <v>0.38065628757804498</v>
      </c>
      <c r="I12" s="17"/>
      <c r="J12" s="17">
        <v>0.43432525674038103</v>
      </c>
      <c r="K12" s="17">
        <v>0.36596001844383202</v>
      </c>
      <c r="L12" s="17">
        <v>0.37770088376102701</v>
      </c>
      <c r="M12" s="17">
        <v>0.38068413424375402</v>
      </c>
      <c r="N12" s="17">
        <v>0.39827954148132499</v>
      </c>
      <c r="O12" s="17">
        <v>0.348110907977009</v>
      </c>
      <c r="P12" s="17">
        <v>0.29178062380790898</v>
      </c>
      <c r="Q12" s="17">
        <v>0.32839821675313802</v>
      </c>
      <c r="R12" s="17">
        <v>0.35910927845107499</v>
      </c>
      <c r="S12" s="17"/>
      <c r="T12" s="17">
        <v>0.35793070741620903</v>
      </c>
      <c r="U12" s="17">
        <v>0.37702798462007597</v>
      </c>
      <c r="V12" s="17"/>
      <c r="W12" s="17">
        <v>0.37201232356657599</v>
      </c>
      <c r="X12" s="17">
        <v>0.35552908529091898</v>
      </c>
      <c r="Y12" s="17"/>
      <c r="Z12" s="17">
        <v>0.37437504283370099</v>
      </c>
      <c r="AA12" s="17">
        <v>0.36016066214269399</v>
      </c>
      <c r="AB12" s="17"/>
      <c r="AC12" s="17">
        <v>0.36193678055956902</v>
      </c>
      <c r="AD12" s="17">
        <v>0.387688280058478</v>
      </c>
      <c r="AE12" s="17">
        <v>0</v>
      </c>
      <c r="AF12" s="17"/>
      <c r="AG12" s="17">
        <v>0.340856142385008</v>
      </c>
      <c r="AH12" s="17">
        <v>0.38926245927005299</v>
      </c>
      <c r="AI12" s="17"/>
      <c r="AJ12" s="17">
        <v>0.34224019285311602</v>
      </c>
      <c r="AK12" s="17">
        <v>0.38213429840760799</v>
      </c>
      <c r="AL12" s="17"/>
      <c r="AM12" s="17">
        <v>0.37081801887525501</v>
      </c>
      <c r="AN12" s="17">
        <v>0.35504468270154599</v>
      </c>
      <c r="AO12" s="17">
        <v>0.38530588831655099</v>
      </c>
      <c r="AP12" s="17"/>
      <c r="AQ12" s="17">
        <v>0.38080670821235302</v>
      </c>
      <c r="AR12" s="17">
        <v>0.45611179885171999</v>
      </c>
      <c r="AS12" s="17">
        <v>0.338602787057523</v>
      </c>
      <c r="AT12" s="17">
        <v>0.36086155044517798</v>
      </c>
      <c r="AU12" s="17">
        <v>0.34100854895655403</v>
      </c>
      <c r="AV12" s="17"/>
      <c r="AW12" s="17">
        <v>0.40644422246231898</v>
      </c>
      <c r="AX12" s="17">
        <v>0.33967676743591602</v>
      </c>
      <c r="AY12" s="17">
        <v>0.417862778176949</v>
      </c>
      <c r="AZ12" s="17">
        <v>0.33785250434928998</v>
      </c>
      <c r="BA12" s="17">
        <v>0.352571916775616</v>
      </c>
      <c r="BB12" s="17"/>
      <c r="BC12" s="17">
        <v>0.41335976134144697</v>
      </c>
      <c r="BD12" s="17">
        <v>0.36196819900764099</v>
      </c>
      <c r="BE12" s="17">
        <v>0.30965350325707203</v>
      </c>
      <c r="BF12" s="17"/>
      <c r="BG12" s="17">
        <v>0.36393932065623302</v>
      </c>
      <c r="BH12" s="17">
        <v>0.36421980763344902</v>
      </c>
      <c r="BI12" s="17">
        <v>0.387882683591806</v>
      </c>
    </row>
    <row r="13" spans="2:61" x14ac:dyDescent="0.3">
      <c r="B13" s="18" t="s">
        <v>288</v>
      </c>
      <c r="C13" s="17">
        <v>0.27093740205208999</v>
      </c>
      <c r="D13" s="17">
        <v>0.23340112552092601</v>
      </c>
      <c r="E13" s="17">
        <v>0.30199259123279798</v>
      </c>
      <c r="F13" s="17"/>
      <c r="G13" s="17">
        <v>0.31258694148438598</v>
      </c>
      <c r="H13" s="17">
        <v>0.23914087700209599</v>
      </c>
      <c r="I13" s="17"/>
      <c r="J13" s="17">
        <v>0.33818713237060699</v>
      </c>
      <c r="K13" s="17">
        <v>0.30032132409363499</v>
      </c>
      <c r="L13" s="17">
        <v>0.24658476495732401</v>
      </c>
      <c r="M13" s="17">
        <v>0.25364262294455803</v>
      </c>
      <c r="N13" s="17">
        <v>0.23554654446977499</v>
      </c>
      <c r="O13" s="17">
        <v>0.29468144590990197</v>
      </c>
      <c r="P13" s="17">
        <v>0.232859824693742</v>
      </c>
      <c r="Q13" s="17">
        <v>0.21549167115121201</v>
      </c>
      <c r="R13" s="17">
        <v>0.25461682237528099</v>
      </c>
      <c r="S13" s="17"/>
      <c r="T13" s="17">
        <v>0.31854141208798997</v>
      </c>
      <c r="U13" s="17">
        <v>0.23975198724777999</v>
      </c>
      <c r="V13" s="17"/>
      <c r="W13" s="17">
        <v>0.26712897666977398</v>
      </c>
      <c r="X13" s="17">
        <v>0.29181274046455002</v>
      </c>
      <c r="Y13" s="17"/>
      <c r="Z13" s="17">
        <v>0.25918902167471403</v>
      </c>
      <c r="AA13" s="17">
        <v>0.290712755657067</v>
      </c>
      <c r="AB13" s="17"/>
      <c r="AC13" s="17">
        <v>0.27639863080120902</v>
      </c>
      <c r="AD13" s="17">
        <v>0.25772789290965598</v>
      </c>
      <c r="AE13" s="17">
        <v>0</v>
      </c>
      <c r="AF13" s="17"/>
      <c r="AG13" s="17">
        <v>0.27334562282854802</v>
      </c>
      <c r="AH13" s="17">
        <v>0.27362277261816997</v>
      </c>
      <c r="AI13" s="17"/>
      <c r="AJ13" s="17">
        <v>0.27249307291408997</v>
      </c>
      <c r="AK13" s="17">
        <v>0.27100154550132799</v>
      </c>
      <c r="AL13" s="17"/>
      <c r="AM13" s="17">
        <v>0.26466887817808898</v>
      </c>
      <c r="AN13" s="17">
        <v>0.31268906140757002</v>
      </c>
      <c r="AO13" s="17">
        <v>0.29425011281355901</v>
      </c>
      <c r="AP13" s="17"/>
      <c r="AQ13" s="17">
        <v>0.26441116994863001</v>
      </c>
      <c r="AR13" s="17">
        <v>0.287716086620592</v>
      </c>
      <c r="AS13" s="17">
        <v>0.270950193949962</v>
      </c>
      <c r="AT13" s="17">
        <v>0.296505855910627</v>
      </c>
      <c r="AU13" s="17">
        <v>0.28055932107007298</v>
      </c>
      <c r="AV13" s="17"/>
      <c r="AW13" s="17">
        <v>0.30132858765755899</v>
      </c>
      <c r="AX13" s="17">
        <v>0.26253400221825901</v>
      </c>
      <c r="AY13" s="17">
        <v>0.24976809427187299</v>
      </c>
      <c r="AZ13" s="17">
        <v>0.26285763686246</v>
      </c>
      <c r="BA13" s="17">
        <v>0.31014579628121702</v>
      </c>
      <c r="BB13" s="17"/>
      <c r="BC13" s="17">
        <v>0.311018957160212</v>
      </c>
      <c r="BD13" s="17">
        <v>0.25108729534181401</v>
      </c>
      <c r="BE13" s="17">
        <v>0.22832009359872699</v>
      </c>
      <c r="BF13" s="17"/>
      <c r="BG13" s="17">
        <v>0.28996903071771202</v>
      </c>
      <c r="BH13" s="17">
        <v>0.29212996366856298</v>
      </c>
      <c r="BI13" s="17">
        <v>0.20054582349824501</v>
      </c>
    </row>
    <row r="14" spans="2:61" ht="28.8" x14ac:dyDescent="0.3">
      <c r="B14" s="18" t="s">
        <v>289</v>
      </c>
      <c r="C14" s="17">
        <v>0.16184785032245699</v>
      </c>
      <c r="D14" s="17">
        <v>0.17981720558439199</v>
      </c>
      <c r="E14" s="17">
        <v>0.147864298919855</v>
      </c>
      <c r="F14" s="17"/>
      <c r="G14" s="17">
        <v>0.18920162813806199</v>
      </c>
      <c r="H14" s="17">
        <v>0.14084796646491399</v>
      </c>
      <c r="I14" s="17"/>
      <c r="J14" s="17">
        <v>0.24939278600701001</v>
      </c>
      <c r="K14" s="17">
        <v>0.17904346343091701</v>
      </c>
      <c r="L14" s="17">
        <v>9.7640248146897896E-2</v>
      </c>
      <c r="M14" s="17">
        <v>0.112848248013746</v>
      </c>
      <c r="N14" s="17">
        <v>9.7644334828465795E-2</v>
      </c>
      <c r="O14" s="17">
        <v>0.18393812647412</v>
      </c>
      <c r="P14" s="17">
        <v>0.159163414067373</v>
      </c>
      <c r="Q14" s="17">
        <v>0.28103289514444102</v>
      </c>
      <c r="R14" s="17">
        <v>0.124025867728613</v>
      </c>
      <c r="S14" s="17"/>
      <c r="T14" s="17">
        <v>0.197949333528222</v>
      </c>
      <c r="U14" s="17">
        <v>0.138197747569064</v>
      </c>
      <c r="V14" s="17"/>
      <c r="W14" s="17">
        <v>0.14139024690680599</v>
      </c>
      <c r="X14" s="17">
        <v>0.27398327416263102</v>
      </c>
      <c r="Y14" s="17"/>
      <c r="Z14" s="17">
        <v>0.16583682065500499</v>
      </c>
      <c r="AA14" s="17">
        <v>0.15745016435116199</v>
      </c>
      <c r="AB14" s="17"/>
      <c r="AC14" s="17">
        <v>0.16961553713385399</v>
      </c>
      <c r="AD14" s="17">
        <v>0.143059527279358</v>
      </c>
      <c r="AE14" s="17">
        <v>0</v>
      </c>
      <c r="AF14" s="17"/>
      <c r="AG14" s="17">
        <v>0.22151977918249899</v>
      </c>
      <c r="AH14" s="17">
        <v>0.11364874221070401</v>
      </c>
      <c r="AI14" s="17"/>
      <c r="AJ14" s="17">
        <v>0.24328908818028699</v>
      </c>
      <c r="AK14" s="17">
        <v>0.12341906918333299</v>
      </c>
      <c r="AL14" s="17"/>
      <c r="AM14" s="17">
        <v>0.15572158366488001</v>
      </c>
      <c r="AN14" s="17">
        <v>5.6425901433867297E-2</v>
      </c>
      <c r="AO14" s="17">
        <v>0.22292940164930899</v>
      </c>
      <c r="AP14" s="17"/>
      <c r="AQ14" s="17">
        <v>0.123778770490166</v>
      </c>
      <c r="AR14" s="17">
        <v>0.17893025345122601</v>
      </c>
      <c r="AS14" s="17">
        <v>0.245390680517239</v>
      </c>
      <c r="AT14" s="17">
        <v>0.23811923589446499</v>
      </c>
      <c r="AU14" s="17">
        <v>0.10740026563947799</v>
      </c>
      <c r="AV14" s="17"/>
      <c r="AW14" s="17">
        <v>0.19650190502377299</v>
      </c>
      <c r="AX14" s="17">
        <v>0.169264154791439</v>
      </c>
      <c r="AY14" s="17">
        <v>0.133128135948932</v>
      </c>
      <c r="AZ14" s="17">
        <v>0.135370019909543</v>
      </c>
      <c r="BA14" s="17">
        <v>0.176979998607807</v>
      </c>
      <c r="BB14" s="17"/>
      <c r="BC14" s="17">
        <v>0.192833064039695</v>
      </c>
      <c r="BD14" s="17">
        <v>0.16136355474116301</v>
      </c>
      <c r="BE14" s="17">
        <v>0.117236056601948</v>
      </c>
      <c r="BF14" s="17"/>
      <c r="BG14" s="17">
        <v>0.16650163203889601</v>
      </c>
      <c r="BH14" s="17">
        <v>0.174259259896238</v>
      </c>
      <c r="BI14" s="17">
        <v>0.14203092196886899</v>
      </c>
    </row>
    <row r="15" spans="2:61" ht="28.8" x14ac:dyDescent="0.3">
      <c r="B15" s="18" t="s">
        <v>290</v>
      </c>
      <c r="C15" s="17">
        <v>0.14462675324087099</v>
      </c>
      <c r="D15" s="17">
        <v>0.17957862114679199</v>
      </c>
      <c r="E15" s="17">
        <v>0.116912081416742</v>
      </c>
      <c r="F15" s="17"/>
      <c r="G15" s="17">
        <v>0.20747592319229999</v>
      </c>
      <c r="H15" s="17">
        <v>9.2912317878234202E-2</v>
      </c>
      <c r="I15" s="17"/>
      <c r="J15" s="17">
        <v>0.19368927751724799</v>
      </c>
      <c r="K15" s="17">
        <v>0.136808811772238</v>
      </c>
      <c r="L15" s="17">
        <v>0.13369288477913099</v>
      </c>
      <c r="M15" s="17">
        <v>0.14149414465677401</v>
      </c>
      <c r="N15" s="17">
        <v>0.18493237967316301</v>
      </c>
      <c r="O15" s="17">
        <v>0.127829795693787</v>
      </c>
      <c r="P15" s="17">
        <v>0.11826138574967</v>
      </c>
      <c r="Q15" s="17">
        <v>0.177269967439349</v>
      </c>
      <c r="R15" s="17">
        <v>0.105592998006989</v>
      </c>
      <c r="S15" s="17"/>
      <c r="T15" s="17">
        <v>0.22993380737914801</v>
      </c>
      <c r="U15" s="17">
        <v>8.8742052203509003E-2</v>
      </c>
      <c r="V15" s="17"/>
      <c r="W15" s="17">
        <v>0.13174442746394199</v>
      </c>
      <c r="X15" s="17">
        <v>0.21523937739302201</v>
      </c>
      <c r="Y15" s="17"/>
      <c r="Z15" s="17">
        <v>0.14356207145894201</v>
      </c>
      <c r="AA15" s="17">
        <v>0.14751473748190899</v>
      </c>
      <c r="AB15" s="17"/>
      <c r="AC15" s="17">
        <v>0.14213923722912</v>
      </c>
      <c r="AD15" s="17">
        <v>0.150643506431163</v>
      </c>
      <c r="AE15" s="17">
        <v>0</v>
      </c>
      <c r="AF15" s="17"/>
      <c r="AG15" s="17">
        <v>0.163958447652197</v>
      </c>
      <c r="AH15" s="17">
        <v>0.131068206082389</v>
      </c>
      <c r="AI15" s="17"/>
      <c r="AJ15" s="17">
        <v>0.19992539790684399</v>
      </c>
      <c r="AK15" s="17">
        <v>0.118746941217413</v>
      </c>
      <c r="AL15" s="17"/>
      <c r="AM15" s="17">
        <v>0.123679238296361</v>
      </c>
      <c r="AN15" s="17">
        <v>0.276575346422339</v>
      </c>
      <c r="AO15" s="17">
        <v>0.28808193040973201</v>
      </c>
      <c r="AP15" s="17"/>
      <c r="AQ15" s="17">
        <v>0.11169116942188401</v>
      </c>
      <c r="AR15" s="17">
        <v>0.22157986549646999</v>
      </c>
      <c r="AS15" s="17">
        <v>0.15443478726829299</v>
      </c>
      <c r="AT15" s="17">
        <v>0.311040450843931</v>
      </c>
      <c r="AU15" s="17">
        <v>0.116854099786993</v>
      </c>
      <c r="AV15" s="17"/>
      <c r="AW15" s="17">
        <v>0.20736396893009401</v>
      </c>
      <c r="AX15" s="17">
        <v>0.14402215027253801</v>
      </c>
      <c r="AY15" s="17">
        <v>8.8539462896540605E-2</v>
      </c>
      <c r="AZ15" s="17">
        <v>0.15110481315484001</v>
      </c>
      <c r="BA15" s="17">
        <v>0.13978251640658201</v>
      </c>
      <c r="BB15" s="17"/>
      <c r="BC15" s="17">
        <v>0.19223604071643999</v>
      </c>
      <c r="BD15" s="17">
        <v>0.12730805240547399</v>
      </c>
      <c r="BE15" s="17">
        <v>7.7626194874728702E-2</v>
      </c>
      <c r="BF15" s="17"/>
      <c r="BG15" s="17">
        <v>0.16603055756695201</v>
      </c>
      <c r="BH15" s="17">
        <v>0.151088153584165</v>
      </c>
      <c r="BI15" s="17">
        <v>7.1930908988894801E-2</v>
      </c>
    </row>
    <row r="16" spans="2:61" x14ac:dyDescent="0.3">
      <c r="B16" s="18" t="s">
        <v>291</v>
      </c>
      <c r="C16" s="17">
        <v>0.144533070813918</v>
      </c>
      <c r="D16" s="17">
        <v>0.17723556443916</v>
      </c>
      <c r="E16" s="17">
        <v>0.118629925196409</v>
      </c>
      <c r="F16" s="17"/>
      <c r="G16" s="17">
        <v>0.17291239246815901</v>
      </c>
      <c r="H16" s="17">
        <v>0.120765969563519</v>
      </c>
      <c r="I16" s="17"/>
      <c r="J16" s="17">
        <v>0.263557635345121</v>
      </c>
      <c r="K16" s="17">
        <v>0.132520255249445</v>
      </c>
      <c r="L16" s="17">
        <v>0.113063343739756</v>
      </c>
      <c r="M16" s="17">
        <v>0.19181199212689101</v>
      </c>
      <c r="N16" s="17">
        <v>9.8065583722911007E-2</v>
      </c>
      <c r="O16" s="17">
        <v>0.13866416836304901</v>
      </c>
      <c r="P16" s="17">
        <v>0.104600898100039</v>
      </c>
      <c r="Q16" s="17">
        <v>0.11594246657311499</v>
      </c>
      <c r="R16" s="17">
        <v>0.10752593054252001</v>
      </c>
      <c r="S16" s="17"/>
      <c r="T16" s="17">
        <v>0.19580679234162399</v>
      </c>
      <c r="U16" s="17">
        <v>0.110943625865975</v>
      </c>
      <c r="V16" s="17"/>
      <c r="W16" s="17">
        <v>0.133954323447079</v>
      </c>
      <c r="X16" s="17">
        <v>0.202518959755879</v>
      </c>
      <c r="Y16" s="17"/>
      <c r="Z16" s="17">
        <v>0.14814430322667599</v>
      </c>
      <c r="AA16" s="17">
        <v>0.138691838319983</v>
      </c>
      <c r="AB16" s="17"/>
      <c r="AC16" s="17">
        <v>0.15316115664607599</v>
      </c>
      <c r="AD16" s="17">
        <v>0.12366363210015301</v>
      </c>
      <c r="AE16" s="17">
        <v>0</v>
      </c>
      <c r="AF16" s="17"/>
      <c r="AG16" s="17">
        <v>0.18281029444262101</v>
      </c>
      <c r="AH16" s="17">
        <v>0.11293009944443</v>
      </c>
      <c r="AI16" s="17"/>
      <c r="AJ16" s="17">
        <v>0.21141753197869401</v>
      </c>
      <c r="AK16" s="17">
        <v>0.114394450530575</v>
      </c>
      <c r="AL16" s="17"/>
      <c r="AM16" s="17">
        <v>0.14090373068633799</v>
      </c>
      <c r="AN16" s="17">
        <v>5.6425901433867297E-2</v>
      </c>
      <c r="AO16" s="17">
        <v>0.20563062881906299</v>
      </c>
      <c r="AP16" s="17"/>
      <c r="AQ16" s="17">
        <v>0.119881221131505</v>
      </c>
      <c r="AR16" s="17">
        <v>8.0321267148339703E-2</v>
      </c>
      <c r="AS16" s="17">
        <v>0.20072823187605501</v>
      </c>
      <c r="AT16" s="17">
        <v>0.24889120342326601</v>
      </c>
      <c r="AU16" s="17">
        <v>6.3493853766548702E-2</v>
      </c>
      <c r="AV16" s="17"/>
      <c r="AW16" s="17">
        <v>0.19516981167317299</v>
      </c>
      <c r="AX16" s="17">
        <v>0.149672723201344</v>
      </c>
      <c r="AY16" s="17">
        <v>0.118815694683147</v>
      </c>
      <c r="AZ16" s="17">
        <v>0.12473359910302401</v>
      </c>
      <c r="BA16" s="17">
        <v>0.11326005201378</v>
      </c>
      <c r="BB16" s="17"/>
      <c r="BC16" s="17">
        <v>0.18297478104543499</v>
      </c>
      <c r="BD16" s="17">
        <v>0.12942386412742299</v>
      </c>
      <c r="BE16" s="17">
        <v>0.14706807378593401</v>
      </c>
      <c r="BF16" s="17"/>
      <c r="BG16" s="17">
        <v>0.15672044233289201</v>
      </c>
      <c r="BH16" s="17">
        <v>0.133011231263688</v>
      </c>
      <c r="BI16" s="17">
        <v>0.109414967627117</v>
      </c>
    </row>
    <row r="17" spans="2:61" ht="28.8" x14ac:dyDescent="0.3">
      <c r="B17" s="18" t="s">
        <v>292</v>
      </c>
      <c r="C17" s="17">
        <v>0.144419254672913</v>
      </c>
      <c r="D17" s="17">
        <v>0.20764397760786901</v>
      </c>
      <c r="E17" s="17">
        <v>9.2416312872482406E-2</v>
      </c>
      <c r="F17" s="17"/>
      <c r="G17" s="17">
        <v>0.23230950291392299</v>
      </c>
      <c r="H17" s="17">
        <v>7.4209739250052198E-2</v>
      </c>
      <c r="I17" s="17"/>
      <c r="J17" s="17">
        <v>0.29516442198843901</v>
      </c>
      <c r="K17" s="17">
        <v>0.120297373704988</v>
      </c>
      <c r="L17" s="17">
        <v>0.102048815346162</v>
      </c>
      <c r="M17" s="17">
        <v>0.15574569504697799</v>
      </c>
      <c r="N17" s="17">
        <v>0.15207507181074201</v>
      </c>
      <c r="O17" s="17">
        <v>0.12659120203871599</v>
      </c>
      <c r="P17" s="17">
        <v>0.123606447902337</v>
      </c>
      <c r="Q17" s="17">
        <v>5.3949390290438701E-2</v>
      </c>
      <c r="R17" s="17">
        <v>0.11154882043905601</v>
      </c>
      <c r="S17" s="17"/>
      <c r="T17" s="17">
        <v>0.25665375770978599</v>
      </c>
      <c r="U17" s="17">
        <v>7.0894366120016594E-2</v>
      </c>
      <c r="V17" s="17"/>
      <c r="W17" s="17">
        <v>0.13900811637971899</v>
      </c>
      <c r="X17" s="17">
        <v>0.174079634417142</v>
      </c>
      <c r="Y17" s="17"/>
      <c r="Z17" s="17">
        <v>0.13408763940431001</v>
      </c>
      <c r="AA17" s="17">
        <v>0.16095335906814801</v>
      </c>
      <c r="AB17" s="17"/>
      <c r="AC17" s="17">
        <v>0.13894546912707101</v>
      </c>
      <c r="AD17" s="17">
        <v>0.157659135940143</v>
      </c>
      <c r="AE17" s="17">
        <v>0</v>
      </c>
      <c r="AF17" s="17"/>
      <c r="AG17" s="17">
        <v>0.19845469117613501</v>
      </c>
      <c r="AH17" s="17">
        <v>0.103043599118002</v>
      </c>
      <c r="AI17" s="17"/>
      <c r="AJ17" s="17">
        <v>0.24368437177281099</v>
      </c>
      <c r="AK17" s="17">
        <v>9.8526559365133506E-2</v>
      </c>
      <c r="AL17" s="17"/>
      <c r="AM17" s="17">
        <v>0.13004034003076201</v>
      </c>
      <c r="AN17" s="17">
        <v>5.20045254257143E-2</v>
      </c>
      <c r="AO17" s="17">
        <v>0.27069403586618002</v>
      </c>
      <c r="AP17" s="17"/>
      <c r="AQ17" s="17">
        <v>9.1960151645170296E-2</v>
      </c>
      <c r="AR17" s="17">
        <v>0.22430848409727999</v>
      </c>
      <c r="AS17" s="17">
        <v>0.23576497307161201</v>
      </c>
      <c r="AT17" s="17">
        <v>0.28670772866695099</v>
      </c>
      <c r="AU17" s="17">
        <v>6.2763999245766797E-2</v>
      </c>
      <c r="AV17" s="17"/>
      <c r="AW17" s="17">
        <v>0.16544625387096101</v>
      </c>
      <c r="AX17" s="17">
        <v>0.16639554343747701</v>
      </c>
      <c r="AY17" s="17">
        <v>0.115871776444011</v>
      </c>
      <c r="AZ17" s="17">
        <v>0.11928443442839699</v>
      </c>
      <c r="BA17" s="17">
        <v>0.12315928150021301</v>
      </c>
      <c r="BB17" s="17"/>
      <c r="BC17" s="17">
        <v>0.181602750434954</v>
      </c>
      <c r="BD17" s="17">
        <v>0.13854120793702901</v>
      </c>
      <c r="BE17" s="17">
        <v>0.108581705682518</v>
      </c>
      <c r="BF17" s="17"/>
      <c r="BG17" s="17">
        <v>0.179617200167589</v>
      </c>
      <c r="BH17" s="17">
        <v>7.1264608232975202E-2</v>
      </c>
      <c r="BI17" s="17">
        <v>5.8133607806942399E-2</v>
      </c>
    </row>
    <row r="18" spans="2:61" ht="28.8" x14ac:dyDescent="0.3">
      <c r="B18" s="18" t="s">
        <v>293</v>
      </c>
      <c r="C18" s="17">
        <v>0.113200833293156</v>
      </c>
      <c r="D18" s="17">
        <v>0.143540393761247</v>
      </c>
      <c r="E18" s="17">
        <v>8.9106053193101206E-2</v>
      </c>
      <c r="F18" s="17"/>
      <c r="G18" s="17">
        <v>0.18595781828258501</v>
      </c>
      <c r="H18" s="17">
        <v>5.50339993111141E-2</v>
      </c>
      <c r="I18" s="17"/>
      <c r="J18" s="17">
        <v>0.24579224636160399</v>
      </c>
      <c r="K18" s="17">
        <v>0.13047228341023401</v>
      </c>
      <c r="L18" s="17">
        <v>8.6249749609287593E-2</v>
      </c>
      <c r="M18" s="17">
        <v>0.14286507868023199</v>
      </c>
      <c r="N18" s="17">
        <v>8.1411672680910804E-2</v>
      </c>
      <c r="O18" s="17">
        <v>7.0805348822137404E-2</v>
      </c>
      <c r="P18" s="17">
        <v>6.1391383352183103E-2</v>
      </c>
      <c r="Q18" s="17">
        <v>0.128646355375267</v>
      </c>
      <c r="R18" s="17">
        <v>4.5245699664399501E-2</v>
      </c>
      <c r="S18" s="17"/>
      <c r="T18" s="17">
        <v>0.19957107530106599</v>
      </c>
      <c r="U18" s="17">
        <v>5.6619637260845901E-2</v>
      </c>
      <c r="V18" s="17"/>
      <c r="W18" s="17">
        <v>9.9001225615438004E-2</v>
      </c>
      <c r="X18" s="17">
        <v>0.191033949565559</v>
      </c>
      <c r="Y18" s="17"/>
      <c r="Z18" s="17">
        <v>0.12230017742409</v>
      </c>
      <c r="AA18" s="17">
        <v>0.100832783920726</v>
      </c>
      <c r="AB18" s="17"/>
      <c r="AC18" s="17">
        <v>0.12503205309922399</v>
      </c>
      <c r="AD18" s="17">
        <v>8.4583719201458199E-2</v>
      </c>
      <c r="AE18" s="17">
        <v>0</v>
      </c>
      <c r="AF18" s="17"/>
      <c r="AG18" s="17">
        <v>0.14498691465034999</v>
      </c>
      <c r="AH18" s="17">
        <v>8.8716346314791306E-2</v>
      </c>
      <c r="AI18" s="17"/>
      <c r="AJ18" s="17">
        <v>0.17282102585741499</v>
      </c>
      <c r="AK18" s="17">
        <v>8.4579993293929706E-2</v>
      </c>
      <c r="AL18" s="17"/>
      <c r="AM18" s="17">
        <v>8.6588613098919506E-2</v>
      </c>
      <c r="AN18" s="17">
        <v>5.20045254257143E-2</v>
      </c>
      <c r="AO18" s="17">
        <v>0.28041347210932499</v>
      </c>
      <c r="AP18" s="17"/>
      <c r="AQ18" s="17">
        <v>7.45784987143812E-2</v>
      </c>
      <c r="AR18" s="17">
        <v>0.211523821771639</v>
      </c>
      <c r="AS18" s="17">
        <v>0.120894730830787</v>
      </c>
      <c r="AT18" s="17">
        <v>0.30419625911068299</v>
      </c>
      <c r="AU18" s="17">
        <v>9.3807724514714003E-2</v>
      </c>
      <c r="AV18" s="17"/>
      <c r="AW18" s="17">
        <v>0.11021586543298401</v>
      </c>
      <c r="AX18" s="17">
        <v>0.114407493280821</v>
      </c>
      <c r="AY18" s="17">
        <v>9.7332860751000005E-2</v>
      </c>
      <c r="AZ18" s="17">
        <v>0.112526959191321</v>
      </c>
      <c r="BA18" s="17">
        <v>0.15703051469643001</v>
      </c>
      <c r="BB18" s="17"/>
      <c r="BC18" s="17">
        <v>0.123551376640804</v>
      </c>
      <c r="BD18" s="17">
        <v>0.11460892372630201</v>
      </c>
      <c r="BE18" s="17">
        <v>6.4558631029651495E-2</v>
      </c>
      <c r="BF18" s="17"/>
      <c r="BG18" s="17">
        <v>0.135638625065583</v>
      </c>
      <c r="BH18" s="17">
        <v>0.12397634819406</v>
      </c>
      <c r="BI18" s="17">
        <v>3.5274177617169999E-2</v>
      </c>
    </row>
    <row r="19" spans="2:61" ht="28.8" x14ac:dyDescent="0.3">
      <c r="B19" s="18" t="s">
        <v>294</v>
      </c>
      <c r="C19" s="17">
        <v>5.0469042390089598E-2</v>
      </c>
      <c r="D19" s="17">
        <v>3.4855969993246201E-2</v>
      </c>
      <c r="E19" s="17">
        <v>6.3197832046910901E-2</v>
      </c>
      <c r="F19" s="17"/>
      <c r="G19" s="17">
        <v>3.8392618717400601E-2</v>
      </c>
      <c r="H19" s="17">
        <v>6.0628035258034403E-2</v>
      </c>
      <c r="I19" s="17"/>
      <c r="J19" s="17">
        <v>9.5378677557953206E-3</v>
      </c>
      <c r="K19" s="17">
        <v>3.5347998232614697E-2</v>
      </c>
      <c r="L19" s="17">
        <v>4.6273216682197797E-2</v>
      </c>
      <c r="M19" s="17">
        <v>5.67224907558617E-2</v>
      </c>
      <c r="N19" s="17">
        <v>6.51117321126055E-2</v>
      </c>
      <c r="O19" s="17">
        <v>6.6134245521204602E-2</v>
      </c>
      <c r="P19" s="17">
        <v>5.1883135931740099E-2</v>
      </c>
      <c r="Q19" s="17">
        <v>5.42360437851633E-2</v>
      </c>
      <c r="R19" s="17">
        <v>8.1132083628701099E-2</v>
      </c>
      <c r="S19" s="17"/>
      <c r="T19" s="17">
        <v>2.7591141313232599E-2</v>
      </c>
      <c r="U19" s="17">
        <v>6.5456368760194006E-2</v>
      </c>
      <c r="V19" s="17"/>
      <c r="W19" s="17">
        <v>5.3380421830274999E-2</v>
      </c>
      <c r="X19" s="17">
        <v>3.45107328632272E-2</v>
      </c>
      <c r="Y19" s="17"/>
      <c r="Z19" s="17">
        <v>4.3467928071078001E-2</v>
      </c>
      <c r="AA19" s="17">
        <v>6.1240650968634201E-2</v>
      </c>
      <c r="AB19" s="17"/>
      <c r="AC19" s="17">
        <v>3.9610792297501099E-2</v>
      </c>
      <c r="AD19" s="17">
        <v>7.6732757106675306E-2</v>
      </c>
      <c r="AE19" s="17">
        <v>0</v>
      </c>
      <c r="AF19" s="17"/>
      <c r="AG19" s="17">
        <v>2.8545617809666302E-2</v>
      </c>
      <c r="AH19" s="17">
        <v>6.7543416576496207E-2</v>
      </c>
      <c r="AI19" s="17"/>
      <c r="AJ19" s="17">
        <v>1.9763775610912498E-2</v>
      </c>
      <c r="AK19" s="17">
        <v>6.6243762600449604E-2</v>
      </c>
      <c r="AL19" s="17"/>
      <c r="AM19" s="17">
        <v>5.3643300073249099E-2</v>
      </c>
      <c r="AN19" s="17">
        <v>6.3688087270070401E-2</v>
      </c>
      <c r="AO19" s="17">
        <v>1.9624743380592599E-2</v>
      </c>
      <c r="AP19" s="17"/>
      <c r="AQ19" s="17">
        <v>6.2879395277392794E-2</v>
      </c>
      <c r="AR19" s="17">
        <v>7.6470129473426907E-2</v>
      </c>
      <c r="AS19" s="17">
        <v>2.9797834045868301E-2</v>
      </c>
      <c r="AT19" s="17">
        <v>0</v>
      </c>
      <c r="AU19" s="17">
        <v>6.8779520347989204E-2</v>
      </c>
      <c r="AV19" s="17"/>
      <c r="AW19" s="17">
        <v>4.0510977699895902E-2</v>
      </c>
      <c r="AX19" s="17">
        <v>3.8065059235080599E-2</v>
      </c>
      <c r="AY19" s="17">
        <v>4.5469279478104099E-2</v>
      </c>
      <c r="AZ19" s="17">
        <v>7.8754755264367302E-2</v>
      </c>
      <c r="BA19" s="17">
        <v>8.5880861788693003E-2</v>
      </c>
      <c r="BB19" s="17"/>
      <c r="BC19" s="17">
        <v>3.6857777771611297E-2</v>
      </c>
      <c r="BD19" s="17">
        <v>3.8952698509921002E-2</v>
      </c>
      <c r="BE19" s="17">
        <v>8.8530080476075301E-2</v>
      </c>
      <c r="BF19" s="17"/>
      <c r="BG19" s="17">
        <v>4.3281998804069098E-2</v>
      </c>
      <c r="BH19" s="17">
        <v>6.9490898665358805E-2</v>
      </c>
      <c r="BI19" s="17">
        <v>6.6695110370769403E-2</v>
      </c>
    </row>
    <row r="20" spans="2:61" x14ac:dyDescent="0.3">
      <c r="B20" s="18" t="s">
        <v>89</v>
      </c>
      <c r="C20" s="17">
        <v>7.8603928929556303E-3</v>
      </c>
      <c r="D20" s="17">
        <v>3.8351746432026099E-3</v>
      </c>
      <c r="E20" s="17">
        <v>1.11264081218122E-2</v>
      </c>
      <c r="F20" s="17"/>
      <c r="G20" s="17">
        <v>6.5984678430954097E-3</v>
      </c>
      <c r="H20" s="17">
        <v>8.9407900082347398E-3</v>
      </c>
      <c r="I20" s="17"/>
      <c r="J20" s="17">
        <v>7.8830244952518506E-3</v>
      </c>
      <c r="K20" s="17">
        <v>4.8059771401464902E-3</v>
      </c>
      <c r="L20" s="17">
        <v>2.2474329737470801E-2</v>
      </c>
      <c r="M20" s="17">
        <v>0</v>
      </c>
      <c r="N20" s="17">
        <v>0</v>
      </c>
      <c r="O20" s="17">
        <v>6.12480356147961E-3</v>
      </c>
      <c r="P20" s="17">
        <v>1.7048901944981001E-2</v>
      </c>
      <c r="Q20" s="17">
        <v>0</v>
      </c>
      <c r="R20" s="17">
        <v>1.1412889209732401E-2</v>
      </c>
      <c r="S20" s="17"/>
      <c r="T20" s="17">
        <v>1.61734677134074E-3</v>
      </c>
      <c r="U20" s="17">
        <v>1.19502160569743E-2</v>
      </c>
      <c r="V20" s="17"/>
      <c r="W20" s="17">
        <v>9.2944161033595308E-3</v>
      </c>
      <c r="X20" s="17">
        <v>0</v>
      </c>
      <c r="Y20" s="17"/>
      <c r="Z20" s="17">
        <v>8.9291854478429009E-3</v>
      </c>
      <c r="AA20" s="17">
        <v>6.3580518705564897E-3</v>
      </c>
      <c r="AB20" s="17"/>
      <c r="AC20" s="17">
        <v>5.5747191182414103E-3</v>
      </c>
      <c r="AD20" s="17">
        <v>1.33889341811371E-2</v>
      </c>
      <c r="AE20" s="17">
        <v>0</v>
      </c>
      <c r="AF20" s="17"/>
      <c r="AG20" s="17">
        <v>3.4813013894012799E-3</v>
      </c>
      <c r="AH20" s="17">
        <v>1.19017236582662E-2</v>
      </c>
      <c r="AI20" s="17"/>
      <c r="AJ20" s="17">
        <v>2.50335916683462E-3</v>
      </c>
      <c r="AK20" s="17">
        <v>1.0596871021925599E-2</v>
      </c>
      <c r="AL20" s="17"/>
      <c r="AM20" s="17">
        <v>7.9997776048555298E-3</v>
      </c>
      <c r="AN20" s="17">
        <v>5.20045254257143E-2</v>
      </c>
      <c r="AO20" s="17">
        <v>0</v>
      </c>
      <c r="AP20" s="17"/>
      <c r="AQ20" s="17">
        <v>9.6246826934204294E-3</v>
      </c>
      <c r="AR20" s="17">
        <v>0</v>
      </c>
      <c r="AS20" s="17">
        <v>3.7743132931216902E-3</v>
      </c>
      <c r="AT20" s="17">
        <v>0</v>
      </c>
      <c r="AU20" s="17">
        <v>2.0254085176393499E-2</v>
      </c>
      <c r="AV20" s="17"/>
      <c r="AW20" s="17">
        <v>8.5208289749669399E-3</v>
      </c>
      <c r="AX20" s="17">
        <v>7.2758669016034601E-3</v>
      </c>
      <c r="AY20" s="17">
        <v>1.027939374769E-2</v>
      </c>
      <c r="AZ20" s="17">
        <v>4.0495512604912303E-3</v>
      </c>
      <c r="BA20" s="17">
        <v>9.9865952613590204E-3</v>
      </c>
      <c r="BB20" s="17"/>
      <c r="BC20" s="17">
        <v>0</v>
      </c>
      <c r="BD20" s="17">
        <v>1.3018411494496699E-2</v>
      </c>
      <c r="BE20" s="17">
        <v>1.51657192668466E-2</v>
      </c>
      <c r="BF20" s="17"/>
      <c r="BG20" s="17">
        <v>5.0596036222901597E-3</v>
      </c>
      <c r="BH20" s="17">
        <v>1.05390026972958E-2</v>
      </c>
      <c r="BI20" s="17">
        <v>1.60433312657292E-2</v>
      </c>
    </row>
    <row r="21" spans="2:61" x14ac:dyDescent="0.3">
      <c r="B21" s="18" t="s">
        <v>144</v>
      </c>
      <c r="C21" s="19">
        <v>1.36069595274615E-2</v>
      </c>
      <c r="D21" s="19">
        <v>1.2406186078354199E-2</v>
      </c>
      <c r="E21" s="19">
        <v>1.46153688182309E-2</v>
      </c>
      <c r="F21" s="19"/>
      <c r="G21" s="19">
        <v>8.2059276710829705E-3</v>
      </c>
      <c r="H21" s="19">
        <v>1.8085170065403298E-2</v>
      </c>
      <c r="I21" s="19"/>
      <c r="J21" s="19">
        <v>7.8830244952518506E-3</v>
      </c>
      <c r="K21" s="19">
        <v>1.6645746543059101E-2</v>
      </c>
      <c r="L21" s="19">
        <v>7.31457362461445E-3</v>
      </c>
      <c r="M21" s="19">
        <v>0</v>
      </c>
      <c r="N21" s="19">
        <v>1.8597036533425999E-2</v>
      </c>
      <c r="O21" s="19">
        <v>6.12480356147961E-3</v>
      </c>
      <c r="P21" s="19">
        <v>1.7048901944981001E-2</v>
      </c>
      <c r="Q21" s="19">
        <v>2.9964396136074101E-2</v>
      </c>
      <c r="R21" s="19">
        <v>2.4023703327818901E-2</v>
      </c>
      <c r="S21" s="19"/>
      <c r="T21" s="19">
        <v>3.5775890715054799E-3</v>
      </c>
      <c r="U21" s="19">
        <v>2.0177205976431099E-2</v>
      </c>
      <c r="V21" s="19"/>
      <c r="W21" s="19">
        <v>1.0891806943279601E-2</v>
      </c>
      <c r="X21" s="19">
        <v>2.8489679640466101E-2</v>
      </c>
      <c r="Y21" s="19"/>
      <c r="Z21" s="19">
        <v>1.03545462825847E-2</v>
      </c>
      <c r="AA21" s="19">
        <v>1.8521185449037199E-2</v>
      </c>
      <c r="AB21" s="19"/>
      <c r="AC21" s="19">
        <v>1.39359434748352E-2</v>
      </c>
      <c r="AD21" s="19">
        <v>1.28112198395301E-2</v>
      </c>
      <c r="AE21" s="19">
        <v>0</v>
      </c>
      <c r="AF21" s="19"/>
      <c r="AG21" s="19">
        <v>1.38580591861233E-2</v>
      </c>
      <c r="AH21" s="19">
        <v>1.1972187256377701E-2</v>
      </c>
      <c r="AI21" s="19"/>
      <c r="AJ21" s="19">
        <v>1.1268593171919101E-2</v>
      </c>
      <c r="AK21" s="19">
        <v>1.49703166197824E-2</v>
      </c>
      <c r="AL21" s="19"/>
      <c r="AM21" s="19">
        <v>1.38135829881143E-2</v>
      </c>
      <c r="AN21" s="19">
        <v>0</v>
      </c>
      <c r="AO21" s="19">
        <v>1.3394956873357801E-2</v>
      </c>
      <c r="AP21" s="19"/>
      <c r="AQ21" s="19">
        <v>1.4327183245233599E-2</v>
      </c>
      <c r="AR21" s="19">
        <v>2.5233887675007598E-2</v>
      </c>
      <c r="AS21" s="19">
        <v>1.27161061166893E-2</v>
      </c>
      <c r="AT21" s="19">
        <v>9.3078005559824404E-3</v>
      </c>
      <c r="AU21" s="19">
        <v>1.08549056992617E-2</v>
      </c>
      <c r="AV21" s="19"/>
      <c r="AW21" s="19">
        <v>7.9033196429998294E-3</v>
      </c>
      <c r="AX21" s="19">
        <v>2.2634190957504002E-2</v>
      </c>
      <c r="AY21" s="19">
        <v>1.1879640995680301E-2</v>
      </c>
      <c r="AZ21" s="19">
        <v>9.0471198031704496E-3</v>
      </c>
      <c r="BA21" s="19">
        <v>0</v>
      </c>
      <c r="BB21" s="19"/>
      <c r="BC21" s="19">
        <v>9.5003897718784498E-3</v>
      </c>
      <c r="BD21" s="19">
        <v>1.0543544766976999E-2</v>
      </c>
      <c r="BE21" s="19">
        <v>4.1629356469586203E-2</v>
      </c>
      <c r="BF21" s="19"/>
      <c r="BG21" s="19">
        <v>1.02142453064667E-2</v>
      </c>
      <c r="BH21" s="19">
        <v>3.5163066670599499E-2</v>
      </c>
      <c r="BI21" s="19">
        <v>1.6200112396644501E-2</v>
      </c>
    </row>
    <row r="22" spans="2:61" x14ac:dyDescent="0.3">
      <c r="B22" s="16"/>
    </row>
    <row r="23" spans="2:61" x14ac:dyDescent="0.3">
      <c r="B23" t="s">
        <v>81</v>
      </c>
    </row>
    <row r="24" spans="2:61" x14ac:dyDescent="0.3">
      <c r="B24" t="s">
        <v>82</v>
      </c>
    </row>
    <row r="26" spans="2:61" x14ac:dyDescent="0.3">
      <c r="B2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43.2" x14ac:dyDescent="0.3">
      <c r="B9" s="18" t="s">
        <v>296</v>
      </c>
      <c r="C9" s="17">
        <v>0.22315257289437701</v>
      </c>
      <c r="D9" s="17">
        <v>0.17320475144411401</v>
      </c>
      <c r="E9" s="17">
        <v>0.26103092640674103</v>
      </c>
      <c r="F9" s="17"/>
      <c r="G9" s="17">
        <v>0.18452571132293799</v>
      </c>
      <c r="H9" s="17">
        <v>0.25483309772373502</v>
      </c>
      <c r="I9" s="17"/>
      <c r="J9" s="17">
        <v>0.21744855089172299</v>
      </c>
      <c r="K9" s="17">
        <v>0.17592118834746501</v>
      </c>
      <c r="L9" s="17">
        <v>0.233115158822952</v>
      </c>
      <c r="M9" s="17">
        <v>0.225876603622224</v>
      </c>
      <c r="N9" s="17">
        <v>0.192227186100596</v>
      </c>
      <c r="O9" s="17">
        <v>0.20261866353340799</v>
      </c>
      <c r="P9" s="17">
        <v>0.231671607004415</v>
      </c>
      <c r="Q9" s="17">
        <v>0.25104442415251299</v>
      </c>
      <c r="R9" s="17">
        <v>0.30009367184537</v>
      </c>
      <c r="S9" s="17"/>
      <c r="T9" s="17">
        <v>0.19668979070419901</v>
      </c>
      <c r="U9" s="17">
        <v>0.24048835697757601</v>
      </c>
      <c r="V9" s="17"/>
      <c r="W9" s="17">
        <v>0.23150960748452401</v>
      </c>
      <c r="X9" s="17">
        <v>0.17734468441530901</v>
      </c>
      <c r="Y9" s="17"/>
      <c r="Z9" s="17">
        <v>0.20462766810604699</v>
      </c>
      <c r="AA9" s="17">
        <v>0.25063019821398702</v>
      </c>
      <c r="AB9" s="17"/>
      <c r="AC9" s="17">
        <v>0.21659996971645001</v>
      </c>
      <c r="AD9" s="17">
        <v>0.23900187633172601</v>
      </c>
      <c r="AE9" s="17">
        <v>0</v>
      </c>
      <c r="AF9" s="17"/>
      <c r="AG9" s="17">
        <v>0.19715524747742399</v>
      </c>
      <c r="AH9" s="17">
        <v>0.249970633796091</v>
      </c>
      <c r="AI9" s="17"/>
      <c r="AJ9" s="17">
        <v>0.196163392137223</v>
      </c>
      <c r="AK9" s="17">
        <v>0.236495901892153</v>
      </c>
      <c r="AL9" s="17"/>
      <c r="AM9" s="17">
        <v>0.23413194102801901</v>
      </c>
      <c r="AN9" s="17">
        <v>0.17555711341545999</v>
      </c>
      <c r="AO9" s="17">
        <v>0.14236053518139699</v>
      </c>
      <c r="AP9" s="17"/>
      <c r="AQ9" s="17">
        <v>0.240707242952935</v>
      </c>
      <c r="AR9" s="17">
        <v>0.17906108979336599</v>
      </c>
      <c r="AS9" s="17">
        <v>0.218034541988428</v>
      </c>
      <c r="AT9" s="17">
        <v>0.12969039577889499</v>
      </c>
      <c r="AU9" s="17">
        <v>0.245579211110312</v>
      </c>
      <c r="AV9" s="17"/>
      <c r="AW9" s="17">
        <v>0.21223776582248299</v>
      </c>
      <c r="AX9" s="17">
        <v>0.195979844491531</v>
      </c>
      <c r="AY9" s="17">
        <v>0.24401484516949001</v>
      </c>
      <c r="AZ9" s="17">
        <v>0.25315899946651099</v>
      </c>
      <c r="BA9" s="17">
        <v>0.25514633488057797</v>
      </c>
      <c r="BB9" s="17"/>
      <c r="BC9" s="17">
        <v>0.243668420429549</v>
      </c>
      <c r="BD9" s="17">
        <v>0.22067595399856799</v>
      </c>
      <c r="BE9" s="17">
        <v>0.206165257472884</v>
      </c>
      <c r="BF9" s="17"/>
      <c r="BG9" s="17">
        <v>0.19750874030966201</v>
      </c>
      <c r="BH9" s="17">
        <v>0.29377696622989502</v>
      </c>
      <c r="BI9" s="17">
        <v>0.28007670337975599</v>
      </c>
    </row>
    <row r="10" spans="2:61" ht="43.2" x14ac:dyDescent="0.3">
      <c r="B10" s="18" t="s">
        <v>297</v>
      </c>
      <c r="C10" s="17">
        <v>0.200455584065105</v>
      </c>
      <c r="D10" s="17">
        <v>0.24857895018158399</v>
      </c>
      <c r="E10" s="17">
        <v>0.16230074685597001</v>
      </c>
      <c r="F10" s="17"/>
      <c r="G10" s="17">
        <v>0.234817981894894</v>
      </c>
      <c r="H10" s="17">
        <v>0.16925329048599499</v>
      </c>
      <c r="I10" s="17"/>
      <c r="J10" s="17">
        <v>0.26121379861963701</v>
      </c>
      <c r="K10" s="17">
        <v>0.17294714462743199</v>
      </c>
      <c r="L10" s="17">
        <v>0.21807448084327599</v>
      </c>
      <c r="M10" s="17">
        <v>0.287107860374685</v>
      </c>
      <c r="N10" s="17">
        <v>0.133126852001901</v>
      </c>
      <c r="O10" s="17">
        <v>0.22108190843825901</v>
      </c>
      <c r="P10" s="17">
        <v>0.19624298569611601</v>
      </c>
      <c r="Q10" s="17">
        <v>0.24625010918133899</v>
      </c>
      <c r="R10" s="17">
        <v>0.112777553745204</v>
      </c>
      <c r="S10" s="17"/>
      <c r="T10" s="17">
        <v>0.248547163200248</v>
      </c>
      <c r="U10" s="17">
        <v>0.168950762458842</v>
      </c>
      <c r="V10" s="17"/>
      <c r="W10" s="17">
        <v>0.19340710054725599</v>
      </c>
      <c r="X10" s="17">
        <v>0.23909083721014199</v>
      </c>
      <c r="Y10" s="17"/>
      <c r="Z10" s="17">
        <v>0.20914633390802501</v>
      </c>
      <c r="AA10" s="17">
        <v>0.18948564191785899</v>
      </c>
      <c r="AB10" s="17"/>
      <c r="AC10" s="17">
        <v>0.193289592031306</v>
      </c>
      <c r="AD10" s="17">
        <v>0.217788540004799</v>
      </c>
      <c r="AE10" s="17">
        <v>0</v>
      </c>
      <c r="AF10" s="17"/>
      <c r="AG10" s="17">
        <v>0.19284556042595799</v>
      </c>
      <c r="AH10" s="17">
        <v>0.209813314763383</v>
      </c>
      <c r="AI10" s="17"/>
      <c r="AJ10" s="17">
        <v>0.22735389060459099</v>
      </c>
      <c r="AK10" s="17">
        <v>0.18955740452363001</v>
      </c>
      <c r="AL10" s="17"/>
      <c r="AM10" s="17">
        <v>0.19767154467703599</v>
      </c>
      <c r="AN10" s="17">
        <v>0.417217206896978</v>
      </c>
      <c r="AO10" s="17">
        <v>0.24402482313402599</v>
      </c>
      <c r="AP10" s="17"/>
      <c r="AQ10" s="17">
        <v>0.19141383023135</v>
      </c>
      <c r="AR10" s="17">
        <v>0.14618919439426201</v>
      </c>
      <c r="AS10" s="17">
        <v>0.21523308182495199</v>
      </c>
      <c r="AT10" s="17">
        <v>0.277800635727878</v>
      </c>
      <c r="AU10" s="17">
        <v>0.14922591205617</v>
      </c>
      <c r="AV10" s="17"/>
      <c r="AW10" s="17">
        <v>0.22250929176700801</v>
      </c>
      <c r="AX10" s="17">
        <v>0.22467086353958701</v>
      </c>
      <c r="AY10" s="17">
        <v>0.16609596617441599</v>
      </c>
      <c r="AZ10" s="17">
        <v>0.171872116257378</v>
      </c>
      <c r="BA10" s="17">
        <v>0.18876104558628101</v>
      </c>
      <c r="BB10" s="17"/>
      <c r="BC10" s="17">
        <v>0.19230117127125301</v>
      </c>
      <c r="BD10" s="17">
        <v>0.20608799678946901</v>
      </c>
      <c r="BE10" s="17">
        <v>0.187082979681683</v>
      </c>
      <c r="BF10" s="17"/>
      <c r="BG10" s="17">
        <v>0.21532190187339401</v>
      </c>
      <c r="BH10" s="17">
        <v>0.17193506834392899</v>
      </c>
      <c r="BI10" s="17">
        <v>0.163483366599422</v>
      </c>
    </row>
    <row r="11" spans="2:61" ht="28.8" x14ac:dyDescent="0.3">
      <c r="B11" s="18" t="s">
        <v>298</v>
      </c>
      <c r="C11" s="17">
        <v>0.15082373239542499</v>
      </c>
      <c r="D11" s="17">
        <v>0.20746408705765501</v>
      </c>
      <c r="E11" s="17">
        <v>0.105658344726149</v>
      </c>
      <c r="F11" s="17"/>
      <c r="G11" s="17">
        <v>0.22357162007146</v>
      </c>
      <c r="H11" s="17">
        <v>9.2938215284404005E-2</v>
      </c>
      <c r="I11" s="17"/>
      <c r="J11" s="17">
        <v>0.230530402012357</v>
      </c>
      <c r="K11" s="17">
        <v>0.17253814640194001</v>
      </c>
      <c r="L11" s="17">
        <v>8.3222054949287194E-2</v>
      </c>
      <c r="M11" s="17">
        <v>9.92037723228818E-2</v>
      </c>
      <c r="N11" s="17">
        <v>0.19655590672638201</v>
      </c>
      <c r="O11" s="17">
        <v>0.16787295171675001</v>
      </c>
      <c r="P11" s="17">
        <v>0.130984004619012</v>
      </c>
      <c r="Q11" s="17">
        <v>0.14384257869866099</v>
      </c>
      <c r="R11" s="17">
        <v>0.106037687266654</v>
      </c>
      <c r="S11" s="17"/>
      <c r="T11" s="17">
        <v>0.20957029864200399</v>
      </c>
      <c r="U11" s="17">
        <v>0.112338822503446</v>
      </c>
      <c r="V11" s="17"/>
      <c r="W11" s="17">
        <v>0.132314954182677</v>
      </c>
      <c r="X11" s="17">
        <v>0.25227694993420902</v>
      </c>
      <c r="Y11" s="17"/>
      <c r="Z11" s="17">
        <v>0.15330679557153401</v>
      </c>
      <c r="AA11" s="17">
        <v>0.14660280349809099</v>
      </c>
      <c r="AB11" s="17"/>
      <c r="AC11" s="17">
        <v>0.13946491723814</v>
      </c>
      <c r="AD11" s="17">
        <v>0.17829820372050301</v>
      </c>
      <c r="AE11" s="17">
        <v>0</v>
      </c>
      <c r="AF11" s="17"/>
      <c r="AG11" s="17">
        <v>0.143844737701465</v>
      </c>
      <c r="AH11" s="17">
        <v>0.15654042802086901</v>
      </c>
      <c r="AI11" s="17"/>
      <c r="AJ11" s="17">
        <v>0.18974054939408599</v>
      </c>
      <c r="AK11" s="17">
        <v>0.12879858751600801</v>
      </c>
      <c r="AL11" s="17"/>
      <c r="AM11" s="17">
        <v>0.14547691654481701</v>
      </c>
      <c r="AN11" s="17">
        <v>5.76491613412198E-2</v>
      </c>
      <c r="AO11" s="17">
        <v>0.210990284275787</v>
      </c>
      <c r="AP11" s="17"/>
      <c r="AQ11" s="17">
        <v>0.120541981512108</v>
      </c>
      <c r="AR11" s="17">
        <v>0.33659684296857201</v>
      </c>
      <c r="AS11" s="17">
        <v>0.20910809438794301</v>
      </c>
      <c r="AT11" s="17">
        <v>0.16762710828750699</v>
      </c>
      <c r="AU11" s="17">
        <v>0.110536583922627</v>
      </c>
      <c r="AV11" s="17"/>
      <c r="AW11" s="17">
        <v>0.174938973710586</v>
      </c>
      <c r="AX11" s="17">
        <v>0.16925122696129599</v>
      </c>
      <c r="AY11" s="17">
        <v>0.13050341080386399</v>
      </c>
      <c r="AZ11" s="17">
        <v>0.12405868338211901</v>
      </c>
      <c r="BA11" s="17">
        <v>0.12001411453082</v>
      </c>
      <c r="BB11" s="17"/>
      <c r="BC11" s="17">
        <v>0.15466146140641901</v>
      </c>
      <c r="BD11" s="17">
        <v>0.15626340594830301</v>
      </c>
      <c r="BE11" s="17">
        <v>0.113791937250369</v>
      </c>
      <c r="BF11" s="17"/>
      <c r="BG11" s="17">
        <v>0.18038292901134101</v>
      </c>
      <c r="BH11" s="17">
        <v>0.118874495960789</v>
      </c>
      <c r="BI11" s="17">
        <v>6.6645138456616598E-2</v>
      </c>
    </row>
    <row r="12" spans="2:61" ht="43.2" x14ac:dyDescent="0.3">
      <c r="B12" s="18" t="s">
        <v>299</v>
      </c>
      <c r="C12" s="17">
        <v>0.114327515160543</v>
      </c>
      <c r="D12" s="17">
        <v>0.15543619712946299</v>
      </c>
      <c r="E12" s="17">
        <v>8.1561912681558907E-2</v>
      </c>
      <c r="F12" s="17"/>
      <c r="G12" s="17">
        <v>0.17121310797874401</v>
      </c>
      <c r="H12" s="17">
        <v>6.9037346603354602E-2</v>
      </c>
      <c r="I12" s="17"/>
      <c r="J12" s="17">
        <v>0.20026195548442699</v>
      </c>
      <c r="K12" s="17">
        <v>0.13189693354938101</v>
      </c>
      <c r="L12" s="17">
        <v>7.6918831189083894E-2</v>
      </c>
      <c r="M12" s="17">
        <v>7.0557875679853693E-2</v>
      </c>
      <c r="N12" s="17">
        <v>0.177639891435385</v>
      </c>
      <c r="O12" s="17">
        <v>7.7851744699325501E-2</v>
      </c>
      <c r="P12" s="17">
        <v>9.1190300003547498E-2</v>
      </c>
      <c r="Q12" s="17">
        <v>7.7341840939535597E-2</v>
      </c>
      <c r="R12" s="17">
        <v>8.4820793097158398E-2</v>
      </c>
      <c r="S12" s="17"/>
      <c r="T12" s="17">
        <v>0.18811901604282899</v>
      </c>
      <c r="U12" s="17">
        <v>6.5986659793290506E-2</v>
      </c>
      <c r="V12" s="17"/>
      <c r="W12" s="17">
        <v>0.110663505593062</v>
      </c>
      <c r="X12" s="17">
        <v>0.13441125896259701</v>
      </c>
      <c r="Y12" s="17"/>
      <c r="Z12" s="17">
        <v>0.121628549890759</v>
      </c>
      <c r="AA12" s="17">
        <v>0.104618235501458</v>
      </c>
      <c r="AB12" s="17"/>
      <c r="AC12" s="17">
        <v>0.113685989996239</v>
      </c>
      <c r="AD12" s="17">
        <v>0.11587922319407699</v>
      </c>
      <c r="AE12" s="17">
        <v>0</v>
      </c>
      <c r="AF12" s="17"/>
      <c r="AG12" s="17">
        <v>0.15073190282848301</v>
      </c>
      <c r="AH12" s="17">
        <v>8.4617936653876596E-2</v>
      </c>
      <c r="AI12" s="17"/>
      <c r="AJ12" s="17">
        <v>0.16474015784204901</v>
      </c>
      <c r="AK12" s="17">
        <v>9.1700648113213004E-2</v>
      </c>
      <c r="AL12" s="17"/>
      <c r="AM12" s="17">
        <v>9.5976603557114404E-2</v>
      </c>
      <c r="AN12" s="17">
        <v>0.110144606904461</v>
      </c>
      <c r="AO12" s="17">
        <v>0.273159331687435</v>
      </c>
      <c r="AP12" s="17"/>
      <c r="AQ12" s="17">
        <v>8.9082965764813102E-2</v>
      </c>
      <c r="AR12" s="17">
        <v>0.23330545050357099</v>
      </c>
      <c r="AS12" s="17">
        <v>0.11664423686950801</v>
      </c>
      <c r="AT12" s="17">
        <v>0.28691809461811002</v>
      </c>
      <c r="AU12" s="17">
        <v>1.87728878739939E-2</v>
      </c>
      <c r="AV12" s="17"/>
      <c r="AW12" s="17">
        <v>0.14595655697417501</v>
      </c>
      <c r="AX12" s="17">
        <v>0.121385069981413</v>
      </c>
      <c r="AY12" s="17">
        <v>0.123601672968616</v>
      </c>
      <c r="AZ12" s="17">
        <v>6.5651946824640706E-2</v>
      </c>
      <c r="BA12" s="17">
        <v>8.1886616765756204E-2</v>
      </c>
      <c r="BB12" s="17"/>
      <c r="BC12" s="17">
        <v>0.14828336447373999</v>
      </c>
      <c r="BD12" s="17">
        <v>0.10884956790493</v>
      </c>
      <c r="BE12" s="17">
        <v>5.4594125253526901E-2</v>
      </c>
      <c r="BF12" s="17"/>
      <c r="BG12" s="17">
        <v>0.130489984938926</v>
      </c>
      <c r="BH12" s="17">
        <v>8.1593941114666405E-2</v>
      </c>
      <c r="BI12" s="17">
        <v>7.4508404359033206E-2</v>
      </c>
    </row>
    <row r="13" spans="2:61" ht="43.2" x14ac:dyDescent="0.3">
      <c r="B13" s="18" t="s">
        <v>300</v>
      </c>
      <c r="C13" s="17">
        <v>0.201399795042594</v>
      </c>
      <c r="D13" s="17">
        <v>0.13521405975807099</v>
      </c>
      <c r="E13" s="17">
        <v>0.25532069989481598</v>
      </c>
      <c r="F13" s="17"/>
      <c r="G13" s="17">
        <v>0.13723173650668499</v>
      </c>
      <c r="H13" s="17">
        <v>0.254893439593531</v>
      </c>
      <c r="I13" s="17"/>
      <c r="J13" s="17">
        <v>6.3242036252543099E-2</v>
      </c>
      <c r="K13" s="17">
        <v>0.22972011329475001</v>
      </c>
      <c r="L13" s="17">
        <v>0.25732941386581998</v>
      </c>
      <c r="M13" s="17">
        <v>0.19151524940074</v>
      </c>
      <c r="N13" s="17">
        <v>0.20431617053949</v>
      </c>
      <c r="O13" s="17">
        <v>0.20222370293814601</v>
      </c>
      <c r="P13" s="17">
        <v>0.16330195637803999</v>
      </c>
      <c r="Q13" s="17">
        <v>0.162030432744283</v>
      </c>
      <c r="R13" s="17">
        <v>0.301907999670321</v>
      </c>
      <c r="S13" s="17"/>
      <c r="T13" s="17">
        <v>0.11472855449920299</v>
      </c>
      <c r="U13" s="17">
        <v>0.25817817539146498</v>
      </c>
      <c r="V13" s="17"/>
      <c r="W13" s="17">
        <v>0.21713530928563601</v>
      </c>
      <c r="X13" s="17">
        <v>0.11514782685571499</v>
      </c>
      <c r="Y13" s="17"/>
      <c r="Z13" s="17">
        <v>0.211656897639805</v>
      </c>
      <c r="AA13" s="17">
        <v>0.18813160110041599</v>
      </c>
      <c r="AB13" s="17"/>
      <c r="AC13" s="17">
        <v>0.23537890136590101</v>
      </c>
      <c r="AD13" s="17">
        <v>0.119211823022223</v>
      </c>
      <c r="AE13" s="17">
        <v>0</v>
      </c>
      <c r="AF13" s="17"/>
      <c r="AG13" s="17">
        <v>0.23297374371486901</v>
      </c>
      <c r="AH13" s="17">
        <v>0.169471151117386</v>
      </c>
      <c r="AI13" s="17"/>
      <c r="AJ13" s="17">
        <v>0.15938424081226299</v>
      </c>
      <c r="AK13" s="17">
        <v>0.22251012672574</v>
      </c>
      <c r="AL13" s="17"/>
      <c r="AM13" s="17">
        <v>0.213166623963577</v>
      </c>
      <c r="AN13" s="17">
        <v>6.6471325857626204E-2</v>
      </c>
      <c r="AO13" s="17">
        <v>0.10635544068780201</v>
      </c>
      <c r="AP13" s="17"/>
      <c r="AQ13" s="17">
        <v>0.228123653219969</v>
      </c>
      <c r="AR13" s="17">
        <v>6.8019744829501003E-2</v>
      </c>
      <c r="AS13" s="17">
        <v>0.17357362402506399</v>
      </c>
      <c r="AT13" s="17">
        <v>0.119590080211702</v>
      </c>
      <c r="AU13" s="17">
        <v>0.24378393180701199</v>
      </c>
      <c r="AV13" s="17"/>
      <c r="AW13" s="17">
        <v>0.150227006283257</v>
      </c>
      <c r="AX13" s="17">
        <v>0.19562320848730699</v>
      </c>
      <c r="AY13" s="17">
        <v>0.20815773010949301</v>
      </c>
      <c r="AZ13" s="17">
        <v>0.25005348129837701</v>
      </c>
      <c r="BA13" s="17">
        <v>0.23045910051628099</v>
      </c>
      <c r="BB13" s="17"/>
      <c r="BC13" s="17">
        <v>0.17387402605819599</v>
      </c>
      <c r="BD13" s="17">
        <v>0.202115758183045</v>
      </c>
      <c r="BE13" s="17">
        <v>0.26609443376424302</v>
      </c>
      <c r="BF13" s="17"/>
      <c r="BG13" s="17">
        <v>0.17829226242089899</v>
      </c>
      <c r="BH13" s="17">
        <v>0.219160245548434</v>
      </c>
      <c r="BI13" s="17">
        <v>0.26802718081180399</v>
      </c>
    </row>
    <row r="14" spans="2:61" x14ac:dyDescent="0.3">
      <c r="B14" s="18" t="s">
        <v>108</v>
      </c>
      <c r="C14" s="19">
        <v>0.109840800441956</v>
      </c>
      <c r="D14" s="19">
        <v>8.0101954429112901E-2</v>
      </c>
      <c r="E14" s="19">
        <v>0.134127369434766</v>
      </c>
      <c r="F14" s="19"/>
      <c r="G14" s="19">
        <v>4.8639842225279298E-2</v>
      </c>
      <c r="H14" s="19">
        <v>0.15904461030898101</v>
      </c>
      <c r="I14" s="19"/>
      <c r="J14" s="19">
        <v>2.7303256739312901E-2</v>
      </c>
      <c r="K14" s="19">
        <v>0.116976473779031</v>
      </c>
      <c r="L14" s="19">
        <v>0.13134006032958001</v>
      </c>
      <c r="M14" s="19">
        <v>0.12573863859961601</v>
      </c>
      <c r="N14" s="19">
        <v>9.6133993196245798E-2</v>
      </c>
      <c r="O14" s="19">
        <v>0.12835102867411199</v>
      </c>
      <c r="P14" s="19">
        <v>0.18660914629886999</v>
      </c>
      <c r="Q14" s="19">
        <v>0.119490614283668</v>
      </c>
      <c r="R14" s="19">
        <v>9.4362294375293296E-2</v>
      </c>
      <c r="S14" s="19"/>
      <c r="T14" s="19">
        <v>4.2345176911516E-2</v>
      </c>
      <c r="U14" s="19">
        <v>0.15405722287538001</v>
      </c>
      <c r="V14" s="19"/>
      <c r="W14" s="19">
        <v>0.11496952290684501</v>
      </c>
      <c r="X14" s="19">
        <v>8.1728442622027206E-2</v>
      </c>
      <c r="Y14" s="19"/>
      <c r="Z14" s="19">
        <v>9.9633754883828904E-2</v>
      </c>
      <c r="AA14" s="19">
        <v>0.120531519768188</v>
      </c>
      <c r="AB14" s="19"/>
      <c r="AC14" s="19">
        <v>0.101580629651963</v>
      </c>
      <c r="AD14" s="19">
        <v>0.12982033372667101</v>
      </c>
      <c r="AE14" s="19">
        <v>0</v>
      </c>
      <c r="AF14" s="19"/>
      <c r="AG14" s="19">
        <v>8.2448807851801295E-2</v>
      </c>
      <c r="AH14" s="19">
        <v>0.12958653564839501</v>
      </c>
      <c r="AI14" s="19"/>
      <c r="AJ14" s="19">
        <v>6.2617769209788399E-2</v>
      </c>
      <c r="AK14" s="19">
        <v>0.13093733122925499</v>
      </c>
      <c r="AL14" s="19"/>
      <c r="AM14" s="19">
        <v>0.11357637022943699</v>
      </c>
      <c r="AN14" s="19">
        <v>0.17296058558425501</v>
      </c>
      <c r="AO14" s="19">
        <v>2.31095850335531E-2</v>
      </c>
      <c r="AP14" s="19"/>
      <c r="AQ14" s="19">
        <v>0.13013032631882501</v>
      </c>
      <c r="AR14" s="19">
        <v>3.6827677510727498E-2</v>
      </c>
      <c r="AS14" s="19">
        <v>6.74064209041048E-2</v>
      </c>
      <c r="AT14" s="19">
        <v>1.83736853759075E-2</v>
      </c>
      <c r="AU14" s="19">
        <v>0.232101473229886</v>
      </c>
      <c r="AV14" s="19"/>
      <c r="AW14" s="19">
        <v>9.41304054424911E-2</v>
      </c>
      <c r="AX14" s="19">
        <v>9.3089786538865502E-2</v>
      </c>
      <c r="AY14" s="19">
        <v>0.127626374774121</v>
      </c>
      <c r="AZ14" s="19">
        <v>0.13520477277097401</v>
      </c>
      <c r="BA14" s="19">
        <v>0.123732787720283</v>
      </c>
      <c r="BB14" s="19"/>
      <c r="BC14" s="19">
        <v>8.7211556360843906E-2</v>
      </c>
      <c r="BD14" s="19">
        <v>0.106007317175685</v>
      </c>
      <c r="BE14" s="19">
        <v>0.172271266577294</v>
      </c>
      <c r="BF14" s="19"/>
      <c r="BG14" s="19">
        <v>9.8004181445778396E-2</v>
      </c>
      <c r="BH14" s="19">
        <v>0.114659282802285</v>
      </c>
      <c r="BI14" s="19">
        <v>0.14725920639336801</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28.8" x14ac:dyDescent="0.3">
      <c r="B9" s="18" t="s">
        <v>383</v>
      </c>
      <c r="C9" s="17">
        <v>7.91922695689979E-2</v>
      </c>
      <c r="D9" s="17">
        <v>8.7860353311118397E-2</v>
      </c>
      <c r="E9" s="17">
        <v>7.2450256049346504E-2</v>
      </c>
      <c r="F9" s="17"/>
      <c r="G9" s="17">
        <v>8.9843051219092598E-2</v>
      </c>
      <c r="H9" s="17">
        <v>6.98704693856185E-2</v>
      </c>
      <c r="I9" s="17"/>
      <c r="J9" s="17">
        <v>0.128380260869882</v>
      </c>
      <c r="K9" s="17">
        <v>4.6490503734765903E-2</v>
      </c>
      <c r="L9" s="17">
        <v>5.8361950277305299E-2</v>
      </c>
      <c r="M9" s="17">
        <v>7.1498898292252297E-2</v>
      </c>
      <c r="N9" s="17">
        <v>7.9939813150930003E-2</v>
      </c>
      <c r="O9" s="17">
        <v>9.91509347359633E-2</v>
      </c>
      <c r="P9" s="17">
        <v>7.5639360565165903E-2</v>
      </c>
      <c r="Q9" s="17">
        <v>8.1067412183020396E-2</v>
      </c>
      <c r="R9" s="17">
        <v>7.9189018950652598E-2</v>
      </c>
      <c r="S9" s="17"/>
      <c r="T9" s="17">
        <v>9.1203390494364101E-2</v>
      </c>
      <c r="U9" s="17">
        <v>7.1323777228966101E-2</v>
      </c>
      <c r="V9" s="17"/>
      <c r="W9" s="17">
        <v>7.06430278212858E-2</v>
      </c>
      <c r="X9" s="17">
        <v>0.126053714060505</v>
      </c>
      <c r="Y9" s="17"/>
      <c r="Z9" s="17">
        <v>7.6194165019706606E-2</v>
      </c>
      <c r="AA9" s="17">
        <v>8.4330533013767597E-2</v>
      </c>
      <c r="AB9" s="17"/>
      <c r="AC9" s="17">
        <v>9.3162652817331201E-2</v>
      </c>
      <c r="AD9" s="17">
        <v>4.5400990404592202E-2</v>
      </c>
      <c r="AE9" s="17">
        <v>0</v>
      </c>
      <c r="AF9" s="17"/>
      <c r="AG9" s="17">
        <v>0.114014365904057</v>
      </c>
      <c r="AH9" s="17">
        <v>5.1392678001211098E-2</v>
      </c>
      <c r="AI9" s="17"/>
      <c r="AJ9" s="17">
        <v>0.151902000268372</v>
      </c>
      <c r="AK9" s="17">
        <v>4.2659234398588999E-2</v>
      </c>
      <c r="AL9" s="17"/>
      <c r="AM9" s="17">
        <v>8.2044864008923593E-2</v>
      </c>
      <c r="AN9" s="17">
        <v>0</v>
      </c>
      <c r="AO9" s="17">
        <v>6.7379593872029006E-2</v>
      </c>
      <c r="AP9" s="17"/>
      <c r="AQ9" s="17">
        <v>4.2695858966843803E-2</v>
      </c>
      <c r="AR9" s="17">
        <v>2.0675893674085202E-2</v>
      </c>
      <c r="AS9" s="17">
        <v>0.18693231052113299</v>
      </c>
      <c r="AT9" s="17">
        <v>8.3503121115066095E-2</v>
      </c>
      <c r="AU9" s="17">
        <v>7.4002097347348403E-2</v>
      </c>
      <c r="AV9" s="17"/>
      <c r="AW9" s="17">
        <v>5.2046470034024898E-2</v>
      </c>
      <c r="AX9" s="17">
        <v>6.7844788566155501E-2</v>
      </c>
      <c r="AY9" s="17">
        <v>9.3114053525204493E-2</v>
      </c>
      <c r="AZ9" s="17">
        <v>0.106794588335653</v>
      </c>
      <c r="BA9" s="17">
        <v>0.100708045345047</v>
      </c>
      <c r="BB9" s="17"/>
      <c r="BC9" s="17">
        <v>8.6775988818257696E-2</v>
      </c>
      <c r="BD9" s="17">
        <v>7.2222675836733294E-2</v>
      </c>
      <c r="BE9" s="17">
        <v>5.2773578136460698E-2</v>
      </c>
      <c r="BF9" s="17"/>
      <c r="BG9" s="17">
        <v>7.4123105171452902E-2</v>
      </c>
      <c r="BH9" s="17">
        <v>9.3118889290606202E-2</v>
      </c>
      <c r="BI9" s="17">
        <v>9.0564980988241298E-2</v>
      </c>
    </row>
    <row r="10" spans="2:61" ht="43.2" x14ac:dyDescent="0.3">
      <c r="B10" s="18" t="s">
        <v>384</v>
      </c>
      <c r="C10" s="17">
        <v>0.19675498559924001</v>
      </c>
      <c r="D10" s="17">
        <v>0.211940704228989</v>
      </c>
      <c r="E10" s="17">
        <v>0.18360469707430099</v>
      </c>
      <c r="F10" s="17"/>
      <c r="G10" s="17">
        <v>0.22824843507327999</v>
      </c>
      <c r="H10" s="17">
        <v>0.17143537925482899</v>
      </c>
      <c r="I10" s="17"/>
      <c r="J10" s="17">
        <v>0.27504119948577899</v>
      </c>
      <c r="K10" s="17">
        <v>0.17574215142868099</v>
      </c>
      <c r="L10" s="17">
        <v>0.22776445202961301</v>
      </c>
      <c r="M10" s="17">
        <v>0.19063221015387199</v>
      </c>
      <c r="N10" s="17">
        <v>0.14288025837343399</v>
      </c>
      <c r="O10" s="17">
        <v>0.23245378779248099</v>
      </c>
      <c r="P10" s="17">
        <v>0.165932885543986</v>
      </c>
      <c r="Q10" s="17">
        <v>0.22001128428875</v>
      </c>
      <c r="R10" s="17">
        <v>0.150326816162559</v>
      </c>
      <c r="S10" s="17"/>
      <c r="T10" s="17">
        <v>0.23875330173963899</v>
      </c>
      <c r="U10" s="17">
        <v>0.16924186414302</v>
      </c>
      <c r="V10" s="17"/>
      <c r="W10" s="17">
        <v>0.19115667380795701</v>
      </c>
      <c r="X10" s="17">
        <v>0.227441330072255</v>
      </c>
      <c r="Y10" s="17"/>
      <c r="Z10" s="17">
        <v>0.21821470664064499</v>
      </c>
      <c r="AA10" s="17">
        <v>0.16510373774470599</v>
      </c>
      <c r="AB10" s="17"/>
      <c r="AC10" s="17">
        <v>0.19381107524448801</v>
      </c>
      <c r="AD10" s="17">
        <v>0.20387565615380801</v>
      </c>
      <c r="AE10" s="17">
        <v>0</v>
      </c>
      <c r="AF10" s="17"/>
      <c r="AG10" s="17">
        <v>0.23260831183018599</v>
      </c>
      <c r="AH10" s="17">
        <v>0.169620876136854</v>
      </c>
      <c r="AI10" s="17"/>
      <c r="AJ10" s="17">
        <v>0.25660914554758901</v>
      </c>
      <c r="AK10" s="17">
        <v>0.16988987646370499</v>
      </c>
      <c r="AL10" s="17"/>
      <c r="AM10" s="17">
        <v>0.19241402388517601</v>
      </c>
      <c r="AN10" s="17">
        <v>0.23951320972679199</v>
      </c>
      <c r="AO10" s="17">
        <v>0.253433853277438</v>
      </c>
      <c r="AP10" s="17"/>
      <c r="AQ10" s="17">
        <v>0.16696134217088199</v>
      </c>
      <c r="AR10" s="17">
        <v>0.27017044108067401</v>
      </c>
      <c r="AS10" s="17">
        <v>0.2653059515499</v>
      </c>
      <c r="AT10" s="17">
        <v>0.24765587790809401</v>
      </c>
      <c r="AU10" s="17">
        <v>0.12843224273610099</v>
      </c>
      <c r="AV10" s="17"/>
      <c r="AW10" s="17">
        <v>0.18580316603635</v>
      </c>
      <c r="AX10" s="17">
        <v>0.19466346890953001</v>
      </c>
      <c r="AY10" s="17">
        <v>0.22703437687005801</v>
      </c>
      <c r="AZ10" s="17">
        <v>0.18894013220915501</v>
      </c>
      <c r="BA10" s="17">
        <v>0.166940378996664</v>
      </c>
      <c r="BB10" s="17"/>
      <c r="BC10" s="17">
        <v>0.19480378793734299</v>
      </c>
      <c r="BD10" s="17">
        <v>0.20789900282132601</v>
      </c>
      <c r="BE10" s="17">
        <v>0.15064778916927599</v>
      </c>
      <c r="BF10" s="17"/>
      <c r="BG10" s="17">
        <v>0.200537300812551</v>
      </c>
      <c r="BH10" s="17">
        <v>0.210834666007784</v>
      </c>
      <c r="BI10" s="17">
        <v>0.179248510999163</v>
      </c>
    </row>
    <row r="11" spans="2:61" ht="28.8" x14ac:dyDescent="0.3">
      <c r="B11" s="18" t="s">
        <v>385</v>
      </c>
      <c r="C11" s="17">
        <v>0.36563782475112999</v>
      </c>
      <c r="D11" s="17">
        <v>0.422174225013906</v>
      </c>
      <c r="E11" s="17">
        <v>0.321206894379444</v>
      </c>
      <c r="F11" s="17"/>
      <c r="G11" s="17">
        <v>0.41822349507237599</v>
      </c>
      <c r="H11" s="17">
        <v>0.323854225575743</v>
      </c>
      <c r="I11" s="17"/>
      <c r="J11" s="17">
        <v>0.369357824153069</v>
      </c>
      <c r="K11" s="17">
        <v>0.34427655770946097</v>
      </c>
      <c r="L11" s="17">
        <v>0.40878523121310201</v>
      </c>
      <c r="M11" s="17">
        <v>0.39956697437487998</v>
      </c>
      <c r="N11" s="17">
        <v>0.35629469860234703</v>
      </c>
      <c r="O11" s="17">
        <v>0.349711472644884</v>
      </c>
      <c r="P11" s="17">
        <v>0.38050033957343998</v>
      </c>
      <c r="Q11" s="17">
        <v>0.31855282538924201</v>
      </c>
      <c r="R11" s="17">
        <v>0.35986244190811101</v>
      </c>
      <c r="S11" s="17"/>
      <c r="T11" s="17">
        <v>0.40206917483006799</v>
      </c>
      <c r="U11" s="17">
        <v>0.34177162601627697</v>
      </c>
      <c r="V11" s="17"/>
      <c r="W11" s="17">
        <v>0.36846492980905698</v>
      </c>
      <c r="X11" s="17">
        <v>0.35014145318353901</v>
      </c>
      <c r="Y11" s="17"/>
      <c r="Z11" s="17">
        <v>0.35759810322726099</v>
      </c>
      <c r="AA11" s="17">
        <v>0.37914254071192499</v>
      </c>
      <c r="AB11" s="17"/>
      <c r="AC11" s="17">
        <v>0.36505909260424402</v>
      </c>
      <c r="AD11" s="17">
        <v>0.36703765030989999</v>
      </c>
      <c r="AE11" s="17">
        <v>0</v>
      </c>
      <c r="AF11" s="17"/>
      <c r="AG11" s="17">
        <v>0.366462113588433</v>
      </c>
      <c r="AH11" s="17">
        <v>0.36586698271190998</v>
      </c>
      <c r="AI11" s="17"/>
      <c r="AJ11" s="17">
        <v>0.37758480907243003</v>
      </c>
      <c r="AK11" s="17">
        <v>0.362114015634033</v>
      </c>
      <c r="AL11" s="17"/>
      <c r="AM11" s="17">
        <v>0.36316662555495299</v>
      </c>
      <c r="AN11" s="17">
        <v>0.36035885586112398</v>
      </c>
      <c r="AO11" s="17">
        <v>0.43656414115758002</v>
      </c>
      <c r="AP11" s="17"/>
      <c r="AQ11" s="17">
        <v>0.36835703208925502</v>
      </c>
      <c r="AR11" s="17">
        <v>0.38111398737038799</v>
      </c>
      <c r="AS11" s="17">
        <v>0.34507780019502998</v>
      </c>
      <c r="AT11" s="17">
        <v>0.45570720822569499</v>
      </c>
      <c r="AU11" s="17">
        <v>0.27468480586062299</v>
      </c>
      <c r="AV11" s="17"/>
      <c r="AW11" s="17">
        <v>0.372522152300722</v>
      </c>
      <c r="AX11" s="17">
        <v>0.34327568025284899</v>
      </c>
      <c r="AY11" s="17">
        <v>0.35092615525543103</v>
      </c>
      <c r="AZ11" s="17">
        <v>0.41680316037837001</v>
      </c>
      <c r="BA11" s="17">
        <v>0.38830228776384501</v>
      </c>
      <c r="BB11" s="17"/>
      <c r="BC11" s="17">
        <v>0.36149395385556998</v>
      </c>
      <c r="BD11" s="17">
        <v>0.37043620252122</v>
      </c>
      <c r="BE11" s="17">
        <v>0.37870478821978798</v>
      </c>
      <c r="BF11" s="17"/>
      <c r="BG11" s="17">
        <v>0.38356553980601299</v>
      </c>
      <c r="BH11" s="17">
        <v>0.274890547221323</v>
      </c>
      <c r="BI11" s="17">
        <v>0.34399132429082402</v>
      </c>
    </row>
    <row r="12" spans="2:61" ht="28.8" x14ac:dyDescent="0.3">
      <c r="B12" s="18" t="s">
        <v>386</v>
      </c>
      <c r="C12" s="17">
        <v>0.30987252551189698</v>
      </c>
      <c r="D12" s="17">
        <v>0.23546940490287399</v>
      </c>
      <c r="E12" s="17">
        <v>0.36922627880853598</v>
      </c>
      <c r="F12" s="17"/>
      <c r="G12" s="17">
        <v>0.24203737961101701</v>
      </c>
      <c r="H12" s="17">
        <v>0.36413792201629902</v>
      </c>
      <c r="I12" s="17"/>
      <c r="J12" s="17">
        <v>0.20157230201250001</v>
      </c>
      <c r="K12" s="17">
        <v>0.36394229054210703</v>
      </c>
      <c r="L12" s="17">
        <v>0.23279550401094301</v>
      </c>
      <c r="M12" s="17">
        <v>0.31525903232844898</v>
      </c>
      <c r="N12" s="17">
        <v>0.342405741287579</v>
      </c>
      <c r="O12" s="17">
        <v>0.28104638072454302</v>
      </c>
      <c r="P12" s="17">
        <v>0.35444618155012703</v>
      </c>
      <c r="Q12" s="17">
        <v>0.36680946719269603</v>
      </c>
      <c r="R12" s="17">
        <v>0.34702292621809999</v>
      </c>
      <c r="S12" s="17"/>
      <c r="T12" s="17">
        <v>0.23986074845923999</v>
      </c>
      <c r="U12" s="17">
        <v>0.355737281588695</v>
      </c>
      <c r="V12" s="17"/>
      <c r="W12" s="17">
        <v>0.32344684624861803</v>
      </c>
      <c r="X12" s="17">
        <v>0.23546683007300001</v>
      </c>
      <c r="Y12" s="17"/>
      <c r="Z12" s="17">
        <v>0.30812441312739502</v>
      </c>
      <c r="AA12" s="17">
        <v>0.31160379894761198</v>
      </c>
      <c r="AB12" s="17"/>
      <c r="AC12" s="17">
        <v>0.29848583690991298</v>
      </c>
      <c r="AD12" s="17">
        <v>0.33741441655871002</v>
      </c>
      <c r="AE12" s="17">
        <v>0</v>
      </c>
      <c r="AF12" s="17"/>
      <c r="AG12" s="17">
        <v>0.26055171559706503</v>
      </c>
      <c r="AH12" s="17">
        <v>0.34831940214962498</v>
      </c>
      <c r="AI12" s="17"/>
      <c r="AJ12" s="17">
        <v>0.18486336118805299</v>
      </c>
      <c r="AK12" s="17">
        <v>0.37195585453436603</v>
      </c>
      <c r="AL12" s="17"/>
      <c r="AM12" s="17">
        <v>0.32527666996405002</v>
      </c>
      <c r="AN12" s="17">
        <v>0.34335088166114103</v>
      </c>
      <c r="AO12" s="17">
        <v>0.227315452539986</v>
      </c>
      <c r="AP12" s="17"/>
      <c r="AQ12" s="17">
        <v>0.38323559918593098</v>
      </c>
      <c r="AR12" s="17">
        <v>0.30016246330625201</v>
      </c>
      <c r="AS12" s="17">
        <v>0.17186855491250899</v>
      </c>
      <c r="AT12" s="17">
        <v>0.20216646525020801</v>
      </c>
      <c r="AU12" s="17">
        <v>0.28192721266954002</v>
      </c>
      <c r="AV12" s="17"/>
      <c r="AW12" s="17">
        <v>0.36350541922845903</v>
      </c>
      <c r="AX12" s="17">
        <v>0.35939987324882</v>
      </c>
      <c r="AY12" s="17">
        <v>0.25908651287119899</v>
      </c>
      <c r="AZ12" s="17">
        <v>0.22728924162772501</v>
      </c>
      <c r="BA12" s="17">
        <v>0.262611034097115</v>
      </c>
      <c r="BB12" s="17"/>
      <c r="BC12" s="17">
        <v>0.330501664561893</v>
      </c>
      <c r="BD12" s="17">
        <v>0.32576350713377</v>
      </c>
      <c r="BE12" s="17">
        <v>0.30410422979567903</v>
      </c>
      <c r="BF12" s="17"/>
      <c r="BG12" s="17">
        <v>0.30306530072378901</v>
      </c>
      <c r="BH12" s="17">
        <v>0.34124690704898197</v>
      </c>
      <c r="BI12" s="17">
        <v>0.31765189302956198</v>
      </c>
    </row>
    <row r="13" spans="2:61" x14ac:dyDescent="0.3">
      <c r="B13" s="18" t="s">
        <v>85</v>
      </c>
      <c r="C13" s="19">
        <v>4.8542394568734402E-2</v>
      </c>
      <c r="D13" s="19">
        <v>4.2555312543111498E-2</v>
      </c>
      <c r="E13" s="19">
        <v>5.3511873688372097E-2</v>
      </c>
      <c r="F13" s="19"/>
      <c r="G13" s="19">
        <v>2.1647639024233899E-2</v>
      </c>
      <c r="H13" s="19">
        <v>7.0702003767510097E-2</v>
      </c>
      <c r="I13" s="19"/>
      <c r="J13" s="19">
        <v>2.5648413478769502E-2</v>
      </c>
      <c r="K13" s="19">
        <v>6.9548496584984604E-2</v>
      </c>
      <c r="L13" s="19">
        <v>7.2292862469037003E-2</v>
      </c>
      <c r="M13" s="19">
        <v>2.3042884850547101E-2</v>
      </c>
      <c r="N13" s="19">
        <v>7.84794885857098E-2</v>
      </c>
      <c r="O13" s="19">
        <v>3.7637424102128399E-2</v>
      </c>
      <c r="P13" s="19">
        <v>2.3481232767280501E-2</v>
      </c>
      <c r="Q13" s="19">
        <v>1.3559010946290801E-2</v>
      </c>
      <c r="R13" s="19">
        <v>6.3598796760577794E-2</v>
      </c>
      <c r="S13" s="19"/>
      <c r="T13" s="19">
        <v>2.81133844766892E-2</v>
      </c>
      <c r="U13" s="19">
        <v>6.19254510230417E-2</v>
      </c>
      <c r="V13" s="19"/>
      <c r="W13" s="19">
        <v>4.6288522313081601E-2</v>
      </c>
      <c r="X13" s="19">
        <v>6.0896672610700697E-2</v>
      </c>
      <c r="Y13" s="19"/>
      <c r="Z13" s="19">
        <v>3.9868611984991302E-2</v>
      </c>
      <c r="AA13" s="19">
        <v>5.9819389581989603E-2</v>
      </c>
      <c r="AB13" s="19"/>
      <c r="AC13" s="19">
        <v>4.9481342424024202E-2</v>
      </c>
      <c r="AD13" s="19">
        <v>4.6271286572988901E-2</v>
      </c>
      <c r="AE13" s="19">
        <v>0</v>
      </c>
      <c r="AF13" s="19"/>
      <c r="AG13" s="19">
        <v>2.6363493080258999E-2</v>
      </c>
      <c r="AH13" s="19">
        <v>6.48000610003997E-2</v>
      </c>
      <c r="AI13" s="19"/>
      <c r="AJ13" s="19">
        <v>2.90406839235566E-2</v>
      </c>
      <c r="AK13" s="19">
        <v>5.3381018969306603E-2</v>
      </c>
      <c r="AL13" s="19"/>
      <c r="AM13" s="19">
        <v>3.70978165868978E-2</v>
      </c>
      <c r="AN13" s="19">
        <v>5.6777052750943302E-2</v>
      </c>
      <c r="AO13" s="19">
        <v>1.5306959152967099E-2</v>
      </c>
      <c r="AP13" s="19"/>
      <c r="AQ13" s="19">
        <v>3.8750167587088699E-2</v>
      </c>
      <c r="AR13" s="19">
        <v>2.7877214568600199E-2</v>
      </c>
      <c r="AS13" s="19">
        <v>3.0815382821428199E-2</v>
      </c>
      <c r="AT13" s="19">
        <v>1.09673275009375E-2</v>
      </c>
      <c r="AU13" s="19">
        <v>0.240953641386389</v>
      </c>
      <c r="AV13" s="19"/>
      <c r="AW13" s="19">
        <v>2.6122792400444701E-2</v>
      </c>
      <c r="AX13" s="19">
        <v>3.48161890226453E-2</v>
      </c>
      <c r="AY13" s="19">
        <v>6.9838901478107299E-2</v>
      </c>
      <c r="AZ13" s="19">
        <v>6.0172877449097099E-2</v>
      </c>
      <c r="BA13" s="19">
        <v>8.1438253797328997E-2</v>
      </c>
      <c r="BB13" s="19"/>
      <c r="BC13" s="19">
        <v>2.6424604826936999E-2</v>
      </c>
      <c r="BD13" s="19">
        <v>2.3678611686951199E-2</v>
      </c>
      <c r="BE13" s="19">
        <v>0.113769614678796</v>
      </c>
      <c r="BF13" s="19"/>
      <c r="BG13" s="19">
        <v>3.8708753486193799E-2</v>
      </c>
      <c r="BH13" s="19">
        <v>7.9908990431304699E-2</v>
      </c>
      <c r="BI13" s="19">
        <v>6.8543290692210296E-2</v>
      </c>
    </row>
    <row r="14" spans="2:61" x14ac:dyDescent="0.3">
      <c r="B14" s="16" t="s">
        <v>416</v>
      </c>
    </row>
    <row r="15" spans="2:61" x14ac:dyDescent="0.3">
      <c r="B15" t="s">
        <v>81</v>
      </c>
    </row>
    <row r="16" spans="2:61" x14ac:dyDescent="0.3">
      <c r="B16" t="s">
        <v>82</v>
      </c>
    </row>
    <row r="18" spans="2:2" x14ac:dyDescent="0.3">
      <c r="B18"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I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x14ac:dyDescent="0.3">
      <c r="B9" s="18" t="s">
        <v>301</v>
      </c>
      <c r="C9" s="17">
        <v>0.33843683140205399</v>
      </c>
      <c r="D9" s="17">
        <v>0.334135528705921</v>
      </c>
      <c r="E9" s="17">
        <v>0.34292662270149998</v>
      </c>
      <c r="F9" s="17"/>
      <c r="G9" s="17">
        <v>0.39785295979910901</v>
      </c>
      <c r="H9" s="17">
        <v>0.28996823846497699</v>
      </c>
      <c r="I9" s="17"/>
      <c r="J9" s="17">
        <v>0.41651730826995298</v>
      </c>
      <c r="K9" s="17">
        <v>0.36785203197696398</v>
      </c>
      <c r="L9" s="17">
        <v>0.224904383563482</v>
      </c>
      <c r="M9" s="17">
        <v>0.351462019038357</v>
      </c>
      <c r="N9" s="17">
        <v>0.35213375953993498</v>
      </c>
      <c r="O9" s="17">
        <v>0.36046022428489399</v>
      </c>
      <c r="P9" s="17">
        <v>0.29950221893708601</v>
      </c>
      <c r="Q9" s="17">
        <v>0.41881091675545401</v>
      </c>
      <c r="R9" s="17">
        <v>0.26520180547796401</v>
      </c>
      <c r="S9" s="17"/>
      <c r="T9" s="17">
        <v>0.392300810825084</v>
      </c>
      <c r="U9" s="17">
        <v>0.30315050699259299</v>
      </c>
      <c r="V9" s="17"/>
      <c r="W9" s="17">
        <v>0.33600108805342699</v>
      </c>
      <c r="X9" s="17">
        <v>0.35178800979840802</v>
      </c>
      <c r="Y9" s="17"/>
      <c r="Z9" s="17">
        <v>0.33723104002431697</v>
      </c>
      <c r="AA9" s="17">
        <v>0.33752072688692403</v>
      </c>
      <c r="AB9" s="17"/>
      <c r="AC9" s="17">
        <v>0.33236300022191601</v>
      </c>
      <c r="AD9" s="17">
        <v>0.35312809085837699</v>
      </c>
      <c r="AE9" s="17">
        <v>0</v>
      </c>
      <c r="AF9" s="17"/>
      <c r="AG9" s="17">
        <v>0.33846532200984297</v>
      </c>
      <c r="AH9" s="17">
        <v>0.34291626203640102</v>
      </c>
      <c r="AI9" s="17"/>
      <c r="AJ9" s="17">
        <v>0.34499544979157998</v>
      </c>
      <c r="AK9" s="17">
        <v>0.33463150956689602</v>
      </c>
      <c r="AL9" s="17"/>
      <c r="AM9" s="17">
        <v>0.34125864421020502</v>
      </c>
      <c r="AN9" s="17">
        <v>0.160925872422823</v>
      </c>
      <c r="AO9" s="17">
        <v>0.33528670457179899</v>
      </c>
      <c r="AP9" s="17"/>
      <c r="AQ9" s="17">
        <v>0.33280092558785801</v>
      </c>
      <c r="AR9" s="17">
        <v>0.367574387738828</v>
      </c>
      <c r="AS9" s="17">
        <v>0.36026997787494303</v>
      </c>
      <c r="AT9" s="17">
        <v>0.32414002161195399</v>
      </c>
      <c r="AU9" s="17">
        <v>0.32462710230898001</v>
      </c>
      <c r="AV9" s="17"/>
      <c r="AW9" s="17">
        <v>0.34404266537141098</v>
      </c>
      <c r="AX9" s="17">
        <v>0.33575021266952998</v>
      </c>
      <c r="AY9" s="17">
        <v>0.29589055596873598</v>
      </c>
      <c r="AZ9" s="17">
        <v>0.37930909001046198</v>
      </c>
      <c r="BA9" s="17">
        <v>0.369560563798978</v>
      </c>
      <c r="BB9" s="17"/>
      <c r="BC9" s="17">
        <v>0.35369039389656998</v>
      </c>
      <c r="BD9" s="17">
        <v>0.35614664659161599</v>
      </c>
      <c r="BE9" s="17">
        <v>0.28261572620292302</v>
      </c>
      <c r="BF9" s="17"/>
      <c r="BG9" s="17">
        <v>0.36739149366917301</v>
      </c>
      <c r="BH9" s="17">
        <v>0.26866294036399901</v>
      </c>
      <c r="BI9" s="17">
        <v>0.27196494849527902</v>
      </c>
    </row>
    <row r="10" spans="2:61" ht="43.2" x14ac:dyDescent="0.3">
      <c r="B10" s="18" t="s">
        <v>302</v>
      </c>
      <c r="C10" s="17">
        <v>0.33251963616990698</v>
      </c>
      <c r="D10" s="17">
        <v>0.32252286141553499</v>
      </c>
      <c r="E10" s="17">
        <v>0.341579051142608</v>
      </c>
      <c r="F10" s="17"/>
      <c r="G10" s="17">
        <v>0.410716248678405</v>
      </c>
      <c r="H10" s="17">
        <v>0.27004362223600398</v>
      </c>
      <c r="I10" s="17"/>
      <c r="J10" s="17">
        <v>0.45157244428898502</v>
      </c>
      <c r="K10" s="17">
        <v>0.34704315711761202</v>
      </c>
      <c r="L10" s="17">
        <v>0.284436252328433</v>
      </c>
      <c r="M10" s="17">
        <v>0.28617630824218698</v>
      </c>
      <c r="N10" s="17">
        <v>0.34246148474356802</v>
      </c>
      <c r="O10" s="17">
        <v>0.35544452880226202</v>
      </c>
      <c r="P10" s="17">
        <v>0.29765332025979502</v>
      </c>
      <c r="Q10" s="17">
        <v>0.36023752170571899</v>
      </c>
      <c r="R10" s="17">
        <v>0.25714344530861</v>
      </c>
      <c r="S10" s="17"/>
      <c r="T10" s="17">
        <v>0.405471192700747</v>
      </c>
      <c r="U10" s="17">
        <v>0.28472902883832601</v>
      </c>
      <c r="V10" s="17"/>
      <c r="W10" s="17">
        <v>0.32341593552821801</v>
      </c>
      <c r="X10" s="17">
        <v>0.38242026769690501</v>
      </c>
      <c r="Y10" s="17"/>
      <c r="Z10" s="17">
        <v>0.35078675438411799</v>
      </c>
      <c r="AA10" s="17">
        <v>0.30313803417225599</v>
      </c>
      <c r="AB10" s="17"/>
      <c r="AC10" s="17">
        <v>0.31627337904820502</v>
      </c>
      <c r="AD10" s="17">
        <v>0.371815752820224</v>
      </c>
      <c r="AE10" s="17">
        <v>0</v>
      </c>
      <c r="AF10" s="17"/>
      <c r="AG10" s="17">
        <v>0.32693363076695597</v>
      </c>
      <c r="AH10" s="17">
        <v>0.34075696382401</v>
      </c>
      <c r="AI10" s="17"/>
      <c r="AJ10" s="17">
        <v>0.39162332758385199</v>
      </c>
      <c r="AK10" s="17">
        <v>0.30447079094944302</v>
      </c>
      <c r="AL10" s="17"/>
      <c r="AM10" s="17">
        <v>0.323963223174844</v>
      </c>
      <c r="AN10" s="17">
        <v>0.29151773515250601</v>
      </c>
      <c r="AO10" s="17">
        <v>0.43787053496531098</v>
      </c>
      <c r="AP10" s="17"/>
      <c r="AQ10" s="17">
        <v>0.30698235694364701</v>
      </c>
      <c r="AR10" s="17">
        <v>0.38224618402913102</v>
      </c>
      <c r="AS10" s="17">
        <v>0.37318824160852598</v>
      </c>
      <c r="AT10" s="17">
        <v>0.457073740148082</v>
      </c>
      <c r="AU10" s="17">
        <v>0.22350635372665101</v>
      </c>
      <c r="AV10" s="17"/>
      <c r="AW10" s="17">
        <v>0.42826289637954601</v>
      </c>
      <c r="AX10" s="17">
        <v>0.343098822771427</v>
      </c>
      <c r="AY10" s="17">
        <v>0.29452084324829803</v>
      </c>
      <c r="AZ10" s="17">
        <v>0.307476378285232</v>
      </c>
      <c r="BA10" s="17">
        <v>0.218270528476846</v>
      </c>
      <c r="BB10" s="17"/>
      <c r="BC10" s="17">
        <v>0.37835630756566702</v>
      </c>
      <c r="BD10" s="17">
        <v>0.33801095374929901</v>
      </c>
      <c r="BE10" s="17">
        <v>0.24883704155192601</v>
      </c>
      <c r="BF10" s="17"/>
      <c r="BG10" s="17">
        <v>0.35722514461638999</v>
      </c>
      <c r="BH10" s="17">
        <v>0.30148368727295399</v>
      </c>
      <c r="BI10" s="17">
        <v>0.26452514828445101</v>
      </c>
    </row>
    <row r="11" spans="2:61" ht="28.8" x14ac:dyDescent="0.3">
      <c r="B11" s="18" t="s">
        <v>303</v>
      </c>
      <c r="C11" s="17">
        <v>0.30328100366567001</v>
      </c>
      <c r="D11" s="17">
        <v>0.29499966414739798</v>
      </c>
      <c r="E11" s="17">
        <v>0.31087011104128198</v>
      </c>
      <c r="F11" s="17"/>
      <c r="G11" s="17">
        <v>0.329512917895183</v>
      </c>
      <c r="H11" s="17">
        <v>0.28272486784747503</v>
      </c>
      <c r="I11" s="17"/>
      <c r="J11" s="17">
        <v>0.40101411881645299</v>
      </c>
      <c r="K11" s="17">
        <v>0.25494131873879999</v>
      </c>
      <c r="L11" s="17">
        <v>0.28486460790083401</v>
      </c>
      <c r="M11" s="17">
        <v>0.28880566958121701</v>
      </c>
      <c r="N11" s="17">
        <v>0.279606048304188</v>
      </c>
      <c r="O11" s="17">
        <v>0.328508778602012</v>
      </c>
      <c r="P11" s="17">
        <v>0.35064202701384001</v>
      </c>
      <c r="Q11" s="17">
        <v>0.29577699310126798</v>
      </c>
      <c r="R11" s="17">
        <v>0.26491658927753697</v>
      </c>
      <c r="S11" s="17"/>
      <c r="T11" s="17">
        <v>0.35150211731029701</v>
      </c>
      <c r="U11" s="17">
        <v>0.27169132392651701</v>
      </c>
      <c r="V11" s="17"/>
      <c r="W11" s="17">
        <v>0.29371000059207703</v>
      </c>
      <c r="X11" s="17">
        <v>0.35574308656106202</v>
      </c>
      <c r="Y11" s="17"/>
      <c r="Z11" s="17">
        <v>0.29348605533244898</v>
      </c>
      <c r="AA11" s="17">
        <v>0.31853412333055803</v>
      </c>
      <c r="AB11" s="17"/>
      <c r="AC11" s="17">
        <v>0.292742619164784</v>
      </c>
      <c r="AD11" s="17">
        <v>0.32877103398776197</v>
      </c>
      <c r="AE11" s="17">
        <v>0</v>
      </c>
      <c r="AF11" s="17"/>
      <c r="AG11" s="17">
        <v>0.32199765584244699</v>
      </c>
      <c r="AH11" s="17">
        <v>0.294481765132247</v>
      </c>
      <c r="AI11" s="17"/>
      <c r="AJ11" s="17">
        <v>0.31984049780771401</v>
      </c>
      <c r="AK11" s="17">
        <v>0.29267567169962</v>
      </c>
      <c r="AL11" s="17"/>
      <c r="AM11" s="17">
        <v>0.30865505547425798</v>
      </c>
      <c r="AN11" s="17">
        <v>0.24047869978893199</v>
      </c>
      <c r="AO11" s="17">
        <v>0.29600606938614599</v>
      </c>
      <c r="AP11" s="17"/>
      <c r="AQ11" s="17">
        <v>0.29378602305516199</v>
      </c>
      <c r="AR11" s="17">
        <v>0.34213172640147099</v>
      </c>
      <c r="AS11" s="17">
        <v>0.34235133473891599</v>
      </c>
      <c r="AT11" s="17">
        <v>0.28008210010025297</v>
      </c>
      <c r="AU11" s="17">
        <v>0.27682920939179001</v>
      </c>
      <c r="AV11" s="17"/>
      <c r="AW11" s="17">
        <v>0.32288853623184</v>
      </c>
      <c r="AX11" s="17">
        <v>0.31089145412646002</v>
      </c>
      <c r="AY11" s="17">
        <v>0.31023485140339002</v>
      </c>
      <c r="AZ11" s="17">
        <v>0.27513494701066399</v>
      </c>
      <c r="BA11" s="17">
        <v>0.26195701741121102</v>
      </c>
      <c r="BB11" s="17"/>
      <c r="BC11" s="17">
        <v>0.34604201392027001</v>
      </c>
      <c r="BD11" s="17">
        <v>0.30921575791254802</v>
      </c>
      <c r="BE11" s="17">
        <v>0.23721314736609</v>
      </c>
      <c r="BF11" s="17"/>
      <c r="BG11" s="17">
        <v>0.29773556740527402</v>
      </c>
      <c r="BH11" s="17">
        <v>0.35191241244709098</v>
      </c>
      <c r="BI11" s="17">
        <v>0.30300879593852098</v>
      </c>
    </row>
    <row r="12" spans="2:61" ht="28.8" x14ac:dyDescent="0.3">
      <c r="B12" s="18" t="s">
        <v>304</v>
      </c>
      <c r="C12" s="17">
        <v>0.25368860259894999</v>
      </c>
      <c r="D12" s="17">
        <v>0.32630369808320298</v>
      </c>
      <c r="E12" s="17">
        <v>0.19596759738781699</v>
      </c>
      <c r="F12" s="17"/>
      <c r="G12" s="17">
        <v>0.36804279299628301</v>
      </c>
      <c r="H12" s="17">
        <v>0.159826520294235</v>
      </c>
      <c r="I12" s="17"/>
      <c r="J12" s="17">
        <v>0.43006080454493201</v>
      </c>
      <c r="K12" s="17">
        <v>0.233656607978109</v>
      </c>
      <c r="L12" s="17">
        <v>0.21886842918690499</v>
      </c>
      <c r="M12" s="17">
        <v>0.28997567733511198</v>
      </c>
      <c r="N12" s="17">
        <v>0.23285165636157301</v>
      </c>
      <c r="O12" s="17">
        <v>0.22605913811404199</v>
      </c>
      <c r="P12" s="17">
        <v>0.24655231241456699</v>
      </c>
      <c r="Q12" s="17">
        <v>0.17177871734114999</v>
      </c>
      <c r="R12" s="17">
        <v>0.18267138334135999</v>
      </c>
      <c r="S12" s="17"/>
      <c r="T12" s="17">
        <v>0.37475954423256902</v>
      </c>
      <c r="U12" s="17">
        <v>0.17437495795545299</v>
      </c>
      <c r="V12" s="17"/>
      <c r="W12" s="17">
        <v>0.233454663331116</v>
      </c>
      <c r="X12" s="17">
        <v>0.36459804343887597</v>
      </c>
      <c r="Y12" s="17"/>
      <c r="Z12" s="17">
        <v>0.25921447484243298</v>
      </c>
      <c r="AA12" s="17">
        <v>0.24602378062834601</v>
      </c>
      <c r="AB12" s="17"/>
      <c r="AC12" s="17">
        <v>0.24278885817189699</v>
      </c>
      <c r="AD12" s="17">
        <v>0.28005268296869601</v>
      </c>
      <c r="AE12" s="17">
        <v>0</v>
      </c>
      <c r="AF12" s="17"/>
      <c r="AG12" s="17">
        <v>0.29039667301693201</v>
      </c>
      <c r="AH12" s="17">
        <v>0.22304896973764199</v>
      </c>
      <c r="AI12" s="17"/>
      <c r="AJ12" s="17">
        <v>0.34673575128837703</v>
      </c>
      <c r="AK12" s="17">
        <v>0.20924481481195401</v>
      </c>
      <c r="AL12" s="17"/>
      <c r="AM12" s="17">
        <v>0.233962770574274</v>
      </c>
      <c r="AN12" s="17">
        <v>0.160925872422823</v>
      </c>
      <c r="AO12" s="17">
        <v>0.42005151135338098</v>
      </c>
      <c r="AP12" s="17"/>
      <c r="AQ12" s="17">
        <v>0.20300387620462801</v>
      </c>
      <c r="AR12" s="17">
        <v>0.39724682424518698</v>
      </c>
      <c r="AS12" s="17">
        <v>0.31908981835633099</v>
      </c>
      <c r="AT12" s="17">
        <v>0.42792437779221798</v>
      </c>
      <c r="AU12" s="17">
        <v>0.16129121347067599</v>
      </c>
      <c r="AV12" s="17"/>
      <c r="AW12" s="17">
        <v>0.33662887128694602</v>
      </c>
      <c r="AX12" s="17">
        <v>0.25752198190965198</v>
      </c>
      <c r="AY12" s="17">
        <v>0.21843559762562101</v>
      </c>
      <c r="AZ12" s="17">
        <v>0.223876541197152</v>
      </c>
      <c r="BA12" s="17">
        <v>0.19974295887767199</v>
      </c>
      <c r="BB12" s="17"/>
      <c r="BC12" s="17">
        <v>0.29919970195193002</v>
      </c>
      <c r="BD12" s="17">
        <v>0.23836254338058399</v>
      </c>
      <c r="BE12" s="17">
        <v>0.20878814661628101</v>
      </c>
      <c r="BF12" s="17"/>
      <c r="BG12" s="17">
        <v>0.28632725203620701</v>
      </c>
      <c r="BH12" s="17">
        <v>0.177199551452523</v>
      </c>
      <c r="BI12" s="17">
        <v>0.17750539488014699</v>
      </c>
    </row>
    <row r="13" spans="2:61" ht="43.2" x14ac:dyDescent="0.3">
      <c r="B13" s="18" t="s">
        <v>305</v>
      </c>
      <c r="C13" s="17">
        <v>0.165225042731134</v>
      </c>
      <c r="D13" s="17">
        <v>0.198518853282316</v>
      </c>
      <c r="E13" s="17">
        <v>0.138908288447159</v>
      </c>
      <c r="F13" s="17"/>
      <c r="G13" s="17">
        <v>0.19689773208240199</v>
      </c>
      <c r="H13" s="17">
        <v>0.140747992635264</v>
      </c>
      <c r="I13" s="17"/>
      <c r="J13" s="17">
        <v>0.22339987579577</v>
      </c>
      <c r="K13" s="17">
        <v>0.132552959696151</v>
      </c>
      <c r="L13" s="17">
        <v>0.158816328931115</v>
      </c>
      <c r="M13" s="17">
        <v>0.17726736699703499</v>
      </c>
      <c r="N13" s="17">
        <v>0.18705364949626399</v>
      </c>
      <c r="O13" s="17">
        <v>0.14430080601093201</v>
      </c>
      <c r="P13" s="17">
        <v>0.114657834852307</v>
      </c>
      <c r="Q13" s="17">
        <v>0.247129306181332</v>
      </c>
      <c r="R13" s="17">
        <v>0.14527860027133399</v>
      </c>
      <c r="S13" s="17"/>
      <c r="T13" s="17">
        <v>0.220642977572378</v>
      </c>
      <c r="U13" s="17">
        <v>0.12892072121874301</v>
      </c>
      <c r="V13" s="17"/>
      <c r="W13" s="17">
        <v>0.16038298391984501</v>
      </c>
      <c r="X13" s="17">
        <v>0.191766094780638</v>
      </c>
      <c r="Y13" s="17"/>
      <c r="Z13" s="17">
        <v>0.17208566131615199</v>
      </c>
      <c r="AA13" s="17">
        <v>0.15662891661384201</v>
      </c>
      <c r="AB13" s="17"/>
      <c r="AC13" s="17">
        <v>0.17700280070396701</v>
      </c>
      <c r="AD13" s="17">
        <v>0.13673724103547999</v>
      </c>
      <c r="AE13" s="17">
        <v>0</v>
      </c>
      <c r="AF13" s="17"/>
      <c r="AG13" s="17">
        <v>0.224022108485253</v>
      </c>
      <c r="AH13" s="17">
        <v>0.116777304091049</v>
      </c>
      <c r="AI13" s="17"/>
      <c r="AJ13" s="17">
        <v>0.27835755163396497</v>
      </c>
      <c r="AK13" s="17">
        <v>0.11150583483776901</v>
      </c>
      <c r="AL13" s="17"/>
      <c r="AM13" s="17">
        <v>0.15209018345124301</v>
      </c>
      <c r="AN13" s="17">
        <v>0.23802194077817801</v>
      </c>
      <c r="AO13" s="17">
        <v>0.26634518504792098</v>
      </c>
      <c r="AP13" s="17"/>
      <c r="AQ13" s="17">
        <v>0.104360792347447</v>
      </c>
      <c r="AR13" s="17">
        <v>0.23093185610213099</v>
      </c>
      <c r="AS13" s="17">
        <v>0.284374546016115</v>
      </c>
      <c r="AT13" s="17">
        <v>0.27857093529049498</v>
      </c>
      <c r="AU13" s="17">
        <v>0.11466837332784099</v>
      </c>
      <c r="AV13" s="17"/>
      <c r="AW13" s="17">
        <v>0.16455136935783601</v>
      </c>
      <c r="AX13" s="17">
        <v>0.158341644505512</v>
      </c>
      <c r="AY13" s="17">
        <v>0.16058030055671299</v>
      </c>
      <c r="AZ13" s="17">
        <v>0.184890733433555</v>
      </c>
      <c r="BA13" s="17">
        <v>0.17124219575449201</v>
      </c>
      <c r="BB13" s="17"/>
      <c r="BC13" s="17">
        <v>0.16006091093561101</v>
      </c>
      <c r="BD13" s="17">
        <v>0.171678001468411</v>
      </c>
      <c r="BE13" s="17">
        <v>0.14132653263051601</v>
      </c>
      <c r="BF13" s="17"/>
      <c r="BG13" s="17">
        <v>0.168953510861797</v>
      </c>
      <c r="BH13" s="17">
        <v>0.182609227404056</v>
      </c>
      <c r="BI13" s="17">
        <v>0.146477229528053</v>
      </c>
    </row>
    <row r="14" spans="2:61" x14ac:dyDescent="0.3">
      <c r="B14" s="18" t="s">
        <v>85</v>
      </c>
      <c r="C14" s="17">
        <v>2.5716864790484999E-2</v>
      </c>
      <c r="D14" s="17">
        <v>2.2728303114008599E-2</v>
      </c>
      <c r="E14" s="17">
        <v>2.8201972913195799E-2</v>
      </c>
      <c r="F14" s="17"/>
      <c r="G14" s="17">
        <v>7.6943777452100201E-3</v>
      </c>
      <c r="H14" s="17">
        <v>4.0516676066857597E-2</v>
      </c>
      <c r="I14" s="17"/>
      <c r="J14" s="17">
        <v>1.7420892251047201E-2</v>
      </c>
      <c r="K14" s="17">
        <v>2.1241697262241701E-2</v>
      </c>
      <c r="L14" s="17">
        <v>3.0793805757332201E-2</v>
      </c>
      <c r="M14" s="17">
        <v>7.5706793139166803E-3</v>
      </c>
      <c r="N14" s="17">
        <v>1.8597036533425999E-2</v>
      </c>
      <c r="O14" s="17">
        <v>2.6052623691391601E-2</v>
      </c>
      <c r="P14" s="17">
        <v>2.24213599346899E-2</v>
      </c>
      <c r="Q14" s="17">
        <v>4.35234070823649E-2</v>
      </c>
      <c r="R14" s="17">
        <v>4.9245331563991801E-2</v>
      </c>
      <c r="S14" s="17"/>
      <c r="T14" s="17">
        <v>6.4109342204941196E-3</v>
      </c>
      <c r="U14" s="17">
        <v>3.8364191193330802E-2</v>
      </c>
      <c r="V14" s="17"/>
      <c r="W14" s="17">
        <v>2.21940868387605E-2</v>
      </c>
      <c r="X14" s="17">
        <v>4.5026467713436803E-2</v>
      </c>
      <c r="Y14" s="17"/>
      <c r="Z14" s="17">
        <v>1.9502932835002901E-2</v>
      </c>
      <c r="AA14" s="17">
        <v>3.5103234291746901E-2</v>
      </c>
      <c r="AB14" s="17"/>
      <c r="AC14" s="17">
        <v>2.71630186279628E-2</v>
      </c>
      <c r="AD14" s="17">
        <v>2.22189372699413E-2</v>
      </c>
      <c r="AE14" s="17">
        <v>0</v>
      </c>
      <c r="AF14" s="17"/>
      <c r="AG14" s="17">
        <v>2.0179309563099702E-2</v>
      </c>
      <c r="AH14" s="17">
        <v>2.45161812762946E-2</v>
      </c>
      <c r="AI14" s="17"/>
      <c r="AJ14" s="17">
        <v>2.0233202961625701E-2</v>
      </c>
      <c r="AK14" s="17">
        <v>2.8811280635070699E-2</v>
      </c>
      <c r="AL14" s="17"/>
      <c r="AM14" s="17">
        <v>2.87885397962757E-2</v>
      </c>
      <c r="AN14" s="17">
        <v>5.6777052750943302E-2</v>
      </c>
      <c r="AO14" s="17">
        <v>1.5048357868429301E-2</v>
      </c>
      <c r="AP14" s="17"/>
      <c r="AQ14" s="17">
        <v>2.96565708968764E-2</v>
      </c>
      <c r="AR14" s="17">
        <v>3.6827677510727498E-2</v>
      </c>
      <c r="AS14" s="17">
        <v>2.70485348104594E-2</v>
      </c>
      <c r="AT14" s="17">
        <v>7.5294792335653497E-3</v>
      </c>
      <c r="AU14" s="17">
        <v>9.6769989476999697E-3</v>
      </c>
      <c r="AV14" s="17"/>
      <c r="AW14" s="17">
        <v>6.7848844579982102E-3</v>
      </c>
      <c r="AX14" s="17">
        <v>2.6903305566883001E-2</v>
      </c>
      <c r="AY14" s="17">
        <v>4.4386716569191499E-2</v>
      </c>
      <c r="AZ14" s="17">
        <v>1.5719709693749199E-2</v>
      </c>
      <c r="BA14" s="17">
        <v>3.3682785810547199E-2</v>
      </c>
      <c r="BB14" s="17"/>
      <c r="BC14" s="17">
        <v>1.8975004734271501E-2</v>
      </c>
      <c r="BD14" s="17">
        <v>2.6603879847619701E-2</v>
      </c>
      <c r="BE14" s="17">
        <v>3.6286806412404601E-2</v>
      </c>
      <c r="BF14" s="17"/>
      <c r="BG14" s="17">
        <v>1.83929280147987E-2</v>
      </c>
      <c r="BH14" s="17">
        <v>3.5163066670599499E-2</v>
      </c>
      <c r="BI14" s="17">
        <v>4.61529123989525E-2</v>
      </c>
    </row>
    <row r="15" spans="2:61" x14ac:dyDescent="0.3">
      <c r="B15" s="18" t="s">
        <v>100</v>
      </c>
      <c r="C15" s="19">
        <v>0.21430678362046901</v>
      </c>
      <c r="D15" s="19">
        <v>0.172316502638135</v>
      </c>
      <c r="E15" s="19">
        <v>0.24574875796922399</v>
      </c>
      <c r="F15" s="19"/>
      <c r="G15" s="19">
        <v>0.13896081587095599</v>
      </c>
      <c r="H15" s="19">
        <v>0.27393031374911098</v>
      </c>
      <c r="I15" s="19"/>
      <c r="J15" s="19">
        <v>5.8441349967783197E-2</v>
      </c>
      <c r="K15" s="19">
        <v>0.265230888196202</v>
      </c>
      <c r="L15" s="19">
        <v>0.26841324506568098</v>
      </c>
      <c r="M15" s="19">
        <v>0.217351459490284</v>
      </c>
      <c r="N15" s="19">
        <v>0.22372071314568201</v>
      </c>
      <c r="O15" s="19">
        <v>0.21490673646321701</v>
      </c>
      <c r="P15" s="19">
        <v>0.19360111149158199</v>
      </c>
      <c r="Q15" s="19">
        <v>0.123014687138368</v>
      </c>
      <c r="R15" s="19">
        <v>0.30054346327212</v>
      </c>
      <c r="S15" s="19"/>
      <c r="T15" s="19">
        <v>0.113107973187856</v>
      </c>
      <c r="U15" s="19">
        <v>0.28060218349673599</v>
      </c>
      <c r="V15" s="19"/>
      <c r="W15" s="19">
        <v>0.23438356369714</v>
      </c>
      <c r="X15" s="19">
        <v>0.104258788383593</v>
      </c>
      <c r="Y15" s="19"/>
      <c r="Z15" s="19">
        <v>0.212405552131124</v>
      </c>
      <c r="AA15" s="19">
        <v>0.21738980116593601</v>
      </c>
      <c r="AB15" s="19"/>
      <c r="AC15" s="19">
        <v>0.225529085647144</v>
      </c>
      <c r="AD15" s="19">
        <v>0.18716250748217</v>
      </c>
      <c r="AE15" s="19">
        <v>0</v>
      </c>
      <c r="AF15" s="19"/>
      <c r="AG15" s="19">
        <v>0.18837057324614501</v>
      </c>
      <c r="AH15" s="19">
        <v>0.237813657616465</v>
      </c>
      <c r="AI15" s="19"/>
      <c r="AJ15" s="19">
        <v>0.117918006302697</v>
      </c>
      <c r="AK15" s="19">
        <v>0.26203152992305501</v>
      </c>
      <c r="AL15" s="19"/>
      <c r="AM15" s="19">
        <v>0.22398846790270499</v>
      </c>
      <c r="AN15" s="19">
        <v>0.34704750490002201</v>
      </c>
      <c r="AO15" s="19">
        <v>5.2503462831198701E-2</v>
      </c>
      <c r="AP15" s="19"/>
      <c r="AQ15" s="19">
        <v>0.26167749115503097</v>
      </c>
      <c r="AR15" s="19">
        <v>2.6256306045988401E-2</v>
      </c>
      <c r="AS15" s="19">
        <v>0.122992274333801</v>
      </c>
      <c r="AT15" s="19">
        <v>6.1564773727015798E-2</v>
      </c>
      <c r="AU15" s="19">
        <v>0.40199219971002598</v>
      </c>
      <c r="AV15" s="19"/>
      <c r="AW15" s="19">
        <v>0.16050210943249699</v>
      </c>
      <c r="AX15" s="19">
        <v>0.19964325788808401</v>
      </c>
      <c r="AY15" s="19">
        <v>0.23746380900561001</v>
      </c>
      <c r="AZ15" s="19">
        <v>0.25569564267295303</v>
      </c>
      <c r="BA15" s="19">
        <v>0.25967235098442498</v>
      </c>
      <c r="BB15" s="19"/>
      <c r="BC15" s="19">
        <v>0.17826631824349601</v>
      </c>
      <c r="BD15" s="19">
        <v>0.20700448140891101</v>
      </c>
      <c r="BE15" s="19">
        <v>0.28189552418925501</v>
      </c>
      <c r="BF15" s="19"/>
      <c r="BG15" s="19">
        <v>0.19494173075708601</v>
      </c>
      <c r="BH15" s="19">
        <v>0.24820831953039599</v>
      </c>
      <c r="BI15" s="19">
        <v>0.26217533095815199</v>
      </c>
    </row>
    <row r="16" spans="2:61"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J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403</v>
      </c>
      <c r="E2" s="26"/>
      <c r="F2" s="26"/>
      <c r="G2" s="26"/>
      <c r="H2" s="26"/>
      <c r="I2" s="26"/>
      <c r="J2" s="26"/>
    </row>
    <row r="6" spans="2:10" ht="49.95" customHeight="1" x14ac:dyDescent="0.3">
      <c r="B6" s="20" t="s">
        <v>15</v>
      </c>
      <c r="C6" s="20" t="s">
        <v>306</v>
      </c>
      <c r="D6" s="20" t="s">
        <v>307</v>
      </c>
      <c r="E6" s="20" t="s">
        <v>308</v>
      </c>
      <c r="F6" s="20" t="s">
        <v>309</v>
      </c>
      <c r="G6" s="20" t="s">
        <v>310</v>
      </c>
      <c r="H6" s="20" t="s">
        <v>311</v>
      </c>
      <c r="I6" s="20" t="s">
        <v>312</v>
      </c>
    </row>
    <row r="7" spans="2:10" x14ac:dyDescent="0.3">
      <c r="B7" s="18" t="s">
        <v>175</v>
      </c>
      <c r="C7" s="17">
        <v>0.26609591028840102</v>
      </c>
      <c r="D7" s="17">
        <v>0.245108759854507</v>
      </c>
      <c r="E7" s="17">
        <v>0.27579858961967302</v>
      </c>
      <c r="F7" s="17">
        <v>0.30001254967066399</v>
      </c>
      <c r="G7" s="17">
        <v>0.27012454434792899</v>
      </c>
      <c r="H7" s="17">
        <v>0.29977184516280198</v>
      </c>
      <c r="I7" s="17">
        <v>0.255853776992361</v>
      </c>
    </row>
    <row r="8" spans="2:10" x14ac:dyDescent="0.3">
      <c r="B8" s="18" t="s">
        <v>313</v>
      </c>
      <c r="C8" s="17">
        <v>0.39680257741566899</v>
      </c>
      <c r="D8" s="17">
        <v>0.34656407412107298</v>
      </c>
      <c r="E8" s="17">
        <v>0.381018645243559</v>
      </c>
      <c r="F8" s="17">
        <v>0.38292220406275002</v>
      </c>
      <c r="G8" s="17">
        <v>0.343735356871121</v>
      </c>
      <c r="H8" s="17">
        <v>0.358474791653009</v>
      </c>
      <c r="I8" s="17">
        <v>0.34600083865542203</v>
      </c>
    </row>
    <row r="9" spans="2:10" ht="28.8" x14ac:dyDescent="0.3">
      <c r="B9" s="18" t="s">
        <v>314</v>
      </c>
      <c r="C9" s="17">
        <v>0.167834565700373</v>
      </c>
      <c r="D9" s="17">
        <v>0.20405314546158901</v>
      </c>
      <c r="E9" s="17">
        <v>0.181688162674356</v>
      </c>
      <c r="F9" s="17">
        <v>0.172319732896592</v>
      </c>
      <c r="G9" s="17">
        <v>0.16598155322428201</v>
      </c>
      <c r="H9" s="17">
        <v>0.183043991233447</v>
      </c>
      <c r="I9" s="17">
        <v>0.22388031545067</v>
      </c>
    </row>
    <row r="10" spans="2:10" x14ac:dyDescent="0.3">
      <c r="B10" s="18" t="s">
        <v>315</v>
      </c>
      <c r="C10" s="17">
        <v>0.101818244165332</v>
      </c>
      <c r="D10" s="17">
        <v>0.11268000645142701</v>
      </c>
      <c r="E10" s="17">
        <v>9.1650750811233903E-2</v>
      </c>
      <c r="F10" s="17">
        <v>8.7316487536822404E-2</v>
      </c>
      <c r="G10" s="17">
        <v>0.12658879392377501</v>
      </c>
      <c r="H10" s="17">
        <v>7.9981038531887899E-2</v>
      </c>
      <c r="I10" s="17">
        <v>9.0084492489589496E-2</v>
      </c>
    </row>
    <row r="11" spans="2:10" x14ac:dyDescent="0.3">
      <c r="B11" s="18" t="s">
        <v>316</v>
      </c>
      <c r="C11" s="17">
        <v>5.0410581666046797E-2</v>
      </c>
      <c r="D11" s="17">
        <v>7.4227305200334506E-2</v>
      </c>
      <c r="E11" s="17">
        <v>5.4281723331280202E-2</v>
      </c>
      <c r="F11" s="17">
        <v>3.9911046424092197E-2</v>
      </c>
      <c r="G11" s="17">
        <v>7.5175886353776103E-2</v>
      </c>
      <c r="H11" s="17">
        <v>5.4947783599757598E-2</v>
      </c>
      <c r="I11" s="17">
        <v>3.6567604891970203E-2</v>
      </c>
    </row>
    <row r="12" spans="2:10" x14ac:dyDescent="0.3">
      <c r="B12" s="18" t="s">
        <v>85</v>
      </c>
      <c r="C12" s="17">
        <v>1.70381207641781E-2</v>
      </c>
      <c r="D12" s="17">
        <v>1.7366708911068899E-2</v>
      </c>
      <c r="E12" s="17">
        <v>1.55621283198986E-2</v>
      </c>
      <c r="F12" s="17">
        <v>1.7517979409079301E-2</v>
      </c>
      <c r="G12" s="17">
        <v>1.83938652791165E-2</v>
      </c>
      <c r="H12" s="17">
        <v>2.3780549819096601E-2</v>
      </c>
      <c r="I12" s="17">
        <v>4.7612971519987203E-2</v>
      </c>
    </row>
    <row r="13" spans="2:10" x14ac:dyDescent="0.3">
      <c r="B13" s="16" t="s">
        <v>416</v>
      </c>
      <c r="C13" s="16"/>
      <c r="D13" s="16"/>
      <c r="E13" s="16"/>
      <c r="F13" s="16"/>
      <c r="G13" s="16"/>
      <c r="H13" s="16"/>
      <c r="I13" s="16"/>
    </row>
    <row r="14" spans="2:10" x14ac:dyDescent="0.3">
      <c r="B14" t="s">
        <v>81</v>
      </c>
    </row>
    <row r="15" spans="2:10" x14ac:dyDescent="0.3">
      <c r="B15" t="s">
        <v>82</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0.26609591028840102</v>
      </c>
      <c r="D9" s="17">
        <v>0.28883185203147999</v>
      </c>
      <c r="E9" s="17">
        <v>0.24858879579161</v>
      </c>
      <c r="F9" s="17"/>
      <c r="G9" s="17">
        <v>0.32038192013313499</v>
      </c>
      <c r="H9" s="17">
        <v>0.224018533172686</v>
      </c>
      <c r="I9" s="17"/>
      <c r="J9" s="17">
        <v>0.33624838451889999</v>
      </c>
      <c r="K9" s="17">
        <v>0.25904401998005</v>
      </c>
      <c r="L9" s="17">
        <v>0.226868250394757</v>
      </c>
      <c r="M9" s="17">
        <v>0.217164132124155</v>
      </c>
      <c r="N9" s="17">
        <v>0.27782674498139798</v>
      </c>
      <c r="O9" s="17">
        <v>0.26529062301745399</v>
      </c>
      <c r="P9" s="17">
        <v>0.29099849572139702</v>
      </c>
      <c r="Q9" s="17">
        <v>0.296760581723018</v>
      </c>
      <c r="R9" s="17">
        <v>0.238581838733888</v>
      </c>
      <c r="S9" s="17"/>
      <c r="T9" s="17">
        <v>0.34700998200462901</v>
      </c>
      <c r="U9" s="17">
        <v>0.21308905460390601</v>
      </c>
      <c r="V9" s="17"/>
      <c r="W9" s="17">
        <v>0.25290276860459698</v>
      </c>
      <c r="X9" s="17">
        <v>0.33841222732898901</v>
      </c>
      <c r="Y9" s="17"/>
      <c r="Z9" s="17">
        <v>0.26185131036618597</v>
      </c>
      <c r="AA9" s="17">
        <v>0.273102819935787</v>
      </c>
      <c r="AB9" s="17"/>
      <c r="AC9" s="17">
        <v>0.290439997569299</v>
      </c>
      <c r="AD9" s="17">
        <v>0.20721292657286</v>
      </c>
      <c r="AE9" s="17">
        <v>0</v>
      </c>
      <c r="AF9" s="17"/>
      <c r="AG9" s="17">
        <v>0.33982376154070298</v>
      </c>
      <c r="AH9" s="17">
        <v>0.20167843598412399</v>
      </c>
      <c r="AI9" s="17"/>
      <c r="AJ9" s="17">
        <v>0.41053635598268001</v>
      </c>
      <c r="AK9" s="17">
        <v>0.19902025246401001</v>
      </c>
      <c r="AL9" s="17"/>
      <c r="AM9" s="17">
        <v>0.23863513032038899</v>
      </c>
      <c r="AN9" s="17">
        <v>0.237487881944382</v>
      </c>
      <c r="AO9" s="17">
        <v>0.49675387476212601</v>
      </c>
      <c r="AP9" s="17"/>
      <c r="AQ9" s="17">
        <v>0.194647588902361</v>
      </c>
      <c r="AR9" s="17">
        <v>0.370743084301837</v>
      </c>
      <c r="AS9" s="17">
        <v>0.358827170262214</v>
      </c>
      <c r="AT9" s="17">
        <v>0.54025660375987195</v>
      </c>
      <c r="AU9" s="17">
        <v>0.141330267494612</v>
      </c>
      <c r="AV9" s="17"/>
      <c r="AW9" s="17">
        <v>0.34913561226876599</v>
      </c>
      <c r="AX9" s="17">
        <v>0.26231527046643699</v>
      </c>
      <c r="AY9" s="17">
        <v>0.22924008878808699</v>
      </c>
      <c r="AZ9" s="17">
        <v>0.25515470343341801</v>
      </c>
      <c r="BA9" s="17">
        <v>0.21327933131742299</v>
      </c>
      <c r="BB9" s="17"/>
      <c r="BC9" s="17">
        <v>0.35721214200571899</v>
      </c>
      <c r="BD9" s="17">
        <v>0.24411617282888101</v>
      </c>
      <c r="BE9" s="17">
        <v>0.192913567388179</v>
      </c>
      <c r="BF9" s="17"/>
      <c r="BG9" s="17">
        <v>0.28260161015607599</v>
      </c>
      <c r="BH9" s="17">
        <v>0.25184140300017599</v>
      </c>
      <c r="BI9" s="17">
        <v>0.218207660790918</v>
      </c>
    </row>
    <row r="10" spans="2:61" x14ac:dyDescent="0.3">
      <c r="B10" s="18" t="s">
        <v>313</v>
      </c>
      <c r="C10" s="17">
        <v>0.39680257741566899</v>
      </c>
      <c r="D10" s="17">
        <v>0.456382648092231</v>
      </c>
      <c r="E10" s="17">
        <v>0.35001445877082499</v>
      </c>
      <c r="F10" s="17"/>
      <c r="G10" s="17">
        <v>0.39960312469998399</v>
      </c>
      <c r="H10" s="17">
        <v>0.397421113761386</v>
      </c>
      <c r="I10" s="17"/>
      <c r="J10" s="17">
        <v>0.46689498050688399</v>
      </c>
      <c r="K10" s="17">
        <v>0.41785215919040303</v>
      </c>
      <c r="L10" s="17">
        <v>0.417727192015029</v>
      </c>
      <c r="M10" s="17">
        <v>0.35889998044800098</v>
      </c>
      <c r="N10" s="17">
        <v>0.31420758558649398</v>
      </c>
      <c r="O10" s="17">
        <v>0.39529477032196503</v>
      </c>
      <c r="P10" s="17">
        <v>0.33962616644867599</v>
      </c>
      <c r="Q10" s="17">
        <v>0.42262164310487799</v>
      </c>
      <c r="R10" s="17">
        <v>0.40405962977253101</v>
      </c>
      <c r="S10" s="17"/>
      <c r="T10" s="17">
        <v>0.40984586831409803</v>
      </c>
      <c r="U10" s="17">
        <v>0.38825790992286602</v>
      </c>
      <c r="V10" s="17"/>
      <c r="W10" s="17">
        <v>0.39757700720967798</v>
      </c>
      <c r="X10" s="17">
        <v>0.39255765138883703</v>
      </c>
      <c r="Y10" s="17"/>
      <c r="Z10" s="17">
        <v>0.40999662317290297</v>
      </c>
      <c r="AA10" s="17">
        <v>0.380992330399335</v>
      </c>
      <c r="AB10" s="17"/>
      <c r="AC10" s="17">
        <v>0.39147406313846</v>
      </c>
      <c r="AD10" s="17">
        <v>0.40969107948980799</v>
      </c>
      <c r="AE10" s="17">
        <v>0</v>
      </c>
      <c r="AF10" s="17"/>
      <c r="AG10" s="17">
        <v>0.401926323506681</v>
      </c>
      <c r="AH10" s="17">
        <v>0.39053684475726602</v>
      </c>
      <c r="AI10" s="17"/>
      <c r="AJ10" s="17">
        <v>0.394777163537056</v>
      </c>
      <c r="AK10" s="17">
        <v>0.39944279158803297</v>
      </c>
      <c r="AL10" s="17"/>
      <c r="AM10" s="17">
        <v>0.41807751394995701</v>
      </c>
      <c r="AN10" s="17">
        <v>0.35454952527703298</v>
      </c>
      <c r="AO10" s="17">
        <v>0.31789578784417899</v>
      </c>
      <c r="AP10" s="17"/>
      <c r="AQ10" s="17">
        <v>0.410651033940931</v>
      </c>
      <c r="AR10" s="17">
        <v>0.388410977676233</v>
      </c>
      <c r="AS10" s="17">
        <v>0.43553448821891699</v>
      </c>
      <c r="AT10" s="17">
        <v>0.29355181553606902</v>
      </c>
      <c r="AU10" s="17">
        <v>0.31522555712827999</v>
      </c>
      <c r="AV10" s="17"/>
      <c r="AW10" s="17">
        <v>0.416558187158863</v>
      </c>
      <c r="AX10" s="17">
        <v>0.436540065692478</v>
      </c>
      <c r="AY10" s="17">
        <v>0.370002161116879</v>
      </c>
      <c r="AZ10" s="17">
        <v>0.33127019699532501</v>
      </c>
      <c r="BA10" s="17">
        <v>0.373450106827596</v>
      </c>
      <c r="BB10" s="17"/>
      <c r="BC10" s="17">
        <v>0.36434267217252297</v>
      </c>
      <c r="BD10" s="17">
        <v>0.43487580236326001</v>
      </c>
      <c r="BE10" s="17">
        <v>0.357016528211345</v>
      </c>
      <c r="BF10" s="17"/>
      <c r="BG10" s="17">
        <v>0.41148843369521398</v>
      </c>
      <c r="BH10" s="17">
        <v>0.35614113245425899</v>
      </c>
      <c r="BI10" s="17">
        <v>0.36284567241676802</v>
      </c>
    </row>
    <row r="11" spans="2:61" ht="28.8" x14ac:dyDescent="0.3">
      <c r="B11" s="18" t="s">
        <v>314</v>
      </c>
      <c r="C11" s="17">
        <v>0.167834565700373</v>
      </c>
      <c r="D11" s="17">
        <v>0.13217747815186101</v>
      </c>
      <c r="E11" s="17">
        <v>0.19403454865007799</v>
      </c>
      <c r="F11" s="17"/>
      <c r="G11" s="17">
        <v>0.16530046945986801</v>
      </c>
      <c r="H11" s="17">
        <v>0.16930160445991499</v>
      </c>
      <c r="I11" s="17"/>
      <c r="J11" s="17">
        <v>0.131221253976122</v>
      </c>
      <c r="K11" s="17">
        <v>0.13001522906799201</v>
      </c>
      <c r="L11" s="17">
        <v>0.186796004181535</v>
      </c>
      <c r="M11" s="17">
        <v>0.17689558599291899</v>
      </c>
      <c r="N11" s="17">
        <v>0.22836833034225701</v>
      </c>
      <c r="O11" s="17">
        <v>0.20381879138162901</v>
      </c>
      <c r="P11" s="17">
        <v>0.17034237244040101</v>
      </c>
      <c r="Q11" s="17">
        <v>0.15985691877196201</v>
      </c>
      <c r="R11" s="17">
        <v>0.15796109113587101</v>
      </c>
      <c r="S11" s="17"/>
      <c r="T11" s="17">
        <v>0.13011829717454901</v>
      </c>
      <c r="U11" s="17">
        <v>0.192542515260958</v>
      </c>
      <c r="V11" s="17"/>
      <c r="W11" s="17">
        <v>0.16346044750581001</v>
      </c>
      <c r="X11" s="17">
        <v>0.19181066826276399</v>
      </c>
      <c r="Y11" s="17"/>
      <c r="Z11" s="17">
        <v>0.16532488395241399</v>
      </c>
      <c r="AA11" s="17">
        <v>0.173062504776193</v>
      </c>
      <c r="AB11" s="17"/>
      <c r="AC11" s="17">
        <v>0.16103272120750001</v>
      </c>
      <c r="AD11" s="17">
        <v>0.184286728966473</v>
      </c>
      <c r="AE11" s="17">
        <v>0</v>
      </c>
      <c r="AF11" s="17"/>
      <c r="AG11" s="17">
        <v>0.13520051530815799</v>
      </c>
      <c r="AH11" s="17">
        <v>0.19355187509625199</v>
      </c>
      <c r="AI11" s="17"/>
      <c r="AJ11" s="17">
        <v>0.11152303392217</v>
      </c>
      <c r="AK11" s="17">
        <v>0.19012084129010601</v>
      </c>
      <c r="AL11" s="17"/>
      <c r="AM11" s="17">
        <v>0.1764358833752</v>
      </c>
      <c r="AN11" s="17">
        <v>0.117936126574693</v>
      </c>
      <c r="AO11" s="17">
        <v>7.5357312782009703E-2</v>
      </c>
      <c r="AP11" s="17"/>
      <c r="AQ11" s="17">
        <v>0.19411599359253401</v>
      </c>
      <c r="AR11" s="17">
        <v>7.7805841471481299E-2</v>
      </c>
      <c r="AS11" s="17">
        <v>0.12974930177334701</v>
      </c>
      <c r="AT11" s="17">
        <v>7.4512006759944405E-2</v>
      </c>
      <c r="AU11" s="17">
        <v>0.239554820207066</v>
      </c>
      <c r="AV11" s="17"/>
      <c r="AW11" s="17">
        <v>0.132690293474856</v>
      </c>
      <c r="AX11" s="17">
        <v>0.13208568277448299</v>
      </c>
      <c r="AY11" s="17">
        <v>0.22897152802166601</v>
      </c>
      <c r="AZ11" s="17">
        <v>0.18743038441889001</v>
      </c>
      <c r="BA11" s="17">
        <v>0.20726590615476101</v>
      </c>
      <c r="BB11" s="17"/>
      <c r="BC11" s="17">
        <v>0.14454447641919099</v>
      </c>
      <c r="BD11" s="17">
        <v>0.16112172805107799</v>
      </c>
      <c r="BE11" s="17">
        <v>0.211984892305321</v>
      </c>
      <c r="BF11" s="17"/>
      <c r="BG11" s="17">
        <v>0.15762359093601</v>
      </c>
      <c r="BH11" s="17">
        <v>0.24281981499022701</v>
      </c>
      <c r="BI11" s="17">
        <v>0.17197722128270901</v>
      </c>
    </row>
    <row r="12" spans="2:61" x14ac:dyDescent="0.3">
      <c r="B12" s="18" t="s">
        <v>315</v>
      </c>
      <c r="C12" s="17">
        <v>0.101818244165332</v>
      </c>
      <c r="D12" s="17">
        <v>8.4104144944802894E-2</v>
      </c>
      <c r="E12" s="17">
        <v>0.116394903353761</v>
      </c>
      <c r="F12" s="17"/>
      <c r="G12" s="17">
        <v>8.1043746063497304E-2</v>
      </c>
      <c r="H12" s="17">
        <v>0.11514935861581101</v>
      </c>
      <c r="I12" s="17"/>
      <c r="J12" s="17">
        <v>4.0331464251795103E-2</v>
      </c>
      <c r="K12" s="17">
        <v>0.134959811737555</v>
      </c>
      <c r="L12" s="17">
        <v>0.12896466276785801</v>
      </c>
      <c r="M12" s="17">
        <v>0.136282968366984</v>
      </c>
      <c r="N12" s="17">
        <v>0.11034192926858399</v>
      </c>
      <c r="O12" s="17">
        <v>8.1711176880707101E-2</v>
      </c>
      <c r="P12" s="17">
        <v>8.5258207643425704E-2</v>
      </c>
      <c r="Q12" s="17">
        <v>6.8387598236721997E-2</v>
      </c>
      <c r="R12" s="17">
        <v>0.10660308969207501</v>
      </c>
      <c r="S12" s="17"/>
      <c r="T12" s="17">
        <v>7.5053557153358305E-2</v>
      </c>
      <c r="U12" s="17">
        <v>0.119351806273785</v>
      </c>
      <c r="V12" s="17"/>
      <c r="W12" s="17">
        <v>0.109568402602632</v>
      </c>
      <c r="X12" s="17">
        <v>5.9336860420726903E-2</v>
      </c>
      <c r="Y12" s="17"/>
      <c r="Z12" s="17">
        <v>0.100481126774531</v>
      </c>
      <c r="AA12" s="17">
        <v>9.7263062784676196E-2</v>
      </c>
      <c r="AB12" s="17"/>
      <c r="AC12" s="17">
        <v>9.1963631102151305E-2</v>
      </c>
      <c r="AD12" s="17">
        <v>0.12565438202610599</v>
      </c>
      <c r="AE12" s="17">
        <v>0</v>
      </c>
      <c r="AF12" s="17"/>
      <c r="AG12" s="17">
        <v>5.9619074620047403E-2</v>
      </c>
      <c r="AH12" s="17">
        <v>0.141793542547797</v>
      </c>
      <c r="AI12" s="17"/>
      <c r="AJ12" s="17">
        <v>4.1133848639094098E-2</v>
      </c>
      <c r="AK12" s="17">
        <v>0.13197854756817601</v>
      </c>
      <c r="AL12" s="17"/>
      <c r="AM12" s="17">
        <v>0.106295008086427</v>
      </c>
      <c r="AN12" s="17">
        <v>0.160925872422823</v>
      </c>
      <c r="AO12" s="17">
        <v>7.0973102881035699E-2</v>
      </c>
      <c r="AP12" s="17"/>
      <c r="AQ12" s="17">
        <v>0.13110534206522101</v>
      </c>
      <c r="AR12" s="17">
        <v>0.126212419039722</v>
      </c>
      <c r="AS12" s="17">
        <v>3.8187029741365799E-2</v>
      </c>
      <c r="AT12" s="17">
        <v>5.19028233272429E-2</v>
      </c>
      <c r="AU12" s="17">
        <v>0.1121645363606</v>
      </c>
      <c r="AV12" s="17"/>
      <c r="AW12" s="17">
        <v>6.6009434025849301E-2</v>
      </c>
      <c r="AX12" s="17">
        <v>0.107003531087224</v>
      </c>
      <c r="AY12" s="17">
        <v>9.5483411973851504E-2</v>
      </c>
      <c r="AZ12" s="17">
        <v>0.128579734352119</v>
      </c>
      <c r="BA12" s="17">
        <v>0.12433206341198801</v>
      </c>
      <c r="BB12" s="17"/>
      <c r="BC12" s="17">
        <v>8.6396608602618899E-2</v>
      </c>
      <c r="BD12" s="17">
        <v>0.106520264785696</v>
      </c>
      <c r="BE12" s="17">
        <v>0.110862156472534</v>
      </c>
      <c r="BF12" s="17"/>
      <c r="BG12" s="17">
        <v>9.2183805793307094E-2</v>
      </c>
      <c r="BH12" s="17">
        <v>9.0335042324486303E-2</v>
      </c>
      <c r="BI12" s="17">
        <v>0.13848072628102101</v>
      </c>
    </row>
    <row r="13" spans="2:61" x14ac:dyDescent="0.3">
      <c r="B13" s="18" t="s">
        <v>316</v>
      </c>
      <c r="C13" s="17">
        <v>5.0410581666046797E-2</v>
      </c>
      <c r="D13" s="17">
        <v>2.9877278941945001E-2</v>
      </c>
      <c r="E13" s="17">
        <v>6.7102306352918903E-2</v>
      </c>
      <c r="F13" s="17"/>
      <c r="G13" s="17">
        <v>2.6559369992924801E-2</v>
      </c>
      <c r="H13" s="17">
        <v>6.8898640412741796E-2</v>
      </c>
      <c r="I13" s="17"/>
      <c r="J13" s="17">
        <v>1.5766048990503701E-2</v>
      </c>
      <c r="K13" s="17">
        <v>3.1063677963498501E-2</v>
      </c>
      <c r="L13" s="17">
        <v>2.5014743391592199E-2</v>
      </c>
      <c r="M13" s="17">
        <v>9.5615974440106305E-2</v>
      </c>
      <c r="N13" s="17">
        <v>4.9294592470506E-2</v>
      </c>
      <c r="O13" s="17">
        <v>4.7759834836765699E-2</v>
      </c>
      <c r="P13" s="17">
        <v>9.8345363004123304E-2</v>
      </c>
      <c r="Q13" s="17">
        <v>3.8814247217130102E-2</v>
      </c>
      <c r="R13" s="17">
        <v>6.8770647337815904E-2</v>
      </c>
      <c r="S13" s="17"/>
      <c r="T13" s="17">
        <v>2.9016019473214499E-2</v>
      </c>
      <c r="U13" s="17">
        <v>6.4426171866051499E-2</v>
      </c>
      <c r="V13" s="17"/>
      <c r="W13" s="17">
        <v>5.9607315867953897E-2</v>
      </c>
      <c r="X13" s="17">
        <v>0</v>
      </c>
      <c r="Y13" s="17"/>
      <c r="Z13" s="17">
        <v>4.5807862767300901E-2</v>
      </c>
      <c r="AA13" s="17">
        <v>5.7649384218444802E-2</v>
      </c>
      <c r="AB13" s="17"/>
      <c r="AC13" s="17">
        <v>5.2317275641094001E-2</v>
      </c>
      <c r="AD13" s="17">
        <v>4.5798709017556997E-2</v>
      </c>
      <c r="AE13" s="17">
        <v>0</v>
      </c>
      <c r="AF13" s="17"/>
      <c r="AG13" s="17">
        <v>5.0160078074805999E-2</v>
      </c>
      <c r="AH13" s="17">
        <v>5.1517617879658202E-2</v>
      </c>
      <c r="AI13" s="17"/>
      <c r="AJ13" s="17">
        <v>3.1057851081011299E-2</v>
      </c>
      <c r="AK13" s="17">
        <v>5.9165587183689097E-2</v>
      </c>
      <c r="AL13" s="17"/>
      <c r="AM13" s="17">
        <v>4.6603598433772903E-2</v>
      </c>
      <c r="AN13" s="17">
        <v>6.5412506510998905E-2</v>
      </c>
      <c r="AO13" s="17">
        <v>2.9568731763691201E-2</v>
      </c>
      <c r="AP13" s="17"/>
      <c r="AQ13" s="17">
        <v>5.6375757154800803E-2</v>
      </c>
      <c r="AR13" s="17">
        <v>0</v>
      </c>
      <c r="AS13" s="17">
        <v>2.1159913093729599E-2</v>
      </c>
      <c r="AT13" s="17">
        <v>3.9776750616872303E-2</v>
      </c>
      <c r="AU13" s="17">
        <v>0.127664614578373</v>
      </c>
      <c r="AV13" s="17"/>
      <c r="AW13" s="17">
        <v>1.98483886609577E-2</v>
      </c>
      <c r="AX13" s="17">
        <v>4.7756355387113002E-2</v>
      </c>
      <c r="AY13" s="17">
        <v>5.87443515569522E-2</v>
      </c>
      <c r="AZ13" s="17">
        <v>9.2133513396978298E-2</v>
      </c>
      <c r="BA13" s="17">
        <v>2.8825472525326998E-2</v>
      </c>
      <c r="BB13" s="17"/>
      <c r="BC13" s="17">
        <v>3.6253339531160597E-2</v>
      </c>
      <c r="BD13" s="17">
        <v>4.3600758600039799E-2</v>
      </c>
      <c r="BE13" s="17">
        <v>6.9003322916999399E-2</v>
      </c>
      <c r="BF13" s="17"/>
      <c r="BG13" s="17">
        <v>4.1246019314965097E-2</v>
      </c>
      <c r="BH13" s="17">
        <v>3.1773345349933202E-2</v>
      </c>
      <c r="BI13" s="17">
        <v>8.8232576274603694E-2</v>
      </c>
    </row>
    <row r="14" spans="2:61" x14ac:dyDescent="0.3">
      <c r="B14" s="18" t="s">
        <v>85</v>
      </c>
      <c r="C14" s="19">
        <v>1.70381207641781E-2</v>
      </c>
      <c r="D14" s="19">
        <v>8.6265978376803207E-3</v>
      </c>
      <c r="E14" s="19">
        <v>2.3864987080807198E-2</v>
      </c>
      <c r="F14" s="19"/>
      <c r="G14" s="19">
        <v>7.1113696505905304E-3</v>
      </c>
      <c r="H14" s="19">
        <v>2.5210749577460001E-2</v>
      </c>
      <c r="I14" s="19"/>
      <c r="J14" s="19">
        <v>9.5378677557953206E-3</v>
      </c>
      <c r="K14" s="19">
        <v>2.7065102060501198E-2</v>
      </c>
      <c r="L14" s="19">
        <v>1.46291472492289E-2</v>
      </c>
      <c r="M14" s="19">
        <v>1.51413586278334E-2</v>
      </c>
      <c r="N14" s="19">
        <v>1.9960817350761301E-2</v>
      </c>
      <c r="O14" s="19">
        <v>6.12480356147961E-3</v>
      </c>
      <c r="P14" s="19">
        <v>1.5429394741977499E-2</v>
      </c>
      <c r="Q14" s="19">
        <v>1.3559010946290801E-2</v>
      </c>
      <c r="R14" s="19">
        <v>2.4023703327818901E-2</v>
      </c>
      <c r="S14" s="19"/>
      <c r="T14" s="19">
        <v>8.9562758801511808E-3</v>
      </c>
      <c r="U14" s="19">
        <v>2.2332542072433501E-2</v>
      </c>
      <c r="V14" s="19"/>
      <c r="W14" s="19">
        <v>1.6884058209328201E-2</v>
      </c>
      <c r="X14" s="19">
        <v>1.78825925986833E-2</v>
      </c>
      <c r="Y14" s="19"/>
      <c r="Z14" s="19">
        <v>1.6538192966665002E-2</v>
      </c>
      <c r="AA14" s="19">
        <v>1.7929897885563401E-2</v>
      </c>
      <c r="AB14" s="19"/>
      <c r="AC14" s="19">
        <v>1.2772311341495099E-2</v>
      </c>
      <c r="AD14" s="19">
        <v>2.73561739271958E-2</v>
      </c>
      <c r="AE14" s="19">
        <v>0</v>
      </c>
      <c r="AF14" s="19"/>
      <c r="AG14" s="19">
        <v>1.32702469496044E-2</v>
      </c>
      <c r="AH14" s="19">
        <v>2.0921683734902601E-2</v>
      </c>
      <c r="AI14" s="19"/>
      <c r="AJ14" s="19">
        <v>1.09717468379875E-2</v>
      </c>
      <c r="AK14" s="19">
        <v>2.02719799059859E-2</v>
      </c>
      <c r="AL14" s="19"/>
      <c r="AM14" s="19">
        <v>1.39528658342538E-2</v>
      </c>
      <c r="AN14" s="19">
        <v>6.3688087270070401E-2</v>
      </c>
      <c r="AO14" s="19">
        <v>9.4511899669581997E-3</v>
      </c>
      <c r="AP14" s="19"/>
      <c r="AQ14" s="19">
        <v>1.31042843441527E-2</v>
      </c>
      <c r="AR14" s="19">
        <v>3.6827677510727498E-2</v>
      </c>
      <c r="AS14" s="19">
        <v>1.6542096910426199E-2</v>
      </c>
      <c r="AT14" s="19">
        <v>0</v>
      </c>
      <c r="AU14" s="19">
        <v>6.4060204231068701E-2</v>
      </c>
      <c r="AV14" s="19"/>
      <c r="AW14" s="19">
        <v>1.57580844107084E-2</v>
      </c>
      <c r="AX14" s="19">
        <v>1.4299094592265599E-2</v>
      </c>
      <c r="AY14" s="19">
        <v>1.7558458542563798E-2</v>
      </c>
      <c r="AZ14" s="19">
        <v>5.4314674032695399E-3</v>
      </c>
      <c r="BA14" s="19">
        <v>5.2847119762904897E-2</v>
      </c>
      <c r="BB14" s="19"/>
      <c r="BC14" s="19">
        <v>1.1250761268787299E-2</v>
      </c>
      <c r="BD14" s="19">
        <v>9.7652733710449306E-3</v>
      </c>
      <c r="BE14" s="19">
        <v>5.8219532705620997E-2</v>
      </c>
      <c r="BF14" s="19"/>
      <c r="BG14" s="19">
        <v>1.48565401044273E-2</v>
      </c>
      <c r="BH14" s="19">
        <v>2.7089261880917901E-2</v>
      </c>
      <c r="BI14" s="19">
        <v>2.02561429539799E-2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0.245108759854507</v>
      </c>
      <c r="D9" s="17">
        <v>0.26330540768012001</v>
      </c>
      <c r="E9" s="17">
        <v>0.231194348277319</v>
      </c>
      <c r="F9" s="17"/>
      <c r="G9" s="17">
        <v>0.28721478515327797</v>
      </c>
      <c r="H9" s="17">
        <v>0.21275405371169701</v>
      </c>
      <c r="I9" s="17"/>
      <c r="J9" s="17">
        <v>0.30161995153374299</v>
      </c>
      <c r="K9" s="17">
        <v>0.21975609717502301</v>
      </c>
      <c r="L9" s="17">
        <v>0.22330994687112901</v>
      </c>
      <c r="M9" s="17">
        <v>0.18396875300893101</v>
      </c>
      <c r="N9" s="17">
        <v>0.28032273701805899</v>
      </c>
      <c r="O9" s="17">
        <v>0.21695700123783901</v>
      </c>
      <c r="P9" s="17">
        <v>0.28445831812121403</v>
      </c>
      <c r="Q9" s="17">
        <v>0.25803148961182698</v>
      </c>
      <c r="R9" s="17">
        <v>0.25302010653135198</v>
      </c>
      <c r="S9" s="17"/>
      <c r="T9" s="17">
        <v>0.30998647711472699</v>
      </c>
      <c r="U9" s="17">
        <v>0.20260732934915901</v>
      </c>
      <c r="V9" s="17"/>
      <c r="W9" s="17">
        <v>0.225820700474818</v>
      </c>
      <c r="X9" s="17">
        <v>0.35083349552619197</v>
      </c>
      <c r="Y9" s="17"/>
      <c r="Z9" s="17">
        <v>0.23322323998025801</v>
      </c>
      <c r="AA9" s="17">
        <v>0.26317740538135598</v>
      </c>
      <c r="AB9" s="17"/>
      <c r="AC9" s="17">
        <v>0.27340814947731101</v>
      </c>
      <c r="AD9" s="17">
        <v>0.176658771194352</v>
      </c>
      <c r="AE9" s="17">
        <v>0</v>
      </c>
      <c r="AF9" s="17"/>
      <c r="AG9" s="17">
        <v>0.316019540906264</v>
      </c>
      <c r="AH9" s="17">
        <v>0.18645463343272201</v>
      </c>
      <c r="AI9" s="17"/>
      <c r="AJ9" s="17">
        <v>0.39155217558927202</v>
      </c>
      <c r="AK9" s="17">
        <v>0.17793627611684401</v>
      </c>
      <c r="AL9" s="17"/>
      <c r="AM9" s="17">
        <v>0.22757186529923801</v>
      </c>
      <c r="AN9" s="17">
        <v>0.11529832268244</v>
      </c>
      <c r="AO9" s="17">
        <v>0.40221626668899202</v>
      </c>
      <c r="AP9" s="17"/>
      <c r="AQ9" s="17">
        <v>0.17246590093002501</v>
      </c>
      <c r="AR9" s="17">
        <v>0.30634175260147201</v>
      </c>
      <c r="AS9" s="17">
        <v>0.38139743762914802</v>
      </c>
      <c r="AT9" s="17">
        <v>0.43531504330093801</v>
      </c>
      <c r="AU9" s="17">
        <v>0.135504415926819</v>
      </c>
      <c r="AV9" s="17"/>
      <c r="AW9" s="17">
        <v>0.34236923947818199</v>
      </c>
      <c r="AX9" s="17">
        <v>0.248573580579174</v>
      </c>
      <c r="AY9" s="17">
        <v>0.19164943093240699</v>
      </c>
      <c r="AZ9" s="17">
        <v>0.23104508993518899</v>
      </c>
      <c r="BA9" s="17">
        <v>0.17769807772987101</v>
      </c>
      <c r="BB9" s="17"/>
      <c r="BC9" s="17">
        <v>0.326230674004857</v>
      </c>
      <c r="BD9" s="17">
        <v>0.23596404291638001</v>
      </c>
      <c r="BE9" s="17">
        <v>0.15242808009150299</v>
      </c>
      <c r="BF9" s="17"/>
      <c r="BG9" s="17">
        <v>0.26137403920705998</v>
      </c>
      <c r="BH9" s="17">
        <v>0.27883284088735799</v>
      </c>
      <c r="BI9" s="17">
        <v>0.178739348133548</v>
      </c>
    </row>
    <row r="10" spans="2:61" x14ac:dyDescent="0.3">
      <c r="B10" s="18" t="s">
        <v>313</v>
      </c>
      <c r="C10" s="17">
        <v>0.34656407412107298</v>
      </c>
      <c r="D10" s="17">
        <v>0.38999463698723402</v>
      </c>
      <c r="E10" s="17">
        <v>0.30960251478218898</v>
      </c>
      <c r="F10" s="17"/>
      <c r="G10" s="17">
        <v>0.375702408253412</v>
      </c>
      <c r="H10" s="17">
        <v>0.32089413522101801</v>
      </c>
      <c r="I10" s="17"/>
      <c r="J10" s="17">
        <v>0.473172669761659</v>
      </c>
      <c r="K10" s="17">
        <v>0.34203425808135302</v>
      </c>
      <c r="L10" s="17">
        <v>0.31412290239929203</v>
      </c>
      <c r="M10" s="17">
        <v>0.32743040848933103</v>
      </c>
      <c r="N10" s="17">
        <v>0.34249996684580802</v>
      </c>
      <c r="O10" s="17">
        <v>0.33104181055010901</v>
      </c>
      <c r="P10" s="17">
        <v>0.254815699117381</v>
      </c>
      <c r="Q10" s="17">
        <v>0.36672431208675699</v>
      </c>
      <c r="R10" s="17">
        <v>0.33503960460751397</v>
      </c>
      <c r="S10" s="17"/>
      <c r="T10" s="17">
        <v>0.395243351020168</v>
      </c>
      <c r="U10" s="17">
        <v>0.31467425136607202</v>
      </c>
      <c r="V10" s="17"/>
      <c r="W10" s="17">
        <v>0.35222719945299602</v>
      </c>
      <c r="X10" s="17">
        <v>0.31552246350556201</v>
      </c>
      <c r="Y10" s="17"/>
      <c r="Z10" s="17">
        <v>0.37780273705767897</v>
      </c>
      <c r="AA10" s="17">
        <v>0.30371983972482097</v>
      </c>
      <c r="AB10" s="17"/>
      <c r="AC10" s="17">
        <v>0.34148903061247399</v>
      </c>
      <c r="AD10" s="17">
        <v>0.358839486249874</v>
      </c>
      <c r="AE10" s="17">
        <v>0</v>
      </c>
      <c r="AF10" s="17"/>
      <c r="AG10" s="17">
        <v>0.36933188009319901</v>
      </c>
      <c r="AH10" s="17">
        <v>0.32768421540821302</v>
      </c>
      <c r="AI10" s="17"/>
      <c r="AJ10" s="17">
        <v>0.36806581708753999</v>
      </c>
      <c r="AK10" s="17">
        <v>0.33925080942670699</v>
      </c>
      <c r="AL10" s="17"/>
      <c r="AM10" s="17">
        <v>0.35508890163129497</v>
      </c>
      <c r="AN10" s="17">
        <v>0.41158790282074398</v>
      </c>
      <c r="AO10" s="17">
        <v>0.34825960245015702</v>
      </c>
      <c r="AP10" s="17"/>
      <c r="AQ10" s="17">
        <v>0.34321599696960398</v>
      </c>
      <c r="AR10" s="17">
        <v>0.38352264962003502</v>
      </c>
      <c r="AS10" s="17">
        <v>0.38661640832843902</v>
      </c>
      <c r="AT10" s="17">
        <v>0.33608573401347502</v>
      </c>
      <c r="AU10" s="17">
        <v>0.251317469328596</v>
      </c>
      <c r="AV10" s="17"/>
      <c r="AW10" s="17">
        <v>0.399416392300322</v>
      </c>
      <c r="AX10" s="17">
        <v>0.36059362778193699</v>
      </c>
      <c r="AY10" s="17">
        <v>0.31350614749785399</v>
      </c>
      <c r="AZ10" s="17">
        <v>0.33525302145734698</v>
      </c>
      <c r="BA10" s="17">
        <v>0.274066953960308</v>
      </c>
      <c r="BB10" s="17"/>
      <c r="BC10" s="17">
        <v>0.33298370003788702</v>
      </c>
      <c r="BD10" s="17">
        <v>0.37485259292851802</v>
      </c>
      <c r="BE10" s="17">
        <v>0.31884690892818701</v>
      </c>
      <c r="BF10" s="17"/>
      <c r="BG10" s="17">
        <v>0.36239565125758999</v>
      </c>
      <c r="BH10" s="17">
        <v>0.29476210204151498</v>
      </c>
      <c r="BI10" s="17">
        <v>0.313138742375972</v>
      </c>
    </row>
    <row r="11" spans="2:61" ht="28.8" x14ac:dyDescent="0.3">
      <c r="B11" s="18" t="s">
        <v>314</v>
      </c>
      <c r="C11" s="17">
        <v>0.20405314546158901</v>
      </c>
      <c r="D11" s="17">
        <v>0.19659718113861899</v>
      </c>
      <c r="E11" s="17">
        <v>0.21067684984972701</v>
      </c>
      <c r="F11" s="17"/>
      <c r="G11" s="17">
        <v>0.20043162371820999</v>
      </c>
      <c r="H11" s="17">
        <v>0.20847521785079901</v>
      </c>
      <c r="I11" s="17"/>
      <c r="J11" s="17">
        <v>0.129172405963041</v>
      </c>
      <c r="K11" s="17">
        <v>0.207506523181994</v>
      </c>
      <c r="L11" s="17">
        <v>0.270479365188183</v>
      </c>
      <c r="M11" s="17">
        <v>0.25758192971315202</v>
      </c>
      <c r="N11" s="17">
        <v>0.194431146517166</v>
      </c>
      <c r="O11" s="17">
        <v>0.217519913216174</v>
      </c>
      <c r="P11" s="17">
        <v>0.22395690963342599</v>
      </c>
      <c r="Q11" s="17">
        <v>0.20692847356488001</v>
      </c>
      <c r="R11" s="17">
        <v>0.16329751693943301</v>
      </c>
      <c r="S11" s="17"/>
      <c r="T11" s="17">
        <v>0.16263962064601001</v>
      </c>
      <c r="U11" s="17">
        <v>0.23118316977904599</v>
      </c>
      <c r="V11" s="17"/>
      <c r="W11" s="17">
        <v>0.19838901093556499</v>
      </c>
      <c r="X11" s="17">
        <v>0.23510028783006001</v>
      </c>
      <c r="Y11" s="17"/>
      <c r="Z11" s="17">
        <v>0.20472164689908401</v>
      </c>
      <c r="AA11" s="17">
        <v>0.20493092249519801</v>
      </c>
      <c r="AB11" s="17"/>
      <c r="AC11" s="17">
        <v>0.19660682445323999</v>
      </c>
      <c r="AD11" s="17">
        <v>0.222064155429472</v>
      </c>
      <c r="AE11" s="17">
        <v>0</v>
      </c>
      <c r="AF11" s="17"/>
      <c r="AG11" s="17">
        <v>0.15986351412425201</v>
      </c>
      <c r="AH11" s="17">
        <v>0.23700836455063201</v>
      </c>
      <c r="AI11" s="17"/>
      <c r="AJ11" s="17">
        <v>0.140459607328348</v>
      </c>
      <c r="AK11" s="17">
        <v>0.22975336726229201</v>
      </c>
      <c r="AL11" s="17"/>
      <c r="AM11" s="17">
        <v>0.21224032627332701</v>
      </c>
      <c r="AN11" s="17">
        <v>0.233600564770025</v>
      </c>
      <c r="AO11" s="17">
        <v>0.14119233396681899</v>
      </c>
      <c r="AP11" s="17"/>
      <c r="AQ11" s="17">
        <v>0.23771097772898001</v>
      </c>
      <c r="AR11" s="17">
        <v>0.200970155161247</v>
      </c>
      <c r="AS11" s="17">
        <v>0.138343144090738</v>
      </c>
      <c r="AT11" s="17">
        <v>0.120555225462081</v>
      </c>
      <c r="AU11" s="17">
        <v>0.24422063831568</v>
      </c>
      <c r="AV11" s="17"/>
      <c r="AW11" s="17">
        <v>0.13919971049098001</v>
      </c>
      <c r="AX11" s="17">
        <v>0.195424897164414</v>
      </c>
      <c r="AY11" s="17">
        <v>0.241623832135334</v>
      </c>
      <c r="AZ11" s="17">
        <v>0.21246511981949001</v>
      </c>
      <c r="BA11" s="17">
        <v>0.27358883330270001</v>
      </c>
      <c r="BB11" s="17"/>
      <c r="BC11" s="17">
        <v>0.153507263222942</v>
      </c>
      <c r="BD11" s="17">
        <v>0.214056304723724</v>
      </c>
      <c r="BE11" s="17">
        <v>0.25357712539392202</v>
      </c>
      <c r="BF11" s="17"/>
      <c r="BG11" s="17">
        <v>0.19499243624214899</v>
      </c>
      <c r="BH11" s="17">
        <v>0.23713370762892499</v>
      </c>
      <c r="BI11" s="17">
        <v>0.22129242977879901</v>
      </c>
    </row>
    <row r="12" spans="2:61" x14ac:dyDescent="0.3">
      <c r="B12" s="18" t="s">
        <v>315</v>
      </c>
      <c r="C12" s="17">
        <v>0.11268000645142701</v>
      </c>
      <c r="D12" s="17">
        <v>8.2390196957110903E-2</v>
      </c>
      <c r="E12" s="17">
        <v>0.13741896224479799</v>
      </c>
      <c r="F12" s="17"/>
      <c r="G12" s="17">
        <v>8.52003258338382E-2</v>
      </c>
      <c r="H12" s="17">
        <v>0.13578087098205299</v>
      </c>
      <c r="I12" s="17"/>
      <c r="J12" s="17">
        <v>5.5359011757291299E-2</v>
      </c>
      <c r="K12" s="17">
        <v>0.14251955792495999</v>
      </c>
      <c r="L12" s="17">
        <v>0.106170678218378</v>
      </c>
      <c r="M12" s="17">
        <v>0.13803229568750999</v>
      </c>
      <c r="N12" s="17">
        <v>9.6877629047595198E-2</v>
      </c>
      <c r="O12" s="17">
        <v>0.12347569373221701</v>
      </c>
      <c r="P12" s="17">
        <v>0.12696975988468201</v>
      </c>
      <c r="Q12" s="17">
        <v>8.8231901175265401E-2</v>
      </c>
      <c r="R12" s="17">
        <v>0.119213903810162</v>
      </c>
      <c r="S12" s="17"/>
      <c r="T12" s="17">
        <v>7.8022083050112795E-2</v>
      </c>
      <c r="U12" s="17">
        <v>0.13538443233300601</v>
      </c>
      <c r="V12" s="17"/>
      <c r="W12" s="17">
        <v>0.124694234903812</v>
      </c>
      <c r="X12" s="17">
        <v>4.6825733482673298E-2</v>
      </c>
      <c r="Y12" s="17"/>
      <c r="Z12" s="17">
        <v>0.103479803993882</v>
      </c>
      <c r="AA12" s="17">
        <v>0.125416293036857</v>
      </c>
      <c r="AB12" s="17"/>
      <c r="AC12" s="17">
        <v>0.102731938184567</v>
      </c>
      <c r="AD12" s="17">
        <v>0.13674219186013301</v>
      </c>
      <c r="AE12" s="17">
        <v>0</v>
      </c>
      <c r="AF12" s="17"/>
      <c r="AG12" s="17">
        <v>7.6294008848537903E-2</v>
      </c>
      <c r="AH12" s="17">
        <v>0.14247452971421801</v>
      </c>
      <c r="AI12" s="17"/>
      <c r="AJ12" s="17">
        <v>5.4901919095580398E-2</v>
      </c>
      <c r="AK12" s="17">
        <v>0.14028107784403199</v>
      </c>
      <c r="AL12" s="17"/>
      <c r="AM12" s="17">
        <v>0.121526447611745</v>
      </c>
      <c r="AN12" s="17">
        <v>0.18308730829292399</v>
      </c>
      <c r="AO12" s="17">
        <v>5.1304888923852203E-2</v>
      </c>
      <c r="AP12" s="17"/>
      <c r="AQ12" s="17">
        <v>0.144609453169594</v>
      </c>
      <c r="AR12" s="17">
        <v>4.44605505379181E-2</v>
      </c>
      <c r="AS12" s="17">
        <v>5.8134795885576102E-2</v>
      </c>
      <c r="AT12" s="17">
        <v>5.36677611579248E-2</v>
      </c>
      <c r="AU12" s="17">
        <v>0.13082813454612599</v>
      </c>
      <c r="AV12" s="17"/>
      <c r="AW12" s="17">
        <v>6.6276051656012497E-2</v>
      </c>
      <c r="AX12" s="17">
        <v>0.109322606068833</v>
      </c>
      <c r="AY12" s="17">
        <v>0.13628250941138501</v>
      </c>
      <c r="AZ12" s="17">
        <v>0.111983696359056</v>
      </c>
      <c r="BA12" s="17">
        <v>0.17146885809651299</v>
      </c>
      <c r="BB12" s="17"/>
      <c r="BC12" s="17">
        <v>0.10952233158996399</v>
      </c>
      <c r="BD12" s="17">
        <v>0.11033074819025</v>
      </c>
      <c r="BE12" s="17">
        <v>0.114959723497043</v>
      </c>
      <c r="BF12" s="17"/>
      <c r="BG12" s="17">
        <v>9.9894456245366303E-2</v>
      </c>
      <c r="BH12" s="17">
        <v>0.133205737111427</v>
      </c>
      <c r="BI12" s="17">
        <v>0.14694582570404599</v>
      </c>
    </row>
    <row r="13" spans="2:61" x14ac:dyDescent="0.3">
      <c r="B13" s="18" t="s">
        <v>316</v>
      </c>
      <c r="C13" s="17">
        <v>7.4227305200334506E-2</v>
      </c>
      <c r="D13" s="17">
        <v>5.7422920902147803E-2</v>
      </c>
      <c r="E13" s="17">
        <v>8.7987633928153799E-2</v>
      </c>
      <c r="F13" s="17"/>
      <c r="G13" s="17">
        <v>4.4648430792502303E-2</v>
      </c>
      <c r="H13" s="17">
        <v>9.60370839355464E-2</v>
      </c>
      <c r="I13" s="17"/>
      <c r="J13" s="17">
        <v>3.11380932284703E-2</v>
      </c>
      <c r="K13" s="17">
        <v>6.9409891055567802E-2</v>
      </c>
      <c r="L13" s="17">
        <v>5.5123301565686698E-2</v>
      </c>
      <c r="M13" s="17">
        <v>8.5415933787159698E-2</v>
      </c>
      <c r="N13" s="17">
        <v>4.73106666871849E-2</v>
      </c>
      <c r="O13" s="17">
        <v>9.87559741407011E-2</v>
      </c>
      <c r="P13" s="17">
        <v>0.10208461587230799</v>
      </c>
      <c r="Q13" s="17">
        <v>5.2373258163420901E-2</v>
      </c>
      <c r="R13" s="17">
        <v>0.118015978901808</v>
      </c>
      <c r="S13" s="17"/>
      <c r="T13" s="17">
        <v>4.5330329838873799E-2</v>
      </c>
      <c r="U13" s="17">
        <v>9.31577306530951E-2</v>
      </c>
      <c r="V13" s="17"/>
      <c r="W13" s="17">
        <v>8.0474655989775795E-2</v>
      </c>
      <c r="X13" s="17">
        <v>3.9983346393492901E-2</v>
      </c>
      <c r="Y13" s="17"/>
      <c r="Z13" s="17">
        <v>6.7018960997851595E-2</v>
      </c>
      <c r="AA13" s="17">
        <v>8.1849563749486501E-2</v>
      </c>
      <c r="AB13" s="17"/>
      <c r="AC13" s="17">
        <v>7.4278846046057195E-2</v>
      </c>
      <c r="AD13" s="17">
        <v>7.4102639249856994E-2</v>
      </c>
      <c r="AE13" s="17">
        <v>0</v>
      </c>
      <c r="AF13" s="17"/>
      <c r="AG13" s="17">
        <v>6.7271939198528502E-2</v>
      </c>
      <c r="AH13" s="17">
        <v>8.3087734889836104E-2</v>
      </c>
      <c r="AI13" s="17"/>
      <c r="AJ13" s="17">
        <v>2.7884776165013E-2</v>
      </c>
      <c r="AK13" s="17">
        <v>9.5011174857496897E-2</v>
      </c>
      <c r="AL13" s="17"/>
      <c r="AM13" s="17">
        <v>6.9262999093118297E-2</v>
      </c>
      <c r="AN13" s="17">
        <v>5.6425901433867297E-2</v>
      </c>
      <c r="AO13" s="17">
        <v>3.7402968468651099E-2</v>
      </c>
      <c r="AP13" s="17"/>
      <c r="AQ13" s="17">
        <v>8.9515282290093701E-2</v>
      </c>
      <c r="AR13" s="17">
        <v>2.7877214568600199E-2</v>
      </c>
      <c r="AS13" s="17">
        <v>1.5955854139894799E-2</v>
      </c>
      <c r="AT13" s="17">
        <v>4.0691546287260398E-2</v>
      </c>
      <c r="AU13" s="17">
        <v>0.192143074329719</v>
      </c>
      <c r="AV13" s="17"/>
      <c r="AW13" s="17">
        <v>3.66051354146276E-2</v>
      </c>
      <c r="AX13" s="17">
        <v>7.1068280965983097E-2</v>
      </c>
      <c r="AY13" s="17">
        <v>9.6092658880360907E-2</v>
      </c>
      <c r="AZ13" s="17">
        <v>0.10382160502564899</v>
      </c>
      <c r="BA13" s="17">
        <v>5.88552592887664E-2</v>
      </c>
      <c r="BB13" s="17"/>
      <c r="BC13" s="17">
        <v>6.8206393132899196E-2</v>
      </c>
      <c r="BD13" s="17">
        <v>5.5642511862253503E-2</v>
      </c>
      <c r="BE13" s="17">
        <v>0.112726965748512</v>
      </c>
      <c r="BF13" s="17"/>
      <c r="BG13" s="17">
        <v>6.3807675851367193E-2</v>
      </c>
      <c r="BH13" s="17">
        <v>3.8153286794955901E-2</v>
      </c>
      <c r="BI13" s="17">
        <v>0.12323980095292</v>
      </c>
    </row>
    <row r="14" spans="2:61" x14ac:dyDescent="0.3">
      <c r="B14" s="18" t="s">
        <v>85</v>
      </c>
      <c r="C14" s="19">
        <v>1.7366708911068899E-2</v>
      </c>
      <c r="D14" s="19">
        <v>1.02896563347684E-2</v>
      </c>
      <c r="E14" s="19">
        <v>2.3119690917812599E-2</v>
      </c>
      <c r="F14" s="19"/>
      <c r="G14" s="19">
        <v>6.8024262487596304E-3</v>
      </c>
      <c r="H14" s="19">
        <v>2.6058638298886602E-2</v>
      </c>
      <c r="I14" s="19"/>
      <c r="J14" s="19">
        <v>9.5378677557953206E-3</v>
      </c>
      <c r="K14" s="19">
        <v>1.8773672581102602E-2</v>
      </c>
      <c r="L14" s="19">
        <v>3.0793805757332201E-2</v>
      </c>
      <c r="M14" s="19">
        <v>7.5706793139166803E-3</v>
      </c>
      <c r="N14" s="19">
        <v>3.8557853884187303E-2</v>
      </c>
      <c r="O14" s="19">
        <v>1.2249607122959199E-2</v>
      </c>
      <c r="P14" s="19">
        <v>7.7146973709887497E-3</v>
      </c>
      <c r="Q14" s="19">
        <v>2.7710565397849499E-2</v>
      </c>
      <c r="R14" s="19">
        <v>1.1412889209732401E-2</v>
      </c>
      <c r="S14" s="19"/>
      <c r="T14" s="19">
        <v>8.7781383301086709E-3</v>
      </c>
      <c r="U14" s="19">
        <v>2.2993086519622299E-2</v>
      </c>
      <c r="V14" s="19"/>
      <c r="W14" s="19">
        <v>1.8394198243033101E-2</v>
      </c>
      <c r="X14" s="19">
        <v>1.17346732620197E-2</v>
      </c>
      <c r="Y14" s="19"/>
      <c r="Z14" s="19">
        <v>1.37536110712455E-2</v>
      </c>
      <c r="AA14" s="19">
        <v>2.09059756122809E-2</v>
      </c>
      <c r="AB14" s="19"/>
      <c r="AC14" s="19">
        <v>1.1485211226351299E-2</v>
      </c>
      <c r="AD14" s="19">
        <v>3.1592756016312701E-2</v>
      </c>
      <c r="AE14" s="19">
        <v>0</v>
      </c>
      <c r="AF14" s="19"/>
      <c r="AG14" s="19">
        <v>1.12191168292179E-2</v>
      </c>
      <c r="AH14" s="19">
        <v>2.3290522004378499E-2</v>
      </c>
      <c r="AI14" s="19"/>
      <c r="AJ14" s="19">
        <v>1.71357047342473E-2</v>
      </c>
      <c r="AK14" s="19">
        <v>1.7767294492627601E-2</v>
      </c>
      <c r="AL14" s="19"/>
      <c r="AM14" s="19">
        <v>1.4309460091276399E-2</v>
      </c>
      <c r="AN14" s="19">
        <v>0</v>
      </c>
      <c r="AO14" s="19">
        <v>1.9623939501528499E-2</v>
      </c>
      <c r="AP14" s="19"/>
      <c r="AQ14" s="19">
        <v>1.24823889117021E-2</v>
      </c>
      <c r="AR14" s="19">
        <v>3.6827677510727498E-2</v>
      </c>
      <c r="AS14" s="19">
        <v>1.95523599262039E-2</v>
      </c>
      <c r="AT14" s="19">
        <v>1.3684689778321201E-2</v>
      </c>
      <c r="AU14" s="19">
        <v>4.5986267553060498E-2</v>
      </c>
      <c r="AV14" s="19"/>
      <c r="AW14" s="19">
        <v>1.6133470659875498E-2</v>
      </c>
      <c r="AX14" s="19">
        <v>1.50170074396583E-2</v>
      </c>
      <c r="AY14" s="19">
        <v>2.08454211426598E-2</v>
      </c>
      <c r="AZ14" s="19">
        <v>5.4314674032695399E-3</v>
      </c>
      <c r="BA14" s="19">
        <v>4.4322017621841701E-2</v>
      </c>
      <c r="BB14" s="19"/>
      <c r="BC14" s="19">
        <v>9.5496380114516305E-3</v>
      </c>
      <c r="BD14" s="19">
        <v>9.1537993788746806E-3</v>
      </c>
      <c r="BE14" s="19">
        <v>4.7461196340833199E-2</v>
      </c>
      <c r="BF14" s="19"/>
      <c r="BG14" s="19">
        <v>1.7535741196467801E-2</v>
      </c>
      <c r="BH14" s="19">
        <v>1.79123255358196E-2</v>
      </c>
      <c r="BI14" s="19">
        <v>1.6643853054715899E-2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0.27579858961967302</v>
      </c>
      <c r="D9" s="17">
        <v>0.29039994646002898</v>
      </c>
      <c r="E9" s="17">
        <v>0.263358431236278</v>
      </c>
      <c r="F9" s="17"/>
      <c r="G9" s="17">
        <v>0.331929177326727</v>
      </c>
      <c r="H9" s="17">
        <v>0.23229628348620801</v>
      </c>
      <c r="I9" s="17"/>
      <c r="J9" s="17">
        <v>0.35235893024187398</v>
      </c>
      <c r="K9" s="17">
        <v>0.22383462727685199</v>
      </c>
      <c r="L9" s="17">
        <v>0.25273325746198599</v>
      </c>
      <c r="M9" s="17">
        <v>0.212024832186156</v>
      </c>
      <c r="N9" s="17">
        <v>0.32058982860600699</v>
      </c>
      <c r="O9" s="17">
        <v>0.27962896072188498</v>
      </c>
      <c r="P9" s="17">
        <v>0.26136267687789599</v>
      </c>
      <c r="Q9" s="17">
        <v>0.31573052600160401</v>
      </c>
      <c r="R9" s="17">
        <v>0.29110192671281199</v>
      </c>
      <c r="S9" s="17"/>
      <c r="T9" s="17">
        <v>0.35684980202091598</v>
      </c>
      <c r="U9" s="17">
        <v>0.22270189299224899</v>
      </c>
      <c r="V9" s="17"/>
      <c r="W9" s="17">
        <v>0.26537539328279702</v>
      </c>
      <c r="X9" s="17">
        <v>0.33293184786392599</v>
      </c>
      <c r="Y9" s="17"/>
      <c r="Z9" s="17">
        <v>0.27121389557476999</v>
      </c>
      <c r="AA9" s="17">
        <v>0.28339493093423301</v>
      </c>
      <c r="AB9" s="17"/>
      <c r="AC9" s="17">
        <v>0.29432034882535602</v>
      </c>
      <c r="AD9" s="17">
        <v>0.23099853476006099</v>
      </c>
      <c r="AE9" s="17">
        <v>0</v>
      </c>
      <c r="AF9" s="17"/>
      <c r="AG9" s="17">
        <v>0.33880666187761199</v>
      </c>
      <c r="AH9" s="17">
        <v>0.22141475701424801</v>
      </c>
      <c r="AI9" s="17"/>
      <c r="AJ9" s="17">
        <v>0.42316275034155199</v>
      </c>
      <c r="AK9" s="17">
        <v>0.20746165579776299</v>
      </c>
      <c r="AL9" s="17"/>
      <c r="AM9" s="17">
        <v>0.244455207635566</v>
      </c>
      <c r="AN9" s="17">
        <v>0.237487881944382</v>
      </c>
      <c r="AO9" s="17">
        <v>0.51135991918158996</v>
      </c>
      <c r="AP9" s="17"/>
      <c r="AQ9" s="17">
        <v>0.200530049083431</v>
      </c>
      <c r="AR9" s="17">
        <v>0.36764964482322499</v>
      </c>
      <c r="AS9" s="17">
        <v>0.36460134558006602</v>
      </c>
      <c r="AT9" s="17">
        <v>0.56097304434941997</v>
      </c>
      <c r="AU9" s="17">
        <v>0.18441441157499799</v>
      </c>
      <c r="AV9" s="17"/>
      <c r="AW9" s="17">
        <v>0.36568637228551598</v>
      </c>
      <c r="AX9" s="17">
        <v>0.29513792485768098</v>
      </c>
      <c r="AY9" s="17">
        <v>0.211566845586073</v>
      </c>
      <c r="AZ9" s="17">
        <v>0.24538835861613101</v>
      </c>
      <c r="BA9" s="17">
        <v>0.214547294807547</v>
      </c>
      <c r="BB9" s="17"/>
      <c r="BC9" s="17">
        <v>0.35390978939666801</v>
      </c>
      <c r="BD9" s="17">
        <v>0.26728083319807799</v>
      </c>
      <c r="BE9" s="17">
        <v>0.19643568921631799</v>
      </c>
      <c r="BF9" s="17"/>
      <c r="BG9" s="17">
        <v>0.29388976575607501</v>
      </c>
      <c r="BH9" s="17">
        <v>0.21252114228674401</v>
      </c>
      <c r="BI9" s="17">
        <v>0.239305204915085</v>
      </c>
    </row>
    <row r="10" spans="2:61" x14ac:dyDescent="0.3">
      <c r="B10" s="18" t="s">
        <v>313</v>
      </c>
      <c r="C10" s="17">
        <v>0.381018645243559</v>
      </c>
      <c r="D10" s="17">
        <v>0.40885417625666398</v>
      </c>
      <c r="E10" s="17">
        <v>0.358237455884162</v>
      </c>
      <c r="F10" s="17"/>
      <c r="G10" s="17">
        <v>0.40279849434884901</v>
      </c>
      <c r="H10" s="17">
        <v>0.366133912609518</v>
      </c>
      <c r="I10" s="17"/>
      <c r="J10" s="17">
        <v>0.466433335352538</v>
      </c>
      <c r="K10" s="17">
        <v>0.43317909587709402</v>
      </c>
      <c r="L10" s="17">
        <v>0.371147307995081</v>
      </c>
      <c r="M10" s="17">
        <v>0.39176420891520503</v>
      </c>
      <c r="N10" s="17">
        <v>0.36988480789835598</v>
      </c>
      <c r="O10" s="17">
        <v>0.29769724503147499</v>
      </c>
      <c r="P10" s="17">
        <v>0.37256314848635302</v>
      </c>
      <c r="Q10" s="17">
        <v>0.327293446508505</v>
      </c>
      <c r="R10" s="17">
        <v>0.33533495295045801</v>
      </c>
      <c r="S10" s="17"/>
      <c r="T10" s="17">
        <v>0.40154501415322102</v>
      </c>
      <c r="U10" s="17">
        <v>0.36757180897091402</v>
      </c>
      <c r="V10" s="17"/>
      <c r="W10" s="17">
        <v>0.38061774527448899</v>
      </c>
      <c r="X10" s="17">
        <v>0.383216121019962</v>
      </c>
      <c r="Y10" s="17"/>
      <c r="Z10" s="17">
        <v>0.38413327875714598</v>
      </c>
      <c r="AA10" s="17">
        <v>0.37990894781752299</v>
      </c>
      <c r="AB10" s="17"/>
      <c r="AC10" s="17">
        <v>0.37919234621537601</v>
      </c>
      <c r="AD10" s="17">
        <v>0.38543606022796001</v>
      </c>
      <c r="AE10" s="17">
        <v>0</v>
      </c>
      <c r="AF10" s="17"/>
      <c r="AG10" s="17">
        <v>0.38206569837406801</v>
      </c>
      <c r="AH10" s="17">
        <v>0.38180736667328102</v>
      </c>
      <c r="AI10" s="17"/>
      <c r="AJ10" s="17">
        <v>0.390015828392759</v>
      </c>
      <c r="AK10" s="17">
        <v>0.376840482026504</v>
      </c>
      <c r="AL10" s="17"/>
      <c r="AM10" s="17">
        <v>0.40674036593815099</v>
      </c>
      <c r="AN10" s="17">
        <v>0.17661593276208701</v>
      </c>
      <c r="AO10" s="17">
        <v>0.28073123099882202</v>
      </c>
      <c r="AP10" s="17"/>
      <c r="AQ10" s="17">
        <v>0.38806750348742403</v>
      </c>
      <c r="AR10" s="17">
        <v>0.33827434141752299</v>
      </c>
      <c r="AS10" s="17">
        <v>0.45530727037156099</v>
      </c>
      <c r="AT10" s="17">
        <v>0.26086561211739001</v>
      </c>
      <c r="AU10" s="17">
        <v>0.28766304958501898</v>
      </c>
      <c r="AV10" s="17"/>
      <c r="AW10" s="17">
        <v>0.45094257197010901</v>
      </c>
      <c r="AX10" s="17">
        <v>0.382786607044734</v>
      </c>
      <c r="AY10" s="17">
        <v>0.35237811899597898</v>
      </c>
      <c r="AZ10" s="17">
        <v>0.32572269365782702</v>
      </c>
      <c r="BA10" s="17">
        <v>0.39704352593218101</v>
      </c>
      <c r="BB10" s="17"/>
      <c r="BC10" s="17">
        <v>0.37099307778232199</v>
      </c>
      <c r="BD10" s="17">
        <v>0.40455672814580201</v>
      </c>
      <c r="BE10" s="17">
        <v>0.37910162626973398</v>
      </c>
      <c r="BF10" s="17"/>
      <c r="BG10" s="17">
        <v>0.38610475673349498</v>
      </c>
      <c r="BH10" s="17">
        <v>0.36620398317548303</v>
      </c>
      <c r="BI10" s="17">
        <v>0.37134320191310899</v>
      </c>
    </row>
    <row r="11" spans="2:61" ht="28.8" x14ac:dyDescent="0.3">
      <c r="B11" s="18" t="s">
        <v>314</v>
      </c>
      <c r="C11" s="17">
        <v>0.181688162674356</v>
      </c>
      <c r="D11" s="17">
        <v>0.176880687896634</v>
      </c>
      <c r="E11" s="17">
        <v>0.18611083149779001</v>
      </c>
      <c r="F11" s="17"/>
      <c r="G11" s="17">
        <v>0.155873231582418</v>
      </c>
      <c r="H11" s="17">
        <v>0.20394171882884601</v>
      </c>
      <c r="I11" s="17"/>
      <c r="J11" s="17">
        <v>0.108427830397249</v>
      </c>
      <c r="K11" s="17">
        <v>0.15523385240296</v>
      </c>
      <c r="L11" s="17">
        <v>0.21853578690063599</v>
      </c>
      <c r="M11" s="17">
        <v>0.214067234246333</v>
      </c>
      <c r="N11" s="17">
        <v>0.134776855863557</v>
      </c>
      <c r="O11" s="17">
        <v>0.247222338707864</v>
      </c>
      <c r="P11" s="17">
        <v>0.15172646144246299</v>
      </c>
      <c r="Q11" s="17">
        <v>0.25124592254129902</v>
      </c>
      <c r="R11" s="17">
        <v>0.20451522454021101</v>
      </c>
      <c r="S11" s="17"/>
      <c r="T11" s="17">
        <v>0.128530954502799</v>
      </c>
      <c r="U11" s="17">
        <v>0.21651148082379101</v>
      </c>
      <c r="V11" s="17"/>
      <c r="W11" s="17">
        <v>0.178101043956298</v>
      </c>
      <c r="X11" s="17">
        <v>0.20135044029513999</v>
      </c>
      <c r="Y11" s="17"/>
      <c r="Z11" s="17">
        <v>0.18754913177347801</v>
      </c>
      <c r="AA11" s="17">
        <v>0.174714538383173</v>
      </c>
      <c r="AB11" s="17"/>
      <c r="AC11" s="17">
        <v>0.17403188238557901</v>
      </c>
      <c r="AD11" s="17">
        <v>0.20020701788399001</v>
      </c>
      <c r="AE11" s="17">
        <v>0</v>
      </c>
      <c r="AF11" s="17"/>
      <c r="AG11" s="17">
        <v>0.15349895289225901</v>
      </c>
      <c r="AH11" s="17">
        <v>0.202712921318039</v>
      </c>
      <c r="AI11" s="17"/>
      <c r="AJ11" s="17">
        <v>0.121853263188704</v>
      </c>
      <c r="AK11" s="17">
        <v>0.207298650434973</v>
      </c>
      <c r="AL11" s="17"/>
      <c r="AM11" s="17">
        <v>0.185632790697496</v>
      </c>
      <c r="AN11" s="17">
        <v>0.346121650773972</v>
      </c>
      <c r="AO11" s="17">
        <v>0.132658582309512</v>
      </c>
      <c r="AP11" s="17"/>
      <c r="AQ11" s="17">
        <v>0.20642601044120701</v>
      </c>
      <c r="AR11" s="17">
        <v>0.257248336248524</v>
      </c>
      <c r="AS11" s="17">
        <v>0.126530271859052</v>
      </c>
      <c r="AT11" s="17">
        <v>8.9646438018482197E-2</v>
      </c>
      <c r="AU11" s="17">
        <v>0.23679884227911399</v>
      </c>
      <c r="AV11" s="17"/>
      <c r="AW11" s="17">
        <v>0.110245710024862</v>
      </c>
      <c r="AX11" s="17">
        <v>0.168493997233717</v>
      </c>
      <c r="AY11" s="17">
        <v>0.224294058424582</v>
      </c>
      <c r="AZ11" s="17">
        <v>0.20235438554333701</v>
      </c>
      <c r="BA11" s="17">
        <v>0.24944209397283801</v>
      </c>
      <c r="BB11" s="17"/>
      <c r="BC11" s="17">
        <v>0.13899168294461201</v>
      </c>
      <c r="BD11" s="17">
        <v>0.17845181566229801</v>
      </c>
      <c r="BE11" s="17">
        <v>0.198802035214593</v>
      </c>
      <c r="BF11" s="17"/>
      <c r="BG11" s="17">
        <v>0.17126029355201899</v>
      </c>
      <c r="BH11" s="17">
        <v>0.266893944548663</v>
      </c>
      <c r="BI11" s="17">
        <v>0.182495644180067</v>
      </c>
    </row>
    <row r="12" spans="2:61" x14ac:dyDescent="0.3">
      <c r="B12" s="18" t="s">
        <v>315</v>
      </c>
      <c r="C12" s="17">
        <v>9.1650750811233903E-2</v>
      </c>
      <c r="D12" s="17">
        <v>7.4650590770082598E-2</v>
      </c>
      <c r="E12" s="17">
        <v>0.105621551504216</v>
      </c>
      <c r="F12" s="17"/>
      <c r="G12" s="17">
        <v>7.2520144258004501E-2</v>
      </c>
      <c r="H12" s="17">
        <v>0.107829100468123</v>
      </c>
      <c r="I12" s="17"/>
      <c r="J12" s="17">
        <v>4.8214488747047E-2</v>
      </c>
      <c r="K12" s="17">
        <v>0.11952445265900299</v>
      </c>
      <c r="L12" s="17">
        <v>7.1666540319277897E-2</v>
      </c>
      <c r="M12" s="17">
        <v>0.106927831518092</v>
      </c>
      <c r="N12" s="17">
        <v>0.125453915161574</v>
      </c>
      <c r="O12" s="17">
        <v>9.5514193449139501E-2</v>
      </c>
      <c r="P12" s="17">
        <v>0.115279618010889</v>
      </c>
      <c r="Q12" s="17">
        <v>6.5053072109719307E-2</v>
      </c>
      <c r="R12" s="17">
        <v>6.9719194418968705E-2</v>
      </c>
      <c r="S12" s="17"/>
      <c r="T12" s="17">
        <v>6.2704661991674099E-2</v>
      </c>
      <c r="U12" s="17">
        <v>0.11061335051910801</v>
      </c>
      <c r="V12" s="17"/>
      <c r="W12" s="17">
        <v>0.10115387300781201</v>
      </c>
      <c r="X12" s="17">
        <v>3.9560747223470798E-2</v>
      </c>
      <c r="Y12" s="17"/>
      <c r="Z12" s="17">
        <v>9.1120001933975597E-2</v>
      </c>
      <c r="AA12" s="17">
        <v>8.7813614166055903E-2</v>
      </c>
      <c r="AB12" s="17"/>
      <c r="AC12" s="17">
        <v>8.9571147043656693E-2</v>
      </c>
      <c r="AD12" s="17">
        <v>9.6680854152882301E-2</v>
      </c>
      <c r="AE12" s="17">
        <v>0</v>
      </c>
      <c r="AF12" s="17"/>
      <c r="AG12" s="17">
        <v>6.3255631305908805E-2</v>
      </c>
      <c r="AH12" s="17">
        <v>0.11688904967739699</v>
      </c>
      <c r="AI12" s="17"/>
      <c r="AJ12" s="17">
        <v>3.6576928026583501E-2</v>
      </c>
      <c r="AK12" s="17">
        <v>0.118726937273954</v>
      </c>
      <c r="AL12" s="17"/>
      <c r="AM12" s="17">
        <v>9.8480189551536396E-2</v>
      </c>
      <c r="AN12" s="17">
        <v>0.18212537317833899</v>
      </c>
      <c r="AO12" s="17">
        <v>5.4419931203682298E-2</v>
      </c>
      <c r="AP12" s="17"/>
      <c r="AQ12" s="17">
        <v>0.127701329482452</v>
      </c>
      <c r="AR12" s="17">
        <v>0</v>
      </c>
      <c r="AS12" s="17">
        <v>2.1534896032102901E-2</v>
      </c>
      <c r="AT12" s="17">
        <v>7.3207334334653304E-2</v>
      </c>
      <c r="AU12" s="17">
        <v>7.8629609652598006E-2</v>
      </c>
      <c r="AV12" s="17"/>
      <c r="AW12" s="17">
        <v>3.0553584680036501E-2</v>
      </c>
      <c r="AX12" s="17">
        <v>9.6319569606947597E-2</v>
      </c>
      <c r="AY12" s="17">
        <v>0.1123765185218</v>
      </c>
      <c r="AZ12" s="17">
        <v>0.14027318727458199</v>
      </c>
      <c r="BA12" s="17">
        <v>6.0944442422592303E-2</v>
      </c>
      <c r="BB12" s="17"/>
      <c r="BC12" s="17">
        <v>7.4136336246621304E-2</v>
      </c>
      <c r="BD12" s="17">
        <v>9.7568257706748401E-2</v>
      </c>
      <c r="BE12" s="17">
        <v>0.11347748937098701</v>
      </c>
      <c r="BF12" s="17"/>
      <c r="BG12" s="17">
        <v>9.2761339838362294E-2</v>
      </c>
      <c r="BH12" s="17">
        <v>7.0880198620058593E-2</v>
      </c>
      <c r="BI12" s="17">
        <v>9.6584719028767294E-2</v>
      </c>
    </row>
    <row r="13" spans="2:61" x14ac:dyDescent="0.3">
      <c r="B13" s="18" t="s">
        <v>316</v>
      </c>
      <c r="C13" s="17">
        <v>5.4281723331280202E-2</v>
      </c>
      <c r="D13" s="17">
        <v>3.8197690500348401E-2</v>
      </c>
      <c r="E13" s="17">
        <v>6.7401408398762394E-2</v>
      </c>
      <c r="F13" s="17"/>
      <c r="G13" s="17">
        <v>3.3370207167695003E-2</v>
      </c>
      <c r="H13" s="17">
        <v>6.4350709808989007E-2</v>
      </c>
      <c r="I13" s="17"/>
      <c r="J13" s="17">
        <v>1.50275475054961E-2</v>
      </c>
      <c r="K13" s="17">
        <v>5.0114561603434797E-2</v>
      </c>
      <c r="L13" s="17">
        <v>5.5123301565686698E-2</v>
      </c>
      <c r="M13" s="17">
        <v>6.7645213820296493E-2</v>
      </c>
      <c r="N13" s="17">
        <v>2.4201038807307899E-2</v>
      </c>
      <c r="O13" s="17">
        <v>7.3812458528157293E-2</v>
      </c>
      <c r="P13" s="17">
        <v>9.1353397811410997E-2</v>
      </c>
      <c r="Q13" s="17">
        <v>2.7118021892581699E-2</v>
      </c>
      <c r="R13" s="17">
        <v>7.9813517746243803E-2</v>
      </c>
      <c r="S13" s="17"/>
      <c r="T13" s="17">
        <v>4.3206187054121402E-2</v>
      </c>
      <c r="U13" s="17">
        <v>6.1537313621318902E-2</v>
      </c>
      <c r="V13" s="17"/>
      <c r="W13" s="17">
        <v>5.9613153729740902E-2</v>
      </c>
      <c r="X13" s="17">
        <v>2.5058250998817502E-2</v>
      </c>
      <c r="Y13" s="17"/>
      <c r="Z13" s="17">
        <v>5.0853680390810903E-2</v>
      </c>
      <c r="AA13" s="17">
        <v>5.7827403857275701E-2</v>
      </c>
      <c r="AB13" s="17"/>
      <c r="AC13" s="17">
        <v>5.2537139914181102E-2</v>
      </c>
      <c r="AD13" s="17">
        <v>5.8501486255809997E-2</v>
      </c>
      <c r="AE13" s="17">
        <v>0</v>
      </c>
      <c r="AF13" s="17"/>
      <c r="AG13" s="17">
        <v>5.2932428816393602E-2</v>
      </c>
      <c r="AH13" s="17">
        <v>5.7577677150136002E-2</v>
      </c>
      <c r="AI13" s="17"/>
      <c r="AJ13" s="17">
        <v>1.99073597533291E-2</v>
      </c>
      <c r="AK13" s="17">
        <v>7.0408531564574495E-2</v>
      </c>
      <c r="AL13" s="17"/>
      <c r="AM13" s="17">
        <v>5.2647341983658003E-2</v>
      </c>
      <c r="AN13" s="17">
        <v>0</v>
      </c>
      <c r="AO13" s="17">
        <v>1.13791463394355E-2</v>
      </c>
      <c r="AP13" s="17"/>
      <c r="AQ13" s="17">
        <v>6.5413266634644293E-2</v>
      </c>
      <c r="AR13" s="17">
        <v>0</v>
      </c>
      <c r="AS13" s="17">
        <v>1.9235089392996001E-2</v>
      </c>
      <c r="AT13" s="17">
        <v>1.53075711800539E-2</v>
      </c>
      <c r="AU13" s="17">
        <v>0.147734931481217</v>
      </c>
      <c r="AV13" s="17"/>
      <c r="AW13" s="17">
        <v>1.7923996153555E-2</v>
      </c>
      <c r="AX13" s="17">
        <v>4.7466732671759201E-2</v>
      </c>
      <c r="AY13" s="17">
        <v>8.2570385188601395E-2</v>
      </c>
      <c r="AZ13" s="17">
        <v>7.4829477282867596E-2</v>
      </c>
      <c r="BA13" s="17">
        <v>5.28241374921323E-2</v>
      </c>
      <c r="BB13" s="17"/>
      <c r="BC13" s="17">
        <v>5.5219187270508598E-2</v>
      </c>
      <c r="BD13" s="17">
        <v>4.2744597029228601E-2</v>
      </c>
      <c r="BE13" s="17">
        <v>6.1253032473076001E-2</v>
      </c>
      <c r="BF13" s="17"/>
      <c r="BG13" s="17">
        <v>4.3152277586048997E-2</v>
      </c>
      <c r="BH13" s="17">
        <v>4.61254980887238E-2</v>
      </c>
      <c r="BI13" s="17">
        <v>9.4395396556398795E-2</v>
      </c>
    </row>
    <row r="14" spans="2:61" x14ac:dyDescent="0.3">
      <c r="B14" s="18" t="s">
        <v>85</v>
      </c>
      <c r="C14" s="19">
        <v>1.55621283198986E-2</v>
      </c>
      <c r="D14" s="19">
        <v>1.10169081162421E-2</v>
      </c>
      <c r="E14" s="19">
        <v>1.9270321478791201E-2</v>
      </c>
      <c r="F14" s="19"/>
      <c r="G14" s="19">
        <v>3.50874531630575E-3</v>
      </c>
      <c r="H14" s="19">
        <v>2.5448274798315702E-2</v>
      </c>
      <c r="I14" s="19"/>
      <c r="J14" s="19">
        <v>9.5378677557953206E-3</v>
      </c>
      <c r="K14" s="19">
        <v>1.81134101806554E-2</v>
      </c>
      <c r="L14" s="19">
        <v>3.0793805757332201E-2</v>
      </c>
      <c r="M14" s="19">
        <v>7.5706793139166803E-3</v>
      </c>
      <c r="N14" s="19">
        <v>2.5093553663198102E-2</v>
      </c>
      <c r="O14" s="19">
        <v>6.12480356147961E-3</v>
      </c>
      <c r="P14" s="19">
        <v>7.7146973709887497E-3</v>
      </c>
      <c r="Q14" s="19">
        <v>1.3559010946290801E-2</v>
      </c>
      <c r="R14" s="19">
        <v>1.95151836313067E-2</v>
      </c>
      <c r="S14" s="19"/>
      <c r="T14" s="19">
        <v>7.16338027726928E-3</v>
      </c>
      <c r="U14" s="19">
        <v>2.1064153072619302E-2</v>
      </c>
      <c r="V14" s="19"/>
      <c r="W14" s="19">
        <v>1.51387907488629E-2</v>
      </c>
      <c r="X14" s="19">
        <v>1.78825925986833E-2</v>
      </c>
      <c r="Y14" s="19"/>
      <c r="Z14" s="19">
        <v>1.5130011569819701E-2</v>
      </c>
      <c r="AA14" s="19">
        <v>1.6340564841739201E-2</v>
      </c>
      <c r="AB14" s="19"/>
      <c r="AC14" s="19">
        <v>1.0347135615851599E-2</v>
      </c>
      <c r="AD14" s="19">
        <v>2.8176046719296698E-2</v>
      </c>
      <c r="AE14" s="19">
        <v>0</v>
      </c>
      <c r="AF14" s="19"/>
      <c r="AG14" s="19">
        <v>9.4406267337582492E-3</v>
      </c>
      <c r="AH14" s="19">
        <v>1.9598228166898601E-2</v>
      </c>
      <c r="AI14" s="19"/>
      <c r="AJ14" s="19">
        <v>8.4838702970722896E-3</v>
      </c>
      <c r="AK14" s="19">
        <v>1.9263742902231099E-2</v>
      </c>
      <c r="AL14" s="19"/>
      <c r="AM14" s="19">
        <v>1.2044104193592701E-2</v>
      </c>
      <c r="AN14" s="19">
        <v>5.76491613412198E-2</v>
      </c>
      <c r="AO14" s="19">
        <v>9.4511899669581997E-3</v>
      </c>
      <c r="AP14" s="19"/>
      <c r="AQ14" s="19">
        <v>1.1861840870841901E-2</v>
      </c>
      <c r="AR14" s="19">
        <v>3.6827677510727498E-2</v>
      </c>
      <c r="AS14" s="19">
        <v>1.27911267642226E-2</v>
      </c>
      <c r="AT14" s="19">
        <v>0</v>
      </c>
      <c r="AU14" s="19">
        <v>6.4759155427054405E-2</v>
      </c>
      <c r="AV14" s="19"/>
      <c r="AW14" s="19">
        <v>2.4647764885921901E-2</v>
      </c>
      <c r="AX14" s="19">
        <v>9.7951685851611694E-3</v>
      </c>
      <c r="AY14" s="19">
        <v>1.68140732829654E-2</v>
      </c>
      <c r="AZ14" s="19">
        <v>1.1431897625255E-2</v>
      </c>
      <c r="BA14" s="19">
        <v>2.51985053727093E-2</v>
      </c>
      <c r="BB14" s="19"/>
      <c r="BC14" s="19">
        <v>6.7499263592679703E-3</v>
      </c>
      <c r="BD14" s="19">
        <v>9.3977682578446405E-3</v>
      </c>
      <c r="BE14" s="19">
        <v>5.09301274552919E-2</v>
      </c>
      <c r="BF14" s="19"/>
      <c r="BG14" s="19">
        <v>1.2831566533999601E-2</v>
      </c>
      <c r="BH14" s="19">
        <v>3.7375233280328997E-2</v>
      </c>
      <c r="BI14" s="19">
        <v>1.58758334065724E-2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0.30001254967066399</v>
      </c>
      <c r="D9" s="17">
        <v>0.32828684674188102</v>
      </c>
      <c r="E9" s="17">
        <v>0.27511793543952201</v>
      </c>
      <c r="F9" s="17"/>
      <c r="G9" s="17">
        <v>0.35492683136815201</v>
      </c>
      <c r="H9" s="17">
        <v>0.25767272692281101</v>
      </c>
      <c r="I9" s="17"/>
      <c r="J9" s="17">
        <v>0.38253117367474199</v>
      </c>
      <c r="K9" s="17">
        <v>0.25068116960910503</v>
      </c>
      <c r="L9" s="17">
        <v>0.274311385564601</v>
      </c>
      <c r="M9" s="17">
        <v>0.24102193397578001</v>
      </c>
      <c r="N9" s="17">
        <v>0.33210519475979999</v>
      </c>
      <c r="O9" s="17">
        <v>0.30226863914748098</v>
      </c>
      <c r="P9" s="17">
        <v>0.31302056621360402</v>
      </c>
      <c r="Q9" s="17">
        <v>0.33655841756189803</v>
      </c>
      <c r="R9" s="17">
        <v>0.29907548428128899</v>
      </c>
      <c r="S9" s="17"/>
      <c r="T9" s="17">
        <v>0.37139284805629702</v>
      </c>
      <c r="U9" s="17">
        <v>0.25325127446858098</v>
      </c>
      <c r="V9" s="17"/>
      <c r="W9" s="17">
        <v>0.28055688027685699</v>
      </c>
      <c r="X9" s="17">
        <v>0.40665601563499798</v>
      </c>
      <c r="Y9" s="17"/>
      <c r="Z9" s="17">
        <v>0.31299824333362197</v>
      </c>
      <c r="AA9" s="17">
        <v>0.28195283397416498</v>
      </c>
      <c r="AB9" s="17"/>
      <c r="AC9" s="17">
        <v>0.32976789446990001</v>
      </c>
      <c r="AD9" s="17">
        <v>0.22804092621043301</v>
      </c>
      <c r="AE9" s="17">
        <v>0</v>
      </c>
      <c r="AF9" s="17"/>
      <c r="AG9" s="17">
        <v>0.36741055944700901</v>
      </c>
      <c r="AH9" s="17">
        <v>0.24063469706966001</v>
      </c>
      <c r="AI9" s="17"/>
      <c r="AJ9" s="17">
        <v>0.45683703983341101</v>
      </c>
      <c r="AK9" s="17">
        <v>0.22663745849186701</v>
      </c>
      <c r="AL9" s="17"/>
      <c r="AM9" s="17">
        <v>0.27309623789931498</v>
      </c>
      <c r="AN9" s="17">
        <v>0.28998332750762301</v>
      </c>
      <c r="AO9" s="17">
        <v>0.51031908836100504</v>
      </c>
      <c r="AP9" s="17"/>
      <c r="AQ9" s="17">
        <v>0.21840458803624399</v>
      </c>
      <c r="AR9" s="17">
        <v>0.37143550938660103</v>
      </c>
      <c r="AS9" s="17">
        <v>0.42036597490584299</v>
      </c>
      <c r="AT9" s="17">
        <v>0.55826589256952697</v>
      </c>
      <c r="AU9" s="17">
        <v>0.21217005353485199</v>
      </c>
      <c r="AV9" s="17"/>
      <c r="AW9" s="17">
        <v>0.421256814566216</v>
      </c>
      <c r="AX9" s="17">
        <v>0.30795462026396803</v>
      </c>
      <c r="AY9" s="17">
        <v>0.23445940719390601</v>
      </c>
      <c r="AZ9" s="17">
        <v>0.27941228814831898</v>
      </c>
      <c r="BA9" s="17">
        <v>0.20314754625453699</v>
      </c>
      <c r="BB9" s="17"/>
      <c r="BC9" s="17">
        <v>0.38534445885596702</v>
      </c>
      <c r="BD9" s="17">
        <v>0.29258819297797301</v>
      </c>
      <c r="BE9" s="17">
        <v>0.23575883958944099</v>
      </c>
      <c r="BF9" s="17"/>
      <c r="BG9" s="17">
        <v>0.31168363091470602</v>
      </c>
      <c r="BH9" s="17">
        <v>0.301334468127335</v>
      </c>
      <c r="BI9" s="17">
        <v>0.25888908791637599</v>
      </c>
    </row>
    <row r="10" spans="2:61" x14ac:dyDescent="0.3">
      <c r="B10" s="18" t="s">
        <v>313</v>
      </c>
      <c r="C10" s="17">
        <v>0.38292220406275002</v>
      </c>
      <c r="D10" s="17">
        <v>0.38253873825967599</v>
      </c>
      <c r="E10" s="17">
        <v>0.384391041134165</v>
      </c>
      <c r="F10" s="17"/>
      <c r="G10" s="17">
        <v>0.39092408224024</v>
      </c>
      <c r="H10" s="17">
        <v>0.37772679466970199</v>
      </c>
      <c r="I10" s="17"/>
      <c r="J10" s="17">
        <v>0.43699959340467798</v>
      </c>
      <c r="K10" s="17">
        <v>0.38320313980307602</v>
      </c>
      <c r="L10" s="17">
        <v>0.38083727918141802</v>
      </c>
      <c r="M10" s="17">
        <v>0.40083884389607499</v>
      </c>
      <c r="N10" s="17">
        <v>0.37516991360144802</v>
      </c>
      <c r="O10" s="17">
        <v>0.39143752368954399</v>
      </c>
      <c r="P10" s="17">
        <v>0.32756008368904299</v>
      </c>
      <c r="Q10" s="17">
        <v>0.433535778196462</v>
      </c>
      <c r="R10" s="17">
        <v>0.33169520770965299</v>
      </c>
      <c r="S10" s="17"/>
      <c r="T10" s="17">
        <v>0.38722374391268899</v>
      </c>
      <c r="U10" s="17">
        <v>0.380104262792331</v>
      </c>
      <c r="V10" s="17"/>
      <c r="W10" s="17">
        <v>0.389669950314535</v>
      </c>
      <c r="X10" s="17">
        <v>0.34593539917968402</v>
      </c>
      <c r="Y10" s="17"/>
      <c r="Z10" s="17">
        <v>0.38034404528385601</v>
      </c>
      <c r="AA10" s="17">
        <v>0.38475875452839697</v>
      </c>
      <c r="AB10" s="17"/>
      <c r="AC10" s="17">
        <v>0.376366328933119</v>
      </c>
      <c r="AD10" s="17">
        <v>0.39877942163040497</v>
      </c>
      <c r="AE10" s="17">
        <v>0</v>
      </c>
      <c r="AF10" s="17"/>
      <c r="AG10" s="17">
        <v>0.39338966156384703</v>
      </c>
      <c r="AH10" s="17">
        <v>0.37406837694044098</v>
      </c>
      <c r="AI10" s="17"/>
      <c r="AJ10" s="17">
        <v>0.34573371433817102</v>
      </c>
      <c r="AK10" s="17">
        <v>0.400941726534841</v>
      </c>
      <c r="AL10" s="17"/>
      <c r="AM10" s="17">
        <v>0.40825264648495402</v>
      </c>
      <c r="AN10" s="17">
        <v>0.36234104494726499</v>
      </c>
      <c r="AO10" s="17">
        <v>0.290927820030767</v>
      </c>
      <c r="AP10" s="17"/>
      <c r="AQ10" s="17">
        <v>0.41827225061585499</v>
      </c>
      <c r="AR10" s="17">
        <v>0.33919254029739199</v>
      </c>
      <c r="AS10" s="17">
        <v>0.37832260570709803</v>
      </c>
      <c r="AT10" s="17">
        <v>0.27426538153449698</v>
      </c>
      <c r="AU10" s="17">
        <v>0.28133569942357001</v>
      </c>
      <c r="AV10" s="17"/>
      <c r="AW10" s="17">
        <v>0.40462824281114002</v>
      </c>
      <c r="AX10" s="17">
        <v>0.39381580715243403</v>
      </c>
      <c r="AY10" s="17">
        <v>0.38638892652043599</v>
      </c>
      <c r="AZ10" s="17">
        <v>0.329315770047788</v>
      </c>
      <c r="BA10" s="17">
        <v>0.38039355208694298</v>
      </c>
      <c r="BB10" s="17"/>
      <c r="BC10" s="17">
        <v>0.37720270220423002</v>
      </c>
      <c r="BD10" s="17">
        <v>0.390042739996666</v>
      </c>
      <c r="BE10" s="17">
        <v>0.38629345915915198</v>
      </c>
      <c r="BF10" s="17"/>
      <c r="BG10" s="17">
        <v>0.38834369784817402</v>
      </c>
      <c r="BH10" s="17">
        <v>0.377301315031077</v>
      </c>
      <c r="BI10" s="17">
        <v>0.36846606369236701</v>
      </c>
    </row>
    <row r="11" spans="2:61" ht="28.8" x14ac:dyDescent="0.3">
      <c r="B11" s="18" t="s">
        <v>314</v>
      </c>
      <c r="C11" s="17">
        <v>0.172319732896592</v>
      </c>
      <c r="D11" s="17">
        <v>0.17175206449886801</v>
      </c>
      <c r="E11" s="17">
        <v>0.17329897335505301</v>
      </c>
      <c r="F11" s="17"/>
      <c r="G11" s="17">
        <v>0.14804362053107101</v>
      </c>
      <c r="H11" s="17">
        <v>0.193257407285126</v>
      </c>
      <c r="I11" s="17"/>
      <c r="J11" s="17">
        <v>0.131910247441063</v>
      </c>
      <c r="K11" s="17">
        <v>0.18898411477584701</v>
      </c>
      <c r="L11" s="17">
        <v>0.22505641218162201</v>
      </c>
      <c r="M11" s="17">
        <v>0.181864395857501</v>
      </c>
      <c r="N11" s="17">
        <v>0.16316578087075601</v>
      </c>
      <c r="O11" s="17">
        <v>0.15800411339443801</v>
      </c>
      <c r="P11" s="17">
        <v>0.14781316572782799</v>
      </c>
      <c r="Q11" s="17">
        <v>0.14511282081513499</v>
      </c>
      <c r="R11" s="17">
        <v>0.188519145175606</v>
      </c>
      <c r="S11" s="17"/>
      <c r="T11" s="17">
        <v>0.130134546594457</v>
      </c>
      <c r="U11" s="17">
        <v>0.19995527310501299</v>
      </c>
      <c r="V11" s="17"/>
      <c r="W11" s="17">
        <v>0.17308621924454401</v>
      </c>
      <c r="X11" s="17">
        <v>0.168118347731921</v>
      </c>
      <c r="Y11" s="17"/>
      <c r="Z11" s="17">
        <v>0.15941473820844801</v>
      </c>
      <c r="AA11" s="17">
        <v>0.19289845806179101</v>
      </c>
      <c r="AB11" s="17"/>
      <c r="AC11" s="17">
        <v>0.16323471565138201</v>
      </c>
      <c r="AD11" s="17">
        <v>0.19429438802876101</v>
      </c>
      <c r="AE11" s="17">
        <v>0</v>
      </c>
      <c r="AF11" s="17"/>
      <c r="AG11" s="17">
        <v>0.12479052481327101</v>
      </c>
      <c r="AH11" s="17">
        <v>0.20898449423316601</v>
      </c>
      <c r="AI11" s="17"/>
      <c r="AJ11" s="17">
        <v>0.12985204722017599</v>
      </c>
      <c r="AK11" s="17">
        <v>0.19027976985508199</v>
      </c>
      <c r="AL11" s="17"/>
      <c r="AM11" s="17">
        <v>0.175695900493788</v>
      </c>
      <c r="AN11" s="17">
        <v>0.18110511920678399</v>
      </c>
      <c r="AO11" s="17">
        <v>0.112210973219591</v>
      </c>
      <c r="AP11" s="17"/>
      <c r="AQ11" s="17">
        <v>0.19514968152901399</v>
      </c>
      <c r="AR11" s="17">
        <v>0.101149917970979</v>
      </c>
      <c r="AS11" s="17">
        <v>0.12679384247039999</v>
      </c>
      <c r="AT11" s="17">
        <v>0.116029583412828</v>
      </c>
      <c r="AU11" s="17">
        <v>0.23447625775781</v>
      </c>
      <c r="AV11" s="17"/>
      <c r="AW11" s="17">
        <v>9.0280508984621005E-2</v>
      </c>
      <c r="AX11" s="17">
        <v>0.16821047741733799</v>
      </c>
      <c r="AY11" s="17">
        <v>0.20800971616941299</v>
      </c>
      <c r="AZ11" s="17">
        <v>0.19570973191978799</v>
      </c>
      <c r="BA11" s="17">
        <v>0.23664883111123</v>
      </c>
      <c r="BB11" s="17"/>
      <c r="BC11" s="17">
        <v>0.122816480604342</v>
      </c>
      <c r="BD11" s="17">
        <v>0.18015341518728001</v>
      </c>
      <c r="BE11" s="17">
        <v>0.18862186870074699</v>
      </c>
      <c r="BF11" s="17"/>
      <c r="BG11" s="17">
        <v>0.165051660892503</v>
      </c>
      <c r="BH11" s="17">
        <v>0.20181125369601</v>
      </c>
      <c r="BI11" s="17">
        <v>0.18499102298356199</v>
      </c>
    </row>
    <row r="12" spans="2:61" x14ac:dyDescent="0.3">
      <c r="B12" s="18" t="s">
        <v>315</v>
      </c>
      <c r="C12" s="17">
        <v>8.7316487536822404E-2</v>
      </c>
      <c r="D12" s="17">
        <v>7.3773193804516496E-2</v>
      </c>
      <c r="E12" s="17">
        <v>9.8489746595083902E-2</v>
      </c>
      <c r="F12" s="17"/>
      <c r="G12" s="17">
        <v>7.4248564477478005E-2</v>
      </c>
      <c r="H12" s="17">
        <v>9.5789212124121795E-2</v>
      </c>
      <c r="I12" s="17"/>
      <c r="J12" s="17">
        <v>3.9021117723722097E-2</v>
      </c>
      <c r="K12" s="17">
        <v>0.11552587675600499</v>
      </c>
      <c r="L12" s="17">
        <v>6.3666719111425699E-2</v>
      </c>
      <c r="M12" s="17">
        <v>0.105887744403431</v>
      </c>
      <c r="N12" s="17">
        <v>8.1157033153380506E-2</v>
      </c>
      <c r="O12" s="17">
        <v>0.10097419029839701</v>
      </c>
      <c r="P12" s="17">
        <v>0.145016385874084</v>
      </c>
      <c r="Q12" s="17">
        <v>1.41515544515586E-2</v>
      </c>
      <c r="R12" s="17">
        <v>8.8285830969122597E-2</v>
      </c>
      <c r="S12" s="17"/>
      <c r="T12" s="17">
        <v>7.3964872977764398E-2</v>
      </c>
      <c r="U12" s="17">
        <v>9.6063138039951895E-2</v>
      </c>
      <c r="V12" s="17"/>
      <c r="W12" s="17">
        <v>9.7103254600082095E-2</v>
      </c>
      <c r="X12" s="17">
        <v>3.3671725226879202E-2</v>
      </c>
      <c r="Y12" s="17"/>
      <c r="Z12" s="17">
        <v>9.3849296757570005E-2</v>
      </c>
      <c r="AA12" s="17">
        <v>7.6493671969729296E-2</v>
      </c>
      <c r="AB12" s="17"/>
      <c r="AC12" s="17">
        <v>7.98751386671782E-2</v>
      </c>
      <c r="AD12" s="17">
        <v>0.105315470996627</v>
      </c>
      <c r="AE12" s="17">
        <v>0</v>
      </c>
      <c r="AF12" s="17"/>
      <c r="AG12" s="17">
        <v>5.8459890903335698E-2</v>
      </c>
      <c r="AH12" s="17">
        <v>0.11535193673967301</v>
      </c>
      <c r="AI12" s="17"/>
      <c r="AJ12" s="17">
        <v>3.74454116424843E-2</v>
      </c>
      <c r="AK12" s="17">
        <v>0.11197578196790101</v>
      </c>
      <c r="AL12" s="17"/>
      <c r="AM12" s="17">
        <v>8.9704695785812402E-2</v>
      </c>
      <c r="AN12" s="17">
        <v>0.10892134699710899</v>
      </c>
      <c r="AO12" s="17">
        <v>6.3510683739180507E-2</v>
      </c>
      <c r="AP12" s="17"/>
      <c r="AQ12" s="17">
        <v>0.10884144296710301</v>
      </c>
      <c r="AR12" s="17">
        <v>0.122141621605505</v>
      </c>
      <c r="AS12" s="17">
        <v>3.6589837921705802E-2</v>
      </c>
      <c r="AT12" s="17">
        <v>4.3269513982482799E-2</v>
      </c>
      <c r="AU12" s="17">
        <v>0.108775764028657</v>
      </c>
      <c r="AV12" s="17"/>
      <c r="AW12" s="17">
        <v>5.31646372500146E-2</v>
      </c>
      <c r="AX12" s="17">
        <v>8.5492167400713096E-2</v>
      </c>
      <c r="AY12" s="17">
        <v>7.8274445721943794E-2</v>
      </c>
      <c r="AZ12" s="17">
        <v>0.12901929046218</v>
      </c>
      <c r="BA12" s="17">
        <v>0.11522374099313901</v>
      </c>
      <c r="BB12" s="17"/>
      <c r="BC12" s="17">
        <v>6.5843190682139993E-2</v>
      </c>
      <c r="BD12" s="17">
        <v>9.1756379895176904E-2</v>
      </c>
      <c r="BE12" s="17">
        <v>0.13100074176301399</v>
      </c>
      <c r="BF12" s="17"/>
      <c r="BG12" s="17">
        <v>8.5084305640427502E-2</v>
      </c>
      <c r="BH12" s="17">
        <v>5.9785284079993603E-2</v>
      </c>
      <c r="BI12" s="17">
        <v>0.105962090447503</v>
      </c>
    </row>
    <row r="13" spans="2:61" x14ac:dyDescent="0.3">
      <c r="B13" s="18" t="s">
        <v>316</v>
      </c>
      <c r="C13" s="17">
        <v>3.9911046424092197E-2</v>
      </c>
      <c r="D13" s="17">
        <v>2.8405409403175999E-2</v>
      </c>
      <c r="E13" s="17">
        <v>4.92994254813569E-2</v>
      </c>
      <c r="F13" s="17"/>
      <c r="G13" s="17">
        <v>2.3063015622447398E-2</v>
      </c>
      <c r="H13" s="17">
        <v>5.0834866717961197E-2</v>
      </c>
      <c r="I13" s="17"/>
      <c r="J13" s="17">
        <v>0</v>
      </c>
      <c r="K13" s="17">
        <v>3.6008260633061798E-2</v>
      </c>
      <c r="L13" s="17">
        <v>3.2648971828215897E-2</v>
      </c>
      <c r="M13" s="17">
        <v>4.7344197016665902E-2</v>
      </c>
      <c r="N13" s="17">
        <v>2.9805041081189702E-2</v>
      </c>
      <c r="O13" s="17">
        <v>3.5065926347181101E-2</v>
      </c>
      <c r="P13" s="17">
        <v>5.99349739570431E-2</v>
      </c>
      <c r="Q13" s="17">
        <v>5.7082418028655699E-2</v>
      </c>
      <c r="R13" s="17">
        <v>7.41070731413776E-2</v>
      </c>
      <c r="S13" s="17"/>
      <c r="T13" s="17">
        <v>2.8330857504027401E-2</v>
      </c>
      <c r="U13" s="17">
        <v>4.7497234955523701E-2</v>
      </c>
      <c r="V13" s="17"/>
      <c r="W13" s="17">
        <v>4.4789247347111497E-2</v>
      </c>
      <c r="X13" s="17">
        <v>1.3171886564252701E-2</v>
      </c>
      <c r="Y13" s="17"/>
      <c r="Z13" s="17">
        <v>3.6509147942895101E-2</v>
      </c>
      <c r="AA13" s="17">
        <v>4.5285497247169598E-2</v>
      </c>
      <c r="AB13" s="17"/>
      <c r="AC13" s="17">
        <v>3.88185777159002E-2</v>
      </c>
      <c r="AD13" s="17">
        <v>4.2553487539750003E-2</v>
      </c>
      <c r="AE13" s="17">
        <v>0</v>
      </c>
      <c r="AF13" s="17"/>
      <c r="AG13" s="17">
        <v>4.3059308233242E-2</v>
      </c>
      <c r="AH13" s="17">
        <v>3.8807309357387597E-2</v>
      </c>
      <c r="AI13" s="17"/>
      <c r="AJ13" s="17">
        <v>1.9160040127770402E-2</v>
      </c>
      <c r="AK13" s="17">
        <v>4.9172024737531302E-2</v>
      </c>
      <c r="AL13" s="17"/>
      <c r="AM13" s="17">
        <v>4.0168874850245201E-2</v>
      </c>
      <c r="AN13" s="17">
        <v>5.76491613412198E-2</v>
      </c>
      <c r="AO13" s="17">
        <v>6.0730338702609798E-3</v>
      </c>
      <c r="AP13" s="17"/>
      <c r="AQ13" s="17">
        <v>4.7427930937464301E-2</v>
      </c>
      <c r="AR13" s="17">
        <v>0</v>
      </c>
      <c r="AS13" s="17">
        <v>2.1385642084527E-2</v>
      </c>
      <c r="AT13" s="17">
        <v>8.1696285006656894E-3</v>
      </c>
      <c r="AU13" s="17">
        <v>9.6672681231876403E-2</v>
      </c>
      <c r="AV13" s="17"/>
      <c r="AW13" s="17">
        <v>1.3674441529095501E-2</v>
      </c>
      <c r="AX13" s="17">
        <v>3.1440731144571597E-2</v>
      </c>
      <c r="AY13" s="17">
        <v>6.9231562919479406E-2</v>
      </c>
      <c r="AZ13" s="17">
        <v>5.6847413033725799E-2</v>
      </c>
      <c r="BA13" s="17">
        <v>2.7304793741682199E-2</v>
      </c>
      <c r="BB13" s="17"/>
      <c r="BC13" s="17">
        <v>3.3791594029423E-2</v>
      </c>
      <c r="BD13" s="17">
        <v>3.4596896080169998E-2</v>
      </c>
      <c r="BE13" s="17">
        <v>3.0744491638918001E-2</v>
      </c>
      <c r="BF13" s="17"/>
      <c r="BG13" s="17">
        <v>3.4859391388390198E-2</v>
      </c>
      <c r="BH13" s="17">
        <v>3.1991318657453097E-2</v>
      </c>
      <c r="BI13" s="17">
        <v>5.9853688228427099E-2</v>
      </c>
    </row>
    <row r="14" spans="2:61" x14ac:dyDescent="0.3">
      <c r="B14" s="18" t="s">
        <v>85</v>
      </c>
      <c r="C14" s="19">
        <v>1.7517979409079301E-2</v>
      </c>
      <c r="D14" s="19">
        <v>1.5243747291882799E-2</v>
      </c>
      <c r="E14" s="19">
        <v>1.9402877994819E-2</v>
      </c>
      <c r="F14" s="19"/>
      <c r="G14" s="19">
        <v>8.7938857606116392E-3</v>
      </c>
      <c r="H14" s="19">
        <v>2.4718992280278299E-2</v>
      </c>
      <c r="I14" s="19"/>
      <c r="J14" s="19">
        <v>9.5378677557953206E-3</v>
      </c>
      <c r="K14" s="19">
        <v>2.5597438422904899E-2</v>
      </c>
      <c r="L14" s="19">
        <v>2.3479232132717801E-2</v>
      </c>
      <c r="M14" s="19">
        <v>2.3042884850547101E-2</v>
      </c>
      <c r="N14" s="19">
        <v>1.8597036533425999E-2</v>
      </c>
      <c r="O14" s="19">
        <v>1.2249607122959199E-2</v>
      </c>
      <c r="P14" s="19">
        <v>6.6548245383981804E-3</v>
      </c>
      <c r="Q14" s="19">
        <v>1.3559010946290801E-2</v>
      </c>
      <c r="R14" s="19">
        <v>1.8317258722952701E-2</v>
      </c>
      <c r="S14" s="19"/>
      <c r="T14" s="19">
        <v>8.9531309547642608E-3</v>
      </c>
      <c r="U14" s="19">
        <v>2.3128816638599298E-2</v>
      </c>
      <c r="V14" s="19"/>
      <c r="W14" s="19">
        <v>1.4794448216871099E-2</v>
      </c>
      <c r="X14" s="19">
        <v>3.2446625662264202E-2</v>
      </c>
      <c r="Y14" s="19"/>
      <c r="Z14" s="19">
        <v>1.6884528473608398E-2</v>
      </c>
      <c r="AA14" s="19">
        <v>1.8610784218747799E-2</v>
      </c>
      <c r="AB14" s="19"/>
      <c r="AC14" s="19">
        <v>1.1937344562519899E-2</v>
      </c>
      <c r="AD14" s="19">
        <v>3.1016305594024601E-2</v>
      </c>
      <c r="AE14" s="19">
        <v>0</v>
      </c>
      <c r="AF14" s="19"/>
      <c r="AG14" s="19">
        <v>1.2890055039295099E-2</v>
      </c>
      <c r="AH14" s="19">
        <v>2.2153185659672999E-2</v>
      </c>
      <c r="AI14" s="19"/>
      <c r="AJ14" s="19">
        <v>1.09717468379875E-2</v>
      </c>
      <c r="AK14" s="19">
        <v>2.0993238412778201E-2</v>
      </c>
      <c r="AL14" s="19"/>
      <c r="AM14" s="19">
        <v>1.30816444858846E-2</v>
      </c>
      <c r="AN14" s="19">
        <v>0</v>
      </c>
      <c r="AO14" s="19">
        <v>1.6958400779194902E-2</v>
      </c>
      <c r="AP14" s="19"/>
      <c r="AQ14" s="19">
        <v>1.1904105914319601E-2</v>
      </c>
      <c r="AR14" s="19">
        <v>6.6080410739523296E-2</v>
      </c>
      <c r="AS14" s="19">
        <v>1.6542096910426199E-2</v>
      </c>
      <c r="AT14" s="19">
        <v>0</v>
      </c>
      <c r="AU14" s="19">
        <v>6.6569544023235297E-2</v>
      </c>
      <c r="AV14" s="19"/>
      <c r="AW14" s="19">
        <v>1.6995354858912601E-2</v>
      </c>
      <c r="AX14" s="19">
        <v>1.3086196620975999E-2</v>
      </c>
      <c r="AY14" s="19">
        <v>2.3635941474822598E-2</v>
      </c>
      <c r="AZ14" s="19">
        <v>9.6955063882002805E-3</v>
      </c>
      <c r="BA14" s="19">
        <v>3.7281535812468299E-2</v>
      </c>
      <c r="BB14" s="19"/>
      <c r="BC14" s="19">
        <v>1.50015736238985E-2</v>
      </c>
      <c r="BD14" s="19">
        <v>1.08623758627338E-2</v>
      </c>
      <c r="BE14" s="19">
        <v>2.75805991487276E-2</v>
      </c>
      <c r="BF14" s="19"/>
      <c r="BG14" s="19">
        <v>1.4977313315799899E-2</v>
      </c>
      <c r="BH14" s="19">
        <v>2.7776360408132101E-2</v>
      </c>
      <c r="BI14" s="19">
        <v>2.1838046731764801E-2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0.27012454434792899</v>
      </c>
      <c r="D9" s="17">
        <v>0.30951357529694401</v>
      </c>
      <c r="E9" s="17">
        <v>0.23921602175168399</v>
      </c>
      <c r="F9" s="17"/>
      <c r="G9" s="17">
        <v>0.31810081555186798</v>
      </c>
      <c r="H9" s="17">
        <v>0.233192411679645</v>
      </c>
      <c r="I9" s="17"/>
      <c r="J9" s="17">
        <v>0.405157940811672</v>
      </c>
      <c r="K9" s="17">
        <v>0.22943947234686299</v>
      </c>
      <c r="L9" s="17">
        <v>0.222624699287891</v>
      </c>
      <c r="M9" s="17">
        <v>0.24101532168282899</v>
      </c>
      <c r="N9" s="17">
        <v>0.28572784322040001</v>
      </c>
      <c r="O9" s="17">
        <v>0.21140598461920801</v>
      </c>
      <c r="P9" s="17">
        <v>0.297639622341274</v>
      </c>
      <c r="Q9" s="17">
        <v>0.303155103677063</v>
      </c>
      <c r="R9" s="17">
        <v>0.25420789929718901</v>
      </c>
      <c r="S9" s="17"/>
      <c r="T9" s="17">
        <v>0.34351204251221201</v>
      </c>
      <c r="U9" s="17">
        <v>0.22204835139742499</v>
      </c>
      <c r="V9" s="17"/>
      <c r="W9" s="17">
        <v>0.25763958288154998</v>
      </c>
      <c r="X9" s="17">
        <v>0.33855907292958898</v>
      </c>
      <c r="Y9" s="17"/>
      <c r="Z9" s="17">
        <v>0.27678119954809399</v>
      </c>
      <c r="AA9" s="17">
        <v>0.26111323656122098</v>
      </c>
      <c r="AB9" s="17"/>
      <c r="AC9" s="17">
        <v>0.30453034082313601</v>
      </c>
      <c r="AD9" s="17">
        <v>0.18690450285721699</v>
      </c>
      <c r="AE9" s="17">
        <v>0</v>
      </c>
      <c r="AF9" s="17"/>
      <c r="AG9" s="17">
        <v>0.36014750025221798</v>
      </c>
      <c r="AH9" s="17">
        <v>0.19660662416987801</v>
      </c>
      <c r="AI9" s="17"/>
      <c r="AJ9" s="17">
        <v>0.44650241759433701</v>
      </c>
      <c r="AK9" s="17">
        <v>0.18880502362097801</v>
      </c>
      <c r="AL9" s="17"/>
      <c r="AM9" s="17">
        <v>0.24186343211956701</v>
      </c>
      <c r="AN9" s="17">
        <v>0.180710829193439</v>
      </c>
      <c r="AO9" s="17">
        <v>0.51158275950462095</v>
      </c>
      <c r="AP9" s="17"/>
      <c r="AQ9" s="17">
        <v>0.18207823213316099</v>
      </c>
      <c r="AR9" s="17">
        <v>0.404762179614017</v>
      </c>
      <c r="AS9" s="17">
        <v>0.40864467909708702</v>
      </c>
      <c r="AT9" s="17">
        <v>0.54846044848179998</v>
      </c>
      <c r="AU9" s="17">
        <v>0.122848948001505</v>
      </c>
      <c r="AV9" s="17"/>
      <c r="AW9" s="17">
        <v>0.35171288050857202</v>
      </c>
      <c r="AX9" s="17">
        <v>0.30407862446043998</v>
      </c>
      <c r="AY9" s="17">
        <v>0.18789278001843601</v>
      </c>
      <c r="AZ9" s="17">
        <v>0.255781539939267</v>
      </c>
      <c r="BA9" s="17">
        <v>0.179174910505672</v>
      </c>
      <c r="BB9" s="17"/>
      <c r="BC9" s="17">
        <v>0.363636167176</v>
      </c>
      <c r="BD9" s="17">
        <v>0.26137723054816198</v>
      </c>
      <c r="BE9" s="17">
        <v>0.167144743773494</v>
      </c>
      <c r="BF9" s="17"/>
      <c r="BG9" s="17">
        <v>0.29480465267724598</v>
      </c>
      <c r="BH9" s="17">
        <v>0.25755667706309399</v>
      </c>
      <c r="BI9" s="17">
        <v>0.19159316798171</v>
      </c>
    </row>
    <row r="10" spans="2:61" x14ac:dyDescent="0.3">
      <c r="B10" s="18" t="s">
        <v>313</v>
      </c>
      <c r="C10" s="17">
        <v>0.343735356871121</v>
      </c>
      <c r="D10" s="17">
        <v>0.37428619612986402</v>
      </c>
      <c r="E10" s="17">
        <v>0.32016874334321899</v>
      </c>
      <c r="F10" s="17"/>
      <c r="G10" s="17">
        <v>0.35698561339581703</v>
      </c>
      <c r="H10" s="17">
        <v>0.33549491603582399</v>
      </c>
      <c r="I10" s="17"/>
      <c r="J10" s="17">
        <v>0.390034759317052</v>
      </c>
      <c r="K10" s="17">
        <v>0.32751220132266001</v>
      </c>
      <c r="L10" s="17">
        <v>0.36722341170022499</v>
      </c>
      <c r="M10" s="17">
        <v>0.34420874442761301</v>
      </c>
      <c r="N10" s="17">
        <v>0.335678744569475</v>
      </c>
      <c r="O10" s="17">
        <v>0.35233231117119501</v>
      </c>
      <c r="P10" s="17">
        <v>0.27847097473111199</v>
      </c>
      <c r="Q10" s="17">
        <v>0.30863423058049699</v>
      </c>
      <c r="R10" s="17">
        <v>0.35642821243394002</v>
      </c>
      <c r="S10" s="17"/>
      <c r="T10" s="17">
        <v>0.35787229767706102</v>
      </c>
      <c r="U10" s="17">
        <v>0.33447423868455001</v>
      </c>
      <c r="V10" s="17"/>
      <c r="W10" s="17">
        <v>0.33635441001768501</v>
      </c>
      <c r="X10" s="17">
        <v>0.38419296018543098</v>
      </c>
      <c r="Y10" s="17"/>
      <c r="Z10" s="17">
        <v>0.34580145483606201</v>
      </c>
      <c r="AA10" s="17">
        <v>0.34004731767567398</v>
      </c>
      <c r="AB10" s="17"/>
      <c r="AC10" s="17">
        <v>0.33809446027198897</v>
      </c>
      <c r="AD10" s="17">
        <v>0.35737944295884999</v>
      </c>
      <c r="AE10" s="17">
        <v>0</v>
      </c>
      <c r="AF10" s="17"/>
      <c r="AG10" s="17">
        <v>0.33258900524760698</v>
      </c>
      <c r="AH10" s="17">
        <v>0.34777888062287299</v>
      </c>
      <c r="AI10" s="17"/>
      <c r="AJ10" s="17">
        <v>0.33965161959940199</v>
      </c>
      <c r="AK10" s="17">
        <v>0.34764651490176501</v>
      </c>
      <c r="AL10" s="17"/>
      <c r="AM10" s="17">
        <v>0.35947399024261101</v>
      </c>
      <c r="AN10" s="17">
        <v>0.35367741668675701</v>
      </c>
      <c r="AO10" s="17">
        <v>0.29810254100676498</v>
      </c>
      <c r="AP10" s="17"/>
      <c r="AQ10" s="17">
        <v>0.35620738429948001</v>
      </c>
      <c r="AR10" s="17">
        <v>0.31072148711419101</v>
      </c>
      <c r="AS10" s="17">
        <v>0.36417768147562402</v>
      </c>
      <c r="AT10" s="17">
        <v>0.29374609985800898</v>
      </c>
      <c r="AU10" s="17">
        <v>0.26649909577369602</v>
      </c>
      <c r="AV10" s="17"/>
      <c r="AW10" s="17">
        <v>0.395967044008949</v>
      </c>
      <c r="AX10" s="17">
        <v>0.345944680263233</v>
      </c>
      <c r="AY10" s="17">
        <v>0.34995797438422099</v>
      </c>
      <c r="AZ10" s="17">
        <v>0.25842914354081797</v>
      </c>
      <c r="BA10" s="17">
        <v>0.36463451956581799</v>
      </c>
      <c r="BB10" s="17"/>
      <c r="BC10" s="17">
        <v>0.35680855608604101</v>
      </c>
      <c r="BD10" s="17">
        <v>0.36111577294445901</v>
      </c>
      <c r="BE10" s="17">
        <v>0.27819013322283398</v>
      </c>
      <c r="BF10" s="17"/>
      <c r="BG10" s="17">
        <v>0.35484623870145698</v>
      </c>
      <c r="BH10" s="17">
        <v>0.29004849677628503</v>
      </c>
      <c r="BI10" s="17">
        <v>0.32965256079062399</v>
      </c>
    </row>
    <row r="11" spans="2:61" ht="28.8" x14ac:dyDescent="0.3">
      <c r="B11" s="18" t="s">
        <v>314</v>
      </c>
      <c r="C11" s="17">
        <v>0.16598155322428201</v>
      </c>
      <c r="D11" s="17">
        <v>0.14761948860858601</v>
      </c>
      <c r="E11" s="17">
        <v>0.179759874178719</v>
      </c>
      <c r="F11" s="17"/>
      <c r="G11" s="17">
        <v>0.15595552538908899</v>
      </c>
      <c r="H11" s="17">
        <v>0.17531916590067101</v>
      </c>
      <c r="I11" s="17"/>
      <c r="J11" s="17">
        <v>9.9461807684519302E-2</v>
      </c>
      <c r="K11" s="17">
        <v>0.184208320773256</v>
      </c>
      <c r="L11" s="17">
        <v>0.21636096601774299</v>
      </c>
      <c r="M11" s="17">
        <v>0.16616010417511301</v>
      </c>
      <c r="N11" s="17">
        <v>0.168769783144638</v>
      </c>
      <c r="O11" s="17">
        <v>0.18858966539498601</v>
      </c>
      <c r="P11" s="17">
        <v>0.17873135112001801</v>
      </c>
      <c r="Q11" s="17">
        <v>0.181673237294041</v>
      </c>
      <c r="R11" s="17">
        <v>0.13497073749008301</v>
      </c>
      <c r="S11" s="17"/>
      <c r="T11" s="17">
        <v>0.128344988090452</v>
      </c>
      <c r="U11" s="17">
        <v>0.190637289046175</v>
      </c>
      <c r="V11" s="17"/>
      <c r="W11" s="17">
        <v>0.17030876432396</v>
      </c>
      <c r="X11" s="17">
        <v>0.142262565185968</v>
      </c>
      <c r="Y11" s="17"/>
      <c r="Z11" s="17">
        <v>0.168204109404994</v>
      </c>
      <c r="AA11" s="17">
        <v>0.16422310680536101</v>
      </c>
      <c r="AB11" s="17"/>
      <c r="AC11" s="17">
        <v>0.15467347818528299</v>
      </c>
      <c r="AD11" s="17">
        <v>0.193333295382139</v>
      </c>
      <c r="AE11" s="17">
        <v>0</v>
      </c>
      <c r="AF11" s="17"/>
      <c r="AG11" s="17">
        <v>0.138405052784149</v>
      </c>
      <c r="AH11" s="17">
        <v>0.191552621844713</v>
      </c>
      <c r="AI11" s="17"/>
      <c r="AJ11" s="17">
        <v>0.124378651910142</v>
      </c>
      <c r="AK11" s="17">
        <v>0.182179201630222</v>
      </c>
      <c r="AL11" s="17"/>
      <c r="AM11" s="17">
        <v>0.17560943988352501</v>
      </c>
      <c r="AN11" s="17">
        <v>0.12133724861129</v>
      </c>
      <c r="AO11" s="17">
        <v>8.0472307842115898E-2</v>
      </c>
      <c r="AP11" s="17"/>
      <c r="AQ11" s="17">
        <v>0.19178743645864599</v>
      </c>
      <c r="AR11" s="17">
        <v>7.7985694568644098E-2</v>
      </c>
      <c r="AS11" s="17">
        <v>0.135564312104963</v>
      </c>
      <c r="AT11" s="17">
        <v>8.1330761812310803E-2</v>
      </c>
      <c r="AU11" s="17">
        <v>0.20594112466502201</v>
      </c>
      <c r="AV11" s="17"/>
      <c r="AW11" s="17">
        <v>0.112210487662083</v>
      </c>
      <c r="AX11" s="17">
        <v>0.151428160985114</v>
      </c>
      <c r="AY11" s="17">
        <v>0.21015668339541799</v>
      </c>
      <c r="AZ11" s="17">
        <v>0.17171887697532201</v>
      </c>
      <c r="BA11" s="17">
        <v>0.224703481739742</v>
      </c>
      <c r="BB11" s="17"/>
      <c r="BC11" s="17">
        <v>0.120712197363085</v>
      </c>
      <c r="BD11" s="17">
        <v>0.160450205046063</v>
      </c>
      <c r="BE11" s="17">
        <v>0.20914938436816899</v>
      </c>
      <c r="BF11" s="17"/>
      <c r="BG11" s="17">
        <v>0.143929649195319</v>
      </c>
      <c r="BH11" s="17">
        <v>0.28451630374138798</v>
      </c>
      <c r="BI11" s="17">
        <v>0.19171034368420201</v>
      </c>
    </row>
    <row r="12" spans="2:61" x14ac:dyDescent="0.3">
      <c r="B12" s="18" t="s">
        <v>315</v>
      </c>
      <c r="C12" s="17">
        <v>0.12658879392377501</v>
      </c>
      <c r="D12" s="17">
        <v>0.11221784557296099</v>
      </c>
      <c r="E12" s="17">
        <v>0.13854767183480601</v>
      </c>
      <c r="F12" s="17"/>
      <c r="G12" s="17">
        <v>0.103056425111039</v>
      </c>
      <c r="H12" s="17">
        <v>0.14509480555825799</v>
      </c>
      <c r="I12" s="17"/>
      <c r="J12" s="17">
        <v>7.1814054212735901E-2</v>
      </c>
      <c r="K12" s="17">
        <v>0.154359327327872</v>
      </c>
      <c r="L12" s="17">
        <v>8.8470508451399796E-2</v>
      </c>
      <c r="M12" s="17">
        <v>0.12010152262449</v>
      </c>
      <c r="N12" s="17">
        <v>0.12395510849411399</v>
      </c>
      <c r="O12" s="17">
        <v>0.18952213267520801</v>
      </c>
      <c r="P12" s="17">
        <v>0.13278030754839901</v>
      </c>
      <c r="Q12" s="17">
        <v>0.111031808319094</v>
      </c>
      <c r="R12" s="17">
        <v>0.13145469912694399</v>
      </c>
      <c r="S12" s="17"/>
      <c r="T12" s="17">
        <v>0.114733197511295</v>
      </c>
      <c r="U12" s="17">
        <v>0.13435540206449401</v>
      </c>
      <c r="V12" s="17"/>
      <c r="W12" s="17">
        <v>0.13305965045821999</v>
      </c>
      <c r="X12" s="17">
        <v>9.1119720379034097E-2</v>
      </c>
      <c r="Y12" s="17"/>
      <c r="Z12" s="17">
        <v>0.125043504187836</v>
      </c>
      <c r="AA12" s="17">
        <v>0.128347021224999</v>
      </c>
      <c r="AB12" s="17"/>
      <c r="AC12" s="17">
        <v>0.112860121663545</v>
      </c>
      <c r="AD12" s="17">
        <v>0.159795427461007</v>
      </c>
      <c r="AE12" s="17">
        <v>0</v>
      </c>
      <c r="AF12" s="17"/>
      <c r="AG12" s="17">
        <v>8.8637588460319203E-2</v>
      </c>
      <c r="AH12" s="17">
        <v>0.157742271575949</v>
      </c>
      <c r="AI12" s="17"/>
      <c r="AJ12" s="17">
        <v>5.8498240101081803E-2</v>
      </c>
      <c r="AK12" s="17">
        <v>0.15728946644202099</v>
      </c>
      <c r="AL12" s="17"/>
      <c r="AM12" s="17">
        <v>0.137397132833014</v>
      </c>
      <c r="AN12" s="17">
        <v>0.17436202800855999</v>
      </c>
      <c r="AO12" s="17">
        <v>6.0632029062063303E-2</v>
      </c>
      <c r="AP12" s="17"/>
      <c r="AQ12" s="17">
        <v>0.16355445044195199</v>
      </c>
      <c r="AR12" s="17">
        <v>8.7339125720016605E-2</v>
      </c>
      <c r="AS12" s="17">
        <v>6.0173948831145199E-2</v>
      </c>
      <c r="AT12" s="17">
        <v>5.1411933037083003E-2</v>
      </c>
      <c r="AU12" s="17">
        <v>0.147946829231382</v>
      </c>
      <c r="AV12" s="17"/>
      <c r="AW12" s="17">
        <v>7.6133896824508496E-2</v>
      </c>
      <c r="AX12" s="17">
        <v>0.12016307213822</v>
      </c>
      <c r="AY12" s="17">
        <v>0.13522836843827099</v>
      </c>
      <c r="AZ12" s="17">
        <v>0.183893040920458</v>
      </c>
      <c r="BA12" s="17">
        <v>0.13540900748665599</v>
      </c>
      <c r="BB12" s="17"/>
      <c r="BC12" s="17">
        <v>9.2768199822821307E-2</v>
      </c>
      <c r="BD12" s="17">
        <v>0.13569544810206699</v>
      </c>
      <c r="BE12" s="17">
        <v>0.191318757878574</v>
      </c>
      <c r="BF12" s="17"/>
      <c r="BG12" s="17">
        <v>0.12478043183842601</v>
      </c>
      <c r="BH12" s="17">
        <v>8.1587173252626002E-2</v>
      </c>
      <c r="BI12" s="17">
        <v>0.15095160597109999</v>
      </c>
    </row>
    <row r="13" spans="2:61" x14ac:dyDescent="0.3">
      <c r="B13" s="18" t="s">
        <v>316</v>
      </c>
      <c r="C13" s="17">
        <v>7.5175886353776103E-2</v>
      </c>
      <c r="D13" s="17">
        <v>4.33130857088957E-2</v>
      </c>
      <c r="E13" s="17">
        <v>0.101068234642718</v>
      </c>
      <c r="F13" s="17"/>
      <c r="G13" s="17">
        <v>5.30295652588363E-2</v>
      </c>
      <c r="H13" s="17">
        <v>8.7893844041096097E-2</v>
      </c>
      <c r="I13" s="17"/>
      <c r="J13" s="17">
        <v>2.3993570218225999E-2</v>
      </c>
      <c r="K13" s="17">
        <v>7.4876130596161494E-2</v>
      </c>
      <c r="L13" s="17">
        <v>5.9897461536179697E-2</v>
      </c>
      <c r="M13" s="17">
        <v>0.113069289703797</v>
      </c>
      <c r="N13" s="17">
        <v>7.37680011677182E-2</v>
      </c>
      <c r="O13" s="17">
        <v>5.2025102577922901E-2</v>
      </c>
      <c r="P13" s="17">
        <v>0.104663046888207</v>
      </c>
      <c r="Q13" s="17">
        <v>8.1946609183012803E-2</v>
      </c>
      <c r="R13" s="17">
        <v>0.10462119292889201</v>
      </c>
      <c r="S13" s="17"/>
      <c r="T13" s="17">
        <v>4.7997720471616503E-2</v>
      </c>
      <c r="U13" s="17">
        <v>9.2980318711813004E-2</v>
      </c>
      <c r="V13" s="17"/>
      <c r="W13" s="17">
        <v>8.63426542737597E-2</v>
      </c>
      <c r="X13" s="17">
        <v>1.39668469472234E-2</v>
      </c>
      <c r="Y13" s="17"/>
      <c r="Z13" s="17">
        <v>6.5173550351791898E-2</v>
      </c>
      <c r="AA13" s="17">
        <v>8.8594648421573899E-2</v>
      </c>
      <c r="AB13" s="17"/>
      <c r="AC13" s="17">
        <v>7.9706811684997006E-2</v>
      </c>
      <c r="AD13" s="17">
        <v>6.4216576217554402E-2</v>
      </c>
      <c r="AE13" s="17">
        <v>0</v>
      </c>
      <c r="AF13" s="17"/>
      <c r="AG13" s="17">
        <v>7.1961113622080602E-2</v>
      </c>
      <c r="AH13" s="17">
        <v>7.8565220523715798E-2</v>
      </c>
      <c r="AI13" s="17"/>
      <c r="AJ13" s="17">
        <v>2.2485200497964802E-2</v>
      </c>
      <c r="AK13" s="17">
        <v>0.100559767131553</v>
      </c>
      <c r="AL13" s="17"/>
      <c r="AM13" s="17">
        <v>7.0670694224635497E-2</v>
      </c>
      <c r="AN13" s="17">
        <v>0.169912477499954</v>
      </c>
      <c r="AO13" s="17">
        <v>2.5776118576952299E-2</v>
      </c>
      <c r="AP13" s="17"/>
      <c r="AQ13" s="17">
        <v>9.0458904069151594E-2</v>
      </c>
      <c r="AR13" s="17">
        <v>2.7877214568600199E-2</v>
      </c>
      <c r="AS13" s="17">
        <v>1.8648251726957499E-2</v>
      </c>
      <c r="AT13" s="17">
        <v>2.5050756810796899E-2</v>
      </c>
      <c r="AU13" s="17">
        <v>0.21103431084490101</v>
      </c>
      <c r="AV13" s="17"/>
      <c r="AW13" s="17">
        <v>3.4168485342431602E-2</v>
      </c>
      <c r="AX13" s="17">
        <v>5.8866604215065003E-2</v>
      </c>
      <c r="AY13" s="17">
        <v>0.106636811556597</v>
      </c>
      <c r="AZ13" s="17">
        <v>0.124745931220866</v>
      </c>
      <c r="BA13" s="17">
        <v>6.1870803387142501E-2</v>
      </c>
      <c r="BB13" s="17"/>
      <c r="BC13" s="17">
        <v>5.38015050575592E-2</v>
      </c>
      <c r="BD13" s="17">
        <v>6.8052404338220504E-2</v>
      </c>
      <c r="BE13" s="17">
        <v>0.103187456065547</v>
      </c>
      <c r="BF13" s="17"/>
      <c r="BG13" s="17">
        <v>6.20614633646119E-2</v>
      </c>
      <c r="BH13" s="17">
        <v>4.9129560844776002E-2</v>
      </c>
      <c r="BI13" s="17">
        <v>0.12905850740892399</v>
      </c>
    </row>
    <row r="14" spans="2:61" x14ac:dyDescent="0.3">
      <c r="B14" s="18" t="s">
        <v>85</v>
      </c>
      <c r="C14" s="19">
        <v>1.83938652791165E-2</v>
      </c>
      <c r="D14" s="19">
        <v>1.30498086827497E-2</v>
      </c>
      <c r="E14" s="19">
        <v>2.1239454248854501E-2</v>
      </c>
      <c r="F14" s="19"/>
      <c r="G14" s="19">
        <v>1.28720552933498E-2</v>
      </c>
      <c r="H14" s="19">
        <v>2.3004856784506499E-2</v>
      </c>
      <c r="I14" s="19"/>
      <c r="J14" s="19">
        <v>9.5378677557953206E-3</v>
      </c>
      <c r="K14" s="19">
        <v>2.96045476331873E-2</v>
      </c>
      <c r="L14" s="19">
        <v>4.5422953006561101E-2</v>
      </c>
      <c r="M14" s="19">
        <v>1.5445017386159001E-2</v>
      </c>
      <c r="N14" s="19">
        <v>1.2100519403653901E-2</v>
      </c>
      <c r="O14" s="19">
        <v>6.12480356147961E-3</v>
      </c>
      <c r="P14" s="19">
        <v>7.7146973709887497E-3</v>
      </c>
      <c r="Q14" s="19">
        <v>1.3559010946290801E-2</v>
      </c>
      <c r="R14" s="19">
        <v>1.8317258722952701E-2</v>
      </c>
      <c r="S14" s="19"/>
      <c r="T14" s="19">
        <v>7.5397537373637202E-3</v>
      </c>
      <c r="U14" s="19">
        <v>2.55044000955435E-2</v>
      </c>
      <c r="V14" s="19"/>
      <c r="W14" s="19">
        <v>1.6294938044824899E-2</v>
      </c>
      <c r="X14" s="19">
        <v>2.98988343727545E-2</v>
      </c>
      <c r="Y14" s="19"/>
      <c r="Z14" s="19">
        <v>1.89961816712222E-2</v>
      </c>
      <c r="AA14" s="19">
        <v>1.7674669311171801E-2</v>
      </c>
      <c r="AB14" s="19"/>
      <c r="AC14" s="19">
        <v>1.01347873710499E-2</v>
      </c>
      <c r="AD14" s="19">
        <v>3.8370755123233603E-2</v>
      </c>
      <c r="AE14" s="19">
        <v>0</v>
      </c>
      <c r="AF14" s="19"/>
      <c r="AG14" s="19">
        <v>8.2597396336257702E-3</v>
      </c>
      <c r="AH14" s="19">
        <v>2.77543812628703E-2</v>
      </c>
      <c r="AI14" s="19"/>
      <c r="AJ14" s="19">
        <v>8.4838702970722896E-3</v>
      </c>
      <c r="AK14" s="19">
        <v>2.3520026273461499E-2</v>
      </c>
      <c r="AL14" s="19"/>
      <c r="AM14" s="19">
        <v>1.49853106966472E-2</v>
      </c>
      <c r="AN14" s="19">
        <v>0</v>
      </c>
      <c r="AO14" s="19">
        <v>2.34342440074819E-2</v>
      </c>
      <c r="AP14" s="19"/>
      <c r="AQ14" s="19">
        <v>1.5913592597608401E-2</v>
      </c>
      <c r="AR14" s="19">
        <v>9.1314298414530898E-2</v>
      </c>
      <c r="AS14" s="19">
        <v>1.27911267642226E-2</v>
      </c>
      <c r="AT14" s="19">
        <v>0</v>
      </c>
      <c r="AU14" s="19">
        <v>4.57296914834944E-2</v>
      </c>
      <c r="AV14" s="19"/>
      <c r="AW14" s="19">
        <v>2.98072056534564E-2</v>
      </c>
      <c r="AX14" s="19">
        <v>1.9518857937927701E-2</v>
      </c>
      <c r="AY14" s="19">
        <v>1.0127382207058101E-2</v>
      </c>
      <c r="AZ14" s="19">
        <v>5.4314674032695399E-3</v>
      </c>
      <c r="BA14" s="19">
        <v>3.4207277314970301E-2</v>
      </c>
      <c r="BB14" s="19"/>
      <c r="BC14" s="19">
        <v>1.2273374494494799E-2</v>
      </c>
      <c r="BD14" s="19">
        <v>1.3308939021028801E-2</v>
      </c>
      <c r="BE14" s="19">
        <v>5.1009524691382403E-2</v>
      </c>
      <c r="BF14" s="19"/>
      <c r="BG14" s="19">
        <v>1.9577564222939398E-2</v>
      </c>
      <c r="BH14" s="19">
        <v>3.71617883218315E-2</v>
      </c>
      <c r="BI14" s="19">
        <v>7.0338141634395399E-3</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0.29977184516280198</v>
      </c>
      <c r="D9" s="17">
        <v>0.30956993867044003</v>
      </c>
      <c r="E9" s="17">
        <v>0.291273206060298</v>
      </c>
      <c r="F9" s="17"/>
      <c r="G9" s="17">
        <v>0.35182180217380399</v>
      </c>
      <c r="H9" s="17">
        <v>0.25975265288235999</v>
      </c>
      <c r="I9" s="17"/>
      <c r="J9" s="17">
        <v>0.373434005746479</v>
      </c>
      <c r="K9" s="17">
        <v>0.29318163074815801</v>
      </c>
      <c r="L9" s="17">
        <v>0.23889805855638599</v>
      </c>
      <c r="M9" s="17">
        <v>0.26885982964990501</v>
      </c>
      <c r="N9" s="17">
        <v>0.28079400297950402</v>
      </c>
      <c r="O9" s="17">
        <v>0.31460386729969197</v>
      </c>
      <c r="P9" s="17">
        <v>0.32453666524094599</v>
      </c>
      <c r="Q9" s="17">
        <v>0.30010723104478498</v>
      </c>
      <c r="R9" s="17">
        <v>0.29250026522071598</v>
      </c>
      <c r="S9" s="17"/>
      <c r="T9" s="17">
        <v>0.35878394379107298</v>
      </c>
      <c r="U9" s="17">
        <v>0.26111298485234402</v>
      </c>
      <c r="V9" s="17"/>
      <c r="W9" s="17">
        <v>0.28282748844634797</v>
      </c>
      <c r="X9" s="17">
        <v>0.392649910275992</v>
      </c>
      <c r="Y9" s="17"/>
      <c r="Z9" s="17">
        <v>0.30817359287866097</v>
      </c>
      <c r="AA9" s="17">
        <v>0.28846100711233702</v>
      </c>
      <c r="AB9" s="17"/>
      <c r="AC9" s="17">
        <v>0.32489039467151598</v>
      </c>
      <c r="AD9" s="17">
        <v>0.23901560794538801</v>
      </c>
      <c r="AE9" s="17">
        <v>0</v>
      </c>
      <c r="AF9" s="17"/>
      <c r="AG9" s="17">
        <v>0.36701263627896002</v>
      </c>
      <c r="AH9" s="17">
        <v>0.24306901190640301</v>
      </c>
      <c r="AI9" s="17"/>
      <c r="AJ9" s="17">
        <v>0.432028699477156</v>
      </c>
      <c r="AK9" s="17">
        <v>0.23918199613463401</v>
      </c>
      <c r="AL9" s="17"/>
      <c r="AM9" s="17">
        <v>0.26907194926213501</v>
      </c>
      <c r="AN9" s="17">
        <v>0.28998332750762301</v>
      </c>
      <c r="AO9" s="17">
        <v>0.528598939375858</v>
      </c>
      <c r="AP9" s="17"/>
      <c r="AQ9" s="17">
        <v>0.229993690229751</v>
      </c>
      <c r="AR9" s="17">
        <v>0.37875526867000597</v>
      </c>
      <c r="AS9" s="17">
        <v>0.37662994386448301</v>
      </c>
      <c r="AT9" s="17">
        <v>0.58032949812350998</v>
      </c>
      <c r="AU9" s="17">
        <v>0.21212164160538699</v>
      </c>
      <c r="AV9" s="17"/>
      <c r="AW9" s="17">
        <v>0.407201785496144</v>
      </c>
      <c r="AX9" s="17">
        <v>0.29523344158850101</v>
      </c>
      <c r="AY9" s="17">
        <v>0.26630616886859798</v>
      </c>
      <c r="AZ9" s="17">
        <v>0.25581920995751201</v>
      </c>
      <c r="BA9" s="17">
        <v>0.25021589082144802</v>
      </c>
      <c r="BB9" s="17"/>
      <c r="BC9" s="17">
        <v>0.368130036443369</v>
      </c>
      <c r="BD9" s="17">
        <v>0.297722010326957</v>
      </c>
      <c r="BE9" s="17">
        <v>0.24063238724866301</v>
      </c>
      <c r="BF9" s="17"/>
      <c r="BG9" s="17">
        <v>0.31607597513313901</v>
      </c>
      <c r="BH9" s="17">
        <v>0.29366616345359903</v>
      </c>
      <c r="BI9" s="17">
        <v>0.249387586531648</v>
      </c>
    </row>
    <row r="10" spans="2:61" x14ac:dyDescent="0.3">
      <c r="B10" s="18" t="s">
        <v>313</v>
      </c>
      <c r="C10" s="17">
        <v>0.358474791653009</v>
      </c>
      <c r="D10" s="17">
        <v>0.41305689217388802</v>
      </c>
      <c r="E10" s="17">
        <v>0.31408167486814598</v>
      </c>
      <c r="F10" s="17"/>
      <c r="G10" s="17">
        <v>0.38851797476060701</v>
      </c>
      <c r="H10" s="17">
        <v>0.33672603371841697</v>
      </c>
      <c r="I10" s="17"/>
      <c r="J10" s="17">
        <v>0.45546797264679501</v>
      </c>
      <c r="K10" s="17">
        <v>0.322907717296192</v>
      </c>
      <c r="L10" s="17">
        <v>0.42473509830189299</v>
      </c>
      <c r="M10" s="17">
        <v>0.28794996552623398</v>
      </c>
      <c r="N10" s="17">
        <v>0.33049599119003897</v>
      </c>
      <c r="O10" s="17">
        <v>0.32264076064401798</v>
      </c>
      <c r="P10" s="17">
        <v>0.35309891333333598</v>
      </c>
      <c r="Q10" s="17">
        <v>0.36258362087093599</v>
      </c>
      <c r="R10" s="17">
        <v>0.36638666047750901</v>
      </c>
      <c r="S10" s="17"/>
      <c r="T10" s="17">
        <v>0.384164478772546</v>
      </c>
      <c r="U10" s="17">
        <v>0.34164546260254702</v>
      </c>
      <c r="V10" s="17"/>
      <c r="W10" s="17">
        <v>0.36209575849718101</v>
      </c>
      <c r="X10" s="17">
        <v>0.33862698037557498</v>
      </c>
      <c r="Y10" s="17"/>
      <c r="Z10" s="17">
        <v>0.36866470077182201</v>
      </c>
      <c r="AA10" s="17">
        <v>0.34489728739592501</v>
      </c>
      <c r="AB10" s="17"/>
      <c r="AC10" s="17">
        <v>0.35397051205590702</v>
      </c>
      <c r="AD10" s="17">
        <v>0.369369651628908</v>
      </c>
      <c r="AE10" s="17">
        <v>0</v>
      </c>
      <c r="AF10" s="17"/>
      <c r="AG10" s="17">
        <v>0.370339762890047</v>
      </c>
      <c r="AH10" s="17">
        <v>0.34193982748202001</v>
      </c>
      <c r="AI10" s="17"/>
      <c r="AJ10" s="17">
        <v>0.35774333552436</v>
      </c>
      <c r="AK10" s="17">
        <v>0.36024813635432501</v>
      </c>
      <c r="AL10" s="17"/>
      <c r="AM10" s="17">
        <v>0.383425322957966</v>
      </c>
      <c r="AN10" s="17">
        <v>0.17925373665434099</v>
      </c>
      <c r="AO10" s="17">
        <v>0.29447346658686302</v>
      </c>
      <c r="AP10" s="17"/>
      <c r="AQ10" s="17">
        <v>0.374270906220253</v>
      </c>
      <c r="AR10" s="17">
        <v>0.46323244194271701</v>
      </c>
      <c r="AS10" s="17">
        <v>0.402227335677044</v>
      </c>
      <c r="AT10" s="17">
        <v>0.236212773641233</v>
      </c>
      <c r="AU10" s="17">
        <v>0.218956833258865</v>
      </c>
      <c r="AV10" s="17"/>
      <c r="AW10" s="17">
        <v>0.34199136411539</v>
      </c>
      <c r="AX10" s="17">
        <v>0.41538948072971099</v>
      </c>
      <c r="AY10" s="17">
        <v>0.31552900831861103</v>
      </c>
      <c r="AZ10" s="17">
        <v>0.31171902116163702</v>
      </c>
      <c r="BA10" s="17">
        <v>0.34674346930236799</v>
      </c>
      <c r="BB10" s="17"/>
      <c r="BC10" s="17">
        <v>0.39091810239528102</v>
      </c>
      <c r="BD10" s="17">
        <v>0.371376047536979</v>
      </c>
      <c r="BE10" s="17">
        <v>0.23841283641944999</v>
      </c>
      <c r="BF10" s="17"/>
      <c r="BG10" s="17">
        <v>0.37428591247927001</v>
      </c>
      <c r="BH10" s="17">
        <v>0.296647987603674</v>
      </c>
      <c r="BI10" s="17">
        <v>0.32916683924475498</v>
      </c>
    </row>
    <row r="11" spans="2:61" ht="28.8" x14ac:dyDescent="0.3">
      <c r="B11" s="18" t="s">
        <v>314</v>
      </c>
      <c r="C11" s="17">
        <v>0.183043991233447</v>
      </c>
      <c r="D11" s="17">
        <v>0.15030436462607</v>
      </c>
      <c r="E11" s="17">
        <v>0.209969358145212</v>
      </c>
      <c r="F11" s="17"/>
      <c r="G11" s="17">
        <v>0.153531516793285</v>
      </c>
      <c r="H11" s="17">
        <v>0.20830537295735199</v>
      </c>
      <c r="I11" s="17"/>
      <c r="J11" s="17">
        <v>8.9234946463783105E-2</v>
      </c>
      <c r="K11" s="17">
        <v>0.18319942642242801</v>
      </c>
      <c r="L11" s="17">
        <v>0.20194277282013201</v>
      </c>
      <c r="M11" s="17">
        <v>0.266642818749175</v>
      </c>
      <c r="N11" s="17">
        <v>0.23213728583735799</v>
      </c>
      <c r="O11" s="17">
        <v>0.175537076568029</v>
      </c>
      <c r="P11" s="17">
        <v>0.18830174732863</v>
      </c>
      <c r="Q11" s="17">
        <v>0.141197702843954</v>
      </c>
      <c r="R11" s="17">
        <v>0.178064935189543</v>
      </c>
      <c r="S11" s="17"/>
      <c r="T11" s="17">
        <v>0.15087588513431399</v>
      </c>
      <c r="U11" s="17">
        <v>0.20411733634479301</v>
      </c>
      <c r="V11" s="17"/>
      <c r="W11" s="17">
        <v>0.180898579739802</v>
      </c>
      <c r="X11" s="17">
        <v>0.19480375713874401</v>
      </c>
      <c r="Y11" s="17"/>
      <c r="Z11" s="17">
        <v>0.16970594315410401</v>
      </c>
      <c r="AA11" s="17">
        <v>0.20435837880722499</v>
      </c>
      <c r="AB11" s="17"/>
      <c r="AC11" s="17">
        <v>0.17127144690436599</v>
      </c>
      <c r="AD11" s="17">
        <v>0.21151918227351901</v>
      </c>
      <c r="AE11" s="17">
        <v>0</v>
      </c>
      <c r="AF11" s="17"/>
      <c r="AG11" s="17">
        <v>0.13987016421229001</v>
      </c>
      <c r="AH11" s="17">
        <v>0.21939579001170301</v>
      </c>
      <c r="AI11" s="17"/>
      <c r="AJ11" s="17">
        <v>0.12784957102165401</v>
      </c>
      <c r="AK11" s="17">
        <v>0.20632266473991201</v>
      </c>
      <c r="AL11" s="17"/>
      <c r="AM11" s="17">
        <v>0.194250871039474</v>
      </c>
      <c r="AN11" s="17">
        <v>0.36861380350786099</v>
      </c>
      <c r="AO11" s="17">
        <v>8.6710082472727504E-2</v>
      </c>
      <c r="AP11" s="17"/>
      <c r="AQ11" s="17">
        <v>0.21348044067834401</v>
      </c>
      <c r="AR11" s="17">
        <v>5.0917664586387502E-2</v>
      </c>
      <c r="AS11" s="17">
        <v>0.143090868114161</v>
      </c>
      <c r="AT11" s="17">
        <v>9.9066705661867899E-2</v>
      </c>
      <c r="AU11" s="17">
        <v>0.23399836451905501</v>
      </c>
      <c r="AV11" s="17"/>
      <c r="AW11" s="17">
        <v>0.14493666934613</v>
      </c>
      <c r="AX11" s="17">
        <v>0.15939083908597601</v>
      </c>
      <c r="AY11" s="17">
        <v>0.24009411857337101</v>
      </c>
      <c r="AZ11" s="17">
        <v>0.18066160453712801</v>
      </c>
      <c r="BA11" s="17">
        <v>0.22881099918839801</v>
      </c>
      <c r="BB11" s="17"/>
      <c r="BC11" s="17">
        <v>0.12873665648664301</v>
      </c>
      <c r="BD11" s="17">
        <v>0.18328731806861401</v>
      </c>
      <c r="BE11" s="17">
        <v>0.26425859803752799</v>
      </c>
      <c r="BF11" s="17"/>
      <c r="BG11" s="17">
        <v>0.170818859352667</v>
      </c>
      <c r="BH11" s="17">
        <v>0.254378252894154</v>
      </c>
      <c r="BI11" s="17">
        <v>0.19533339449940099</v>
      </c>
    </row>
    <row r="12" spans="2:61" x14ac:dyDescent="0.3">
      <c r="B12" s="18" t="s">
        <v>315</v>
      </c>
      <c r="C12" s="17">
        <v>7.9981038531887899E-2</v>
      </c>
      <c r="D12" s="17">
        <v>7.1035225568196803E-2</v>
      </c>
      <c r="E12" s="17">
        <v>8.7428930603075605E-2</v>
      </c>
      <c r="F12" s="17"/>
      <c r="G12" s="17">
        <v>6.5969224947445004E-2</v>
      </c>
      <c r="H12" s="17">
        <v>9.0428460192997606E-2</v>
      </c>
      <c r="I12" s="17"/>
      <c r="J12" s="17">
        <v>4.8331637168922498E-2</v>
      </c>
      <c r="K12" s="17">
        <v>8.9991325917362294E-2</v>
      </c>
      <c r="L12" s="17">
        <v>5.4496979415927599E-2</v>
      </c>
      <c r="M12" s="17">
        <v>6.3147249462093505E-2</v>
      </c>
      <c r="N12" s="17">
        <v>6.7976637787056302E-2</v>
      </c>
      <c r="O12" s="17">
        <v>0.12525829793884</v>
      </c>
      <c r="P12" s="17">
        <v>8.8497222049432597E-2</v>
      </c>
      <c r="Q12" s="17">
        <v>0.12831639050887</v>
      </c>
      <c r="R12" s="17">
        <v>7.6993582733493507E-2</v>
      </c>
      <c r="S12" s="17"/>
      <c r="T12" s="17">
        <v>5.7685331704480799E-2</v>
      </c>
      <c r="U12" s="17">
        <v>9.4586969108820904E-2</v>
      </c>
      <c r="V12" s="17"/>
      <c r="W12" s="17">
        <v>8.7016950788765507E-2</v>
      </c>
      <c r="X12" s="17">
        <v>4.1414692953811297E-2</v>
      </c>
      <c r="Y12" s="17"/>
      <c r="Z12" s="17">
        <v>8.0099539076594894E-2</v>
      </c>
      <c r="AA12" s="17">
        <v>7.8595997613072704E-2</v>
      </c>
      <c r="AB12" s="17"/>
      <c r="AC12" s="17">
        <v>7.2282357628128402E-2</v>
      </c>
      <c r="AD12" s="17">
        <v>9.8602451487588602E-2</v>
      </c>
      <c r="AE12" s="17">
        <v>0</v>
      </c>
      <c r="AF12" s="17"/>
      <c r="AG12" s="17">
        <v>5.8760851019016701E-2</v>
      </c>
      <c r="AH12" s="17">
        <v>0.10122104123827499</v>
      </c>
      <c r="AI12" s="17"/>
      <c r="AJ12" s="17">
        <v>4.95038918047776E-2</v>
      </c>
      <c r="AK12" s="17">
        <v>9.6134551711793401E-2</v>
      </c>
      <c r="AL12" s="17"/>
      <c r="AM12" s="17">
        <v>8.3341839840530299E-2</v>
      </c>
      <c r="AN12" s="17">
        <v>0.104499970988956</v>
      </c>
      <c r="AO12" s="17">
        <v>5.8075442722371098E-2</v>
      </c>
      <c r="AP12" s="17"/>
      <c r="AQ12" s="17">
        <v>9.7706838038283395E-2</v>
      </c>
      <c r="AR12" s="17">
        <v>7.0266947290161502E-2</v>
      </c>
      <c r="AS12" s="17">
        <v>4.62528277200389E-2</v>
      </c>
      <c r="AT12" s="17">
        <v>5.3866567297099502E-2</v>
      </c>
      <c r="AU12" s="17">
        <v>7.7965578398325505E-2</v>
      </c>
      <c r="AV12" s="17"/>
      <c r="AW12" s="17">
        <v>5.2079892621933598E-2</v>
      </c>
      <c r="AX12" s="17">
        <v>6.6740004241454695E-2</v>
      </c>
      <c r="AY12" s="17">
        <v>6.5073722968034695E-2</v>
      </c>
      <c r="AZ12" s="17">
        <v>0.14519470198048601</v>
      </c>
      <c r="BA12" s="17">
        <v>0.114075400552901</v>
      </c>
      <c r="BB12" s="17"/>
      <c r="BC12" s="17">
        <v>6.84560688762475E-2</v>
      </c>
      <c r="BD12" s="17">
        <v>7.7983680289485102E-2</v>
      </c>
      <c r="BE12" s="17">
        <v>0.11614232537626901</v>
      </c>
      <c r="BF12" s="17"/>
      <c r="BG12" s="17">
        <v>7.0006711496788498E-2</v>
      </c>
      <c r="BH12" s="17">
        <v>8.3584774739315706E-2</v>
      </c>
      <c r="BI12" s="17">
        <v>0.11165692446824101</v>
      </c>
    </row>
    <row r="13" spans="2:61" x14ac:dyDescent="0.3">
      <c r="B13" s="18" t="s">
        <v>316</v>
      </c>
      <c r="C13" s="17">
        <v>5.4947783599757598E-2</v>
      </c>
      <c r="D13" s="17">
        <v>4.3374934535073399E-2</v>
      </c>
      <c r="E13" s="17">
        <v>6.4435850120059299E-2</v>
      </c>
      <c r="F13" s="17"/>
      <c r="G13" s="17">
        <v>3.3884376521701502E-2</v>
      </c>
      <c r="H13" s="17">
        <v>6.6640433524937703E-2</v>
      </c>
      <c r="I13" s="17"/>
      <c r="J13" s="17">
        <v>1.6110545722974198E-2</v>
      </c>
      <c r="K13" s="17">
        <v>7.4703105675511805E-2</v>
      </c>
      <c r="L13" s="17">
        <v>4.0283200264839697E-2</v>
      </c>
      <c r="M13" s="17">
        <v>9.8258777984760307E-2</v>
      </c>
      <c r="N13" s="17">
        <v>4.44342260479735E-2</v>
      </c>
      <c r="O13" s="17">
        <v>5.5835193987941401E-2</v>
      </c>
      <c r="P13" s="17">
        <v>4.5565452047656101E-2</v>
      </c>
      <c r="Q13" s="17">
        <v>5.42360437851633E-2</v>
      </c>
      <c r="R13" s="17">
        <v>5.78923521557115E-2</v>
      </c>
      <c r="S13" s="17"/>
      <c r="T13" s="17">
        <v>3.1507368553734399E-2</v>
      </c>
      <c r="U13" s="17">
        <v>7.03036131999141E-2</v>
      </c>
      <c r="V13" s="17"/>
      <c r="W13" s="17">
        <v>6.3104318523116806E-2</v>
      </c>
      <c r="X13" s="17">
        <v>1.02389053350472E-2</v>
      </c>
      <c r="Y13" s="17"/>
      <c r="Z13" s="17">
        <v>4.8951881997719902E-2</v>
      </c>
      <c r="AA13" s="17">
        <v>6.0608441779594603E-2</v>
      </c>
      <c r="AB13" s="17"/>
      <c r="AC13" s="17">
        <v>5.6108852032023197E-2</v>
      </c>
      <c r="AD13" s="17">
        <v>5.2139414865253003E-2</v>
      </c>
      <c r="AE13" s="17">
        <v>0</v>
      </c>
      <c r="AF13" s="17"/>
      <c r="AG13" s="17">
        <v>5.0713101060618201E-2</v>
      </c>
      <c r="AH13" s="17">
        <v>6.0728107113541201E-2</v>
      </c>
      <c r="AI13" s="17"/>
      <c r="AJ13" s="17">
        <v>1.9414878793149199E-2</v>
      </c>
      <c r="AK13" s="17">
        <v>7.01531525894179E-2</v>
      </c>
      <c r="AL13" s="17"/>
      <c r="AM13" s="17">
        <v>5.2134175876540498E-2</v>
      </c>
      <c r="AN13" s="17">
        <v>0</v>
      </c>
      <c r="AO13" s="17">
        <v>1.66178450049616E-2</v>
      </c>
      <c r="AP13" s="17"/>
      <c r="AQ13" s="17">
        <v>6.61773805151432E-2</v>
      </c>
      <c r="AR13" s="17">
        <v>0</v>
      </c>
      <c r="AS13" s="17">
        <v>1.5256927713847301E-2</v>
      </c>
      <c r="AT13" s="17">
        <v>2.2354826775623501E-2</v>
      </c>
      <c r="AU13" s="17">
        <v>0.15302222343261601</v>
      </c>
      <c r="AV13" s="17"/>
      <c r="AW13" s="17">
        <v>3.3471197099902102E-2</v>
      </c>
      <c r="AX13" s="17">
        <v>4.5617427275375502E-2</v>
      </c>
      <c r="AY13" s="17">
        <v>8.4472049709836697E-2</v>
      </c>
      <c r="AZ13" s="17">
        <v>8.5595461216660507E-2</v>
      </c>
      <c r="BA13" s="17">
        <v>8.6146009369419199E-3</v>
      </c>
      <c r="BB13" s="17"/>
      <c r="BC13" s="17">
        <v>3.3434865824911099E-2</v>
      </c>
      <c r="BD13" s="17">
        <v>5.0986252045031703E-2</v>
      </c>
      <c r="BE13" s="17">
        <v>7.8001633923632893E-2</v>
      </c>
      <c r="BF13" s="17"/>
      <c r="BG13" s="17">
        <v>4.5115953622100399E-2</v>
      </c>
      <c r="BH13" s="17">
        <v>3.8938454216002102E-2</v>
      </c>
      <c r="BI13" s="17">
        <v>9.3930731803652606E-2</v>
      </c>
    </row>
    <row r="14" spans="2:61" x14ac:dyDescent="0.3">
      <c r="B14" s="18" t="s">
        <v>85</v>
      </c>
      <c r="C14" s="19">
        <v>2.3780549819096601E-2</v>
      </c>
      <c r="D14" s="19">
        <v>1.2658644426331E-2</v>
      </c>
      <c r="E14" s="19">
        <v>3.2810980203209002E-2</v>
      </c>
      <c r="F14" s="19"/>
      <c r="G14" s="19">
        <v>6.2751048031573099E-3</v>
      </c>
      <c r="H14" s="19">
        <v>3.81470467239352E-2</v>
      </c>
      <c r="I14" s="19"/>
      <c r="J14" s="19">
        <v>1.7420892251047201E-2</v>
      </c>
      <c r="K14" s="19">
        <v>3.6016793940347E-2</v>
      </c>
      <c r="L14" s="19">
        <v>3.9643890640821099E-2</v>
      </c>
      <c r="M14" s="19">
        <v>1.51413586278334E-2</v>
      </c>
      <c r="N14" s="19">
        <v>4.4161856158069099E-2</v>
      </c>
      <c r="O14" s="19">
        <v>6.12480356147961E-3</v>
      </c>
      <c r="P14" s="19">
        <v>0</v>
      </c>
      <c r="Q14" s="19">
        <v>1.3559010946290801E-2</v>
      </c>
      <c r="R14" s="19">
        <v>2.81622042230265E-2</v>
      </c>
      <c r="S14" s="19"/>
      <c r="T14" s="19">
        <v>1.69829920438525E-2</v>
      </c>
      <c r="U14" s="19">
        <v>2.8233633891581001E-2</v>
      </c>
      <c r="V14" s="19"/>
      <c r="W14" s="19">
        <v>2.4056904004787098E-2</v>
      </c>
      <c r="X14" s="19">
        <v>2.2265753920829499E-2</v>
      </c>
      <c r="Y14" s="19"/>
      <c r="Z14" s="19">
        <v>2.4404342121097801E-2</v>
      </c>
      <c r="AA14" s="19">
        <v>2.3078887291846002E-2</v>
      </c>
      <c r="AB14" s="19"/>
      <c r="AC14" s="19">
        <v>2.1476436708059699E-2</v>
      </c>
      <c r="AD14" s="19">
        <v>2.9353691799342899E-2</v>
      </c>
      <c r="AE14" s="19">
        <v>0</v>
      </c>
      <c r="AF14" s="19"/>
      <c r="AG14" s="19">
        <v>1.33034845390673E-2</v>
      </c>
      <c r="AH14" s="19">
        <v>3.36462222480578E-2</v>
      </c>
      <c r="AI14" s="19"/>
      <c r="AJ14" s="19">
        <v>1.34596233789028E-2</v>
      </c>
      <c r="AK14" s="19">
        <v>2.7959498469917798E-2</v>
      </c>
      <c r="AL14" s="19"/>
      <c r="AM14" s="19">
        <v>1.7775841023353198E-2</v>
      </c>
      <c r="AN14" s="19">
        <v>5.76491613412198E-2</v>
      </c>
      <c r="AO14" s="19">
        <v>1.55242238372192E-2</v>
      </c>
      <c r="AP14" s="19"/>
      <c r="AQ14" s="19">
        <v>1.8370744318225499E-2</v>
      </c>
      <c r="AR14" s="19">
        <v>3.6827677510727498E-2</v>
      </c>
      <c r="AS14" s="19">
        <v>1.6542096910426199E-2</v>
      </c>
      <c r="AT14" s="19">
        <v>8.1696285006656894E-3</v>
      </c>
      <c r="AU14" s="19">
        <v>0.103935358785753</v>
      </c>
      <c r="AV14" s="19"/>
      <c r="AW14" s="19">
        <v>2.03190913205002E-2</v>
      </c>
      <c r="AX14" s="19">
        <v>1.76288070789824E-2</v>
      </c>
      <c r="AY14" s="19">
        <v>2.85249315615487E-2</v>
      </c>
      <c r="AZ14" s="19">
        <v>2.10100011465768E-2</v>
      </c>
      <c r="BA14" s="19">
        <v>5.1539639197942598E-2</v>
      </c>
      <c r="BB14" s="19"/>
      <c r="BC14" s="19">
        <v>1.03242699735494E-2</v>
      </c>
      <c r="BD14" s="19">
        <v>1.8644691732932799E-2</v>
      </c>
      <c r="BE14" s="19">
        <v>6.2552218994457107E-2</v>
      </c>
      <c r="BF14" s="19"/>
      <c r="BG14" s="19">
        <v>2.3696587916035499E-2</v>
      </c>
      <c r="BH14" s="19">
        <v>3.2784367093254399E-2</v>
      </c>
      <c r="BI14" s="19">
        <v>2.0524523452302702E-2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175</v>
      </c>
      <c r="C9" s="17">
        <v>0.255853776992361</v>
      </c>
      <c r="D9" s="17">
        <v>0.27356577095234802</v>
      </c>
      <c r="E9" s="17">
        <v>0.242362290269138</v>
      </c>
      <c r="F9" s="17"/>
      <c r="G9" s="17">
        <v>0.28355269653433701</v>
      </c>
      <c r="H9" s="17">
        <v>0.23525853192562801</v>
      </c>
      <c r="I9" s="17"/>
      <c r="J9" s="17">
        <v>0.325854866856221</v>
      </c>
      <c r="K9" s="17">
        <v>0.25172878040477298</v>
      </c>
      <c r="L9" s="17">
        <v>0.26603784750395798</v>
      </c>
      <c r="M9" s="17">
        <v>0.21742324972257401</v>
      </c>
      <c r="N9" s="17">
        <v>0.27320607492230098</v>
      </c>
      <c r="O9" s="17">
        <v>0.22041928727499799</v>
      </c>
      <c r="P9" s="17">
        <v>0.314594375426893</v>
      </c>
      <c r="Q9" s="17">
        <v>0.18798260414214801</v>
      </c>
      <c r="R9" s="17">
        <v>0.22261649557542301</v>
      </c>
      <c r="S9" s="17"/>
      <c r="T9" s="17">
        <v>0.31766493159995801</v>
      </c>
      <c r="U9" s="17">
        <v>0.21536125347349</v>
      </c>
      <c r="V9" s="17"/>
      <c r="W9" s="17">
        <v>0.23658038656456601</v>
      </c>
      <c r="X9" s="17">
        <v>0.361498106904656</v>
      </c>
      <c r="Y9" s="17"/>
      <c r="Z9" s="17">
        <v>0.26176756519559802</v>
      </c>
      <c r="AA9" s="17">
        <v>0.24780629325237</v>
      </c>
      <c r="AB9" s="17"/>
      <c r="AC9" s="17">
        <v>0.28089200483092702</v>
      </c>
      <c r="AD9" s="17">
        <v>0.19529182019880501</v>
      </c>
      <c r="AE9" s="17">
        <v>0</v>
      </c>
      <c r="AF9" s="17"/>
      <c r="AG9" s="17">
        <v>0.32761285906057003</v>
      </c>
      <c r="AH9" s="17">
        <v>0.19724195394006599</v>
      </c>
      <c r="AI9" s="17"/>
      <c r="AJ9" s="17">
        <v>0.393630981075061</v>
      </c>
      <c r="AK9" s="17">
        <v>0.19307545572915699</v>
      </c>
      <c r="AL9" s="17"/>
      <c r="AM9" s="17">
        <v>0.23687900034550599</v>
      </c>
      <c r="AN9" s="17">
        <v>0.29777484717785502</v>
      </c>
      <c r="AO9" s="17">
        <v>0.39209012522470599</v>
      </c>
      <c r="AP9" s="17"/>
      <c r="AQ9" s="17">
        <v>0.18713476267151799</v>
      </c>
      <c r="AR9" s="17">
        <v>0.210622230004536</v>
      </c>
      <c r="AS9" s="17">
        <v>0.37640114860155499</v>
      </c>
      <c r="AT9" s="17">
        <v>0.454738320976182</v>
      </c>
      <c r="AU9" s="17">
        <v>0.199812101541298</v>
      </c>
      <c r="AV9" s="17"/>
      <c r="AW9" s="17">
        <v>0.34710116417296599</v>
      </c>
      <c r="AX9" s="17">
        <v>0.23288511163151099</v>
      </c>
      <c r="AY9" s="17">
        <v>0.23006956453079799</v>
      </c>
      <c r="AZ9" s="17">
        <v>0.240128255600769</v>
      </c>
      <c r="BA9" s="17">
        <v>0.24932135531622199</v>
      </c>
      <c r="BB9" s="17"/>
      <c r="BC9" s="17">
        <v>0.32741436731476597</v>
      </c>
      <c r="BD9" s="17">
        <v>0.25799009225731701</v>
      </c>
      <c r="BE9" s="17">
        <v>0.16253822919326699</v>
      </c>
      <c r="BF9" s="17"/>
      <c r="BG9" s="17">
        <v>0.26961113863243302</v>
      </c>
      <c r="BH9" s="17">
        <v>0.27206608207438299</v>
      </c>
      <c r="BI9" s="17">
        <v>0.20175785501611901</v>
      </c>
    </row>
    <row r="10" spans="2:61" x14ac:dyDescent="0.3">
      <c r="B10" s="18" t="s">
        <v>313</v>
      </c>
      <c r="C10" s="17">
        <v>0.34600083865542203</v>
      </c>
      <c r="D10" s="17">
        <v>0.38013156502051798</v>
      </c>
      <c r="E10" s="17">
        <v>0.31955758583090799</v>
      </c>
      <c r="F10" s="17"/>
      <c r="G10" s="17">
        <v>0.39909352521512498</v>
      </c>
      <c r="H10" s="17">
        <v>0.304210003673757</v>
      </c>
      <c r="I10" s="17"/>
      <c r="J10" s="17">
        <v>0.430337660875594</v>
      </c>
      <c r="K10" s="17">
        <v>0.32243754643096501</v>
      </c>
      <c r="L10" s="17">
        <v>0.32990898066190699</v>
      </c>
      <c r="M10" s="17">
        <v>0.32473624352849501</v>
      </c>
      <c r="N10" s="17">
        <v>0.34340401666645898</v>
      </c>
      <c r="O10" s="17">
        <v>0.33662041801107701</v>
      </c>
      <c r="P10" s="17">
        <v>0.29165227895117202</v>
      </c>
      <c r="Q10" s="17">
        <v>0.400212781077531</v>
      </c>
      <c r="R10" s="17">
        <v>0.34471997488126399</v>
      </c>
      <c r="S10" s="17"/>
      <c r="T10" s="17">
        <v>0.39408364951010499</v>
      </c>
      <c r="U10" s="17">
        <v>0.31450176115481598</v>
      </c>
      <c r="V10" s="17"/>
      <c r="W10" s="17">
        <v>0.35267561097827599</v>
      </c>
      <c r="X10" s="17">
        <v>0.30941402991480199</v>
      </c>
      <c r="Y10" s="17"/>
      <c r="Z10" s="17">
        <v>0.336932115178247</v>
      </c>
      <c r="AA10" s="17">
        <v>0.36067292612382801</v>
      </c>
      <c r="AB10" s="17"/>
      <c r="AC10" s="17">
        <v>0.33462633893974503</v>
      </c>
      <c r="AD10" s="17">
        <v>0.37351324747167602</v>
      </c>
      <c r="AE10" s="17">
        <v>0</v>
      </c>
      <c r="AF10" s="17"/>
      <c r="AG10" s="17">
        <v>0.34612518000298098</v>
      </c>
      <c r="AH10" s="17">
        <v>0.34252291565684501</v>
      </c>
      <c r="AI10" s="17"/>
      <c r="AJ10" s="17">
        <v>0.34210944975097002</v>
      </c>
      <c r="AK10" s="17">
        <v>0.34989155192205201</v>
      </c>
      <c r="AL10" s="17"/>
      <c r="AM10" s="17">
        <v>0.36138933743996898</v>
      </c>
      <c r="AN10" s="17">
        <v>0.33925598522979</v>
      </c>
      <c r="AO10" s="17">
        <v>0.33210046194896098</v>
      </c>
      <c r="AP10" s="17"/>
      <c r="AQ10" s="17">
        <v>0.36190370731240801</v>
      </c>
      <c r="AR10" s="17">
        <v>0.41121483307365198</v>
      </c>
      <c r="AS10" s="17">
        <v>0.35601860728240697</v>
      </c>
      <c r="AT10" s="17">
        <v>0.30478779265855499</v>
      </c>
      <c r="AU10" s="17">
        <v>0.21391811149484299</v>
      </c>
      <c r="AV10" s="17"/>
      <c r="AW10" s="17">
        <v>0.36230215737080002</v>
      </c>
      <c r="AX10" s="17">
        <v>0.39018023990494899</v>
      </c>
      <c r="AY10" s="17">
        <v>0.31489126454723998</v>
      </c>
      <c r="AZ10" s="17">
        <v>0.300992950927013</v>
      </c>
      <c r="BA10" s="17">
        <v>0.28268123959341401</v>
      </c>
      <c r="BB10" s="17"/>
      <c r="BC10" s="17">
        <v>0.378380243257321</v>
      </c>
      <c r="BD10" s="17">
        <v>0.35588158946527698</v>
      </c>
      <c r="BE10" s="17">
        <v>0.26180318447067202</v>
      </c>
      <c r="BF10" s="17"/>
      <c r="BG10" s="17">
        <v>0.35616722786999899</v>
      </c>
      <c r="BH10" s="17">
        <v>0.261644136511058</v>
      </c>
      <c r="BI10" s="17">
        <v>0.34731773578673097</v>
      </c>
    </row>
    <row r="11" spans="2:61" ht="28.8" x14ac:dyDescent="0.3">
      <c r="B11" s="18" t="s">
        <v>314</v>
      </c>
      <c r="C11" s="17">
        <v>0.22388031545067</v>
      </c>
      <c r="D11" s="17">
        <v>0.21556412123371199</v>
      </c>
      <c r="E11" s="17">
        <v>0.23125697308045101</v>
      </c>
      <c r="F11" s="17"/>
      <c r="G11" s="17">
        <v>0.19710339172595301</v>
      </c>
      <c r="H11" s="17">
        <v>0.24572540082413399</v>
      </c>
      <c r="I11" s="17"/>
      <c r="J11" s="17">
        <v>0.19524848678866699</v>
      </c>
      <c r="K11" s="17">
        <v>0.23225784392290899</v>
      </c>
      <c r="L11" s="17">
        <v>0.248370628221941</v>
      </c>
      <c r="M11" s="17">
        <v>0.227360201051379</v>
      </c>
      <c r="N11" s="17">
        <v>0.22846487409014199</v>
      </c>
      <c r="O11" s="17">
        <v>0.275048877190326</v>
      </c>
      <c r="P11" s="17">
        <v>0.21574472668019301</v>
      </c>
      <c r="Q11" s="17">
        <v>0.22824451700868401</v>
      </c>
      <c r="R11" s="17">
        <v>0.179098284871574</v>
      </c>
      <c r="S11" s="17"/>
      <c r="T11" s="17">
        <v>0.15893204961549101</v>
      </c>
      <c r="U11" s="17">
        <v>0.26642796236871702</v>
      </c>
      <c r="V11" s="17"/>
      <c r="W11" s="17">
        <v>0.22679197139874099</v>
      </c>
      <c r="X11" s="17">
        <v>0.207920490285423</v>
      </c>
      <c r="Y11" s="17"/>
      <c r="Z11" s="17">
        <v>0.230304353049435</v>
      </c>
      <c r="AA11" s="17">
        <v>0.21478954361503699</v>
      </c>
      <c r="AB11" s="17"/>
      <c r="AC11" s="17">
        <v>0.218081594833196</v>
      </c>
      <c r="AD11" s="17">
        <v>0.23790614306744701</v>
      </c>
      <c r="AE11" s="17">
        <v>0</v>
      </c>
      <c r="AF11" s="17"/>
      <c r="AG11" s="17">
        <v>0.18079272660741999</v>
      </c>
      <c r="AH11" s="17">
        <v>0.26100624700494701</v>
      </c>
      <c r="AI11" s="17"/>
      <c r="AJ11" s="17">
        <v>0.183811487422817</v>
      </c>
      <c r="AK11" s="17">
        <v>0.237958613457599</v>
      </c>
      <c r="AL11" s="17"/>
      <c r="AM11" s="17">
        <v>0.22337965736601101</v>
      </c>
      <c r="AN11" s="17">
        <v>0.20204329516953301</v>
      </c>
      <c r="AO11" s="17">
        <v>0.189355706549207</v>
      </c>
      <c r="AP11" s="17"/>
      <c r="AQ11" s="17">
        <v>0.23539575693769399</v>
      </c>
      <c r="AR11" s="17">
        <v>0.28928073199857801</v>
      </c>
      <c r="AS11" s="17">
        <v>0.193000839267259</v>
      </c>
      <c r="AT11" s="17">
        <v>0.15485857113454801</v>
      </c>
      <c r="AU11" s="17">
        <v>0.28648177614961301</v>
      </c>
      <c r="AV11" s="17"/>
      <c r="AW11" s="17">
        <v>0.17910443804812701</v>
      </c>
      <c r="AX11" s="17">
        <v>0.215324126505888</v>
      </c>
      <c r="AY11" s="17">
        <v>0.24527093690114701</v>
      </c>
      <c r="AZ11" s="17">
        <v>0.23993649321595301</v>
      </c>
      <c r="BA11" s="17">
        <v>0.27542169526662602</v>
      </c>
      <c r="BB11" s="17"/>
      <c r="BC11" s="17">
        <v>0.166297989265595</v>
      </c>
      <c r="BD11" s="17">
        <v>0.22719790553047001</v>
      </c>
      <c r="BE11" s="17">
        <v>0.27847471682368002</v>
      </c>
      <c r="BF11" s="17"/>
      <c r="BG11" s="17">
        <v>0.21567834192955099</v>
      </c>
      <c r="BH11" s="17">
        <v>0.30704645230095001</v>
      </c>
      <c r="BI11" s="17">
        <v>0.21829590492843101</v>
      </c>
    </row>
    <row r="12" spans="2:61" x14ac:dyDescent="0.3">
      <c r="B12" s="18" t="s">
        <v>315</v>
      </c>
      <c r="C12" s="17">
        <v>9.0084492489589496E-2</v>
      </c>
      <c r="D12" s="17">
        <v>8.5728830001709597E-2</v>
      </c>
      <c r="E12" s="17">
        <v>9.3865748662380594E-2</v>
      </c>
      <c r="F12" s="17"/>
      <c r="G12" s="17">
        <v>7.7833724934343804E-2</v>
      </c>
      <c r="H12" s="17">
        <v>9.7367992835593997E-2</v>
      </c>
      <c r="I12" s="17"/>
      <c r="J12" s="17">
        <v>3.11380932284703E-2</v>
      </c>
      <c r="K12" s="17">
        <v>0.10343736448728801</v>
      </c>
      <c r="L12" s="17">
        <v>9.5630443356403902E-2</v>
      </c>
      <c r="M12" s="17">
        <v>0.10523272380070001</v>
      </c>
      <c r="N12" s="17">
        <v>7.0420294567061795E-2</v>
      </c>
      <c r="O12" s="17">
        <v>0.111899582737033</v>
      </c>
      <c r="P12" s="17">
        <v>9.4929552871732104E-2</v>
      </c>
      <c r="Q12" s="17">
        <v>8.0676367066538204E-2</v>
      </c>
      <c r="R12" s="17">
        <v>0.11152556244211199</v>
      </c>
      <c r="S12" s="17"/>
      <c r="T12" s="17">
        <v>8.6309315543002404E-2</v>
      </c>
      <c r="U12" s="17">
        <v>9.2557613114305798E-2</v>
      </c>
      <c r="V12" s="17"/>
      <c r="W12" s="17">
        <v>9.45011781819073E-2</v>
      </c>
      <c r="X12" s="17">
        <v>6.5875062283410404E-2</v>
      </c>
      <c r="Y12" s="17"/>
      <c r="Z12" s="17">
        <v>9.7065218515598503E-2</v>
      </c>
      <c r="AA12" s="17">
        <v>7.8685217806124502E-2</v>
      </c>
      <c r="AB12" s="17"/>
      <c r="AC12" s="17">
        <v>9.3374403856793603E-2</v>
      </c>
      <c r="AD12" s="17">
        <v>8.2126921715816203E-2</v>
      </c>
      <c r="AE12" s="17">
        <v>0</v>
      </c>
      <c r="AF12" s="17"/>
      <c r="AG12" s="17">
        <v>6.6089351694334803E-2</v>
      </c>
      <c r="AH12" s="17">
        <v>0.11260513520705399</v>
      </c>
      <c r="AI12" s="17"/>
      <c r="AJ12" s="17">
        <v>4.0808974498800103E-2</v>
      </c>
      <c r="AK12" s="17">
        <v>0.11450000287083301</v>
      </c>
      <c r="AL12" s="17"/>
      <c r="AM12" s="17">
        <v>9.7421733611431097E-2</v>
      </c>
      <c r="AN12" s="17">
        <v>0.108430426859582</v>
      </c>
      <c r="AO12" s="17">
        <v>3.9859617056422603E-2</v>
      </c>
      <c r="AP12" s="17"/>
      <c r="AQ12" s="17">
        <v>0.120704873427883</v>
      </c>
      <c r="AR12" s="17">
        <v>0</v>
      </c>
      <c r="AS12" s="17">
        <v>3.3256548029120502E-2</v>
      </c>
      <c r="AT12" s="17">
        <v>5.3620360183464E-2</v>
      </c>
      <c r="AU12" s="17">
        <v>0.105070106271426</v>
      </c>
      <c r="AV12" s="17"/>
      <c r="AW12" s="17">
        <v>4.93346988617646E-2</v>
      </c>
      <c r="AX12" s="17">
        <v>8.4007028153112701E-2</v>
      </c>
      <c r="AY12" s="17">
        <v>0.11129709157137301</v>
      </c>
      <c r="AZ12" s="17">
        <v>0.107439913443218</v>
      </c>
      <c r="BA12" s="17">
        <v>0.119701520917446</v>
      </c>
      <c r="BB12" s="17"/>
      <c r="BC12" s="17">
        <v>6.5196102845218401E-2</v>
      </c>
      <c r="BD12" s="17">
        <v>8.9373929585856701E-2</v>
      </c>
      <c r="BE12" s="17">
        <v>0.13538317580732501</v>
      </c>
      <c r="BF12" s="17"/>
      <c r="BG12" s="17">
        <v>9.0374914257440306E-2</v>
      </c>
      <c r="BH12" s="17">
        <v>7.4500929590902598E-2</v>
      </c>
      <c r="BI12" s="17">
        <v>9.5640228092645399E-2</v>
      </c>
    </row>
    <row r="13" spans="2:61" x14ac:dyDescent="0.3">
      <c r="B13" s="18" t="s">
        <v>316</v>
      </c>
      <c r="C13" s="17">
        <v>3.6567604891970203E-2</v>
      </c>
      <c r="D13" s="17">
        <v>1.60491032245203E-2</v>
      </c>
      <c r="E13" s="17">
        <v>5.3205473939435401E-2</v>
      </c>
      <c r="F13" s="17"/>
      <c r="G13" s="17">
        <v>1.9342810438606001E-2</v>
      </c>
      <c r="H13" s="17">
        <v>4.95821970152436E-2</v>
      </c>
      <c r="I13" s="17"/>
      <c r="J13" s="17">
        <v>0</v>
      </c>
      <c r="K13" s="17">
        <v>3.3330209530958901E-2</v>
      </c>
      <c r="L13" s="17">
        <v>1.46291472492289E-2</v>
      </c>
      <c r="M13" s="17">
        <v>6.2154708735702099E-2</v>
      </c>
      <c r="N13" s="17">
        <v>1.8597036533425999E-2</v>
      </c>
      <c r="O13" s="17">
        <v>4.2476478786134399E-2</v>
      </c>
      <c r="P13" s="17">
        <v>6.7649671328031805E-2</v>
      </c>
      <c r="Q13" s="17">
        <v>1.3559010946290801E-2</v>
      </c>
      <c r="R13" s="17">
        <v>6.9968572246169994E-2</v>
      </c>
      <c r="S13" s="17"/>
      <c r="T13" s="17">
        <v>1.9809825134299502E-2</v>
      </c>
      <c r="U13" s="17">
        <v>4.7545636207990002E-2</v>
      </c>
      <c r="V13" s="17"/>
      <c r="W13" s="17">
        <v>4.2286770033235298E-2</v>
      </c>
      <c r="X13" s="17">
        <v>5.2188200857761604E-3</v>
      </c>
      <c r="Y13" s="17"/>
      <c r="Z13" s="17">
        <v>2.87978870381237E-2</v>
      </c>
      <c r="AA13" s="17">
        <v>4.6345880997996101E-2</v>
      </c>
      <c r="AB13" s="17"/>
      <c r="AC13" s="17">
        <v>3.33816403840375E-2</v>
      </c>
      <c r="AD13" s="17">
        <v>4.4273751114428703E-2</v>
      </c>
      <c r="AE13" s="17">
        <v>0</v>
      </c>
      <c r="AF13" s="17"/>
      <c r="AG13" s="17">
        <v>3.5722717552031699E-2</v>
      </c>
      <c r="AH13" s="17">
        <v>3.8733376520705999E-2</v>
      </c>
      <c r="AI13" s="17"/>
      <c r="AJ13" s="17">
        <v>1.6144903724513601E-2</v>
      </c>
      <c r="AK13" s="17">
        <v>4.56133868474057E-2</v>
      </c>
      <c r="AL13" s="17"/>
      <c r="AM13" s="17">
        <v>3.2313500999626397E-2</v>
      </c>
      <c r="AN13" s="17">
        <v>5.2495445563241303E-2</v>
      </c>
      <c r="AO13" s="17">
        <v>2.45158717710998E-2</v>
      </c>
      <c r="AP13" s="17"/>
      <c r="AQ13" s="17">
        <v>3.9448630315803701E-2</v>
      </c>
      <c r="AR13" s="17">
        <v>5.2054527412505998E-2</v>
      </c>
      <c r="AS13" s="17">
        <v>1.36996605452762E-2</v>
      </c>
      <c r="AT13" s="17">
        <v>1.50086964811561E-2</v>
      </c>
      <c r="AU13" s="17">
        <v>0.103503870243184</v>
      </c>
      <c r="AV13" s="17"/>
      <c r="AW13" s="17">
        <v>2.20904658222267E-2</v>
      </c>
      <c r="AX13" s="17">
        <v>2.4711887483597199E-2</v>
      </c>
      <c r="AY13" s="17">
        <v>4.8509302058494498E-2</v>
      </c>
      <c r="AZ13" s="17">
        <v>7.0146949029881195E-2</v>
      </c>
      <c r="BA13" s="17">
        <v>2.56060578324653E-2</v>
      </c>
      <c r="BB13" s="17"/>
      <c r="BC13" s="17">
        <v>3.9180077778466098E-2</v>
      </c>
      <c r="BD13" s="17">
        <v>2.34013467753619E-2</v>
      </c>
      <c r="BE13" s="17">
        <v>4.8660464163979601E-2</v>
      </c>
      <c r="BF13" s="17"/>
      <c r="BG13" s="17">
        <v>2.7215174199215299E-2</v>
      </c>
      <c r="BH13" s="17">
        <v>1.1133566284610499E-2</v>
      </c>
      <c r="BI13" s="17">
        <v>7.7688116481755401E-2</v>
      </c>
    </row>
    <row r="14" spans="2:61" x14ac:dyDescent="0.3">
      <c r="B14" s="18" t="s">
        <v>85</v>
      </c>
      <c r="C14" s="19">
        <v>4.7612971519987203E-2</v>
      </c>
      <c r="D14" s="19">
        <v>2.8960609567191899E-2</v>
      </c>
      <c r="E14" s="19">
        <v>5.9751928217686802E-2</v>
      </c>
      <c r="F14" s="19"/>
      <c r="G14" s="19">
        <v>2.3073851151634999E-2</v>
      </c>
      <c r="H14" s="19">
        <v>6.7855873725643695E-2</v>
      </c>
      <c r="I14" s="19"/>
      <c r="J14" s="19">
        <v>1.7420892251047201E-2</v>
      </c>
      <c r="K14" s="19">
        <v>5.6808255223105397E-2</v>
      </c>
      <c r="L14" s="19">
        <v>4.5422953006561101E-2</v>
      </c>
      <c r="M14" s="19">
        <v>6.3092873161150503E-2</v>
      </c>
      <c r="N14" s="19">
        <v>6.5907703220610903E-2</v>
      </c>
      <c r="O14" s="19">
        <v>1.35353560004329E-2</v>
      </c>
      <c r="P14" s="19">
        <v>1.5429394741977499E-2</v>
      </c>
      <c r="Q14" s="19">
        <v>8.9324719758808596E-2</v>
      </c>
      <c r="R14" s="19">
        <v>7.2071109983456602E-2</v>
      </c>
      <c r="S14" s="19"/>
      <c r="T14" s="19">
        <v>2.3200228597143401E-2</v>
      </c>
      <c r="U14" s="19">
        <v>6.3605773680681807E-2</v>
      </c>
      <c r="V14" s="19"/>
      <c r="W14" s="19">
        <v>4.7164082843274002E-2</v>
      </c>
      <c r="X14" s="19">
        <v>5.0073490525932102E-2</v>
      </c>
      <c r="Y14" s="19"/>
      <c r="Z14" s="19">
        <v>4.5132861022997399E-2</v>
      </c>
      <c r="AA14" s="19">
        <v>5.1700138204644003E-2</v>
      </c>
      <c r="AB14" s="19"/>
      <c r="AC14" s="19">
        <v>3.9644017155299797E-2</v>
      </c>
      <c r="AD14" s="19">
        <v>6.6888116431826794E-2</v>
      </c>
      <c r="AE14" s="19">
        <v>0</v>
      </c>
      <c r="AF14" s="19"/>
      <c r="AG14" s="19">
        <v>4.36571650826625E-2</v>
      </c>
      <c r="AH14" s="19">
        <v>4.7890371670382598E-2</v>
      </c>
      <c r="AI14" s="19"/>
      <c r="AJ14" s="19">
        <v>2.34942035278379E-2</v>
      </c>
      <c r="AK14" s="19">
        <v>5.8960989172954101E-2</v>
      </c>
      <c r="AL14" s="19"/>
      <c r="AM14" s="19">
        <v>4.8616770237456697E-2</v>
      </c>
      <c r="AN14" s="19">
        <v>0</v>
      </c>
      <c r="AO14" s="19">
        <v>2.20782174496034E-2</v>
      </c>
      <c r="AP14" s="19"/>
      <c r="AQ14" s="19">
        <v>5.5412269334693398E-2</v>
      </c>
      <c r="AR14" s="19">
        <v>3.6827677510727498E-2</v>
      </c>
      <c r="AS14" s="19">
        <v>2.76231962743821E-2</v>
      </c>
      <c r="AT14" s="19">
        <v>1.6986258566095199E-2</v>
      </c>
      <c r="AU14" s="19">
        <v>9.1214034299635802E-2</v>
      </c>
      <c r="AV14" s="19"/>
      <c r="AW14" s="19">
        <v>4.0067075724115699E-2</v>
      </c>
      <c r="AX14" s="19">
        <v>5.2891606320941802E-2</v>
      </c>
      <c r="AY14" s="19">
        <v>4.9961840390947303E-2</v>
      </c>
      <c r="AZ14" s="19">
        <v>4.13554377831667E-2</v>
      </c>
      <c r="BA14" s="19">
        <v>4.72681310738274E-2</v>
      </c>
      <c r="BB14" s="19"/>
      <c r="BC14" s="19">
        <v>2.3531219538634199E-2</v>
      </c>
      <c r="BD14" s="19">
        <v>4.6155136385717201E-2</v>
      </c>
      <c r="BE14" s="19">
        <v>0.113140229541076</v>
      </c>
      <c r="BF14" s="19"/>
      <c r="BG14" s="19">
        <v>4.0953203111360498E-2</v>
      </c>
      <c r="BH14" s="19">
        <v>7.3608833238095195E-2</v>
      </c>
      <c r="BI14" s="19">
        <v>5.9300159694318101E-2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43.2" x14ac:dyDescent="0.3">
      <c r="B9" s="18" t="s">
        <v>317</v>
      </c>
      <c r="C9" s="17">
        <v>0.14404814188658499</v>
      </c>
      <c r="D9" s="17">
        <v>0.16168580665464299</v>
      </c>
      <c r="E9" s="17">
        <v>0.13027783847806801</v>
      </c>
      <c r="F9" s="17"/>
      <c r="G9" s="17">
        <v>0.176411615175361</v>
      </c>
      <c r="H9" s="17">
        <v>0.118856813128421</v>
      </c>
      <c r="I9" s="17"/>
      <c r="J9" s="17">
        <v>0.24569614299388801</v>
      </c>
      <c r="K9" s="17">
        <v>9.9501676168552697E-2</v>
      </c>
      <c r="L9" s="17">
        <v>0.115762326017112</v>
      </c>
      <c r="M9" s="17">
        <v>0.159217318235368</v>
      </c>
      <c r="N9" s="17">
        <v>0.14298261069709001</v>
      </c>
      <c r="O9" s="17">
        <v>0.16010371894042399</v>
      </c>
      <c r="P9" s="17">
        <v>8.0782524678443907E-2</v>
      </c>
      <c r="Q9" s="17">
        <v>0.164981198609533</v>
      </c>
      <c r="R9" s="17">
        <v>0.130850464616387</v>
      </c>
      <c r="S9" s="17"/>
      <c r="T9" s="17">
        <v>0.205312869521729</v>
      </c>
      <c r="U9" s="17">
        <v>0.103913582996814</v>
      </c>
      <c r="V9" s="17"/>
      <c r="W9" s="17">
        <v>0.130404500734871</v>
      </c>
      <c r="X9" s="17">
        <v>0.21883380725441301</v>
      </c>
      <c r="Y9" s="17"/>
      <c r="Z9" s="17">
        <v>0.138273101659147</v>
      </c>
      <c r="AA9" s="17">
        <v>0.153868095699256</v>
      </c>
      <c r="AB9" s="17"/>
      <c r="AC9" s="17">
        <v>0.14714435239299001</v>
      </c>
      <c r="AD9" s="17">
        <v>0.136559090819485</v>
      </c>
      <c r="AE9" s="17">
        <v>0</v>
      </c>
      <c r="AF9" s="17"/>
      <c r="AG9" s="17">
        <v>0.20632160219114901</v>
      </c>
      <c r="AH9" s="17">
        <v>9.1998608546840194E-2</v>
      </c>
      <c r="AI9" s="17"/>
      <c r="AJ9" s="17">
        <v>0.26971612744296702</v>
      </c>
      <c r="AK9" s="17">
        <v>8.5305110046873397E-2</v>
      </c>
      <c r="AL9" s="17"/>
      <c r="AM9" s="17">
        <v>0.14228817448325901</v>
      </c>
      <c r="AN9" s="17">
        <v>0.170403397637481</v>
      </c>
      <c r="AO9" s="17">
        <v>0.208184548611693</v>
      </c>
      <c r="AP9" s="17"/>
      <c r="AQ9" s="17">
        <v>8.9227416500274395E-2</v>
      </c>
      <c r="AR9" s="17">
        <v>6.7608093394158894E-2</v>
      </c>
      <c r="AS9" s="17">
        <v>0.28878341699063698</v>
      </c>
      <c r="AT9" s="17">
        <v>0.25671578480546497</v>
      </c>
      <c r="AU9" s="17">
        <v>3.6761352151811297E-2</v>
      </c>
      <c r="AV9" s="17"/>
      <c r="AW9" s="17">
        <v>0.17920038863283599</v>
      </c>
      <c r="AX9" s="17">
        <v>0.15356671747917</v>
      </c>
      <c r="AY9" s="17">
        <v>0.12907176491945599</v>
      </c>
      <c r="AZ9" s="17">
        <v>0.10956779569305899</v>
      </c>
      <c r="BA9" s="17">
        <v>0.128560149634837</v>
      </c>
      <c r="BB9" s="17"/>
      <c r="BC9" s="17">
        <v>0.16186227871286901</v>
      </c>
      <c r="BD9" s="17">
        <v>0.14111871346497001</v>
      </c>
      <c r="BE9" s="17">
        <v>0.106446085010858</v>
      </c>
      <c r="BF9" s="17"/>
      <c r="BG9" s="17">
        <v>0.15411423293248699</v>
      </c>
      <c r="BH9" s="17">
        <v>0.18839020976781001</v>
      </c>
      <c r="BI9" s="17">
        <v>9.3553388853909403E-2</v>
      </c>
    </row>
    <row r="10" spans="2:61" ht="28.8" x14ac:dyDescent="0.3">
      <c r="B10" s="18" t="s">
        <v>318</v>
      </c>
      <c r="C10" s="17">
        <v>0.48089454932984399</v>
      </c>
      <c r="D10" s="17">
        <v>0.570223376967532</v>
      </c>
      <c r="E10" s="17">
        <v>0.41039934887301299</v>
      </c>
      <c r="F10" s="17"/>
      <c r="G10" s="17">
        <v>0.53866644516904005</v>
      </c>
      <c r="H10" s="17">
        <v>0.43605916580730703</v>
      </c>
      <c r="I10" s="17"/>
      <c r="J10" s="17">
        <v>0.57903345071091405</v>
      </c>
      <c r="K10" s="17">
        <v>0.50944797853032098</v>
      </c>
      <c r="L10" s="17">
        <v>0.42506120058306701</v>
      </c>
      <c r="M10" s="17">
        <v>0.433372529193705</v>
      </c>
      <c r="N10" s="17">
        <v>0.50652899724531897</v>
      </c>
      <c r="O10" s="17">
        <v>0.461685801446655</v>
      </c>
      <c r="P10" s="17">
        <v>0.47883880481937502</v>
      </c>
      <c r="Q10" s="17">
        <v>0.545551175137306</v>
      </c>
      <c r="R10" s="17">
        <v>0.40129879112994998</v>
      </c>
      <c r="S10" s="17"/>
      <c r="T10" s="17">
        <v>0.53735748411326201</v>
      </c>
      <c r="U10" s="17">
        <v>0.44390564774441799</v>
      </c>
      <c r="V10" s="17"/>
      <c r="W10" s="17">
        <v>0.46635931312598999</v>
      </c>
      <c r="X10" s="17">
        <v>0.56056736531029405</v>
      </c>
      <c r="Y10" s="17"/>
      <c r="Z10" s="17">
        <v>0.50190464323230199</v>
      </c>
      <c r="AA10" s="17">
        <v>0.45266762642873498</v>
      </c>
      <c r="AB10" s="17"/>
      <c r="AC10" s="17">
        <v>0.50716466903261004</v>
      </c>
      <c r="AD10" s="17">
        <v>0.41735291752354398</v>
      </c>
      <c r="AE10" s="17">
        <v>0</v>
      </c>
      <c r="AF10" s="17"/>
      <c r="AG10" s="17">
        <v>0.54259096675702601</v>
      </c>
      <c r="AH10" s="17">
        <v>0.43222474162920699</v>
      </c>
      <c r="AI10" s="17"/>
      <c r="AJ10" s="17">
        <v>0.54485393210346</v>
      </c>
      <c r="AK10" s="17">
        <v>0.45314321937277802</v>
      </c>
      <c r="AL10" s="17"/>
      <c r="AM10" s="17">
        <v>0.47385524325085898</v>
      </c>
      <c r="AN10" s="17">
        <v>0.35645465336524901</v>
      </c>
      <c r="AO10" s="17">
        <v>0.60948115249805301</v>
      </c>
      <c r="AP10" s="17"/>
      <c r="AQ10" s="17">
        <v>0.45410383926123199</v>
      </c>
      <c r="AR10" s="17">
        <v>0.60973644370552105</v>
      </c>
      <c r="AS10" s="17">
        <v>0.52295571800319995</v>
      </c>
      <c r="AT10" s="17">
        <v>0.60939301826626702</v>
      </c>
      <c r="AU10" s="17">
        <v>0.33516130290592</v>
      </c>
      <c r="AV10" s="17"/>
      <c r="AW10" s="17">
        <v>0.54246834459359095</v>
      </c>
      <c r="AX10" s="17">
        <v>0.47724930388903902</v>
      </c>
      <c r="AY10" s="17">
        <v>0.46755980424833599</v>
      </c>
      <c r="AZ10" s="17">
        <v>0.46305538432322602</v>
      </c>
      <c r="BA10" s="17">
        <v>0.42780372385932203</v>
      </c>
      <c r="BB10" s="17"/>
      <c r="BC10" s="17">
        <v>0.51596481687193996</v>
      </c>
      <c r="BD10" s="17">
        <v>0.487963063086302</v>
      </c>
      <c r="BE10" s="17">
        <v>0.40182649567015999</v>
      </c>
      <c r="BF10" s="17"/>
      <c r="BG10" s="17">
        <v>0.50476556739297196</v>
      </c>
      <c r="BH10" s="17">
        <v>0.36732665973126399</v>
      </c>
      <c r="BI10" s="17">
        <v>0.44914564935656798</v>
      </c>
    </row>
    <row r="11" spans="2:61" ht="28.8" x14ac:dyDescent="0.3">
      <c r="B11" s="18" t="s">
        <v>319</v>
      </c>
      <c r="C11" s="17">
        <v>0.33542724720028699</v>
      </c>
      <c r="D11" s="17">
        <v>0.23105386926976201</v>
      </c>
      <c r="E11" s="17">
        <v>0.418998641711405</v>
      </c>
      <c r="F11" s="17"/>
      <c r="G11" s="17">
        <v>0.26978272471064602</v>
      </c>
      <c r="H11" s="17">
        <v>0.38530832279002802</v>
      </c>
      <c r="I11" s="17"/>
      <c r="J11" s="17">
        <v>0.140084125060634</v>
      </c>
      <c r="K11" s="17">
        <v>0.34239491402800198</v>
      </c>
      <c r="L11" s="17">
        <v>0.41799707150012599</v>
      </c>
      <c r="M11" s="17">
        <v>0.38280518164648297</v>
      </c>
      <c r="N11" s="17">
        <v>0.33278387038005502</v>
      </c>
      <c r="O11" s="17">
        <v>0.34758646180552299</v>
      </c>
      <c r="P11" s="17">
        <v>0.39247097907324502</v>
      </c>
      <c r="Q11" s="17">
        <v>0.25006083553076303</v>
      </c>
      <c r="R11" s="17">
        <v>0.40677857042641402</v>
      </c>
      <c r="S11" s="17"/>
      <c r="T11" s="17">
        <v>0.23708078905341101</v>
      </c>
      <c r="U11" s="17">
        <v>0.39985406942665203</v>
      </c>
      <c r="V11" s="17"/>
      <c r="W11" s="17">
        <v>0.36551037195894098</v>
      </c>
      <c r="X11" s="17">
        <v>0.170530906377312</v>
      </c>
      <c r="Y11" s="17"/>
      <c r="Z11" s="17">
        <v>0.32984373654781901</v>
      </c>
      <c r="AA11" s="17">
        <v>0.33925807310119899</v>
      </c>
      <c r="AB11" s="17"/>
      <c r="AC11" s="17">
        <v>0.31231891162929398</v>
      </c>
      <c r="AD11" s="17">
        <v>0.39132121978671303</v>
      </c>
      <c r="AE11" s="17">
        <v>0</v>
      </c>
      <c r="AF11" s="17"/>
      <c r="AG11" s="17">
        <v>0.23015728025757801</v>
      </c>
      <c r="AH11" s="17">
        <v>0.42537553532898698</v>
      </c>
      <c r="AI11" s="17"/>
      <c r="AJ11" s="17">
        <v>0.16842232142262401</v>
      </c>
      <c r="AK11" s="17">
        <v>0.41025881072200598</v>
      </c>
      <c r="AL11" s="17"/>
      <c r="AM11" s="17">
        <v>0.34339243592443802</v>
      </c>
      <c r="AN11" s="17">
        <v>0.47314194899726902</v>
      </c>
      <c r="AO11" s="17">
        <v>0.16640726569500899</v>
      </c>
      <c r="AP11" s="17"/>
      <c r="AQ11" s="17">
        <v>0.40824953133402597</v>
      </c>
      <c r="AR11" s="17">
        <v>0.26059389771458502</v>
      </c>
      <c r="AS11" s="17">
        <v>0.168455953220529</v>
      </c>
      <c r="AT11" s="17">
        <v>0.13389119692826801</v>
      </c>
      <c r="AU11" s="17">
        <v>0.55665453094411399</v>
      </c>
      <c r="AV11" s="17"/>
      <c r="AW11" s="17">
        <v>0.25612831073854198</v>
      </c>
      <c r="AX11" s="17">
        <v>0.32940352441708498</v>
      </c>
      <c r="AY11" s="17">
        <v>0.34890213317551899</v>
      </c>
      <c r="AZ11" s="17">
        <v>0.39576676589133303</v>
      </c>
      <c r="BA11" s="17">
        <v>0.38871783781512198</v>
      </c>
      <c r="BB11" s="17"/>
      <c r="BC11" s="17">
        <v>0.31039256359490802</v>
      </c>
      <c r="BD11" s="17">
        <v>0.33348345764443699</v>
      </c>
      <c r="BE11" s="17">
        <v>0.379918427943851</v>
      </c>
      <c r="BF11" s="17"/>
      <c r="BG11" s="17">
        <v>0.30543483004751598</v>
      </c>
      <c r="BH11" s="17">
        <v>0.39307326434020401</v>
      </c>
      <c r="BI11" s="17">
        <v>0.40918502084241198</v>
      </c>
    </row>
    <row r="12" spans="2:61" x14ac:dyDescent="0.3">
      <c r="B12" s="18" t="s">
        <v>85</v>
      </c>
      <c r="C12" s="19">
        <v>3.9630061583283797E-2</v>
      </c>
      <c r="D12" s="19">
        <v>3.7036947108062997E-2</v>
      </c>
      <c r="E12" s="19">
        <v>4.03241709375134E-2</v>
      </c>
      <c r="F12" s="19"/>
      <c r="G12" s="19">
        <v>1.51392149449525E-2</v>
      </c>
      <c r="H12" s="19">
        <v>5.9775698274243602E-2</v>
      </c>
      <c r="I12" s="19"/>
      <c r="J12" s="19">
        <v>3.5186281234564798E-2</v>
      </c>
      <c r="K12" s="19">
        <v>4.8655431273123599E-2</v>
      </c>
      <c r="L12" s="19">
        <v>4.1179401899695503E-2</v>
      </c>
      <c r="M12" s="19">
        <v>2.4604970924444299E-2</v>
      </c>
      <c r="N12" s="19">
        <v>1.7704521677535799E-2</v>
      </c>
      <c r="O12" s="19">
        <v>3.06240178073981E-2</v>
      </c>
      <c r="P12" s="19">
        <v>4.7907691428936E-2</v>
      </c>
      <c r="Q12" s="19">
        <v>3.9406790722397902E-2</v>
      </c>
      <c r="R12" s="19">
        <v>6.1072173827248999E-2</v>
      </c>
      <c r="S12" s="19"/>
      <c r="T12" s="19">
        <v>2.0248857311598201E-2</v>
      </c>
      <c r="U12" s="19">
        <v>5.2326699832115603E-2</v>
      </c>
      <c r="V12" s="19"/>
      <c r="W12" s="19">
        <v>3.7725814180197402E-2</v>
      </c>
      <c r="X12" s="19">
        <v>5.0067921057980698E-2</v>
      </c>
      <c r="Y12" s="19"/>
      <c r="Z12" s="19">
        <v>2.99785185607323E-2</v>
      </c>
      <c r="AA12" s="19">
        <v>5.4206204770809598E-2</v>
      </c>
      <c r="AB12" s="19"/>
      <c r="AC12" s="19">
        <v>3.3372066945105999E-2</v>
      </c>
      <c r="AD12" s="19">
        <v>5.4766771870258302E-2</v>
      </c>
      <c r="AE12" s="19">
        <v>0</v>
      </c>
      <c r="AF12" s="19"/>
      <c r="AG12" s="19">
        <v>2.0930150794246101E-2</v>
      </c>
      <c r="AH12" s="19">
        <v>5.0401114494966301E-2</v>
      </c>
      <c r="AI12" s="19"/>
      <c r="AJ12" s="19">
        <v>1.70076190309493E-2</v>
      </c>
      <c r="AK12" s="19">
        <v>5.1292859858342803E-2</v>
      </c>
      <c r="AL12" s="19"/>
      <c r="AM12" s="19">
        <v>4.0464146341444601E-2</v>
      </c>
      <c r="AN12" s="19">
        <v>0</v>
      </c>
      <c r="AO12" s="19">
        <v>1.5927033195245199E-2</v>
      </c>
      <c r="AP12" s="19"/>
      <c r="AQ12" s="19">
        <v>4.84192129044674E-2</v>
      </c>
      <c r="AR12" s="19">
        <v>6.20615651857351E-2</v>
      </c>
      <c r="AS12" s="19">
        <v>1.98049117856346E-2</v>
      </c>
      <c r="AT12" s="19">
        <v>0</v>
      </c>
      <c r="AU12" s="19">
        <v>7.1422813998154297E-2</v>
      </c>
      <c r="AV12" s="19"/>
      <c r="AW12" s="19">
        <v>2.2202956035031599E-2</v>
      </c>
      <c r="AX12" s="19">
        <v>3.9780454214705302E-2</v>
      </c>
      <c r="AY12" s="19">
        <v>5.4466297656688402E-2</v>
      </c>
      <c r="AZ12" s="19">
        <v>3.1610054092381899E-2</v>
      </c>
      <c r="BA12" s="19">
        <v>5.4918288690719401E-2</v>
      </c>
      <c r="BB12" s="19"/>
      <c r="BC12" s="19">
        <v>1.1780340820282601E-2</v>
      </c>
      <c r="BD12" s="19">
        <v>3.74347658042909E-2</v>
      </c>
      <c r="BE12" s="19">
        <v>0.11180899137513101</v>
      </c>
      <c r="BF12" s="19"/>
      <c r="BG12" s="19">
        <v>3.5685369627025398E-2</v>
      </c>
      <c r="BH12" s="19">
        <v>5.1209866160723497E-2</v>
      </c>
      <c r="BI12" s="19">
        <v>4.8115940947110303E-2</v>
      </c>
    </row>
    <row r="13" spans="2:61" x14ac:dyDescent="0.3">
      <c r="B13" s="16" t="s">
        <v>416</v>
      </c>
    </row>
    <row r="14" spans="2:61" x14ac:dyDescent="0.3">
      <c r="B14" t="s">
        <v>81</v>
      </c>
    </row>
    <row r="15" spans="2:61" x14ac:dyDescent="0.3">
      <c r="B15" t="s">
        <v>82</v>
      </c>
    </row>
    <row r="17" spans="2:2" x14ac:dyDescent="0.3">
      <c r="B17"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I20"/>
  <sheetViews>
    <sheetView showGridLines="0" topLeftCell="A8" workbookViewId="0">
      <pane xSplit="2" topLeftCell="C1" activePane="topRight" state="frozen"/>
      <selection pane="topRight" activeCell="B20" sqref="B20"/>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4008</v>
      </c>
      <c r="D7" s="10">
        <v>1790</v>
      </c>
      <c r="E7" s="10">
        <v>2215</v>
      </c>
      <c r="F7" s="10"/>
      <c r="G7" s="10">
        <v>2050</v>
      </c>
      <c r="H7" s="10">
        <v>1947</v>
      </c>
      <c r="I7" s="10"/>
      <c r="J7" s="10">
        <v>521</v>
      </c>
      <c r="K7" s="10">
        <v>588</v>
      </c>
      <c r="L7" s="10">
        <v>399</v>
      </c>
      <c r="M7" s="10">
        <v>417</v>
      </c>
      <c r="N7" s="10">
        <v>411</v>
      </c>
      <c r="O7" s="10">
        <v>499</v>
      </c>
      <c r="P7" s="10">
        <v>446</v>
      </c>
      <c r="Q7" s="10">
        <v>198</v>
      </c>
      <c r="R7" s="10">
        <v>529</v>
      </c>
      <c r="S7" s="10"/>
      <c r="T7" s="10">
        <v>1959</v>
      </c>
      <c r="U7" s="10">
        <v>2049</v>
      </c>
      <c r="V7" s="10"/>
      <c r="W7" s="10">
        <v>3133</v>
      </c>
      <c r="X7" s="10">
        <v>875</v>
      </c>
      <c r="Y7" s="10"/>
      <c r="Z7" s="10">
        <v>2080</v>
      </c>
      <c r="AA7" s="10">
        <v>1909</v>
      </c>
      <c r="AB7" s="10"/>
      <c r="AC7" s="10">
        <v>900</v>
      </c>
      <c r="AD7" s="10">
        <v>373</v>
      </c>
      <c r="AE7" s="10">
        <v>2638</v>
      </c>
      <c r="AF7" s="10"/>
      <c r="AG7" s="10">
        <v>566</v>
      </c>
      <c r="AH7" s="10">
        <v>680</v>
      </c>
      <c r="AI7" s="10"/>
      <c r="AJ7" s="10">
        <v>400</v>
      </c>
      <c r="AK7" s="10">
        <v>860</v>
      </c>
      <c r="AL7" s="10"/>
      <c r="AM7" s="10">
        <v>3096</v>
      </c>
      <c r="AN7" s="10">
        <v>109</v>
      </c>
      <c r="AO7" s="10">
        <v>660</v>
      </c>
      <c r="AP7" s="10"/>
      <c r="AQ7" s="10">
        <v>750</v>
      </c>
      <c r="AR7" s="10">
        <v>41</v>
      </c>
      <c r="AS7" s="10">
        <v>265</v>
      </c>
      <c r="AT7" s="10">
        <v>123</v>
      </c>
      <c r="AU7" s="10">
        <v>94</v>
      </c>
      <c r="AV7" s="10"/>
      <c r="AW7" s="10">
        <v>847</v>
      </c>
      <c r="AX7" s="10">
        <v>1247</v>
      </c>
      <c r="AY7" s="10">
        <v>847</v>
      </c>
      <c r="AZ7" s="10">
        <v>630</v>
      </c>
      <c r="BA7" s="10">
        <v>437</v>
      </c>
      <c r="BB7" s="10"/>
      <c r="BC7" s="10">
        <v>1095</v>
      </c>
      <c r="BD7" s="10">
        <v>2130</v>
      </c>
      <c r="BE7" s="10">
        <v>442</v>
      </c>
      <c r="BF7" s="10"/>
      <c r="BG7" s="10">
        <v>2992</v>
      </c>
      <c r="BH7" s="10">
        <v>306</v>
      </c>
      <c r="BI7" s="10">
        <v>707</v>
      </c>
    </row>
    <row r="8" spans="2:61" ht="30" customHeight="1" x14ac:dyDescent="0.3">
      <c r="B8" s="11" t="s">
        <v>20</v>
      </c>
      <c r="C8" s="11">
        <v>4008</v>
      </c>
      <c r="D8" s="11">
        <v>2002</v>
      </c>
      <c r="E8" s="11">
        <v>2003</v>
      </c>
      <c r="F8" s="11"/>
      <c r="G8" s="11">
        <v>2052</v>
      </c>
      <c r="H8" s="11">
        <v>1946</v>
      </c>
      <c r="I8" s="11"/>
      <c r="J8" s="11">
        <v>676</v>
      </c>
      <c r="K8" s="11">
        <v>628</v>
      </c>
      <c r="L8" s="11">
        <v>386</v>
      </c>
      <c r="M8" s="11">
        <v>435</v>
      </c>
      <c r="N8" s="11">
        <v>338</v>
      </c>
      <c r="O8" s="11">
        <v>435</v>
      </c>
      <c r="P8" s="11">
        <v>386</v>
      </c>
      <c r="Q8" s="11">
        <v>193</v>
      </c>
      <c r="R8" s="11">
        <v>531</v>
      </c>
      <c r="S8" s="11"/>
      <c r="T8" s="11">
        <v>1908</v>
      </c>
      <c r="U8" s="11">
        <v>2100</v>
      </c>
      <c r="V8" s="11"/>
      <c r="W8" s="11">
        <v>3134</v>
      </c>
      <c r="X8" s="11">
        <v>874</v>
      </c>
      <c r="Y8" s="11"/>
      <c r="Z8" s="11">
        <v>2118</v>
      </c>
      <c r="AA8" s="11">
        <v>1871</v>
      </c>
      <c r="AB8" s="11"/>
      <c r="AC8" s="11">
        <v>892</v>
      </c>
      <c r="AD8" s="11">
        <v>369</v>
      </c>
      <c r="AE8" s="11">
        <v>2652</v>
      </c>
      <c r="AF8" s="11"/>
      <c r="AG8" s="11">
        <v>568</v>
      </c>
      <c r="AH8" s="11">
        <v>667</v>
      </c>
      <c r="AI8" s="11"/>
      <c r="AJ8" s="11">
        <v>408</v>
      </c>
      <c r="AK8" s="11">
        <v>839</v>
      </c>
      <c r="AL8" s="11"/>
      <c r="AM8" s="11">
        <v>3077</v>
      </c>
      <c r="AN8" s="11">
        <v>108</v>
      </c>
      <c r="AO8" s="11">
        <v>681</v>
      </c>
      <c r="AP8" s="11"/>
      <c r="AQ8" s="11">
        <v>732</v>
      </c>
      <c r="AR8" s="11">
        <v>43</v>
      </c>
      <c r="AS8" s="11">
        <v>271</v>
      </c>
      <c r="AT8" s="11">
        <v>124</v>
      </c>
      <c r="AU8" s="11">
        <v>91</v>
      </c>
      <c r="AV8" s="11"/>
      <c r="AW8" s="11">
        <v>841</v>
      </c>
      <c r="AX8" s="11">
        <v>1248</v>
      </c>
      <c r="AY8" s="11">
        <v>845</v>
      </c>
      <c r="AZ8" s="11">
        <v>641</v>
      </c>
      <c r="BA8" s="11">
        <v>433</v>
      </c>
      <c r="BB8" s="11"/>
      <c r="BC8" s="11">
        <v>1106</v>
      </c>
      <c r="BD8" s="11">
        <v>2121</v>
      </c>
      <c r="BE8" s="11">
        <v>433</v>
      </c>
      <c r="BF8" s="11"/>
      <c r="BG8" s="11">
        <v>3015</v>
      </c>
      <c r="BH8" s="11">
        <v>301</v>
      </c>
      <c r="BI8" s="11">
        <v>689</v>
      </c>
    </row>
    <row r="9" spans="2:61" ht="28.8" x14ac:dyDescent="0.3">
      <c r="B9" s="18" t="s">
        <v>320</v>
      </c>
      <c r="C9" s="17">
        <v>0.39721071564640797</v>
      </c>
      <c r="D9" s="17">
        <v>0.42896944986624902</v>
      </c>
      <c r="E9" s="17">
        <v>0.37283316552397899</v>
      </c>
      <c r="F9" s="17"/>
      <c r="G9" s="17">
        <v>0.48381864851129902</v>
      </c>
      <c r="H9" s="17">
        <v>0.32562740026646603</v>
      </c>
      <c r="I9" s="17"/>
      <c r="J9" s="17">
        <v>0.49981211367827499</v>
      </c>
      <c r="K9" s="17">
        <v>0.38944488249873699</v>
      </c>
      <c r="L9" s="17">
        <v>0.313546355576445</v>
      </c>
      <c r="M9" s="17">
        <v>0.38361731103891999</v>
      </c>
      <c r="N9" s="17">
        <v>0.36853605243189602</v>
      </c>
      <c r="O9" s="17">
        <v>0.34803945258770103</v>
      </c>
      <c r="P9" s="17">
        <v>0.40729643345341698</v>
      </c>
      <c r="Q9" s="17">
        <v>0.46135073521606901</v>
      </c>
      <c r="R9" s="17">
        <v>0.40874788681331597</v>
      </c>
      <c r="S9" s="17"/>
      <c r="T9" s="17">
        <v>0.51008506576980805</v>
      </c>
      <c r="U9" s="17">
        <v>0.32326666289306799</v>
      </c>
      <c r="V9" s="17"/>
      <c r="W9" s="17">
        <v>0.38834697214685698</v>
      </c>
      <c r="X9" s="17">
        <v>0.445796056457755</v>
      </c>
      <c r="Y9" s="17"/>
      <c r="Z9" s="17">
        <v>0.397878029472165</v>
      </c>
      <c r="AA9" s="17">
        <v>0.39985312406131601</v>
      </c>
      <c r="AB9" s="17"/>
      <c r="AC9" s="17">
        <v>0.38656524798530301</v>
      </c>
      <c r="AD9" s="17">
        <v>0.42295975654082801</v>
      </c>
      <c r="AE9" s="17">
        <v>0</v>
      </c>
      <c r="AF9" s="17"/>
      <c r="AG9" s="17">
        <v>0.41033311189680399</v>
      </c>
      <c r="AH9" s="17">
        <v>0.38927068412226701</v>
      </c>
      <c r="AI9" s="17"/>
      <c r="AJ9" s="17">
        <v>0.42545070062218099</v>
      </c>
      <c r="AK9" s="17">
        <v>0.37900579337569101</v>
      </c>
      <c r="AL9" s="17"/>
      <c r="AM9" s="17">
        <v>0.387496903887255</v>
      </c>
      <c r="AN9" s="17">
        <v>0.46274011759580602</v>
      </c>
      <c r="AO9" s="17">
        <v>0.48915483381805802</v>
      </c>
      <c r="AP9" s="17"/>
      <c r="AQ9" s="17">
        <v>0.373124918112614</v>
      </c>
      <c r="AR9" s="17">
        <v>0.55112143114065004</v>
      </c>
      <c r="AS9" s="17">
        <v>0.42293443291628202</v>
      </c>
      <c r="AT9" s="17">
        <v>0.46776209371706901</v>
      </c>
      <c r="AU9" s="17">
        <v>0.34556251738631499</v>
      </c>
      <c r="AV9" s="17"/>
      <c r="AW9" s="17">
        <v>0.46578357360484302</v>
      </c>
      <c r="AX9" s="17">
        <v>0.37980362354806901</v>
      </c>
      <c r="AY9" s="17">
        <v>0.37156776612180198</v>
      </c>
      <c r="AZ9" s="17">
        <v>0.41110004986339799</v>
      </c>
      <c r="BA9" s="17">
        <v>0.35985806098405199</v>
      </c>
      <c r="BB9" s="17"/>
      <c r="BC9" s="17">
        <v>0.42756581839097701</v>
      </c>
      <c r="BD9" s="17">
        <v>0.39733910305433801</v>
      </c>
      <c r="BE9" s="17">
        <v>0.35971584747456598</v>
      </c>
      <c r="BF9" s="17"/>
      <c r="BG9" s="17">
        <v>0.43584113732117302</v>
      </c>
      <c r="BH9" s="17">
        <v>0.37965065779374801</v>
      </c>
      <c r="BI9" s="17">
        <v>0.27811994127623202</v>
      </c>
    </row>
    <row r="10" spans="2:61" ht="28.8" x14ac:dyDescent="0.3">
      <c r="B10" s="18" t="s">
        <v>321</v>
      </c>
      <c r="C10" s="17">
        <v>0.27315918526049798</v>
      </c>
      <c r="D10" s="17">
        <v>0.31585452192893398</v>
      </c>
      <c r="E10" s="17">
        <v>0.23959671572958999</v>
      </c>
      <c r="F10" s="17"/>
      <c r="G10" s="17">
        <v>0.30445251251396499</v>
      </c>
      <c r="H10" s="17">
        <v>0.24977561325942699</v>
      </c>
      <c r="I10" s="17"/>
      <c r="J10" s="17">
        <v>0.43273805388164699</v>
      </c>
      <c r="K10" s="17">
        <v>0.20937969435609899</v>
      </c>
      <c r="L10" s="17">
        <v>0.25209394783796701</v>
      </c>
      <c r="M10" s="17">
        <v>0.27751122643457798</v>
      </c>
      <c r="N10" s="17">
        <v>0.186661665928954</v>
      </c>
      <c r="O10" s="17">
        <v>0.31628997551255</v>
      </c>
      <c r="P10" s="17">
        <v>0.31815003240836098</v>
      </c>
      <c r="Q10" s="17">
        <v>0.36122111032746901</v>
      </c>
      <c r="R10" s="17">
        <v>0.176011361679909</v>
      </c>
      <c r="S10" s="17"/>
      <c r="T10" s="17">
        <v>0.336220925398523</v>
      </c>
      <c r="U10" s="17">
        <v>0.231847402429538</v>
      </c>
      <c r="V10" s="17"/>
      <c r="W10" s="17">
        <v>0.25097700516391003</v>
      </c>
      <c r="X10" s="17">
        <v>0.39474762923858903</v>
      </c>
      <c r="Y10" s="17"/>
      <c r="Z10" s="17">
        <v>0.28315606183048098</v>
      </c>
      <c r="AA10" s="17">
        <v>0.26092916618970202</v>
      </c>
      <c r="AB10" s="17"/>
      <c r="AC10" s="17">
        <v>0.28507466019419597</v>
      </c>
      <c r="AD10" s="17">
        <v>0.244338276577903</v>
      </c>
      <c r="AE10" s="17">
        <v>0</v>
      </c>
      <c r="AF10" s="17"/>
      <c r="AG10" s="17">
        <v>0.373658609321535</v>
      </c>
      <c r="AH10" s="17">
        <v>0.19169578937113199</v>
      </c>
      <c r="AI10" s="17"/>
      <c r="AJ10" s="17">
        <v>0.44901219492866501</v>
      </c>
      <c r="AK10" s="17">
        <v>0.19097017881002101</v>
      </c>
      <c r="AL10" s="17"/>
      <c r="AM10" s="17">
        <v>0.26276342477005099</v>
      </c>
      <c r="AN10" s="17">
        <v>0.19478110933332901</v>
      </c>
      <c r="AO10" s="17">
        <v>0.38451409596535402</v>
      </c>
      <c r="AP10" s="17"/>
      <c r="AQ10" s="17">
        <v>0.19241225092449701</v>
      </c>
      <c r="AR10" s="17">
        <v>0.236939192722702</v>
      </c>
      <c r="AS10" s="17">
        <v>0.45491718608121801</v>
      </c>
      <c r="AT10" s="17">
        <v>0.43546140769304997</v>
      </c>
      <c r="AU10" s="17">
        <v>0.177540601724264</v>
      </c>
      <c r="AV10" s="17"/>
      <c r="AW10" s="17">
        <v>0.31921277292783001</v>
      </c>
      <c r="AX10" s="17">
        <v>0.23895828710586001</v>
      </c>
      <c r="AY10" s="17">
        <v>0.27163618084601598</v>
      </c>
      <c r="AZ10" s="17">
        <v>0.28486881444262002</v>
      </c>
      <c r="BA10" s="17">
        <v>0.301566220965514</v>
      </c>
      <c r="BB10" s="17"/>
      <c r="BC10" s="17">
        <v>0.31662067772523</v>
      </c>
      <c r="BD10" s="17">
        <v>0.27001382033710097</v>
      </c>
      <c r="BE10" s="17">
        <v>0.201182707809447</v>
      </c>
      <c r="BF10" s="17"/>
      <c r="BG10" s="17">
        <v>0.273345329893945</v>
      </c>
      <c r="BH10" s="17">
        <v>0.273063203977575</v>
      </c>
      <c r="BI10" s="17">
        <v>0.27341360245794599</v>
      </c>
    </row>
    <row r="11" spans="2:61" x14ac:dyDescent="0.3">
      <c r="B11" s="18" t="s">
        <v>322</v>
      </c>
      <c r="C11" s="17">
        <v>0.24257084267920501</v>
      </c>
      <c r="D11" s="17">
        <v>0.32043170140152999</v>
      </c>
      <c r="E11" s="17">
        <v>0.18059083897703801</v>
      </c>
      <c r="F11" s="17"/>
      <c r="G11" s="17">
        <v>0.34206628002232098</v>
      </c>
      <c r="H11" s="17">
        <v>0.16366654980510301</v>
      </c>
      <c r="I11" s="17"/>
      <c r="J11" s="17">
        <v>0.438157180557121</v>
      </c>
      <c r="K11" s="17">
        <v>0.18617427650708601</v>
      </c>
      <c r="L11" s="17">
        <v>0.202644845245323</v>
      </c>
      <c r="M11" s="17">
        <v>0.22561754694571701</v>
      </c>
      <c r="N11" s="17">
        <v>0.28487953685573902</v>
      </c>
      <c r="O11" s="17">
        <v>0.23311640895574301</v>
      </c>
      <c r="P11" s="17">
        <v>0.201938886421618</v>
      </c>
      <c r="Q11" s="17">
        <v>0.26454235484871902</v>
      </c>
      <c r="R11" s="17">
        <v>0.16207687951228</v>
      </c>
      <c r="S11" s="17"/>
      <c r="T11" s="17">
        <v>0.38016370666655303</v>
      </c>
      <c r="U11" s="17">
        <v>0.15243367704289601</v>
      </c>
      <c r="V11" s="17"/>
      <c r="W11" s="17">
        <v>0.22047291129344701</v>
      </c>
      <c r="X11" s="17">
        <v>0.36369748941228902</v>
      </c>
      <c r="Y11" s="17"/>
      <c r="Z11" s="17">
        <v>0.26357371661550599</v>
      </c>
      <c r="AA11" s="17">
        <v>0.21191193156496299</v>
      </c>
      <c r="AB11" s="17"/>
      <c r="AC11" s="17">
        <v>0.24002092068751299</v>
      </c>
      <c r="AD11" s="17">
        <v>0.24873854218587499</v>
      </c>
      <c r="AE11" s="17">
        <v>0</v>
      </c>
      <c r="AF11" s="17"/>
      <c r="AG11" s="17">
        <v>0.27435687726035002</v>
      </c>
      <c r="AH11" s="17">
        <v>0.222534222312886</v>
      </c>
      <c r="AI11" s="17"/>
      <c r="AJ11" s="17">
        <v>0.35262424621664501</v>
      </c>
      <c r="AK11" s="17">
        <v>0.19117535830614499</v>
      </c>
      <c r="AL11" s="17"/>
      <c r="AM11" s="17">
        <v>0.22308794838920601</v>
      </c>
      <c r="AN11" s="17">
        <v>0.16569839974805201</v>
      </c>
      <c r="AO11" s="17">
        <v>0.39441168136517801</v>
      </c>
      <c r="AP11" s="17"/>
      <c r="AQ11" s="17">
        <v>0.18817604352845199</v>
      </c>
      <c r="AR11" s="17">
        <v>0.29345433519719499</v>
      </c>
      <c r="AS11" s="17">
        <v>0.32220780502573199</v>
      </c>
      <c r="AT11" s="17">
        <v>0.42926520505655902</v>
      </c>
      <c r="AU11" s="17">
        <v>0.164341931334683</v>
      </c>
      <c r="AV11" s="17"/>
      <c r="AW11" s="17">
        <v>0.281078493720752</v>
      </c>
      <c r="AX11" s="17">
        <v>0.27475416658663798</v>
      </c>
      <c r="AY11" s="17">
        <v>0.24193512362097599</v>
      </c>
      <c r="AZ11" s="17">
        <v>0.18309397834358199</v>
      </c>
      <c r="BA11" s="17">
        <v>0.13090234731311001</v>
      </c>
      <c r="BB11" s="17"/>
      <c r="BC11" s="17">
        <v>0.28112253621407102</v>
      </c>
      <c r="BD11" s="17">
        <v>0.23562008243023999</v>
      </c>
      <c r="BE11" s="17">
        <v>0.172040500267617</v>
      </c>
      <c r="BF11" s="17"/>
      <c r="BG11" s="17">
        <v>0.29392015437831098</v>
      </c>
      <c r="BH11" s="17">
        <v>0.133618541812491</v>
      </c>
      <c r="BI11" s="17">
        <v>0.117680369117049</v>
      </c>
    </row>
    <row r="12" spans="2:61" ht="43.2" x14ac:dyDescent="0.3">
      <c r="B12" s="18" t="s">
        <v>323</v>
      </c>
      <c r="C12" s="17">
        <v>0.185488286725882</v>
      </c>
      <c r="D12" s="17">
        <v>0.10581367025600399</v>
      </c>
      <c r="E12" s="17">
        <v>0.248711296481855</v>
      </c>
      <c r="F12" s="17"/>
      <c r="G12" s="17">
        <v>0.10349585538473199</v>
      </c>
      <c r="H12" s="17">
        <v>0.25331800674927601</v>
      </c>
      <c r="I12" s="17"/>
      <c r="J12" s="17">
        <v>4.6904142218974001E-2</v>
      </c>
      <c r="K12" s="17">
        <v>0.219019310464797</v>
      </c>
      <c r="L12" s="17">
        <v>0.20655191669822601</v>
      </c>
      <c r="M12" s="17">
        <v>0.21869806355022101</v>
      </c>
      <c r="N12" s="17">
        <v>0.202583476084365</v>
      </c>
      <c r="O12" s="17">
        <v>0.18783602446235101</v>
      </c>
      <c r="P12" s="17">
        <v>0.210535366498348</v>
      </c>
      <c r="Q12" s="17">
        <v>0.13530345596818399</v>
      </c>
      <c r="R12" s="17">
        <v>0.225318237847835</v>
      </c>
      <c r="S12" s="17"/>
      <c r="T12" s="17">
        <v>7.7622775380941506E-2</v>
      </c>
      <c r="U12" s="17">
        <v>0.256151046267236</v>
      </c>
      <c r="V12" s="17"/>
      <c r="W12" s="17">
        <v>0.207295978857339</v>
      </c>
      <c r="X12" s="17">
        <v>6.5952544906483598E-2</v>
      </c>
      <c r="Y12" s="17"/>
      <c r="Z12" s="17">
        <v>0.17975138835666199</v>
      </c>
      <c r="AA12" s="17">
        <v>0.19011705239899901</v>
      </c>
      <c r="AB12" s="17"/>
      <c r="AC12" s="17">
        <v>0.18378921951681901</v>
      </c>
      <c r="AD12" s="17">
        <v>0.18959795597117099</v>
      </c>
      <c r="AE12" s="17">
        <v>0</v>
      </c>
      <c r="AF12" s="17"/>
      <c r="AG12" s="17">
        <v>0.14974264732057799</v>
      </c>
      <c r="AH12" s="17">
        <v>0.21285402091330999</v>
      </c>
      <c r="AI12" s="17"/>
      <c r="AJ12" s="17">
        <v>9.6137551491895498E-2</v>
      </c>
      <c r="AK12" s="17">
        <v>0.232032922683506</v>
      </c>
      <c r="AL12" s="17"/>
      <c r="AM12" s="17">
        <v>0.20027661823482401</v>
      </c>
      <c r="AN12" s="17">
        <v>0.123061667852219</v>
      </c>
      <c r="AO12" s="17">
        <v>6.5965581607627499E-2</v>
      </c>
      <c r="AP12" s="17"/>
      <c r="AQ12" s="17">
        <v>0.235427202380697</v>
      </c>
      <c r="AR12" s="17">
        <v>7.5094977430293294E-2</v>
      </c>
      <c r="AS12" s="17">
        <v>0.109444094878138</v>
      </c>
      <c r="AT12" s="17">
        <v>6.2813838562957497E-2</v>
      </c>
      <c r="AU12" s="17">
        <v>0.22952522365503</v>
      </c>
      <c r="AV12" s="17"/>
      <c r="AW12" s="17">
        <v>0.146493412231232</v>
      </c>
      <c r="AX12" s="17">
        <v>0.196330612884665</v>
      </c>
      <c r="AY12" s="17">
        <v>0.18800039861229501</v>
      </c>
      <c r="AZ12" s="17">
        <v>0.161128641667065</v>
      </c>
      <c r="BA12" s="17">
        <v>0.26547673219983398</v>
      </c>
      <c r="BB12" s="17"/>
      <c r="BC12" s="17">
        <v>0.133070339051541</v>
      </c>
      <c r="BD12" s="17">
        <v>0.201552143531953</v>
      </c>
      <c r="BE12" s="17">
        <v>0.24187519334239799</v>
      </c>
      <c r="BF12" s="17"/>
      <c r="BG12" s="17">
        <v>0.16838358045005</v>
      </c>
      <c r="BH12" s="17">
        <v>0.18502896291225401</v>
      </c>
      <c r="BI12" s="17">
        <v>0.23957664689623001</v>
      </c>
    </row>
    <row r="13" spans="2:61" x14ac:dyDescent="0.3">
      <c r="B13" s="18" t="s">
        <v>85</v>
      </c>
      <c r="C13" s="17">
        <v>2.8326504257195999E-2</v>
      </c>
      <c r="D13" s="17">
        <v>2.4884953814435399E-2</v>
      </c>
      <c r="E13" s="17">
        <v>3.1184387790201201E-2</v>
      </c>
      <c r="F13" s="17"/>
      <c r="G13" s="17">
        <v>1.5784684107988899E-2</v>
      </c>
      <c r="H13" s="17">
        <v>3.8701613932551303E-2</v>
      </c>
      <c r="I13" s="17"/>
      <c r="J13" s="17">
        <v>9.5378677557953206E-3</v>
      </c>
      <c r="K13" s="17">
        <v>3.5347998232614697E-2</v>
      </c>
      <c r="L13" s="17">
        <v>6.1907266326673697E-2</v>
      </c>
      <c r="M13" s="17">
        <v>1.6730632852202099E-2</v>
      </c>
      <c r="N13" s="17">
        <v>2.4201038807307899E-2</v>
      </c>
      <c r="O13" s="17">
        <v>2.4766874813918E-2</v>
      </c>
      <c r="P13" s="17">
        <v>2.3481232767280501E-2</v>
      </c>
      <c r="Q13" s="17">
        <v>1.3559010946290801E-2</v>
      </c>
      <c r="R13" s="17">
        <v>3.6634517445905297E-2</v>
      </c>
      <c r="S13" s="17"/>
      <c r="T13" s="17">
        <v>1.19025065662005E-2</v>
      </c>
      <c r="U13" s="17">
        <v>3.9085874746204403E-2</v>
      </c>
      <c r="V13" s="17"/>
      <c r="W13" s="17">
        <v>2.2828584446306199E-2</v>
      </c>
      <c r="X13" s="17">
        <v>5.8462564464608097E-2</v>
      </c>
      <c r="Y13" s="17"/>
      <c r="Z13" s="17">
        <v>1.6803312708389299E-2</v>
      </c>
      <c r="AA13" s="17">
        <v>4.5555981952286703E-2</v>
      </c>
      <c r="AB13" s="17"/>
      <c r="AC13" s="17">
        <v>2.63059760718918E-2</v>
      </c>
      <c r="AD13" s="17">
        <v>3.3213716780682898E-2</v>
      </c>
      <c r="AE13" s="17">
        <v>0</v>
      </c>
      <c r="AF13" s="17"/>
      <c r="AG13" s="17">
        <v>2.0419736789871499E-2</v>
      </c>
      <c r="AH13" s="17">
        <v>3.3429687570318903E-2</v>
      </c>
      <c r="AI13" s="17"/>
      <c r="AJ13" s="17">
        <v>1.3576943033587099E-2</v>
      </c>
      <c r="AK13" s="17">
        <v>3.2846946052042102E-2</v>
      </c>
      <c r="AL13" s="17"/>
      <c r="AM13" s="17">
        <v>2.8111744330321101E-2</v>
      </c>
      <c r="AN13" s="17">
        <v>5.2495445563241303E-2</v>
      </c>
      <c r="AO13" s="17">
        <v>2.20423396000545E-2</v>
      </c>
      <c r="AP13" s="17"/>
      <c r="AQ13" s="17">
        <v>3.0153856126114199E-2</v>
      </c>
      <c r="AR13" s="17">
        <v>6.6080410739523296E-2</v>
      </c>
      <c r="AS13" s="17">
        <v>1.7329887860822402E-2</v>
      </c>
      <c r="AT13" s="17">
        <v>6.8390679804903702E-3</v>
      </c>
      <c r="AU13" s="17">
        <v>5.7859515223068501E-2</v>
      </c>
      <c r="AV13" s="17"/>
      <c r="AW13" s="17">
        <v>2.0407789002933101E-2</v>
      </c>
      <c r="AX13" s="17">
        <v>2.87521341040946E-2</v>
      </c>
      <c r="AY13" s="17">
        <v>3.7806636389341799E-2</v>
      </c>
      <c r="AZ13" s="17">
        <v>2.1503109465287301E-2</v>
      </c>
      <c r="BA13" s="17">
        <v>3.2704962491449302E-2</v>
      </c>
      <c r="BB13" s="17"/>
      <c r="BC13" s="17">
        <v>2.06431449460358E-2</v>
      </c>
      <c r="BD13" s="17">
        <v>2.3987189043941801E-2</v>
      </c>
      <c r="BE13" s="17">
        <v>5.8397937347287099E-2</v>
      </c>
      <c r="BF13" s="17"/>
      <c r="BG13" s="17">
        <v>2.4171049763026399E-2</v>
      </c>
      <c r="BH13" s="17">
        <v>2.62635831411186E-2</v>
      </c>
      <c r="BI13" s="17">
        <v>4.2935071962165103E-2</v>
      </c>
    </row>
    <row r="14" spans="2:61" ht="43.2" x14ac:dyDescent="0.3">
      <c r="B14" s="18" t="s">
        <v>324</v>
      </c>
      <c r="C14" s="17">
        <v>2.3261623771725401E-2</v>
      </c>
      <c r="D14" s="17">
        <v>8.1563891129892707E-3</v>
      </c>
      <c r="E14" s="17">
        <v>3.5498945921067802E-2</v>
      </c>
      <c r="F14" s="17"/>
      <c r="G14" s="17">
        <v>2.62962744560102E-2</v>
      </c>
      <c r="H14" s="17">
        <v>2.0970514161241401E-2</v>
      </c>
      <c r="I14" s="17"/>
      <c r="J14" s="17">
        <v>2.2910572000747999E-2</v>
      </c>
      <c r="K14" s="17">
        <v>2.7863969990365299E-2</v>
      </c>
      <c r="L14" s="17">
        <v>7.6342284366237301E-3</v>
      </c>
      <c r="M14" s="17">
        <v>2.8202543026344399E-2</v>
      </c>
      <c r="N14" s="17">
        <v>2.73498493364236E-2</v>
      </c>
      <c r="O14" s="17">
        <v>6.12480356147961E-3</v>
      </c>
      <c r="P14" s="17">
        <v>2.8739043818773902E-2</v>
      </c>
      <c r="Q14" s="17">
        <v>1.16962253245484E-2</v>
      </c>
      <c r="R14" s="17">
        <v>3.7593196669575502E-2</v>
      </c>
      <c r="S14" s="17"/>
      <c r="T14" s="17">
        <v>2.5530448685255301E-2</v>
      </c>
      <c r="U14" s="17">
        <v>2.17753152444937E-2</v>
      </c>
      <c r="V14" s="17"/>
      <c r="W14" s="17">
        <v>2.62272421570405E-2</v>
      </c>
      <c r="X14" s="17">
        <v>7.0060112334990703E-3</v>
      </c>
      <c r="Y14" s="17"/>
      <c r="Z14" s="17">
        <v>1.7008898860488099E-2</v>
      </c>
      <c r="AA14" s="17">
        <v>3.2682718039477303E-2</v>
      </c>
      <c r="AB14" s="17"/>
      <c r="AC14" s="17">
        <v>2.67520367232401E-2</v>
      </c>
      <c r="AD14" s="17">
        <v>1.48190838394182E-2</v>
      </c>
      <c r="AE14" s="17">
        <v>0</v>
      </c>
      <c r="AF14" s="17"/>
      <c r="AG14" s="17">
        <v>2.0430962002828901E-2</v>
      </c>
      <c r="AH14" s="17">
        <v>2.6592886642303901E-2</v>
      </c>
      <c r="AI14" s="17"/>
      <c r="AJ14" s="17">
        <v>1.69181626513621E-2</v>
      </c>
      <c r="AK14" s="17">
        <v>2.5497046901369599E-2</v>
      </c>
      <c r="AL14" s="17"/>
      <c r="AM14" s="17">
        <v>2.4838544869578101E-2</v>
      </c>
      <c r="AN14" s="17">
        <v>0</v>
      </c>
      <c r="AO14" s="17">
        <v>1.33489810302814E-2</v>
      </c>
      <c r="AP14" s="17"/>
      <c r="AQ14" s="17">
        <v>2.61191844790012E-2</v>
      </c>
      <c r="AR14" s="17">
        <v>2.9252733228795898E-2</v>
      </c>
      <c r="AS14" s="17">
        <v>2.1899373245238399E-2</v>
      </c>
      <c r="AT14" s="17">
        <v>7.8585256541022601E-3</v>
      </c>
      <c r="AU14" s="17">
        <v>2.2539322126297098E-2</v>
      </c>
      <c r="AV14" s="17"/>
      <c r="AW14" s="17">
        <v>2.7841730782242499E-2</v>
      </c>
      <c r="AX14" s="17">
        <v>2.18361437550318E-2</v>
      </c>
      <c r="AY14" s="17">
        <v>2.2546849612450799E-2</v>
      </c>
      <c r="AZ14" s="17">
        <v>3.4263414429700302E-2</v>
      </c>
      <c r="BA14" s="17">
        <v>0</v>
      </c>
      <c r="BB14" s="17"/>
      <c r="BC14" s="17">
        <v>1.6605862781398199E-2</v>
      </c>
      <c r="BD14" s="17">
        <v>2.5884093789314E-2</v>
      </c>
      <c r="BE14" s="17">
        <v>3.6833909065675699E-2</v>
      </c>
      <c r="BF14" s="17"/>
      <c r="BG14" s="17">
        <v>1.4660698064421E-2</v>
      </c>
      <c r="BH14" s="17">
        <v>2.4620446366054399E-2</v>
      </c>
      <c r="BI14" s="17">
        <v>5.1137292889727903E-2</v>
      </c>
    </row>
    <row r="15" spans="2:61" x14ac:dyDescent="0.3">
      <c r="B15" s="18" t="s">
        <v>100</v>
      </c>
      <c r="C15" s="19">
        <v>7.8512684522344597E-2</v>
      </c>
      <c r="D15" s="19">
        <v>6.9753683979315001E-2</v>
      </c>
      <c r="E15" s="19">
        <v>8.4291032974268099E-2</v>
      </c>
      <c r="F15" s="19"/>
      <c r="G15" s="19">
        <v>5.8006716691862199E-2</v>
      </c>
      <c r="H15" s="19">
        <v>9.2683412870356197E-2</v>
      </c>
      <c r="I15" s="19"/>
      <c r="J15" s="19">
        <v>4.0331464251795103E-2</v>
      </c>
      <c r="K15" s="19">
        <v>0.11304931876758099</v>
      </c>
      <c r="L15" s="19">
        <v>9.1541530969148702E-2</v>
      </c>
      <c r="M15" s="19">
        <v>3.3764924462729697E-2</v>
      </c>
      <c r="N15" s="19">
        <v>7.6592106550273598E-2</v>
      </c>
      <c r="O15" s="19">
        <v>8.2649120385321004E-2</v>
      </c>
      <c r="P15" s="19">
        <v>5.5959529454238897E-2</v>
      </c>
      <c r="Q15" s="19">
        <v>7.1625017596696497E-2</v>
      </c>
      <c r="R15" s="19">
        <v>0.112144959070618</v>
      </c>
      <c r="S15" s="19"/>
      <c r="T15" s="19">
        <v>5.2289635998555697E-2</v>
      </c>
      <c r="U15" s="19">
        <v>9.5691418940541506E-2</v>
      </c>
      <c r="V15" s="19"/>
      <c r="W15" s="19">
        <v>8.3418586202630401E-2</v>
      </c>
      <c r="X15" s="19">
        <v>5.1621686927963803E-2</v>
      </c>
      <c r="Y15" s="19"/>
      <c r="Z15" s="19">
        <v>7.9100212836444403E-2</v>
      </c>
      <c r="AA15" s="19">
        <v>7.6690998348833403E-2</v>
      </c>
      <c r="AB15" s="19"/>
      <c r="AC15" s="19">
        <v>7.6366403397948895E-2</v>
      </c>
      <c r="AD15" s="19">
        <v>8.3704065699980096E-2</v>
      </c>
      <c r="AE15" s="19">
        <v>0</v>
      </c>
      <c r="AF15" s="19"/>
      <c r="AG15" s="19">
        <v>5.2526236105569502E-2</v>
      </c>
      <c r="AH15" s="19">
        <v>9.9054095811164505E-2</v>
      </c>
      <c r="AI15" s="19"/>
      <c r="AJ15" s="19">
        <v>2.2982063484167502E-2</v>
      </c>
      <c r="AK15" s="19">
        <v>0.10682956890732299</v>
      </c>
      <c r="AL15" s="19"/>
      <c r="AM15" s="19">
        <v>8.7597219547531496E-2</v>
      </c>
      <c r="AN15" s="19">
        <v>5.76491613412198E-2</v>
      </c>
      <c r="AO15" s="19">
        <v>1.92786291880515E-2</v>
      </c>
      <c r="AP15" s="19"/>
      <c r="AQ15" s="19">
        <v>0.11215227343471</v>
      </c>
      <c r="AR15" s="19">
        <v>4.8732961339848203E-2</v>
      </c>
      <c r="AS15" s="19">
        <v>2.3040868949222599E-2</v>
      </c>
      <c r="AT15" s="19">
        <v>9.1101045344980803E-3</v>
      </c>
      <c r="AU15" s="19">
        <v>8.1738427370045594E-2</v>
      </c>
      <c r="AV15" s="19"/>
      <c r="AW15" s="19">
        <v>4.7525161789944301E-2</v>
      </c>
      <c r="AX15" s="19">
        <v>7.9599221833392603E-2</v>
      </c>
      <c r="AY15" s="19">
        <v>7.0894920579071499E-2</v>
      </c>
      <c r="AZ15" s="19">
        <v>0.114499262544667</v>
      </c>
      <c r="BA15" s="19">
        <v>9.3837307964245206E-2</v>
      </c>
      <c r="BB15" s="19"/>
      <c r="BC15" s="19">
        <v>6.6478156171940694E-2</v>
      </c>
      <c r="BD15" s="19">
        <v>8.2492055067722406E-2</v>
      </c>
      <c r="BE15" s="19">
        <v>0.103708577164751</v>
      </c>
      <c r="BF15" s="19"/>
      <c r="BG15" s="19">
        <v>6.0267678990819001E-2</v>
      </c>
      <c r="BH15" s="19">
        <v>0.15719119723252001</v>
      </c>
      <c r="BI15" s="19">
        <v>0.107385928591774</v>
      </c>
    </row>
    <row r="16" spans="2:61" x14ac:dyDescent="0.3">
      <c r="B16" s="16"/>
    </row>
    <row r="17" spans="2:2" x14ac:dyDescent="0.3">
      <c r="B17" t="s">
        <v>81</v>
      </c>
    </row>
    <row r="18" spans="2:2" x14ac:dyDescent="0.3">
      <c r="B18" t="s">
        <v>82</v>
      </c>
    </row>
    <row r="20" spans="2:2" x14ac:dyDescent="0.3">
      <c r="B20"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404</v>
      </c>
      <c r="E2" s="26"/>
      <c r="F2" s="26"/>
      <c r="G2" s="26"/>
      <c r="H2" s="26"/>
      <c r="I2" s="26"/>
      <c r="J2" s="26"/>
      <c r="K2" s="26"/>
    </row>
    <row r="6" spans="2:11" ht="49.95" customHeight="1" x14ac:dyDescent="0.3">
      <c r="B6" s="20" t="s">
        <v>15</v>
      </c>
      <c r="C6" s="20" t="s">
        <v>325</v>
      </c>
      <c r="D6" s="20" t="s">
        <v>326</v>
      </c>
      <c r="E6" s="20" t="s">
        <v>327</v>
      </c>
      <c r="F6" s="20" t="s">
        <v>328</v>
      </c>
      <c r="G6" s="20" t="s">
        <v>329</v>
      </c>
      <c r="H6" s="20" t="s">
        <v>330</v>
      </c>
      <c r="I6" s="20" t="s">
        <v>331</v>
      </c>
      <c r="J6" s="20" t="s">
        <v>332</v>
      </c>
    </row>
    <row r="7" spans="2:11" x14ac:dyDescent="0.3">
      <c r="B7" s="18" t="s">
        <v>333</v>
      </c>
      <c r="C7" s="17">
        <v>0.18987230480169501</v>
      </c>
      <c r="D7" s="17">
        <v>0.20625855071849</v>
      </c>
      <c r="E7" s="17">
        <v>0.22662982419017799</v>
      </c>
      <c r="F7" s="17">
        <v>0.225074921110412</v>
      </c>
      <c r="G7" s="17">
        <v>0.20533929167128701</v>
      </c>
      <c r="H7" s="17">
        <v>0.21592537254052599</v>
      </c>
      <c r="I7" s="17">
        <v>0.232123031959033</v>
      </c>
      <c r="J7" s="17">
        <v>0.227885943253927</v>
      </c>
    </row>
    <row r="8" spans="2:11" x14ac:dyDescent="0.3">
      <c r="B8" s="18" t="s">
        <v>334</v>
      </c>
      <c r="C8" s="17">
        <v>0.31554496836990498</v>
      </c>
      <c r="D8" s="17">
        <v>0.37273250675847902</v>
      </c>
      <c r="E8" s="17">
        <v>0.39936943669221697</v>
      </c>
      <c r="F8" s="17">
        <v>0.37524825722239002</v>
      </c>
      <c r="G8" s="17">
        <v>0.41047564290558403</v>
      </c>
      <c r="H8" s="17">
        <v>0.40883146661665098</v>
      </c>
      <c r="I8" s="17">
        <v>0.35773622978536401</v>
      </c>
      <c r="J8" s="17">
        <v>0.36669318393744399</v>
      </c>
    </row>
    <row r="9" spans="2:11" ht="28.8" x14ac:dyDescent="0.3">
      <c r="B9" s="18" t="s">
        <v>335</v>
      </c>
      <c r="C9" s="17">
        <v>0.27661335814060001</v>
      </c>
      <c r="D9" s="17">
        <v>0.23058972686918899</v>
      </c>
      <c r="E9" s="17">
        <v>0.24116734880857801</v>
      </c>
      <c r="F9" s="17">
        <v>0.22762605290742</v>
      </c>
      <c r="G9" s="17">
        <v>0.245025450703099</v>
      </c>
      <c r="H9" s="17">
        <v>0.23190000647787701</v>
      </c>
      <c r="I9" s="17">
        <v>0.22133283408798299</v>
      </c>
      <c r="J9" s="17">
        <v>0.227331547905674</v>
      </c>
    </row>
    <row r="10" spans="2:11" x14ac:dyDescent="0.3">
      <c r="B10" s="18" t="s">
        <v>336</v>
      </c>
      <c r="C10" s="17">
        <v>0.121389386757495</v>
      </c>
      <c r="D10" s="17">
        <v>0.122552156853126</v>
      </c>
      <c r="E10" s="17">
        <v>8.9829263825382602E-2</v>
      </c>
      <c r="F10" s="17">
        <v>0.111189203628781</v>
      </c>
      <c r="G10" s="17">
        <v>8.8165019879104897E-2</v>
      </c>
      <c r="H10" s="17">
        <v>9.1282278636226094E-2</v>
      </c>
      <c r="I10" s="17">
        <v>0.113444112371241</v>
      </c>
      <c r="J10" s="17">
        <v>0.103952977116457</v>
      </c>
    </row>
    <row r="11" spans="2:11" x14ac:dyDescent="0.3">
      <c r="B11" s="18" t="s">
        <v>337</v>
      </c>
      <c r="C11" s="17">
        <v>4.5403055430273599E-2</v>
      </c>
      <c r="D11" s="17">
        <v>4.4080189202814E-2</v>
      </c>
      <c r="E11" s="17">
        <v>2.8742759623088199E-2</v>
      </c>
      <c r="F11" s="17">
        <v>4.1443182846798501E-2</v>
      </c>
      <c r="G11" s="17">
        <v>2.8059607019785101E-2</v>
      </c>
      <c r="H11" s="17">
        <v>2.79260738301958E-2</v>
      </c>
      <c r="I11" s="17">
        <v>5.3028157101255698E-2</v>
      </c>
      <c r="J11" s="17">
        <v>5.38873225746287E-2</v>
      </c>
    </row>
    <row r="12" spans="2:11" x14ac:dyDescent="0.3">
      <c r="B12" s="18" t="s">
        <v>85</v>
      </c>
      <c r="C12" s="17">
        <v>5.1176926500032097E-2</v>
      </c>
      <c r="D12" s="17">
        <v>2.3786869597901598E-2</v>
      </c>
      <c r="E12" s="17">
        <v>1.42613668605564E-2</v>
      </c>
      <c r="F12" s="17">
        <v>1.94183822841986E-2</v>
      </c>
      <c r="G12" s="17">
        <v>2.29349878211394E-2</v>
      </c>
      <c r="H12" s="17">
        <v>2.4134801898523999E-2</v>
      </c>
      <c r="I12" s="17">
        <v>2.2335634695122099E-2</v>
      </c>
      <c r="J12" s="17">
        <v>2.0249025211869699E-2</v>
      </c>
    </row>
    <row r="13" spans="2:11" x14ac:dyDescent="0.3">
      <c r="B13" s="16" t="s">
        <v>416</v>
      </c>
      <c r="C13" s="16"/>
      <c r="D13" s="16"/>
      <c r="E13" s="16"/>
      <c r="F13" s="16"/>
      <c r="G13" s="16"/>
      <c r="H13" s="16"/>
      <c r="I13" s="16"/>
      <c r="J13" s="16"/>
    </row>
    <row r="14" spans="2:11" x14ac:dyDescent="0.3">
      <c r="B14" t="s">
        <v>81</v>
      </c>
    </row>
    <row r="15" spans="2:11" x14ac:dyDescent="0.3">
      <c r="B15" t="s">
        <v>82</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I19"/>
  <sheetViews>
    <sheetView showGridLines="0" topLeftCell="A8" workbookViewId="0">
      <pane xSplit="2" topLeftCell="AC1" activePane="topRight" state="frozen"/>
      <selection pane="topRight" activeCell="B19" sqref="B19"/>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0.18987230480169501</v>
      </c>
      <c r="D9" s="17">
        <v>0.24127214980492001</v>
      </c>
      <c r="E9" s="17">
        <v>0.14904629332523101</v>
      </c>
      <c r="F9" s="17"/>
      <c r="G9" s="17">
        <v>0.24625886384613199</v>
      </c>
      <c r="H9" s="17">
        <v>0.145536809483133</v>
      </c>
      <c r="I9" s="17"/>
      <c r="J9" s="17">
        <v>0.30974432113324701</v>
      </c>
      <c r="K9" s="17">
        <v>0.15285718349911201</v>
      </c>
      <c r="L9" s="17">
        <v>0.13457609893972799</v>
      </c>
      <c r="M9" s="17">
        <v>0.11132393410899399</v>
      </c>
      <c r="N9" s="17">
        <v>0.276597990014187</v>
      </c>
      <c r="O9" s="17">
        <v>0.14925847130664799</v>
      </c>
      <c r="P9" s="17">
        <v>0.18074049712738199</v>
      </c>
      <c r="Q9" s="17">
        <v>0.20399694421544901</v>
      </c>
      <c r="R9" s="17">
        <v>0.19276570666863499</v>
      </c>
      <c r="S9" s="17"/>
      <c r="T9" s="17">
        <v>0.26993299822122802</v>
      </c>
      <c r="U9" s="17">
        <v>0.13742449773825699</v>
      </c>
      <c r="V9" s="17"/>
      <c r="W9" s="17">
        <v>0.17959547352827099</v>
      </c>
      <c r="X9" s="17">
        <v>0.24620328390835</v>
      </c>
      <c r="Y9" s="17"/>
      <c r="Z9" s="17">
        <v>0.19191226010637899</v>
      </c>
      <c r="AA9" s="17">
        <v>0.18860082915805801</v>
      </c>
      <c r="AB9" s="17"/>
      <c r="AC9" s="17">
        <v>0.210411337359802</v>
      </c>
      <c r="AD9" s="17">
        <v>0.140192910142238</v>
      </c>
      <c r="AE9" s="17">
        <v>0</v>
      </c>
      <c r="AF9" s="17"/>
      <c r="AG9" s="17">
        <v>0.27871676737117201</v>
      </c>
      <c r="AH9" s="17">
        <v>0.11273079021893399</v>
      </c>
      <c r="AI9" s="17"/>
      <c r="AJ9" s="17">
        <v>0.35954395513244303</v>
      </c>
      <c r="AK9" s="17">
        <v>0.10652487885958099</v>
      </c>
      <c r="AL9" s="17"/>
      <c r="AM9" s="17">
        <v>0.16747891184076899</v>
      </c>
      <c r="AN9" s="17">
        <v>0.172075375433383</v>
      </c>
      <c r="AO9" s="17">
        <v>0.37787435232654198</v>
      </c>
      <c r="AP9" s="17"/>
      <c r="AQ9" s="17">
        <v>9.9659082352794096E-2</v>
      </c>
      <c r="AR9" s="17">
        <v>0.26451121295017399</v>
      </c>
      <c r="AS9" s="17">
        <v>0.35061961316513401</v>
      </c>
      <c r="AT9" s="17">
        <v>0.417010730351073</v>
      </c>
      <c r="AU9" s="17">
        <v>9.2083720597156804E-2</v>
      </c>
      <c r="AV9" s="17"/>
      <c r="AW9" s="17">
        <v>0.21736113800328599</v>
      </c>
      <c r="AX9" s="17">
        <v>0.20048428540281299</v>
      </c>
      <c r="AY9" s="17">
        <v>0.17547301119004199</v>
      </c>
      <c r="AZ9" s="17">
        <v>0.163521032002895</v>
      </c>
      <c r="BA9" s="17">
        <v>0.169652965229735</v>
      </c>
      <c r="BB9" s="17"/>
      <c r="BC9" s="17">
        <v>0.28605352236996001</v>
      </c>
      <c r="BD9" s="17">
        <v>0.15612680209784</v>
      </c>
      <c r="BE9" s="17">
        <v>0.102671263407476</v>
      </c>
      <c r="BF9" s="17"/>
      <c r="BG9" s="17">
        <v>0.20635524902467001</v>
      </c>
      <c r="BH9" s="17">
        <v>0.18373733667476</v>
      </c>
      <c r="BI9" s="17">
        <v>0.138576648395976</v>
      </c>
    </row>
    <row r="10" spans="2:61" x14ac:dyDescent="0.3">
      <c r="B10" s="18" t="s">
        <v>334</v>
      </c>
      <c r="C10" s="17">
        <v>0.31554496836990498</v>
      </c>
      <c r="D10" s="17">
        <v>0.379217007207305</v>
      </c>
      <c r="E10" s="17">
        <v>0.26521473098911202</v>
      </c>
      <c r="F10" s="17"/>
      <c r="G10" s="17">
        <v>0.34266040658579799</v>
      </c>
      <c r="H10" s="17">
        <v>0.29585743266112902</v>
      </c>
      <c r="I10" s="17"/>
      <c r="J10" s="17">
        <v>0.457868265925502</v>
      </c>
      <c r="K10" s="17">
        <v>0.261520577968474</v>
      </c>
      <c r="L10" s="17">
        <v>0.36314748678722902</v>
      </c>
      <c r="M10" s="17">
        <v>0.35869914995433599</v>
      </c>
      <c r="N10" s="17">
        <v>0.23492639950378899</v>
      </c>
      <c r="O10" s="17">
        <v>0.30141631667211899</v>
      </c>
      <c r="P10" s="17">
        <v>0.311508905788484</v>
      </c>
      <c r="Q10" s="17">
        <v>0.33016389560785198</v>
      </c>
      <c r="R10" s="17">
        <v>0.24447652853226301</v>
      </c>
      <c r="S10" s="17"/>
      <c r="T10" s="17">
        <v>0.37425552877880103</v>
      </c>
      <c r="U10" s="17">
        <v>0.27708364592324197</v>
      </c>
      <c r="V10" s="17"/>
      <c r="W10" s="17">
        <v>0.296177780248635</v>
      </c>
      <c r="X10" s="17">
        <v>0.42170343690828399</v>
      </c>
      <c r="Y10" s="17"/>
      <c r="Z10" s="17">
        <v>0.32667480714771002</v>
      </c>
      <c r="AA10" s="17">
        <v>0.30019136310510303</v>
      </c>
      <c r="AB10" s="17"/>
      <c r="AC10" s="17">
        <v>0.305538750896513</v>
      </c>
      <c r="AD10" s="17">
        <v>0.33974780389795001</v>
      </c>
      <c r="AE10" s="17">
        <v>0</v>
      </c>
      <c r="AF10" s="17"/>
      <c r="AG10" s="17">
        <v>0.33670044353130801</v>
      </c>
      <c r="AH10" s="17">
        <v>0.30107835920970499</v>
      </c>
      <c r="AI10" s="17"/>
      <c r="AJ10" s="17">
        <v>0.35906203894025601</v>
      </c>
      <c r="AK10" s="17">
        <v>0.297598867836811</v>
      </c>
      <c r="AL10" s="17"/>
      <c r="AM10" s="17">
        <v>0.32577099377142599</v>
      </c>
      <c r="AN10" s="17">
        <v>0.22788811841797599</v>
      </c>
      <c r="AO10" s="17">
        <v>0.33965220763234</v>
      </c>
      <c r="AP10" s="17"/>
      <c r="AQ10" s="17">
        <v>0.31347544331282401</v>
      </c>
      <c r="AR10" s="17">
        <v>0.32858451605570999</v>
      </c>
      <c r="AS10" s="17">
        <v>0.35965676425541299</v>
      </c>
      <c r="AT10" s="17">
        <v>0.34347310888635202</v>
      </c>
      <c r="AU10" s="17">
        <v>0.15681257947149399</v>
      </c>
      <c r="AV10" s="17"/>
      <c r="AW10" s="17">
        <v>0.400445260702262</v>
      </c>
      <c r="AX10" s="17">
        <v>0.352177863013174</v>
      </c>
      <c r="AY10" s="17">
        <v>0.26867245762133102</v>
      </c>
      <c r="AZ10" s="17">
        <v>0.23541299054236201</v>
      </c>
      <c r="BA10" s="17">
        <v>0.23998570473900899</v>
      </c>
      <c r="BB10" s="17"/>
      <c r="BC10" s="17">
        <v>0.33493289004432703</v>
      </c>
      <c r="BD10" s="17">
        <v>0.334553644752623</v>
      </c>
      <c r="BE10" s="17">
        <v>0.243433801315138</v>
      </c>
      <c r="BF10" s="17"/>
      <c r="BG10" s="17">
        <v>0.34815560418144598</v>
      </c>
      <c r="BH10" s="17">
        <v>0.23524078437669199</v>
      </c>
      <c r="BI10" s="17">
        <v>0.24116945909436099</v>
      </c>
    </row>
    <row r="11" spans="2:61" ht="28.8" x14ac:dyDescent="0.3">
      <c r="B11" s="18" t="s">
        <v>335</v>
      </c>
      <c r="C11" s="17">
        <v>0.27661335814060001</v>
      </c>
      <c r="D11" s="17">
        <v>0.223513153963279</v>
      </c>
      <c r="E11" s="17">
        <v>0.31870743963864201</v>
      </c>
      <c r="F11" s="17"/>
      <c r="G11" s="17">
        <v>0.23817161190081099</v>
      </c>
      <c r="H11" s="17">
        <v>0.30731559236842299</v>
      </c>
      <c r="I11" s="17"/>
      <c r="J11" s="17">
        <v>0.13025540418051901</v>
      </c>
      <c r="K11" s="17">
        <v>0.322316354478141</v>
      </c>
      <c r="L11" s="17">
        <v>0.28622211559305</v>
      </c>
      <c r="M11" s="17">
        <v>0.27104853886139102</v>
      </c>
      <c r="N11" s="17">
        <v>0.29334503660473799</v>
      </c>
      <c r="O11" s="17">
        <v>0.317712871739599</v>
      </c>
      <c r="P11" s="17">
        <v>0.282657967911428</v>
      </c>
      <c r="Q11" s="17">
        <v>0.34223192953306403</v>
      </c>
      <c r="R11" s="17">
        <v>0.28127969373153799</v>
      </c>
      <c r="S11" s="17"/>
      <c r="T11" s="17">
        <v>0.193004204471841</v>
      </c>
      <c r="U11" s="17">
        <v>0.331385763587771</v>
      </c>
      <c r="V11" s="17"/>
      <c r="W11" s="17">
        <v>0.29169550705446001</v>
      </c>
      <c r="X11" s="17">
        <v>0.19394271845157199</v>
      </c>
      <c r="Y11" s="17"/>
      <c r="Z11" s="17">
        <v>0.267733556325922</v>
      </c>
      <c r="AA11" s="17">
        <v>0.28860234257689499</v>
      </c>
      <c r="AB11" s="17"/>
      <c r="AC11" s="17">
        <v>0.278774992409624</v>
      </c>
      <c r="AD11" s="17">
        <v>0.27138484108866701</v>
      </c>
      <c r="AE11" s="17">
        <v>0</v>
      </c>
      <c r="AF11" s="17"/>
      <c r="AG11" s="17">
        <v>0.237707049636044</v>
      </c>
      <c r="AH11" s="17">
        <v>0.31209503316260601</v>
      </c>
      <c r="AI11" s="17"/>
      <c r="AJ11" s="17">
        <v>0.18464375533820601</v>
      </c>
      <c r="AK11" s="17">
        <v>0.316370727721075</v>
      </c>
      <c r="AL11" s="17"/>
      <c r="AM11" s="17">
        <v>0.283841451909701</v>
      </c>
      <c r="AN11" s="17">
        <v>0.178194917307713</v>
      </c>
      <c r="AO11" s="17">
        <v>0.15721706468056099</v>
      </c>
      <c r="AP11" s="17"/>
      <c r="AQ11" s="17">
        <v>0.31329200543729402</v>
      </c>
      <c r="AR11" s="17">
        <v>0.22820306916555</v>
      </c>
      <c r="AS11" s="17">
        <v>0.202381167810461</v>
      </c>
      <c r="AT11" s="17">
        <v>0.132710552940867</v>
      </c>
      <c r="AU11" s="17">
        <v>0.42161716979252301</v>
      </c>
      <c r="AV11" s="17"/>
      <c r="AW11" s="17">
        <v>0.220617499728606</v>
      </c>
      <c r="AX11" s="17">
        <v>0.28395523637164299</v>
      </c>
      <c r="AY11" s="17">
        <v>0.27498188634566301</v>
      </c>
      <c r="AZ11" s="17">
        <v>0.29108194215620598</v>
      </c>
      <c r="BA11" s="17">
        <v>0.346268163262339</v>
      </c>
      <c r="BB11" s="17"/>
      <c r="BC11" s="17">
        <v>0.215966391844993</v>
      </c>
      <c r="BD11" s="17">
        <v>0.28620549519530702</v>
      </c>
      <c r="BE11" s="17">
        <v>0.31128305237223403</v>
      </c>
      <c r="BF11" s="17"/>
      <c r="BG11" s="17">
        <v>0.25258252277183901</v>
      </c>
      <c r="BH11" s="17">
        <v>0.32394261659152901</v>
      </c>
      <c r="BI11" s="17">
        <v>0.33467352214972501</v>
      </c>
    </row>
    <row r="12" spans="2:61" x14ac:dyDescent="0.3">
      <c r="B12" s="18" t="s">
        <v>336</v>
      </c>
      <c r="C12" s="17">
        <v>0.121389386757495</v>
      </c>
      <c r="D12" s="17">
        <v>9.7093684831757704E-2</v>
      </c>
      <c r="E12" s="17">
        <v>0.141326634288194</v>
      </c>
      <c r="F12" s="17"/>
      <c r="G12" s="17">
        <v>0.10779861051056799</v>
      </c>
      <c r="H12" s="17">
        <v>0.13329259769106</v>
      </c>
      <c r="I12" s="17"/>
      <c r="J12" s="17">
        <v>6.0490197980863802E-2</v>
      </c>
      <c r="K12" s="17">
        <v>0.14833866566961099</v>
      </c>
      <c r="L12" s="17">
        <v>0.12689854264535599</v>
      </c>
      <c r="M12" s="17">
        <v>0.15016589967924601</v>
      </c>
      <c r="N12" s="17">
        <v>8.8124816244597601E-2</v>
      </c>
      <c r="O12" s="17">
        <v>0.17373009471022999</v>
      </c>
      <c r="P12" s="17">
        <v>0.15688332347426201</v>
      </c>
      <c r="Q12" s="17">
        <v>5.42360437851633E-2</v>
      </c>
      <c r="R12" s="17">
        <v>0.10676766491839899</v>
      </c>
      <c r="S12" s="17"/>
      <c r="T12" s="17">
        <v>0.10454982320643701</v>
      </c>
      <c r="U12" s="17">
        <v>0.13242099468437399</v>
      </c>
      <c r="V12" s="17"/>
      <c r="W12" s="17">
        <v>0.127834029260152</v>
      </c>
      <c r="X12" s="17">
        <v>8.6064001674460794E-2</v>
      </c>
      <c r="Y12" s="17"/>
      <c r="Z12" s="17">
        <v>0.12609354724914701</v>
      </c>
      <c r="AA12" s="17">
        <v>0.11556914345972499</v>
      </c>
      <c r="AB12" s="17"/>
      <c r="AC12" s="17">
        <v>0.10880515940940701</v>
      </c>
      <c r="AD12" s="17">
        <v>0.151827860192954</v>
      </c>
      <c r="AE12" s="17">
        <v>0</v>
      </c>
      <c r="AF12" s="17"/>
      <c r="AG12" s="17">
        <v>8.2483638235335693E-2</v>
      </c>
      <c r="AH12" s="17">
        <v>0.153878461775172</v>
      </c>
      <c r="AI12" s="17"/>
      <c r="AJ12" s="17">
        <v>5.8886109091395501E-2</v>
      </c>
      <c r="AK12" s="17">
        <v>0.152759312867153</v>
      </c>
      <c r="AL12" s="17"/>
      <c r="AM12" s="17">
        <v>0.12970047873210899</v>
      </c>
      <c r="AN12" s="17">
        <v>0.19600436924068201</v>
      </c>
      <c r="AO12" s="17">
        <v>9.2195401984007094E-2</v>
      </c>
      <c r="AP12" s="17"/>
      <c r="AQ12" s="17">
        <v>0.15901413484447</v>
      </c>
      <c r="AR12" s="17">
        <v>0.11399630974923899</v>
      </c>
      <c r="AS12" s="17">
        <v>4.9907941418567199E-2</v>
      </c>
      <c r="AT12" s="17">
        <v>8.4669070477384298E-2</v>
      </c>
      <c r="AU12" s="17">
        <v>8.5020170416057306E-2</v>
      </c>
      <c r="AV12" s="17"/>
      <c r="AW12" s="17">
        <v>9.4969110634324699E-2</v>
      </c>
      <c r="AX12" s="17">
        <v>9.7539744124737607E-2</v>
      </c>
      <c r="AY12" s="17">
        <v>0.16580557326266901</v>
      </c>
      <c r="AZ12" s="17">
        <v>0.15552830809409099</v>
      </c>
      <c r="BA12" s="17">
        <v>0.10452067335465801</v>
      </c>
      <c r="BB12" s="17"/>
      <c r="BC12" s="17">
        <v>9.3277397786560107E-2</v>
      </c>
      <c r="BD12" s="17">
        <v>0.13180416697494901</v>
      </c>
      <c r="BE12" s="17">
        <v>0.163408158173664</v>
      </c>
      <c r="BF12" s="17"/>
      <c r="BG12" s="17">
        <v>0.111111928747629</v>
      </c>
      <c r="BH12" s="17">
        <v>0.137434559914793</v>
      </c>
      <c r="BI12" s="17">
        <v>0.14920880215239801</v>
      </c>
    </row>
    <row r="13" spans="2:61" x14ac:dyDescent="0.3">
      <c r="B13" s="18" t="s">
        <v>337</v>
      </c>
      <c r="C13" s="17">
        <v>4.5403055430273599E-2</v>
      </c>
      <c r="D13" s="17">
        <v>2.89411043410654E-2</v>
      </c>
      <c r="E13" s="17">
        <v>5.8800247733883398E-2</v>
      </c>
      <c r="F13" s="17"/>
      <c r="G13" s="17">
        <v>3.3369864935638802E-2</v>
      </c>
      <c r="H13" s="17">
        <v>5.2498786092923702E-2</v>
      </c>
      <c r="I13" s="17"/>
      <c r="J13" s="17">
        <v>0</v>
      </c>
      <c r="K13" s="17">
        <v>5.8368989582519203E-2</v>
      </c>
      <c r="L13" s="17">
        <v>2.0253570895358598E-2</v>
      </c>
      <c r="M13" s="17">
        <v>7.0056234958415897E-2</v>
      </c>
      <c r="N13" s="17">
        <v>4.8674447504520102E-2</v>
      </c>
      <c r="O13" s="17">
        <v>4.1190729908660802E-2</v>
      </c>
      <c r="P13" s="17">
        <v>5.2779910956467203E-2</v>
      </c>
      <c r="Q13" s="17">
        <v>2.58477797761071E-2</v>
      </c>
      <c r="R13" s="17">
        <v>7.6458988705865497E-2</v>
      </c>
      <c r="S13" s="17"/>
      <c r="T13" s="17">
        <v>3.0527220885442099E-2</v>
      </c>
      <c r="U13" s="17">
        <v>5.5148223337157902E-2</v>
      </c>
      <c r="V13" s="17"/>
      <c r="W13" s="17">
        <v>5.0845538372686502E-2</v>
      </c>
      <c r="X13" s="17">
        <v>1.5570864479525E-2</v>
      </c>
      <c r="Y13" s="17"/>
      <c r="Z13" s="17">
        <v>4.4280631478783597E-2</v>
      </c>
      <c r="AA13" s="17">
        <v>4.3799115589616598E-2</v>
      </c>
      <c r="AB13" s="17"/>
      <c r="AC13" s="17">
        <v>4.9520977562351597E-2</v>
      </c>
      <c r="AD13" s="17">
        <v>3.54427090411411E-2</v>
      </c>
      <c r="AE13" s="17">
        <v>0</v>
      </c>
      <c r="AF13" s="17"/>
      <c r="AG13" s="17">
        <v>3.1902264914280498E-2</v>
      </c>
      <c r="AH13" s="17">
        <v>5.75998526811244E-2</v>
      </c>
      <c r="AI13" s="17"/>
      <c r="AJ13" s="17">
        <v>9.5572948998347406E-3</v>
      </c>
      <c r="AK13" s="17">
        <v>6.35943940517813E-2</v>
      </c>
      <c r="AL13" s="17"/>
      <c r="AM13" s="17">
        <v>4.7358363419590002E-2</v>
      </c>
      <c r="AN13" s="17">
        <v>0.104499970988956</v>
      </c>
      <c r="AO13" s="17">
        <v>1.34926396546687E-2</v>
      </c>
      <c r="AP13" s="17"/>
      <c r="AQ13" s="17">
        <v>6.2709772389705903E-2</v>
      </c>
      <c r="AR13" s="17">
        <v>2.7877214568600199E-2</v>
      </c>
      <c r="AS13" s="17">
        <v>6.8425506292602101E-3</v>
      </c>
      <c r="AT13" s="17">
        <v>8.5266501394633404E-3</v>
      </c>
      <c r="AU13" s="17">
        <v>7.9485658761243694E-2</v>
      </c>
      <c r="AV13" s="17"/>
      <c r="AW13" s="17">
        <v>2.0994816514621099E-2</v>
      </c>
      <c r="AX13" s="17">
        <v>3.7580712087799201E-2</v>
      </c>
      <c r="AY13" s="17">
        <v>3.6084483189294199E-2</v>
      </c>
      <c r="AZ13" s="17">
        <v>0.104084429794687</v>
      </c>
      <c r="BA13" s="17">
        <v>4.5942457219435899E-2</v>
      </c>
      <c r="BB13" s="17"/>
      <c r="BC13" s="17">
        <v>4.4700332685892297E-2</v>
      </c>
      <c r="BD13" s="17">
        <v>4.0740570156184097E-2</v>
      </c>
      <c r="BE13" s="17">
        <v>7.03949705765438E-2</v>
      </c>
      <c r="BF13" s="17"/>
      <c r="BG13" s="17">
        <v>3.7412382379987001E-2</v>
      </c>
      <c r="BH13" s="17">
        <v>4.00921123676867E-2</v>
      </c>
      <c r="BI13" s="17">
        <v>7.40050089834942E-2</v>
      </c>
    </row>
    <row r="14" spans="2:61" x14ac:dyDescent="0.3">
      <c r="B14" s="18" t="s">
        <v>85</v>
      </c>
      <c r="C14" s="19">
        <v>5.1176926500032097E-2</v>
      </c>
      <c r="D14" s="19">
        <v>2.9962899851672602E-2</v>
      </c>
      <c r="E14" s="19">
        <v>6.6904654024937504E-2</v>
      </c>
      <c r="F14" s="19"/>
      <c r="G14" s="19">
        <v>3.1740642221052301E-2</v>
      </c>
      <c r="H14" s="19">
        <v>6.5498781703331801E-2</v>
      </c>
      <c r="I14" s="19"/>
      <c r="J14" s="19">
        <v>4.1641810779868199E-2</v>
      </c>
      <c r="K14" s="19">
        <v>5.6598228802141499E-2</v>
      </c>
      <c r="L14" s="19">
        <v>6.8902185139278899E-2</v>
      </c>
      <c r="M14" s="19">
        <v>3.87062424376165E-2</v>
      </c>
      <c r="N14" s="19">
        <v>5.8331310128168501E-2</v>
      </c>
      <c r="O14" s="19">
        <v>1.6691515662742299E-2</v>
      </c>
      <c r="P14" s="19">
        <v>1.5429394741977499E-2</v>
      </c>
      <c r="Q14" s="19">
        <v>4.35234070823649E-2</v>
      </c>
      <c r="R14" s="19">
        <v>9.8251417443299696E-2</v>
      </c>
      <c r="S14" s="19"/>
      <c r="T14" s="19">
        <v>2.7730224436250901E-2</v>
      </c>
      <c r="U14" s="19">
        <v>6.6536874729197407E-2</v>
      </c>
      <c r="V14" s="19"/>
      <c r="W14" s="19">
        <v>5.3851671535795599E-2</v>
      </c>
      <c r="X14" s="19">
        <v>3.6515694577808497E-2</v>
      </c>
      <c r="Y14" s="19"/>
      <c r="Z14" s="19">
        <v>4.3305197692057699E-2</v>
      </c>
      <c r="AA14" s="19">
        <v>6.3237206110601601E-2</v>
      </c>
      <c r="AB14" s="19"/>
      <c r="AC14" s="19">
        <v>4.69487823623028E-2</v>
      </c>
      <c r="AD14" s="19">
        <v>6.1403875637050603E-2</v>
      </c>
      <c r="AE14" s="19">
        <v>0</v>
      </c>
      <c r="AF14" s="19"/>
      <c r="AG14" s="19">
        <v>3.2489836311859803E-2</v>
      </c>
      <c r="AH14" s="19">
        <v>6.2617502952458104E-2</v>
      </c>
      <c r="AI14" s="19"/>
      <c r="AJ14" s="19">
        <v>2.83068465978644E-2</v>
      </c>
      <c r="AK14" s="19">
        <v>6.3151818663598994E-2</v>
      </c>
      <c r="AL14" s="19"/>
      <c r="AM14" s="19">
        <v>4.5849800326404899E-2</v>
      </c>
      <c r="AN14" s="19">
        <v>0.12133724861129</v>
      </c>
      <c r="AO14" s="19">
        <v>1.9568333721881399E-2</v>
      </c>
      <c r="AP14" s="19"/>
      <c r="AQ14" s="19">
        <v>5.1849561662911603E-2</v>
      </c>
      <c r="AR14" s="19">
        <v>3.6827677510727498E-2</v>
      </c>
      <c r="AS14" s="19">
        <v>3.0591962721165399E-2</v>
      </c>
      <c r="AT14" s="19">
        <v>1.36098872048609E-2</v>
      </c>
      <c r="AU14" s="19">
        <v>0.16498070096152601</v>
      </c>
      <c r="AV14" s="19"/>
      <c r="AW14" s="19">
        <v>4.5612174416899798E-2</v>
      </c>
      <c r="AX14" s="19">
        <v>2.82621589998341E-2</v>
      </c>
      <c r="AY14" s="19">
        <v>7.8982588391001696E-2</v>
      </c>
      <c r="AZ14" s="19">
        <v>5.0371297409758702E-2</v>
      </c>
      <c r="BA14" s="19">
        <v>9.3630036194824101E-2</v>
      </c>
      <c r="BB14" s="19"/>
      <c r="BC14" s="19">
        <v>2.5069465268267699E-2</v>
      </c>
      <c r="BD14" s="19">
        <v>5.0569320823096502E-2</v>
      </c>
      <c r="BE14" s="19">
        <v>0.108808754154944</v>
      </c>
      <c r="BF14" s="19"/>
      <c r="BG14" s="19">
        <v>4.4382312894428899E-2</v>
      </c>
      <c r="BH14" s="19">
        <v>7.9552590074538201E-2</v>
      </c>
      <c r="BI14" s="19">
        <v>6.2366559224044597E-2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0.20625855071849</v>
      </c>
      <c r="D9" s="17">
        <v>0.25019685297440297</v>
      </c>
      <c r="E9" s="17">
        <v>0.16846300104571199</v>
      </c>
      <c r="F9" s="17"/>
      <c r="G9" s="17">
        <v>0.26813893256690902</v>
      </c>
      <c r="H9" s="17">
        <v>0.15758799761662801</v>
      </c>
      <c r="I9" s="17"/>
      <c r="J9" s="17">
        <v>0.35184777706746101</v>
      </c>
      <c r="K9" s="17">
        <v>0.158819193826789</v>
      </c>
      <c r="L9" s="17">
        <v>0.13702724677688199</v>
      </c>
      <c r="M9" s="17">
        <v>0.16179230327345401</v>
      </c>
      <c r="N9" s="17">
        <v>0.231686771615778</v>
      </c>
      <c r="O9" s="17">
        <v>0.182603036825283</v>
      </c>
      <c r="P9" s="17">
        <v>0.244811260515159</v>
      </c>
      <c r="Q9" s="17">
        <v>0.16193332597725499</v>
      </c>
      <c r="R9" s="17">
        <v>0.20591111481435001</v>
      </c>
      <c r="S9" s="17"/>
      <c r="T9" s="17">
        <v>0.29576518796429602</v>
      </c>
      <c r="U9" s="17">
        <v>0.14762270033226499</v>
      </c>
      <c r="V9" s="17"/>
      <c r="W9" s="17">
        <v>0.19741288673229601</v>
      </c>
      <c r="X9" s="17">
        <v>0.25474479126613497</v>
      </c>
      <c r="Y9" s="17"/>
      <c r="Z9" s="17">
        <v>0.205185813779617</v>
      </c>
      <c r="AA9" s="17">
        <v>0.20804793717330999</v>
      </c>
      <c r="AB9" s="17"/>
      <c r="AC9" s="17">
        <v>0.22345273293697099</v>
      </c>
      <c r="AD9" s="17">
        <v>0.16466961210310399</v>
      </c>
      <c r="AE9" s="17">
        <v>0</v>
      </c>
      <c r="AF9" s="17"/>
      <c r="AG9" s="17">
        <v>0.29032163787978199</v>
      </c>
      <c r="AH9" s="17">
        <v>0.13014472020307899</v>
      </c>
      <c r="AI9" s="17"/>
      <c r="AJ9" s="17">
        <v>0.37337924513187998</v>
      </c>
      <c r="AK9" s="17">
        <v>0.127156623511094</v>
      </c>
      <c r="AL9" s="17"/>
      <c r="AM9" s="17">
        <v>0.18039795371683001</v>
      </c>
      <c r="AN9" s="17">
        <v>0.16692165965540401</v>
      </c>
      <c r="AO9" s="17">
        <v>0.39363824197854402</v>
      </c>
      <c r="AP9" s="17"/>
      <c r="AQ9" s="17">
        <v>0.119475070444393</v>
      </c>
      <c r="AR9" s="17">
        <v>0.25995922594519599</v>
      </c>
      <c r="AS9" s="17">
        <v>0.34515972267105099</v>
      </c>
      <c r="AT9" s="17">
        <v>0.43978827393962999</v>
      </c>
      <c r="AU9" s="17">
        <v>0.14697670449908601</v>
      </c>
      <c r="AV9" s="17"/>
      <c r="AW9" s="17">
        <v>0.27325344042498201</v>
      </c>
      <c r="AX9" s="17">
        <v>0.20897823510753499</v>
      </c>
      <c r="AY9" s="17">
        <v>0.154944049260962</v>
      </c>
      <c r="AZ9" s="17">
        <v>0.210500125030369</v>
      </c>
      <c r="BA9" s="17">
        <v>0.169208605987303</v>
      </c>
      <c r="BB9" s="17"/>
      <c r="BC9" s="17">
        <v>0.29872551352753801</v>
      </c>
      <c r="BD9" s="17">
        <v>0.17568916820684199</v>
      </c>
      <c r="BE9" s="17">
        <v>0.134102763753563</v>
      </c>
      <c r="BF9" s="17"/>
      <c r="BG9" s="17">
        <v>0.22410314956954899</v>
      </c>
      <c r="BH9" s="17">
        <v>0.164800389506675</v>
      </c>
      <c r="BI9" s="17">
        <v>0.164667421364001</v>
      </c>
    </row>
    <row r="10" spans="2:61" x14ac:dyDescent="0.3">
      <c r="B10" s="18" t="s">
        <v>334</v>
      </c>
      <c r="C10" s="17">
        <v>0.37273250675847902</v>
      </c>
      <c r="D10" s="17">
        <v>0.42028714392924199</v>
      </c>
      <c r="E10" s="17">
        <v>0.33555763456779703</v>
      </c>
      <c r="F10" s="17"/>
      <c r="G10" s="17">
        <v>0.38991783577635197</v>
      </c>
      <c r="H10" s="17">
        <v>0.36024985410247401</v>
      </c>
      <c r="I10" s="17"/>
      <c r="J10" s="17">
        <v>0.37331685732460301</v>
      </c>
      <c r="K10" s="17">
        <v>0.36714022277078301</v>
      </c>
      <c r="L10" s="17">
        <v>0.46294956834276102</v>
      </c>
      <c r="M10" s="17">
        <v>0.35234872627172498</v>
      </c>
      <c r="N10" s="17">
        <v>0.35116196228990998</v>
      </c>
      <c r="O10" s="17">
        <v>0.35096094126446897</v>
      </c>
      <c r="P10" s="17">
        <v>0.33325598441454501</v>
      </c>
      <c r="Q10" s="17">
        <v>0.51795695302230305</v>
      </c>
      <c r="R10" s="17">
        <v>0.32718668801313999</v>
      </c>
      <c r="S10" s="17"/>
      <c r="T10" s="17">
        <v>0.41816800010722799</v>
      </c>
      <c r="U10" s="17">
        <v>0.342967688503659</v>
      </c>
      <c r="V10" s="17"/>
      <c r="W10" s="17">
        <v>0.359023382442404</v>
      </c>
      <c r="X10" s="17">
        <v>0.44787710871535602</v>
      </c>
      <c r="Y10" s="17"/>
      <c r="Z10" s="17">
        <v>0.38067511199542697</v>
      </c>
      <c r="AA10" s="17">
        <v>0.36443671755461599</v>
      </c>
      <c r="AB10" s="17"/>
      <c r="AC10" s="17">
        <v>0.36386977130682102</v>
      </c>
      <c r="AD10" s="17">
        <v>0.39416951120450899</v>
      </c>
      <c r="AE10" s="17">
        <v>0</v>
      </c>
      <c r="AF10" s="17"/>
      <c r="AG10" s="17">
        <v>0.37143480571598803</v>
      </c>
      <c r="AH10" s="17">
        <v>0.38113868827395397</v>
      </c>
      <c r="AI10" s="17"/>
      <c r="AJ10" s="17">
        <v>0.386061789176607</v>
      </c>
      <c r="AK10" s="17">
        <v>0.371197393249592</v>
      </c>
      <c r="AL10" s="17"/>
      <c r="AM10" s="17">
        <v>0.381418504840769</v>
      </c>
      <c r="AN10" s="17">
        <v>0.36772791101755797</v>
      </c>
      <c r="AO10" s="17">
        <v>0.37340123469847503</v>
      </c>
      <c r="AP10" s="17"/>
      <c r="AQ10" s="17">
        <v>0.37795632615924601</v>
      </c>
      <c r="AR10" s="17">
        <v>0.39389707087314202</v>
      </c>
      <c r="AS10" s="17">
        <v>0.398829082911626</v>
      </c>
      <c r="AT10" s="17">
        <v>0.36632545330362898</v>
      </c>
      <c r="AU10" s="17">
        <v>0.251950851653995</v>
      </c>
      <c r="AV10" s="17"/>
      <c r="AW10" s="17">
        <v>0.436807124599148</v>
      </c>
      <c r="AX10" s="17">
        <v>0.40341257073904802</v>
      </c>
      <c r="AY10" s="17">
        <v>0.36083167856047199</v>
      </c>
      <c r="AZ10" s="17">
        <v>0.26848599994737798</v>
      </c>
      <c r="BA10" s="17">
        <v>0.32552606527336297</v>
      </c>
      <c r="BB10" s="17"/>
      <c r="BC10" s="17">
        <v>0.38800850808387499</v>
      </c>
      <c r="BD10" s="17">
        <v>0.39282973490763101</v>
      </c>
      <c r="BE10" s="17">
        <v>0.25216417428098098</v>
      </c>
      <c r="BF10" s="17"/>
      <c r="BG10" s="17">
        <v>0.39460183441312002</v>
      </c>
      <c r="BH10" s="17">
        <v>0.35167996232272403</v>
      </c>
      <c r="BI10" s="17">
        <v>0.31021113344351298</v>
      </c>
    </row>
    <row r="11" spans="2:61" ht="28.8" x14ac:dyDescent="0.3">
      <c r="B11" s="18" t="s">
        <v>335</v>
      </c>
      <c r="C11" s="17">
        <v>0.23058972686918899</v>
      </c>
      <c r="D11" s="17">
        <v>0.21421543428725701</v>
      </c>
      <c r="E11" s="17">
        <v>0.244477288706891</v>
      </c>
      <c r="F11" s="17"/>
      <c r="G11" s="17">
        <v>0.19754573209856499</v>
      </c>
      <c r="H11" s="17">
        <v>0.25906064247919303</v>
      </c>
      <c r="I11" s="17"/>
      <c r="J11" s="17">
        <v>0.19474428214741099</v>
      </c>
      <c r="K11" s="17">
        <v>0.24201693703990401</v>
      </c>
      <c r="L11" s="17">
        <v>0.221500718759465</v>
      </c>
      <c r="M11" s="17">
        <v>0.22998956239040899</v>
      </c>
      <c r="N11" s="17">
        <v>0.251205588332229</v>
      </c>
      <c r="O11" s="17">
        <v>0.27326408743474201</v>
      </c>
      <c r="P11" s="17">
        <v>0.20299471197381</v>
      </c>
      <c r="Q11" s="17">
        <v>0.196502490356806</v>
      </c>
      <c r="R11" s="17">
        <v>0.24000588347249899</v>
      </c>
      <c r="S11" s="17"/>
      <c r="T11" s="17">
        <v>0.16388432880484399</v>
      </c>
      <c r="U11" s="17">
        <v>0.2742884721378</v>
      </c>
      <c r="V11" s="17"/>
      <c r="W11" s="17">
        <v>0.235980247499402</v>
      </c>
      <c r="X11" s="17">
        <v>0.20104235989238201</v>
      </c>
      <c r="Y11" s="17"/>
      <c r="Z11" s="17">
        <v>0.241932498542198</v>
      </c>
      <c r="AA11" s="17">
        <v>0.214147164426821</v>
      </c>
      <c r="AB11" s="17"/>
      <c r="AC11" s="17">
        <v>0.23945301019645701</v>
      </c>
      <c r="AD11" s="17">
        <v>0.20915139723276399</v>
      </c>
      <c r="AE11" s="17">
        <v>0</v>
      </c>
      <c r="AF11" s="17"/>
      <c r="AG11" s="17">
        <v>0.20639618183105299</v>
      </c>
      <c r="AH11" s="17">
        <v>0.24524009419817</v>
      </c>
      <c r="AI11" s="17"/>
      <c r="AJ11" s="17">
        <v>0.18032923477103999</v>
      </c>
      <c r="AK11" s="17">
        <v>0.24578401370502301</v>
      </c>
      <c r="AL11" s="17"/>
      <c r="AM11" s="17">
        <v>0.24242709346815899</v>
      </c>
      <c r="AN11" s="17">
        <v>0.17383269417453101</v>
      </c>
      <c r="AO11" s="17">
        <v>0.135223314994069</v>
      </c>
      <c r="AP11" s="17"/>
      <c r="AQ11" s="17">
        <v>0.25406804930522198</v>
      </c>
      <c r="AR11" s="17">
        <v>0.150848251158853</v>
      </c>
      <c r="AS11" s="17">
        <v>0.202016861160559</v>
      </c>
      <c r="AT11" s="17">
        <v>0.129829115329891</v>
      </c>
      <c r="AU11" s="17">
        <v>0.301871733947286</v>
      </c>
      <c r="AV11" s="17"/>
      <c r="AW11" s="17">
        <v>0.16479052609290801</v>
      </c>
      <c r="AX11" s="17">
        <v>0.221449073298395</v>
      </c>
      <c r="AY11" s="17">
        <v>0.28037210745575197</v>
      </c>
      <c r="AZ11" s="17">
        <v>0.25549054547954098</v>
      </c>
      <c r="BA11" s="17">
        <v>0.241184296830076</v>
      </c>
      <c r="BB11" s="17"/>
      <c r="BC11" s="17">
        <v>0.170959099886904</v>
      </c>
      <c r="BD11" s="17">
        <v>0.24457323697969799</v>
      </c>
      <c r="BE11" s="17">
        <v>0.29666736912513803</v>
      </c>
      <c r="BF11" s="17"/>
      <c r="BG11" s="17">
        <v>0.222499242090614</v>
      </c>
      <c r="BH11" s="17">
        <v>0.26251149759996301</v>
      </c>
      <c r="BI11" s="17">
        <v>0.242138851236847</v>
      </c>
    </row>
    <row r="12" spans="2:61" x14ac:dyDescent="0.3">
      <c r="B12" s="18" t="s">
        <v>336</v>
      </c>
      <c r="C12" s="17">
        <v>0.122552156853126</v>
      </c>
      <c r="D12" s="17">
        <v>8.5413515567061393E-2</v>
      </c>
      <c r="E12" s="17">
        <v>0.15283756613375499</v>
      </c>
      <c r="F12" s="17"/>
      <c r="G12" s="17">
        <v>0.104455376910526</v>
      </c>
      <c r="H12" s="17">
        <v>0.13662162293418001</v>
      </c>
      <c r="I12" s="17"/>
      <c r="J12" s="17">
        <v>6.2670191209477699E-2</v>
      </c>
      <c r="K12" s="17">
        <v>0.140564656807566</v>
      </c>
      <c r="L12" s="17">
        <v>9.4460524868757903E-2</v>
      </c>
      <c r="M12" s="17">
        <v>0.16435956247981801</v>
      </c>
      <c r="N12" s="17">
        <v>0.103186785070587</v>
      </c>
      <c r="O12" s="17">
        <v>0.14532107986936699</v>
      </c>
      <c r="P12" s="17">
        <v>0.143910815051779</v>
      </c>
      <c r="Q12" s="17">
        <v>8.4200439921237394E-2</v>
      </c>
      <c r="R12" s="17">
        <v>0.14365156019150499</v>
      </c>
      <c r="S12" s="17"/>
      <c r="T12" s="17">
        <v>7.9193040051647207E-2</v>
      </c>
      <c r="U12" s="17">
        <v>0.150956739617959</v>
      </c>
      <c r="V12" s="17"/>
      <c r="W12" s="17">
        <v>0.132130719865614</v>
      </c>
      <c r="X12" s="17">
        <v>7.0048635235176807E-2</v>
      </c>
      <c r="Y12" s="17"/>
      <c r="Z12" s="17">
        <v>0.110893572682117</v>
      </c>
      <c r="AA12" s="17">
        <v>0.13722757099692501</v>
      </c>
      <c r="AB12" s="17"/>
      <c r="AC12" s="17">
        <v>0.11109063338959201</v>
      </c>
      <c r="AD12" s="17">
        <v>0.15027505694263299</v>
      </c>
      <c r="AE12" s="17">
        <v>0</v>
      </c>
      <c r="AF12" s="17"/>
      <c r="AG12" s="17">
        <v>7.59178327666645E-2</v>
      </c>
      <c r="AH12" s="17">
        <v>0.16275627591424</v>
      </c>
      <c r="AI12" s="17"/>
      <c r="AJ12" s="17">
        <v>3.8704736398842698E-2</v>
      </c>
      <c r="AK12" s="17">
        <v>0.16432464408889699</v>
      </c>
      <c r="AL12" s="17"/>
      <c r="AM12" s="17">
        <v>0.13204026982125899</v>
      </c>
      <c r="AN12" s="17">
        <v>0.12936860282233101</v>
      </c>
      <c r="AO12" s="17">
        <v>6.0920707752616897E-2</v>
      </c>
      <c r="AP12" s="17"/>
      <c r="AQ12" s="17">
        <v>0.16656884118336701</v>
      </c>
      <c r="AR12" s="17">
        <v>0.13323388683707399</v>
      </c>
      <c r="AS12" s="17">
        <v>3.8194325145583297E-2</v>
      </c>
      <c r="AT12" s="17">
        <v>3.5956015275205901E-2</v>
      </c>
      <c r="AU12" s="17">
        <v>0.13262539850778299</v>
      </c>
      <c r="AV12" s="17"/>
      <c r="AW12" s="17">
        <v>8.7212187862851606E-2</v>
      </c>
      <c r="AX12" s="17">
        <v>0.10301204376392301</v>
      </c>
      <c r="AY12" s="17">
        <v>0.13082069645231501</v>
      </c>
      <c r="AZ12" s="17">
        <v>0.164526255707795</v>
      </c>
      <c r="BA12" s="17">
        <v>0.185446264475017</v>
      </c>
      <c r="BB12" s="17"/>
      <c r="BC12" s="17">
        <v>0.108403264254752</v>
      </c>
      <c r="BD12" s="17">
        <v>0.119207942632992</v>
      </c>
      <c r="BE12" s="17">
        <v>0.20782932425897199</v>
      </c>
      <c r="BF12" s="17"/>
      <c r="BG12" s="17">
        <v>0.103358332372482</v>
      </c>
      <c r="BH12" s="17">
        <v>0.154368508010749</v>
      </c>
      <c r="BI12" s="17">
        <v>0.173449361319575</v>
      </c>
    </row>
    <row r="13" spans="2:61" x14ac:dyDescent="0.3">
      <c r="B13" s="18" t="s">
        <v>337</v>
      </c>
      <c r="C13" s="17">
        <v>4.4080189202814E-2</v>
      </c>
      <c r="D13" s="17">
        <v>2.3129661822653701E-2</v>
      </c>
      <c r="E13" s="17">
        <v>6.1088800718047502E-2</v>
      </c>
      <c r="F13" s="17"/>
      <c r="G13" s="17">
        <v>2.3534249210335801E-2</v>
      </c>
      <c r="H13" s="17">
        <v>5.6536954902773003E-2</v>
      </c>
      <c r="I13" s="17"/>
      <c r="J13" s="17">
        <v>7.8830244952518506E-3</v>
      </c>
      <c r="K13" s="17">
        <v>5.06362184744652E-2</v>
      </c>
      <c r="L13" s="17">
        <v>3.8638988245574102E-2</v>
      </c>
      <c r="M13" s="17">
        <v>7.6368486956761003E-2</v>
      </c>
      <c r="N13" s="17">
        <v>2.55648196246431E-2</v>
      </c>
      <c r="O13" s="17">
        <v>3.0317891432548798E-2</v>
      </c>
      <c r="P13" s="17">
        <v>6.7312530673717605E-2</v>
      </c>
      <c r="Q13" s="17">
        <v>3.9406790722397902E-2</v>
      </c>
      <c r="R13" s="17">
        <v>6.1202946943869602E-2</v>
      </c>
      <c r="S13" s="17"/>
      <c r="T13" s="17">
        <v>2.7654316216031E-2</v>
      </c>
      <c r="U13" s="17">
        <v>5.4840788199189201E-2</v>
      </c>
      <c r="V13" s="17"/>
      <c r="W13" s="17">
        <v>5.1169924545668002E-2</v>
      </c>
      <c r="X13" s="17">
        <v>5.2188200857761604E-3</v>
      </c>
      <c r="Y13" s="17"/>
      <c r="Z13" s="17">
        <v>3.8627088483790803E-2</v>
      </c>
      <c r="AA13" s="17">
        <v>5.0515197775491898E-2</v>
      </c>
      <c r="AB13" s="17"/>
      <c r="AC13" s="17">
        <v>4.6167146465999398E-2</v>
      </c>
      <c r="AD13" s="17">
        <v>3.9032299375389497E-2</v>
      </c>
      <c r="AE13" s="17">
        <v>0</v>
      </c>
      <c r="AF13" s="17"/>
      <c r="AG13" s="17">
        <v>4.3760817431055803E-2</v>
      </c>
      <c r="AH13" s="17">
        <v>4.6095355693027099E-2</v>
      </c>
      <c r="AI13" s="17"/>
      <c r="AJ13" s="17">
        <v>1.1173645181976199E-2</v>
      </c>
      <c r="AK13" s="17">
        <v>6.0819736403075302E-2</v>
      </c>
      <c r="AL13" s="17"/>
      <c r="AM13" s="17">
        <v>4.58347115392993E-2</v>
      </c>
      <c r="AN13" s="17">
        <v>0.104499970988956</v>
      </c>
      <c r="AO13" s="17">
        <v>1.668525880861E-2</v>
      </c>
      <c r="AP13" s="17"/>
      <c r="AQ13" s="17">
        <v>6.0722340959286303E-2</v>
      </c>
      <c r="AR13" s="17">
        <v>0</v>
      </c>
      <c r="AS13" s="17">
        <v>6.5409565985358404E-3</v>
      </c>
      <c r="AT13" s="17">
        <v>2.2445513859442E-2</v>
      </c>
      <c r="AU13" s="17">
        <v>7.2179542637511807E-2</v>
      </c>
      <c r="AV13" s="17"/>
      <c r="AW13" s="17">
        <v>1.29036880515189E-2</v>
      </c>
      <c r="AX13" s="17">
        <v>4.51631190008768E-2</v>
      </c>
      <c r="AY13" s="17">
        <v>4.5651367592563899E-2</v>
      </c>
      <c r="AZ13" s="17">
        <v>8.3428940955544401E-2</v>
      </c>
      <c r="BA13" s="17">
        <v>2.9564597399018899E-2</v>
      </c>
      <c r="BB13" s="17"/>
      <c r="BC13" s="17">
        <v>2.5060495424311099E-2</v>
      </c>
      <c r="BD13" s="17">
        <v>5.4470770235170697E-2</v>
      </c>
      <c r="BE13" s="17">
        <v>2.1041130608550101E-2</v>
      </c>
      <c r="BF13" s="17"/>
      <c r="BG13" s="17">
        <v>3.7857237794454497E-2</v>
      </c>
      <c r="BH13" s="17">
        <v>8.7104600887161696E-3</v>
      </c>
      <c r="BI13" s="17">
        <v>7.8886688537422894E-2</v>
      </c>
    </row>
    <row r="14" spans="2:61" x14ac:dyDescent="0.3">
      <c r="B14" s="18" t="s">
        <v>85</v>
      </c>
      <c r="C14" s="19">
        <v>2.3786869597901598E-2</v>
      </c>
      <c r="D14" s="19">
        <v>6.7573914193825102E-3</v>
      </c>
      <c r="E14" s="19">
        <v>3.7575708827797101E-2</v>
      </c>
      <c r="F14" s="19"/>
      <c r="G14" s="19">
        <v>1.64078734373116E-2</v>
      </c>
      <c r="H14" s="19">
        <v>2.9942927964752199E-2</v>
      </c>
      <c r="I14" s="19"/>
      <c r="J14" s="19">
        <v>9.5378677557953206E-3</v>
      </c>
      <c r="K14" s="19">
        <v>4.0822771080493502E-2</v>
      </c>
      <c r="L14" s="19">
        <v>4.5422953006561101E-2</v>
      </c>
      <c r="M14" s="19">
        <v>1.51413586278334E-2</v>
      </c>
      <c r="N14" s="19">
        <v>3.7194073066851997E-2</v>
      </c>
      <c r="O14" s="19">
        <v>1.7532963173590599E-2</v>
      </c>
      <c r="P14" s="19">
        <v>7.7146973709887497E-3</v>
      </c>
      <c r="Q14" s="19">
        <v>0</v>
      </c>
      <c r="R14" s="19">
        <v>2.2041806564635499E-2</v>
      </c>
      <c r="S14" s="19"/>
      <c r="T14" s="19">
        <v>1.53351268559529E-2</v>
      </c>
      <c r="U14" s="19">
        <v>2.93236112091276E-2</v>
      </c>
      <c r="V14" s="19"/>
      <c r="W14" s="19">
        <v>2.42828389146157E-2</v>
      </c>
      <c r="X14" s="19">
        <v>2.10682848051735E-2</v>
      </c>
      <c r="Y14" s="19"/>
      <c r="Z14" s="19">
        <v>2.2685914516849499E-2</v>
      </c>
      <c r="AA14" s="19">
        <v>2.56254120728364E-2</v>
      </c>
      <c r="AB14" s="19"/>
      <c r="AC14" s="19">
        <v>1.5966705704158798E-2</v>
      </c>
      <c r="AD14" s="19">
        <v>4.2702123141600802E-2</v>
      </c>
      <c r="AE14" s="19">
        <v>0</v>
      </c>
      <c r="AF14" s="19"/>
      <c r="AG14" s="19">
        <v>1.21687243754563E-2</v>
      </c>
      <c r="AH14" s="19">
        <v>3.4624865717530297E-2</v>
      </c>
      <c r="AI14" s="19"/>
      <c r="AJ14" s="19">
        <v>1.0351349339653501E-2</v>
      </c>
      <c r="AK14" s="19">
        <v>3.07175890423191E-2</v>
      </c>
      <c r="AL14" s="19"/>
      <c r="AM14" s="19">
        <v>1.7881466613683901E-2</v>
      </c>
      <c r="AN14" s="19">
        <v>5.76491613412198E-2</v>
      </c>
      <c r="AO14" s="19">
        <v>2.01312417676855E-2</v>
      </c>
      <c r="AP14" s="19"/>
      <c r="AQ14" s="19">
        <v>2.12093719484861E-2</v>
      </c>
      <c r="AR14" s="19">
        <v>6.20615651857351E-2</v>
      </c>
      <c r="AS14" s="19">
        <v>9.2590515126442195E-3</v>
      </c>
      <c r="AT14" s="19">
        <v>5.6556282922023502E-3</v>
      </c>
      <c r="AU14" s="19">
        <v>9.4395768754338596E-2</v>
      </c>
      <c r="AV14" s="19"/>
      <c r="AW14" s="19">
        <v>2.5033032968591901E-2</v>
      </c>
      <c r="AX14" s="19">
        <v>1.79849580902222E-2</v>
      </c>
      <c r="AY14" s="19">
        <v>2.7380100677935199E-2</v>
      </c>
      <c r="AZ14" s="19">
        <v>1.75681328793728E-2</v>
      </c>
      <c r="BA14" s="19">
        <v>4.9070170035223397E-2</v>
      </c>
      <c r="BB14" s="19"/>
      <c r="BC14" s="19">
        <v>8.8431188226197298E-3</v>
      </c>
      <c r="BD14" s="19">
        <v>1.32291470376665E-2</v>
      </c>
      <c r="BE14" s="19">
        <v>8.8195237972796506E-2</v>
      </c>
      <c r="BF14" s="19"/>
      <c r="BG14" s="19">
        <v>1.75802037597802E-2</v>
      </c>
      <c r="BH14" s="19">
        <v>5.7929182471172402E-2</v>
      </c>
      <c r="BI14" s="19">
        <v>3.06465440986406E-2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I19"/>
  <sheetViews>
    <sheetView showGridLines="0" workbookViewId="0">
      <pane xSplit="2" topLeftCell="C1" activePane="topRight" state="frozen"/>
      <selection pane="topRight" activeCell="B19" sqref="B19"/>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0.22662982419017799</v>
      </c>
      <c r="D9" s="17">
        <v>0.26650160643105902</v>
      </c>
      <c r="E9" s="17">
        <v>0.195200702286767</v>
      </c>
      <c r="F9" s="17"/>
      <c r="G9" s="17">
        <v>0.29262064378498198</v>
      </c>
      <c r="H9" s="17">
        <v>0.173279211142669</v>
      </c>
      <c r="I9" s="17"/>
      <c r="J9" s="17">
        <v>0.37356515096201198</v>
      </c>
      <c r="K9" s="17">
        <v>0.15431631382942301</v>
      </c>
      <c r="L9" s="17">
        <v>0.17699079222971201</v>
      </c>
      <c r="M9" s="17">
        <v>0.157846384211909</v>
      </c>
      <c r="N9" s="17">
        <v>0.27476875181117699</v>
      </c>
      <c r="O9" s="17">
        <v>0.20931506848877501</v>
      </c>
      <c r="P9" s="17">
        <v>0.23223804153516001</v>
      </c>
      <c r="Q9" s="17">
        <v>0.243794780054329</v>
      </c>
      <c r="R9" s="17">
        <v>0.234607913065004</v>
      </c>
      <c r="S9" s="17"/>
      <c r="T9" s="17">
        <v>0.31450200959464703</v>
      </c>
      <c r="U9" s="17">
        <v>0.16906470416072999</v>
      </c>
      <c r="V9" s="17"/>
      <c r="W9" s="17">
        <v>0.20719256120488</v>
      </c>
      <c r="X9" s="17">
        <v>0.33317239806184201</v>
      </c>
      <c r="Y9" s="17"/>
      <c r="Z9" s="17">
        <v>0.236329799794714</v>
      </c>
      <c r="AA9" s="17">
        <v>0.212739459818339</v>
      </c>
      <c r="AB9" s="17"/>
      <c r="AC9" s="17">
        <v>0.239900556224802</v>
      </c>
      <c r="AD9" s="17">
        <v>0.194530847166658</v>
      </c>
      <c r="AE9" s="17">
        <v>0</v>
      </c>
      <c r="AF9" s="17"/>
      <c r="AG9" s="17">
        <v>0.306307406165298</v>
      </c>
      <c r="AH9" s="17">
        <v>0.154897320727792</v>
      </c>
      <c r="AI9" s="17"/>
      <c r="AJ9" s="17">
        <v>0.38107443874979902</v>
      </c>
      <c r="AK9" s="17">
        <v>0.15403248866961999</v>
      </c>
      <c r="AL9" s="17"/>
      <c r="AM9" s="17">
        <v>0.20072400742655899</v>
      </c>
      <c r="AN9" s="17">
        <v>0.246310046460788</v>
      </c>
      <c r="AO9" s="17">
        <v>0.43124579163194598</v>
      </c>
      <c r="AP9" s="17"/>
      <c r="AQ9" s="17">
        <v>0.14425195309693201</v>
      </c>
      <c r="AR9" s="17">
        <v>0.35953025548857598</v>
      </c>
      <c r="AS9" s="17">
        <v>0.35387820128004999</v>
      </c>
      <c r="AT9" s="17">
        <v>0.45600415972389302</v>
      </c>
      <c r="AU9" s="17">
        <v>0.13492896613906299</v>
      </c>
      <c r="AV9" s="17"/>
      <c r="AW9" s="17">
        <v>0.266713517530282</v>
      </c>
      <c r="AX9" s="17">
        <v>0.24262608387803999</v>
      </c>
      <c r="AY9" s="17">
        <v>0.19325029481860201</v>
      </c>
      <c r="AZ9" s="17">
        <v>0.213823472690546</v>
      </c>
      <c r="BA9" s="17">
        <v>0.17780230657759699</v>
      </c>
      <c r="BB9" s="17"/>
      <c r="BC9" s="17">
        <v>0.30020866449521699</v>
      </c>
      <c r="BD9" s="17">
        <v>0.20629321377454399</v>
      </c>
      <c r="BE9" s="17">
        <v>0.17789032282560899</v>
      </c>
      <c r="BF9" s="17"/>
      <c r="BG9" s="17">
        <v>0.238467596153147</v>
      </c>
      <c r="BH9" s="17">
        <v>0.21880756376955199</v>
      </c>
      <c r="BI9" s="17">
        <v>0.19143207710023899</v>
      </c>
    </row>
    <row r="10" spans="2:61" x14ac:dyDescent="0.3">
      <c r="B10" s="18" t="s">
        <v>334</v>
      </c>
      <c r="C10" s="17">
        <v>0.39936943669221697</v>
      </c>
      <c r="D10" s="17">
        <v>0.43969137600121899</v>
      </c>
      <c r="E10" s="17">
        <v>0.36658637307726599</v>
      </c>
      <c r="F10" s="17"/>
      <c r="G10" s="17">
        <v>0.39052524344797301</v>
      </c>
      <c r="H10" s="17">
        <v>0.408185366898907</v>
      </c>
      <c r="I10" s="17"/>
      <c r="J10" s="17">
        <v>0.41386167309333499</v>
      </c>
      <c r="K10" s="17">
        <v>0.445644647489291</v>
      </c>
      <c r="L10" s="17">
        <v>0.470688660172082</v>
      </c>
      <c r="M10" s="17">
        <v>0.35033375517933002</v>
      </c>
      <c r="N10" s="17">
        <v>0.37036760882456099</v>
      </c>
      <c r="O10" s="17">
        <v>0.364355936724165</v>
      </c>
      <c r="P10" s="17">
        <v>0.41336422778436099</v>
      </c>
      <c r="Q10" s="17">
        <v>0.39550362121229599</v>
      </c>
      <c r="R10" s="17">
        <v>0.35492480704012502</v>
      </c>
      <c r="S10" s="17"/>
      <c r="T10" s="17">
        <v>0.38957165052144299</v>
      </c>
      <c r="U10" s="17">
        <v>0.40578797214057699</v>
      </c>
      <c r="V10" s="17"/>
      <c r="W10" s="17">
        <v>0.40067065824190301</v>
      </c>
      <c r="X10" s="17">
        <v>0.39223697708688798</v>
      </c>
      <c r="Y10" s="17"/>
      <c r="Z10" s="17">
        <v>0.41282835033510301</v>
      </c>
      <c r="AA10" s="17">
        <v>0.37941021200140301</v>
      </c>
      <c r="AB10" s="17"/>
      <c r="AC10" s="17">
        <v>0.40209448945446902</v>
      </c>
      <c r="AD10" s="17">
        <v>0.39277813443585402</v>
      </c>
      <c r="AE10" s="17">
        <v>0</v>
      </c>
      <c r="AF10" s="17"/>
      <c r="AG10" s="17">
        <v>0.39370377719892302</v>
      </c>
      <c r="AH10" s="17">
        <v>0.40870761281863799</v>
      </c>
      <c r="AI10" s="17"/>
      <c r="AJ10" s="17">
        <v>0.38239344891495503</v>
      </c>
      <c r="AK10" s="17">
        <v>0.40811963606889001</v>
      </c>
      <c r="AL10" s="17"/>
      <c r="AM10" s="17">
        <v>0.41844912111023402</v>
      </c>
      <c r="AN10" s="17">
        <v>0.23558275385616601</v>
      </c>
      <c r="AO10" s="17">
        <v>0.32830243621122002</v>
      </c>
      <c r="AP10" s="17"/>
      <c r="AQ10" s="17">
        <v>0.42399253753671101</v>
      </c>
      <c r="AR10" s="17">
        <v>0.33214067835521399</v>
      </c>
      <c r="AS10" s="17">
        <v>0.40615828062543002</v>
      </c>
      <c r="AT10" s="17">
        <v>0.32697735915069198</v>
      </c>
      <c r="AU10" s="17">
        <v>0.31173745601431702</v>
      </c>
      <c r="AV10" s="17"/>
      <c r="AW10" s="17">
        <v>0.50265797647536603</v>
      </c>
      <c r="AX10" s="17">
        <v>0.414078559477212</v>
      </c>
      <c r="AY10" s="17">
        <v>0.36840900658824999</v>
      </c>
      <c r="AZ10" s="17">
        <v>0.316111012443757</v>
      </c>
      <c r="BA10" s="17">
        <v>0.34356562705447802</v>
      </c>
      <c r="BB10" s="17"/>
      <c r="BC10" s="17">
        <v>0.409229000089884</v>
      </c>
      <c r="BD10" s="17">
        <v>0.42918201568435399</v>
      </c>
      <c r="BE10" s="17">
        <v>0.30337822458852198</v>
      </c>
      <c r="BF10" s="17"/>
      <c r="BG10" s="17">
        <v>0.424787215328229</v>
      </c>
      <c r="BH10" s="17">
        <v>0.39428957614111199</v>
      </c>
      <c r="BI10" s="17">
        <v>0.31580107392314299</v>
      </c>
    </row>
    <row r="11" spans="2:61" ht="28.8" x14ac:dyDescent="0.3">
      <c r="B11" s="18" t="s">
        <v>335</v>
      </c>
      <c r="C11" s="17">
        <v>0.24116734880857801</v>
      </c>
      <c r="D11" s="17">
        <v>0.19889854375013999</v>
      </c>
      <c r="E11" s="17">
        <v>0.27442965729641999</v>
      </c>
      <c r="F11" s="17"/>
      <c r="G11" s="17">
        <v>0.22429713686341901</v>
      </c>
      <c r="H11" s="17">
        <v>0.25329634465587902</v>
      </c>
      <c r="I11" s="17"/>
      <c r="J11" s="17">
        <v>0.14802079316403699</v>
      </c>
      <c r="K11" s="17">
        <v>0.269876670776592</v>
      </c>
      <c r="L11" s="17">
        <v>0.24292420814246901</v>
      </c>
      <c r="M11" s="17">
        <v>0.33672608516025199</v>
      </c>
      <c r="N11" s="17">
        <v>0.224560892744916</v>
      </c>
      <c r="O11" s="17">
        <v>0.25251656972300901</v>
      </c>
      <c r="P11" s="17">
        <v>0.22205551280608901</v>
      </c>
      <c r="Q11" s="17">
        <v>0.25006083553076303</v>
      </c>
      <c r="R11" s="17">
        <v>0.23058502316846799</v>
      </c>
      <c r="S11" s="17"/>
      <c r="T11" s="17">
        <v>0.195214192772631</v>
      </c>
      <c r="U11" s="17">
        <v>0.27127128819241297</v>
      </c>
      <c r="V11" s="17"/>
      <c r="W11" s="17">
        <v>0.25511691346245802</v>
      </c>
      <c r="X11" s="17">
        <v>0.16470480756818701</v>
      </c>
      <c r="Y11" s="17"/>
      <c r="Z11" s="17">
        <v>0.226401735280578</v>
      </c>
      <c r="AA11" s="17">
        <v>0.26344172314330999</v>
      </c>
      <c r="AB11" s="17"/>
      <c r="AC11" s="17">
        <v>0.23149276677692701</v>
      </c>
      <c r="AD11" s="17">
        <v>0.264568031267986</v>
      </c>
      <c r="AE11" s="17">
        <v>0</v>
      </c>
      <c r="AF11" s="17"/>
      <c r="AG11" s="17">
        <v>0.18500689008315299</v>
      </c>
      <c r="AH11" s="17">
        <v>0.28819922951391802</v>
      </c>
      <c r="AI11" s="17"/>
      <c r="AJ11" s="17">
        <v>0.16428479119749001</v>
      </c>
      <c r="AK11" s="17">
        <v>0.27588338971245902</v>
      </c>
      <c r="AL11" s="17"/>
      <c r="AM11" s="17">
        <v>0.24623151329641399</v>
      </c>
      <c r="AN11" s="17">
        <v>0.34255008626758598</v>
      </c>
      <c r="AO11" s="17">
        <v>0.15041570927436199</v>
      </c>
      <c r="AP11" s="17"/>
      <c r="AQ11" s="17">
        <v>0.27235164846694498</v>
      </c>
      <c r="AR11" s="17">
        <v>0.174736362415228</v>
      </c>
      <c r="AS11" s="17">
        <v>0.17287406165364899</v>
      </c>
      <c r="AT11" s="17">
        <v>0.142019485595655</v>
      </c>
      <c r="AU11" s="17">
        <v>0.36009670103370001</v>
      </c>
      <c r="AV11" s="17"/>
      <c r="AW11" s="17">
        <v>0.161725273364654</v>
      </c>
      <c r="AX11" s="17">
        <v>0.21641371790127401</v>
      </c>
      <c r="AY11" s="17">
        <v>0.278031846102197</v>
      </c>
      <c r="AZ11" s="17">
        <v>0.32276148797333098</v>
      </c>
      <c r="BA11" s="17">
        <v>0.27552401569818902</v>
      </c>
      <c r="BB11" s="17"/>
      <c r="BC11" s="17">
        <v>0.203694627220321</v>
      </c>
      <c r="BD11" s="17">
        <v>0.23539283152905699</v>
      </c>
      <c r="BE11" s="17">
        <v>0.267691884716037</v>
      </c>
      <c r="BF11" s="17"/>
      <c r="BG11" s="17">
        <v>0.21894435795388101</v>
      </c>
      <c r="BH11" s="17">
        <v>0.266897175511212</v>
      </c>
      <c r="BI11" s="17">
        <v>0.30484599496618497</v>
      </c>
    </row>
    <row r="12" spans="2:61" x14ac:dyDescent="0.3">
      <c r="B12" s="18" t="s">
        <v>336</v>
      </c>
      <c r="C12" s="17">
        <v>8.9829263825382602E-2</v>
      </c>
      <c r="D12" s="17">
        <v>6.9534611671993901E-2</v>
      </c>
      <c r="E12" s="17">
        <v>0.106448170855096</v>
      </c>
      <c r="F12" s="17"/>
      <c r="G12" s="17">
        <v>6.7804313687348794E-2</v>
      </c>
      <c r="H12" s="17">
        <v>0.108341073119936</v>
      </c>
      <c r="I12" s="17"/>
      <c r="J12" s="17">
        <v>3.2448439756543303E-2</v>
      </c>
      <c r="K12" s="17">
        <v>8.3314698912262106E-2</v>
      </c>
      <c r="L12" s="17">
        <v>7.8602533698404503E-2</v>
      </c>
      <c r="M12" s="17">
        <v>0.107749578431843</v>
      </c>
      <c r="N12" s="17">
        <v>7.0891560528506897E-2</v>
      </c>
      <c r="O12" s="17">
        <v>0.136260621991175</v>
      </c>
      <c r="P12" s="17">
        <v>9.4828603852037396E-2</v>
      </c>
      <c r="Q12" s="17">
        <v>8.5385526931772995E-2</v>
      </c>
      <c r="R12" s="17">
        <v>0.122403857624217</v>
      </c>
      <c r="S12" s="17"/>
      <c r="T12" s="17">
        <v>7.1852240031513206E-2</v>
      </c>
      <c r="U12" s="17">
        <v>0.10160602262229899</v>
      </c>
      <c r="V12" s="17"/>
      <c r="W12" s="17">
        <v>9.4288385014790296E-2</v>
      </c>
      <c r="X12" s="17">
        <v>6.5387229518158105E-2</v>
      </c>
      <c r="Y12" s="17"/>
      <c r="Z12" s="17">
        <v>8.5870743725005902E-2</v>
      </c>
      <c r="AA12" s="17">
        <v>9.6479073702840201E-2</v>
      </c>
      <c r="AB12" s="17"/>
      <c r="AC12" s="17">
        <v>8.1359744507146198E-2</v>
      </c>
      <c r="AD12" s="17">
        <v>0.110315165076874</v>
      </c>
      <c r="AE12" s="17">
        <v>0</v>
      </c>
      <c r="AF12" s="17"/>
      <c r="AG12" s="17">
        <v>7.4371382736716396E-2</v>
      </c>
      <c r="AH12" s="17">
        <v>0.103411031210684</v>
      </c>
      <c r="AI12" s="17"/>
      <c r="AJ12" s="17">
        <v>4.67780033328749E-2</v>
      </c>
      <c r="AK12" s="17">
        <v>0.109716542799444</v>
      </c>
      <c r="AL12" s="17"/>
      <c r="AM12" s="17">
        <v>9.6224224006641906E-2</v>
      </c>
      <c r="AN12" s="17">
        <v>6.5412506510998905E-2</v>
      </c>
      <c r="AO12" s="17">
        <v>4.6584754026790999E-2</v>
      </c>
      <c r="AP12" s="17"/>
      <c r="AQ12" s="17">
        <v>0.11293210674922299</v>
      </c>
      <c r="AR12" s="17">
        <v>5.0855244881161797E-2</v>
      </c>
      <c r="AS12" s="17">
        <v>4.9815340810902803E-2</v>
      </c>
      <c r="AT12" s="17">
        <v>4.51104516623154E-2</v>
      </c>
      <c r="AU12" s="17">
        <v>0.102450142288176</v>
      </c>
      <c r="AV12" s="17"/>
      <c r="AW12" s="17">
        <v>6.5249467611157297E-2</v>
      </c>
      <c r="AX12" s="17">
        <v>8.3862323117231005E-2</v>
      </c>
      <c r="AY12" s="17">
        <v>0.103390518602688</v>
      </c>
      <c r="AZ12" s="17">
        <v>8.3562717555860505E-2</v>
      </c>
      <c r="BA12" s="17">
        <v>0.14791903088070099</v>
      </c>
      <c r="BB12" s="17"/>
      <c r="BC12" s="17">
        <v>7.3014291223516006E-2</v>
      </c>
      <c r="BD12" s="17">
        <v>9.2246325216588695E-2</v>
      </c>
      <c r="BE12" s="17">
        <v>0.11579431404509399</v>
      </c>
      <c r="BF12" s="17"/>
      <c r="BG12" s="17">
        <v>8.1757078495108798E-2</v>
      </c>
      <c r="BH12" s="17">
        <v>6.81816188565917E-2</v>
      </c>
      <c r="BI12" s="17">
        <v>0.12537575596702999</v>
      </c>
    </row>
    <row r="13" spans="2:61" x14ac:dyDescent="0.3">
      <c r="B13" s="18" t="s">
        <v>337</v>
      </c>
      <c r="C13" s="17">
        <v>2.8742759623088199E-2</v>
      </c>
      <c r="D13" s="17">
        <v>1.47357188172587E-2</v>
      </c>
      <c r="E13" s="17">
        <v>4.01121201120768E-2</v>
      </c>
      <c r="F13" s="17"/>
      <c r="G13" s="17">
        <v>1.7647210017097001E-2</v>
      </c>
      <c r="H13" s="17">
        <v>3.6730809881336597E-2</v>
      </c>
      <c r="I13" s="17"/>
      <c r="J13" s="17">
        <v>1.46830507730257E-2</v>
      </c>
      <c r="K13" s="17">
        <v>2.8734258811776301E-2</v>
      </c>
      <c r="L13" s="17">
        <v>1.6164658508103301E-2</v>
      </c>
      <c r="M13" s="17">
        <v>3.8184243478380502E-2</v>
      </c>
      <c r="N13" s="17">
        <v>4.0814149557412797E-2</v>
      </c>
      <c r="O13" s="17">
        <v>2.5034535381917501E-2</v>
      </c>
      <c r="P13" s="17">
        <v>2.9798916651364402E-2</v>
      </c>
      <c r="Q13" s="17">
        <v>2.5255236270839299E-2</v>
      </c>
      <c r="R13" s="17">
        <v>3.91611403792341E-2</v>
      </c>
      <c r="S13" s="17"/>
      <c r="T13" s="17">
        <v>1.9919092541305101E-2</v>
      </c>
      <c r="U13" s="17">
        <v>3.4523149086770497E-2</v>
      </c>
      <c r="V13" s="17"/>
      <c r="W13" s="17">
        <v>3.2202517627944502E-2</v>
      </c>
      <c r="X13" s="17">
        <v>9.7785915151960608E-3</v>
      </c>
      <c r="Y13" s="17"/>
      <c r="Z13" s="17">
        <v>2.4378363733776401E-2</v>
      </c>
      <c r="AA13" s="17">
        <v>3.3434382575878399E-2</v>
      </c>
      <c r="AB13" s="17"/>
      <c r="AC13" s="17">
        <v>3.5001444675190403E-2</v>
      </c>
      <c r="AD13" s="17">
        <v>1.3604379376941001E-2</v>
      </c>
      <c r="AE13" s="17">
        <v>0</v>
      </c>
      <c r="AF13" s="17"/>
      <c r="AG13" s="17">
        <v>3.0493628537220301E-2</v>
      </c>
      <c r="AH13" s="17">
        <v>2.8387810374501301E-2</v>
      </c>
      <c r="AI13" s="17"/>
      <c r="AJ13" s="17">
        <v>1.9328139349289002E-2</v>
      </c>
      <c r="AK13" s="17">
        <v>3.3799681233222599E-2</v>
      </c>
      <c r="AL13" s="17"/>
      <c r="AM13" s="17">
        <v>2.7609772927125801E-2</v>
      </c>
      <c r="AN13" s="17">
        <v>5.2495445563241303E-2</v>
      </c>
      <c r="AO13" s="17">
        <v>2.2218163191262099E-2</v>
      </c>
      <c r="AP13" s="17"/>
      <c r="AQ13" s="17">
        <v>3.5070907798557101E-2</v>
      </c>
      <c r="AR13" s="17">
        <v>0</v>
      </c>
      <c r="AS13" s="17">
        <v>8.0150641173238509E-3</v>
      </c>
      <c r="AT13" s="17">
        <v>2.98885438674453E-2</v>
      </c>
      <c r="AU13" s="17">
        <v>5.1463399917156601E-2</v>
      </c>
      <c r="AV13" s="17"/>
      <c r="AW13" s="17">
        <v>0</v>
      </c>
      <c r="AX13" s="17">
        <v>2.73793236420816E-2</v>
      </c>
      <c r="AY13" s="17">
        <v>2.9114820896461599E-2</v>
      </c>
      <c r="AZ13" s="17">
        <v>5.9046811039407801E-2</v>
      </c>
      <c r="BA13" s="17">
        <v>3.9977109677684398E-2</v>
      </c>
      <c r="BB13" s="17"/>
      <c r="BC13" s="17">
        <v>1.1460926977970701E-2</v>
      </c>
      <c r="BD13" s="17">
        <v>2.9128382682125201E-2</v>
      </c>
      <c r="BE13" s="17">
        <v>6.4623182771256102E-2</v>
      </c>
      <c r="BF13" s="17"/>
      <c r="BG13" s="17">
        <v>2.4763667370616398E-2</v>
      </c>
      <c r="BH13" s="17">
        <v>2.5090993367427102E-2</v>
      </c>
      <c r="BI13" s="17">
        <v>4.3407441099970502E-2</v>
      </c>
    </row>
    <row r="14" spans="2:61" x14ac:dyDescent="0.3">
      <c r="B14" s="18" t="s">
        <v>85</v>
      </c>
      <c r="C14" s="19">
        <v>1.42613668605564E-2</v>
      </c>
      <c r="D14" s="19">
        <v>1.06381433283298E-2</v>
      </c>
      <c r="E14" s="19">
        <v>1.72229763723745E-2</v>
      </c>
      <c r="F14" s="19"/>
      <c r="G14" s="19">
        <v>7.1054521991796302E-3</v>
      </c>
      <c r="H14" s="19">
        <v>2.0167194301272302E-2</v>
      </c>
      <c r="I14" s="19"/>
      <c r="J14" s="19">
        <v>1.7420892251047201E-2</v>
      </c>
      <c r="K14" s="19">
        <v>1.81134101806554E-2</v>
      </c>
      <c r="L14" s="19">
        <v>1.46291472492289E-2</v>
      </c>
      <c r="M14" s="19">
        <v>9.15995353828538E-3</v>
      </c>
      <c r="N14" s="19">
        <v>1.8597036533425999E-2</v>
      </c>
      <c r="O14" s="19">
        <v>1.25172676909587E-2</v>
      </c>
      <c r="P14" s="19">
        <v>7.7146973709887497E-3</v>
      </c>
      <c r="Q14" s="19">
        <v>0</v>
      </c>
      <c r="R14" s="19">
        <v>1.8317258722952701E-2</v>
      </c>
      <c r="S14" s="19"/>
      <c r="T14" s="19">
        <v>8.9408145384593796E-3</v>
      </c>
      <c r="U14" s="19">
        <v>1.77468637972115E-2</v>
      </c>
      <c r="V14" s="19"/>
      <c r="W14" s="19">
        <v>1.0528964448023301E-2</v>
      </c>
      <c r="X14" s="19">
        <v>3.4719996249729497E-2</v>
      </c>
      <c r="Y14" s="19"/>
      <c r="Z14" s="19">
        <v>1.41910071308224E-2</v>
      </c>
      <c r="AA14" s="19">
        <v>1.4495148758230001E-2</v>
      </c>
      <c r="AB14" s="19"/>
      <c r="AC14" s="19">
        <v>1.0150998361465701E-2</v>
      </c>
      <c r="AD14" s="19">
        <v>2.4203442675686301E-2</v>
      </c>
      <c r="AE14" s="19">
        <v>0</v>
      </c>
      <c r="AF14" s="19"/>
      <c r="AG14" s="19">
        <v>1.01169152786885E-2</v>
      </c>
      <c r="AH14" s="19">
        <v>1.6396995354467502E-2</v>
      </c>
      <c r="AI14" s="19"/>
      <c r="AJ14" s="19">
        <v>6.1411784555915902E-3</v>
      </c>
      <c r="AK14" s="19">
        <v>1.8448261516365201E-2</v>
      </c>
      <c r="AL14" s="19"/>
      <c r="AM14" s="19">
        <v>1.07613612330254E-2</v>
      </c>
      <c r="AN14" s="19">
        <v>5.76491613412198E-2</v>
      </c>
      <c r="AO14" s="19">
        <v>2.1233145664419702E-2</v>
      </c>
      <c r="AP14" s="19"/>
      <c r="AQ14" s="19">
        <v>1.14008463516325E-2</v>
      </c>
      <c r="AR14" s="19">
        <v>8.2737458859820298E-2</v>
      </c>
      <c r="AS14" s="19">
        <v>9.2590515126442195E-3</v>
      </c>
      <c r="AT14" s="19">
        <v>0</v>
      </c>
      <c r="AU14" s="19">
        <v>3.9323334607587399E-2</v>
      </c>
      <c r="AV14" s="19"/>
      <c r="AW14" s="19">
        <v>3.6537650185404099E-3</v>
      </c>
      <c r="AX14" s="19">
        <v>1.5639991984160901E-2</v>
      </c>
      <c r="AY14" s="19">
        <v>2.78035129918019E-2</v>
      </c>
      <c r="AZ14" s="19">
        <v>4.6944982970979401E-3</v>
      </c>
      <c r="BA14" s="19">
        <v>1.52119101113502E-2</v>
      </c>
      <c r="BB14" s="19"/>
      <c r="BC14" s="19">
        <v>2.3924899930911499E-3</v>
      </c>
      <c r="BD14" s="19">
        <v>7.7572311133314803E-3</v>
      </c>
      <c r="BE14" s="19">
        <v>7.0622071053480506E-2</v>
      </c>
      <c r="BF14" s="19"/>
      <c r="BG14" s="19">
        <v>1.12800846990184E-2</v>
      </c>
      <c r="BH14" s="19">
        <v>2.67330723541057E-2</v>
      </c>
      <c r="BI14" s="19">
        <v>1.91376569434323E-2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0.225074921110412</v>
      </c>
      <c r="D9" s="17">
        <v>0.24902268491517299</v>
      </c>
      <c r="E9" s="17">
        <v>0.20495283083702201</v>
      </c>
      <c r="F9" s="17"/>
      <c r="G9" s="17">
        <v>0.28991776495515498</v>
      </c>
      <c r="H9" s="17">
        <v>0.174139421808399</v>
      </c>
      <c r="I9" s="17"/>
      <c r="J9" s="17">
        <v>0.36773097447984099</v>
      </c>
      <c r="K9" s="17">
        <v>0.16306651259558999</v>
      </c>
      <c r="L9" s="17">
        <v>0.18419666509393501</v>
      </c>
      <c r="M9" s="17">
        <v>0.17099288716783601</v>
      </c>
      <c r="N9" s="17">
        <v>0.26370730807829801</v>
      </c>
      <c r="O9" s="17">
        <v>0.21158262541783401</v>
      </c>
      <c r="P9" s="17">
        <v>0.21685709766283101</v>
      </c>
      <c r="Q9" s="17">
        <v>0.286725643631426</v>
      </c>
      <c r="R9" s="17">
        <v>0.20090383946343501</v>
      </c>
      <c r="S9" s="17"/>
      <c r="T9" s="17">
        <v>0.30641214326523902</v>
      </c>
      <c r="U9" s="17">
        <v>0.17179085932621099</v>
      </c>
      <c r="V9" s="17"/>
      <c r="W9" s="17">
        <v>0.21800743762107799</v>
      </c>
      <c r="X9" s="17">
        <v>0.26381431987857601</v>
      </c>
      <c r="Y9" s="17"/>
      <c r="Z9" s="17">
        <v>0.234535761483426</v>
      </c>
      <c r="AA9" s="17">
        <v>0.21152255563995601</v>
      </c>
      <c r="AB9" s="17"/>
      <c r="AC9" s="17">
        <v>0.23541771497415501</v>
      </c>
      <c r="AD9" s="17">
        <v>0.20005798144761999</v>
      </c>
      <c r="AE9" s="17">
        <v>0</v>
      </c>
      <c r="AF9" s="17"/>
      <c r="AG9" s="17">
        <v>0.288766147504116</v>
      </c>
      <c r="AH9" s="17">
        <v>0.16881105712137001</v>
      </c>
      <c r="AI9" s="17"/>
      <c r="AJ9" s="17">
        <v>0.37451643645386201</v>
      </c>
      <c r="AK9" s="17">
        <v>0.15611148321753399</v>
      </c>
      <c r="AL9" s="17"/>
      <c r="AM9" s="17">
        <v>0.20303480237622401</v>
      </c>
      <c r="AN9" s="17">
        <v>5.76491613412198E-2</v>
      </c>
      <c r="AO9" s="17">
        <v>0.42208305889804199</v>
      </c>
      <c r="AP9" s="17"/>
      <c r="AQ9" s="17">
        <v>0.155801176204512</v>
      </c>
      <c r="AR9" s="17">
        <v>0.27708303699207598</v>
      </c>
      <c r="AS9" s="17">
        <v>0.33505336817076597</v>
      </c>
      <c r="AT9" s="17">
        <v>0.47214144385540202</v>
      </c>
      <c r="AU9" s="17">
        <v>9.3341349121707107E-2</v>
      </c>
      <c r="AV9" s="17"/>
      <c r="AW9" s="17">
        <v>0.29024916524807098</v>
      </c>
      <c r="AX9" s="17">
        <v>0.24599058050101899</v>
      </c>
      <c r="AY9" s="17">
        <v>0.15318266028001601</v>
      </c>
      <c r="AZ9" s="17">
        <v>0.20930107803976999</v>
      </c>
      <c r="BA9" s="17">
        <v>0.204030388563993</v>
      </c>
      <c r="BB9" s="17"/>
      <c r="BC9" s="17">
        <v>0.32276087185407998</v>
      </c>
      <c r="BD9" s="17">
        <v>0.18285999132942399</v>
      </c>
      <c r="BE9" s="17">
        <v>0.20261686411000601</v>
      </c>
      <c r="BF9" s="17"/>
      <c r="BG9" s="17">
        <v>0.24307894883745099</v>
      </c>
      <c r="BH9" s="17">
        <v>0.248670857091151</v>
      </c>
      <c r="BI9" s="17">
        <v>0.15696881821377101</v>
      </c>
    </row>
    <row r="10" spans="2:61" x14ac:dyDescent="0.3">
      <c r="B10" s="18" t="s">
        <v>334</v>
      </c>
      <c r="C10" s="17">
        <v>0.37524825722239002</v>
      </c>
      <c r="D10" s="17">
        <v>0.41061852990712699</v>
      </c>
      <c r="E10" s="17">
        <v>0.346380557814704</v>
      </c>
      <c r="F10" s="17"/>
      <c r="G10" s="17">
        <v>0.40853344918429602</v>
      </c>
      <c r="H10" s="17">
        <v>0.350993022754024</v>
      </c>
      <c r="I10" s="17"/>
      <c r="J10" s="17">
        <v>0.36006130150152599</v>
      </c>
      <c r="K10" s="17">
        <v>0.348660827863084</v>
      </c>
      <c r="L10" s="17">
        <v>0.40379627982329702</v>
      </c>
      <c r="M10" s="17">
        <v>0.36784129004615301</v>
      </c>
      <c r="N10" s="17">
        <v>0.40171225686510598</v>
      </c>
      <c r="O10" s="17">
        <v>0.38726327571775998</v>
      </c>
      <c r="P10" s="17">
        <v>0.39498450842104199</v>
      </c>
      <c r="Q10" s="17">
        <v>0.33507455386187202</v>
      </c>
      <c r="R10" s="17">
        <v>0.38264735197891803</v>
      </c>
      <c r="S10" s="17"/>
      <c r="T10" s="17">
        <v>0.41525054602008099</v>
      </c>
      <c r="U10" s="17">
        <v>0.349042734445275</v>
      </c>
      <c r="V10" s="17"/>
      <c r="W10" s="17">
        <v>0.36523335976607901</v>
      </c>
      <c r="X10" s="17">
        <v>0.43014348361631399</v>
      </c>
      <c r="Y10" s="17"/>
      <c r="Z10" s="17">
        <v>0.38470808322428901</v>
      </c>
      <c r="AA10" s="17">
        <v>0.361226126106588</v>
      </c>
      <c r="AB10" s="17"/>
      <c r="AC10" s="17">
        <v>0.37077568828240498</v>
      </c>
      <c r="AD10" s="17">
        <v>0.38606641610511799</v>
      </c>
      <c r="AE10" s="17">
        <v>0</v>
      </c>
      <c r="AF10" s="17"/>
      <c r="AG10" s="17">
        <v>0.40694218620410499</v>
      </c>
      <c r="AH10" s="17">
        <v>0.35113201138087602</v>
      </c>
      <c r="AI10" s="17"/>
      <c r="AJ10" s="17">
        <v>0.39234084532355501</v>
      </c>
      <c r="AK10" s="17">
        <v>0.37075964849228499</v>
      </c>
      <c r="AL10" s="17"/>
      <c r="AM10" s="17">
        <v>0.38473784993924898</v>
      </c>
      <c r="AN10" s="17">
        <v>0.46923706416196398</v>
      </c>
      <c r="AO10" s="17">
        <v>0.34545115036437801</v>
      </c>
      <c r="AP10" s="17"/>
      <c r="AQ10" s="17">
        <v>0.36979873439760202</v>
      </c>
      <c r="AR10" s="17">
        <v>0.39565365804466801</v>
      </c>
      <c r="AS10" s="17">
        <v>0.42581429086892703</v>
      </c>
      <c r="AT10" s="17">
        <v>0.32811972915318299</v>
      </c>
      <c r="AU10" s="17">
        <v>0.32345738917050598</v>
      </c>
      <c r="AV10" s="17"/>
      <c r="AW10" s="17">
        <v>0.43017784943677101</v>
      </c>
      <c r="AX10" s="17">
        <v>0.39761829361516998</v>
      </c>
      <c r="AY10" s="17">
        <v>0.36890236819505101</v>
      </c>
      <c r="AZ10" s="17">
        <v>0.30202473642702798</v>
      </c>
      <c r="BA10" s="17">
        <v>0.31104776417407898</v>
      </c>
      <c r="BB10" s="17"/>
      <c r="BC10" s="17">
        <v>0.35476671244059699</v>
      </c>
      <c r="BD10" s="17">
        <v>0.41731123137634502</v>
      </c>
      <c r="BE10" s="17">
        <v>0.30898324132934502</v>
      </c>
      <c r="BF10" s="17"/>
      <c r="BG10" s="17">
        <v>0.38110734139531299</v>
      </c>
      <c r="BH10" s="17">
        <v>0.35868847433650802</v>
      </c>
      <c r="BI10" s="17">
        <v>0.363706252659177</v>
      </c>
    </row>
    <row r="11" spans="2:61" ht="28.8" x14ac:dyDescent="0.3">
      <c r="B11" s="18" t="s">
        <v>335</v>
      </c>
      <c r="C11" s="17">
        <v>0.22762605290742</v>
      </c>
      <c r="D11" s="17">
        <v>0.20892192741280399</v>
      </c>
      <c r="E11" s="17">
        <v>0.24338125428633001</v>
      </c>
      <c r="F11" s="17"/>
      <c r="G11" s="17">
        <v>0.17324431914627</v>
      </c>
      <c r="H11" s="17">
        <v>0.27211313801431403</v>
      </c>
      <c r="I11" s="17"/>
      <c r="J11" s="17">
        <v>0.172469060003453</v>
      </c>
      <c r="K11" s="17">
        <v>0.26115659434805</v>
      </c>
      <c r="L11" s="17">
        <v>0.26958316355332701</v>
      </c>
      <c r="M11" s="17">
        <v>0.249462063289527</v>
      </c>
      <c r="N11" s="17">
        <v>0.192648434995041</v>
      </c>
      <c r="O11" s="17">
        <v>0.23536987772912801</v>
      </c>
      <c r="P11" s="17">
        <v>0.205114457638991</v>
      </c>
      <c r="Q11" s="17">
        <v>0.27286074267459198</v>
      </c>
      <c r="R11" s="17">
        <v>0.20563847899020399</v>
      </c>
      <c r="S11" s="17"/>
      <c r="T11" s="17">
        <v>0.15722176168683499</v>
      </c>
      <c r="U11" s="17">
        <v>0.27374794524509499</v>
      </c>
      <c r="V11" s="17"/>
      <c r="W11" s="17">
        <v>0.23186639449402599</v>
      </c>
      <c r="X11" s="17">
        <v>0.20438322766634201</v>
      </c>
      <c r="Y11" s="17"/>
      <c r="Z11" s="17">
        <v>0.21942001399775499</v>
      </c>
      <c r="AA11" s="17">
        <v>0.24178908280873099</v>
      </c>
      <c r="AB11" s="17"/>
      <c r="AC11" s="17">
        <v>0.221020919608542</v>
      </c>
      <c r="AD11" s="17">
        <v>0.24360241513406999</v>
      </c>
      <c r="AE11" s="17">
        <v>0</v>
      </c>
      <c r="AF11" s="17"/>
      <c r="AG11" s="17">
        <v>0.16800126038159299</v>
      </c>
      <c r="AH11" s="17">
        <v>0.27907937705817698</v>
      </c>
      <c r="AI11" s="17"/>
      <c r="AJ11" s="17">
        <v>0.15365728599443801</v>
      </c>
      <c r="AK11" s="17">
        <v>0.25921282638203202</v>
      </c>
      <c r="AL11" s="17"/>
      <c r="AM11" s="17">
        <v>0.23210967160208501</v>
      </c>
      <c r="AN11" s="17">
        <v>0.310473722029114</v>
      </c>
      <c r="AO11" s="17">
        <v>0.14344256393853699</v>
      </c>
      <c r="AP11" s="17"/>
      <c r="AQ11" s="17">
        <v>0.25978569730968198</v>
      </c>
      <c r="AR11" s="17">
        <v>0.177169261717076</v>
      </c>
      <c r="AS11" s="17">
        <v>0.157888829015848</v>
      </c>
      <c r="AT11" s="17">
        <v>0.13179908969248799</v>
      </c>
      <c r="AU11" s="17">
        <v>0.33094968013363801</v>
      </c>
      <c r="AV11" s="17"/>
      <c r="AW11" s="17">
        <v>0.18191708420137701</v>
      </c>
      <c r="AX11" s="17">
        <v>0.213629392773413</v>
      </c>
      <c r="AY11" s="17">
        <v>0.24868356167390401</v>
      </c>
      <c r="AZ11" s="17">
        <v>0.23991710815023801</v>
      </c>
      <c r="BA11" s="17">
        <v>0.31321794766100602</v>
      </c>
      <c r="BB11" s="17"/>
      <c r="BC11" s="17">
        <v>0.19237114279796499</v>
      </c>
      <c r="BD11" s="17">
        <v>0.23147775505288601</v>
      </c>
      <c r="BE11" s="17">
        <v>0.25600932977763702</v>
      </c>
      <c r="BF11" s="17"/>
      <c r="BG11" s="17">
        <v>0.21436033081188199</v>
      </c>
      <c r="BH11" s="17">
        <v>0.22454070578807001</v>
      </c>
      <c r="BI11" s="17">
        <v>0.27024031220977202</v>
      </c>
    </row>
    <row r="12" spans="2:61" x14ac:dyDescent="0.3">
      <c r="B12" s="18" t="s">
        <v>336</v>
      </c>
      <c r="C12" s="17">
        <v>0.111189203628781</v>
      </c>
      <c r="D12" s="17">
        <v>9.39910826590689E-2</v>
      </c>
      <c r="E12" s="17">
        <v>0.12537864327295201</v>
      </c>
      <c r="F12" s="17"/>
      <c r="G12" s="17">
        <v>8.3484964387365398E-2</v>
      </c>
      <c r="H12" s="17">
        <v>0.13146996220582399</v>
      </c>
      <c r="I12" s="17"/>
      <c r="J12" s="17">
        <v>5.94071997633858E-2</v>
      </c>
      <c r="K12" s="17">
        <v>0.14405010914681801</v>
      </c>
      <c r="L12" s="17">
        <v>8.9155756034637504E-2</v>
      </c>
      <c r="M12" s="17">
        <v>0.122386594849098</v>
      </c>
      <c r="N12" s="17">
        <v>0.102481631321477</v>
      </c>
      <c r="O12" s="17">
        <v>0.11607383070881599</v>
      </c>
      <c r="P12" s="17">
        <v>0.124505975806998</v>
      </c>
      <c r="Q12" s="17">
        <v>7.8221037939528004E-2</v>
      </c>
      <c r="R12" s="17">
        <v>0.134765293915102</v>
      </c>
      <c r="S12" s="17"/>
      <c r="T12" s="17">
        <v>8.0964323864381002E-2</v>
      </c>
      <c r="U12" s="17">
        <v>0.130989540032214</v>
      </c>
      <c r="V12" s="17"/>
      <c r="W12" s="17">
        <v>0.11899510197284</v>
      </c>
      <c r="X12" s="17">
        <v>6.8402289566568394E-2</v>
      </c>
      <c r="Y12" s="17"/>
      <c r="Z12" s="17">
        <v>0.10638941725930599</v>
      </c>
      <c r="AA12" s="17">
        <v>0.115334037798537</v>
      </c>
      <c r="AB12" s="17"/>
      <c r="AC12" s="17">
        <v>0.104635205073753</v>
      </c>
      <c r="AD12" s="17">
        <v>0.127041882175914</v>
      </c>
      <c r="AE12" s="17">
        <v>0</v>
      </c>
      <c r="AF12" s="17"/>
      <c r="AG12" s="17">
        <v>7.8755917891975002E-2</v>
      </c>
      <c r="AH12" s="17">
        <v>0.136357833575111</v>
      </c>
      <c r="AI12" s="17"/>
      <c r="AJ12" s="17">
        <v>4.6512924162666801E-2</v>
      </c>
      <c r="AK12" s="17">
        <v>0.138477286263056</v>
      </c>
      <c r="AL12" s="17"/>
      <c r="AM12" s="17">
        <v>0.119818545404774</v>
      </c>
      <c r="AN12" s="17">
        <v>0.10499089112648299</v>
      </c>
      <c r="AO12" s="17">
        <v>4.5207805900301198E-2</v>
      </c>
      <c r="AP12" s="17"/>
      <c r="AQ12" s="17">
        <v>0.14069458819459901</v>
      </c>
      <c r="AR12" s="17">
        <v>0.113266365735452</v>
      </c>
      <c r="AS12" s="17">
        <v>5.6506694389775403E-2</v>
      </c>
      <c r="AT12" s="17">
        <v>2.17119364301506E-2</v>
      </c>
      <c r="AU12" s="17">
        <v>0.157685938742469</v>
      </c>
      <c r="AV12" s="17"/>
      <c r="AW12" s="17">
        <v>7.3144002128421301E-2</v>
      </c>
      <c r="AX12" s="17">
        <v>9.4425043598538899E-2</v>
      </c>
      <c r="AY12" s="17">
        <v>0.14659794731900699</v>
      </c>
      <c r="AZ12" s="17">
        <v>0.14238035813666</v>
      </c>
      <c r="BA12" s="17">
        <v>0.118278484936641</v>
      </c>
      <c r="BB12" s="17"/>
      <c r="BC12" s="17">
        <v>9.3297271520512301E-2</v>
      </c>
      <c r="BD12" s="17">
        <v>0.106953598566668</v>
      </c>
      <c r="BE12" s="17">
        <v>0.136139311080852</v>
      </c>
      <c r="BF12" s="17"/>
      <c r="BG12" s="17">
        <v>0.1081684424366</v>
      </c>
      <c r="BH12" s="17">
        <v>0.112726407490416</v>
      </c>
      <c r="BI12" s="17">
        <v>0.12086797017905</v>
      </c>
    </row>
    <row r="13" spans="2:61" x14ac:dyDescent="0.3">
      <c r="B13" s="18" t="s">
        <v>337</v>
      </c>
      <c r="C13" s="17">
        <v>4.1443182846798501E-2</v>
      </c>
      <c r="D13" s="17">
        <v>2.8387224927137699E-2</v>
      </c>
      <c r="E13" s="17">
        <v>5.2084944571731101E-2</v>
      </c>
      <c r="F13" s="17"/>
      <c r="G13" s="17">
        <v>3.4707625193844703E-2</v>
      </c>
      <c r="H13" s="17">
        <v>4.4179005864962997E-2</v>
      </c>
      <c r="I13" s="17"/>
      <c r="J13" s="17">
        <v>2.2910572000747999E-2</v>
      </c>
      <c r="K13" s="17">
        <v>5.5340591585508997E-2</v>
      </c>
      <c r="L13" s="17">
        <v>3.2329317016206699E-2</v>
      </c>
      <c r="M13" s="17">
        <v>7.2586531795183304E-2</v>
      </c>
      <c r="N13" s="17">
        <v>1.4356815076879401E-2</v>
      </c>
      <c r="O13" s="17">
        <v>3.8302230814350802E-2</v>
      </c>
      <c r="P13" s="17">
        <v>5.0823263099149502E-2</v>
      </c>
      <c r="Q13" s="17">
        <v>1.3559010946290801E-2</v>
      </c>
      <c r="R13" s="17">
        <v>5.2021332324521802E-2</v>
      </c>
      <c r="S13" s="17"/>
      <c r="T13" s="17">
        <v>2.9901453022344399E-2</v>
      </c>
      <c r="U13" s="17">
        <v>4.9004176802211898E-2</v>
      </c>
      <c r="V13" s="17"/>
      <c r="W13" s="17">
        <v>4.6886677439348198E-2</v>
      </c>
      <c r="X13" s="17">
        <v>1.1605446680681E-2</v>
      </c>
      <c r="Y13" s="17"/>
      <c r="Z13" s="17">
        <v>3.5810899963787897E-2</v>
      </c>
      <c r="AA13" s="17">
        <v>5.0116448701548598E-2</v>
      </c>
      <c r="AB13" s="17"/>
      <c r="AC13" s="17">
        <v>4.8716788592199203E-2</v>
      </c>
      <c r="AD13" s="17">
        <v>2.3849933047872401E-2</v>
      </c>
      <c r="AE13" s="17">
        <v>0</v>
      </c>
      <c r="AF13" s="17"/>
      <c r="AG13" s="17">
        <v>3.9166231851215302E-2</v>
      </c>
      <c r="AH13" s="17">
        <v>4.5021712926574503E-2</v>
      </c>
      <c r="AI13" s="17"/>
      <c r="AJ13" s="17">
        <v>2.5034771982832299E-2</v>
      </c>
      <c r="AK13" s="17">
        <v>5.0113136824751797E-2</v>
      </c>
      <c r="AL13" s="17"/>
      <c r="AM13" s="17">
        <v>4.0207918050354098E-2</v>
      </c>
      <c r="AN13" s="17">
        <v>0</v>
      </c>
      <c r="AO13" s="17">
        <v>3.4364230931784097E-2</v>
      </c>
      <c r="AP13" s="17"/>
      <c r="AQ13" s="17">
        <v>5.0667936519231002E-2</v>
      </c>
      <c r="AR13" s="17">
        <v>0</v>
      </c>
      <c r="AS13" s="17">
        <v>1.27690970569852E-2</v>
      </c>
      <c r="AT13" s="17">
        <v>4.6227800868776703E-2</v>
      </c>
      <c r="AU13" s="17">
        <v>6.5517531590889397E-2</v>
      </c>
      <c r="AV13" s="17"/>
      <c r="AW13" s="17">
        <v>8.6141702292984196E-3</v>
      </c>
      <c r="AX13" s="17">
        <v>3.3890086985541801E-2</v>
      </c>
      <c r="AY13" s="17">
        <v>4.6764100629656399E-2</v>
      </c>
      <c r="AZ13" s="17">
        <v>9.1518834984203906E-2</v>
      </c>
      <c r="BA13" s="17">
        <v>3.8213504552931203E-2</v>
      </c>
      <c r="BB13" s="17"/>
      <c r="BC13" s="17">
        <v>2.65870515119833E-2</v>
      </c>
      <c r="BD13" s="17">
        <v>4.61808358768706E-2</v>
      </c>
      <c r="BE13" s="17">
        <v>2.87814548166077E-2</v>
      </c>
      <c r="BF13" s="17"/>
      <c r="BG13" s="17">
        <v>3.7724051845605899E-2</v>
      </c>
      <c r="BH13" s="17">
        <v>7.5847155624297396E-3</v>
      </c>
      <c r="BI13" s="17">
        <v>6.73838721404737E-2</v>
      </c>
    </row>
    <row r="14" spans="2:61" x14ac:dyDescent="0.3">
      <c r="B14" s="18" t="s">
        <v>85</v>
      </c>
      <c r="C14" s="19">
        <v>1.94183822841986E-2</v>
      </c>
      <c r="D14" s="19">
        <v>9.0585501786888695E-3</v>
      </c>
      <c r="E14" s="19">
        <v>2.7821769217260501E-2</v>
      </c>
      <c r="F14" s="19"/>
      <c r="G14" s="19">
        <v>1.0111877133069099E-2</v>
      </c>
      <c r="H14" s="19">
        <v>2.7105449352476701E-2</v>
      </c>
      <c r="I14" s="19"/>
      <c r="J14" s="19">
        <v>1.7420892251047201E-2</v>
      </c>
      <c r="K14" s="19">
        <v>2.77253644609484E-2</v>
      </c>
      <c r="L14" s="19">
        <v>2.0938818478596299E-2</v>
      </c>
      <c r="M14" s="19">
        <v>1.6730632852202099E-2</v>
      </c>
      <c r="N14" s="19">
        <v>2.5093553663198102E-2</v>
      </c>
      <c r="O14" s="19">
        <v>1.1408159612111E-2</v>
      </c>
      <c r="P14" s="19">
        <v>7.7146973709887497E-3</v>
      </c>
      <c r="Q14" s="19">
        <v>1.3559010946290801E-2</v>
      </c>
      <c r="R14" s="19">
        <v>2.4023703327818901E-2</v>
      </c>
      <c r="S14" s="19"/>
      <c r="T14" s="19">
        <v>1.0249772141120101E-2</v>
      </c>
      <c r="U14" s="19">
        <v>2.5424744148992699E-2</v>
      </c>
      <c r="V14" s="19"/>
      <c r="W14" s="19">
        <v>1.9011028706628099E-2</v>
      </c>
      <c r="X14" s="19">
        <v>2.1651232591518899E-2</v>
      </c>
      <c r="Y14" s="19"/>
      <c r="Z14" s="19">
        <v>1.9135824071436401E-2</v>
      </c>
      <c r="AA14" s="19">
        <v>2.0011748944640102E-2</v>
      </c>
      <c r="AB14" s="19"/>
      <c r="AC14" s="19">
        <v>1.9433683468946101E-2</v>
      </c>
      <c r="AD14" s="19">
        <v>1.9381372089405699E-2</v>
      </c>
      <c r="AE14" s="19">
        <v>0</v>
      </c>
      <c r="AF14" s="19"/>
      <c r="AG14" s="19">
        <v>1.8368256166995701E-2</v>
      </c>
      <c r="AH14" s="19">
        <v>1.9598007937892199E-2</v>
      </c>
      <c r="AI14" s="19"/>
      <c r="AJ14" s="19">
        <v>7.9377360826468606E-3</v>
      </c>
      <c r="AK14" s="19">
        <v>2.53256188203408E-2</v>
      </c>
      <c r="AL14" s="19"/>
      <c r="AM14" s="19">
        <v>2.0091212627312699E-2</v>
      </c>
      <c r="AN14" s="19">
        <v>5.76491613412198E-2</v>
      </c>
      <c r="AO14" s="19">
        <v>9.4511899669581997E-3</v>
      </c>
      <c r="AP14" s="19"/>
      <c r="AQ14" s="19">
        <v>2.3251867374373399E-2</v>
      </c>
      <c r="AR14" s="19">
        <v>3.6827677510727498E-2</v>
      </c>
      <c r="AS14" s="19">
        <v>1.19677204976976E-2</v>
      </c>
      <c r="AT14" s="19">
        <v>0</v>
      </c>
      <c r="AU14" s="19">
        <v>2.9048111240790701E-2</v>
      </c>
      <c r="AV14" s="19"/>
      <c r="AW14" s="19">
        <v>1.58977287560612E-2</v>
      </c>
      <c r="AX14" s="19">
        <v>1.44466025263174E-2</v>
      </c>
      <c r="AY14" s="19">
        <v>3.5869361902365303E-2</v>
      </c>
      <c r="AZ14" s="19">
        <v>1.48578842620995E-2</v>
      </c>
      <c r="BA14" s="19">
        <v>1.52119101113502E-2</v>
      </c>
      <c r="BB14" s="19"/>
      <c r="BC14" s="19">
        <v>1.02169498748622E-2</v>
      </c>
      <c r="BD14" s="19">
        <v>1.52165877978077E-2</v>
      </c>
      <c r="BE14" s="19">
        <v>6.7469798885552407E-2</v>
      </c>
      <c r="BF14" s="19"/>
      <c r="BG14" s="19">
        <v>1.55608846731475E-2</v>
      </c>
      <c r="BH14" s="19">
        <v>4.77888397314261E-2</v>
      </c>
      <c r="BI14" s="19">
        <v>2.0832774597756998E-2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0.20533929167128701</v>
      </c>
      <c r="D9" s="17">
        <v>0.22782879194442501</v>
      </c>
      <c r="E9" s="17">
        <v>0.18633200904609201</v>
      </c>
      <c r="F9" s="17"/>
      <c r="G9" s="17">
        <v>0.26555000659772199</v>
      </c>
      <c r="H9" s="17">
        <v>0.15801580455287201</v>
      </c>
      <c r="I9" s="17"/>
      <c r="J9" s="17">
        <v>0.30688228297284798</v>
      </c>
      <c r="K9" s="17">
        <v>0.141677676496647</v>
      </c>
      <c r="L9" s="17">
        <v>0.149481573143218</v>
      </c>
      <c r="M9" s="17">
        <v>0.16023021719955699</v>
      </c>
      <c r="N9" s="17">
        <v>0.25829066691119601</v>
      </c>
      <c r="O9" s="17">
        <v>0.19090437754644801</v>
      </c>
      <c r="P9" s="17">
        <v>0.236085141181228</v>
      </c>
      <c r="Q9" s="17">
        <v>0.207056940042492</v>
      </c>
      <c r="R9" s="17">
        <v>0.21682524836967901</v>
      </c>
      <c r="S9" s="17"/>
      <c r="T9" s="17">
        <v>0.27780494889351998</v>
      </c>
      <c r="U9" s="17">
        <v>0.157866997260837</v>
      </c>
      <c r="V9" s="17"/>
      <c r="W9" s="17">
        <v>0.19792096106439999</v>
      </c>
      <c r="X9" s="17">
        <v>0.24600180867723601</v>
      </c>
      <c r="Y9" s="17"/>
      <c r="Z9" s="17">
        <v>0.20284869295729099</v>
      </c>
      <c r="AA9" s="17">
        <v>0.20920846535377</v>
      </c>
      <c r="AB9" s="17"/>
      <c r="AC9" s="17">
        <v>0.22313027250581099</v>
      </c>
      <c r="AD9" s="17">
        <v>0.162306828688591</v>
      </c>
      <c r="AE9" s="17">
        <v>0</v>
      </c>
      <c r="AF9" s="17"/>
      <c r="AG9" s="17">
        <v>0.28384895098337098</v>
      </c>
      <c r="AH9" s="17">
        <v>0.13772532108527899</v>
      </c>
      <c r="AI9" s="17"/>
      <c r="AJ9" s="17">
        <v>0.34232882536536202</v>
      </c>
      <c r="AK9" s="17">
        <v>0.139383898070157</v>
      </c>
      <c r="AL9" s="17"/>
      <c r="AM9" s="17">
        <v>0.18689667855005099</v>
      </c>
      <c r="AN9" s="17">
        <v>5.76491613412198E-2</v>
      </c>
      <c r="AO9" s="17">
        <v>0.37486880136265699</v>
      </c>
      <c r="AP9" s="17"/>
      <c r="AQ9" s="17">
        <v>0.13860927052841901</v>
      </c>
      <c r="AR9" s="17">
        <v>0.26068735072795501</v>
      </c>
      <c r="AS9" s="17">
        <v>0.31762525667561597</v>
      </c>
      <c r="AT9" s="17">
        <v>0.41428768513750502</v>
      </c>
      <c r="AU9" s="17">
        <v>9.6746000596894602E-2</v>
      </c>
      <c r="AV9" s="17"/>
      <c r="AW9" s="17">
        <v>0.235134037187337</v>
      </c>
      <c r="AX9" s="17">
        <v>0.22257014958417901</v>
      </c>
      <c r="AY9" s="17">
        <v>0.1805973699866</v>
      </c>
      <c r="AZ9" s="17">
        <v>0.17886203079590801</v>
      </c>
      <c r="BA9" s="17">
        <v>0.17797395723727599</v>
      </c>
      <c r="BB9" s="17"/>
      <c r="BC9" s="17">
        <v>0.30755795074620901</v>
      </c>
      <c r="BD9" s="17">
        <v>0.16595829557661701</v>
      </c>
      <c r="BE9" s="17">
        <v>0.16157937248351101</v>
      </c>
      <c r="BF9" s="17"/>
      <c r="BG9" s="17">
        <v>0.21819570688661799</v>
      </c>
      <c r="BH9" s="17">
        <v>0.20766794785385601</v>
      </c>
      <c r="BI9" s="17">
        <v>0.16265512448675301</v>
      </c>
    </row>
    <row r="10" spans="2:61" x14ac:dyDescent="0.3">
      <c r="B10" s="18" t="s">
        <v>334</v>
      </c>
      <c r="C10" s="17">
        <v>0.41047564290558403</v>
      </c>
      <c r="D10" s="17">
        <v>0.46786268817892301</v>
      </c>
      <c r="E10" s="17">
        <v>0.363980742574671</v>
      </c>
      <c r="F10" s="17"/>
      <c r="G10" s="17">
        <v>0.43750559942965001</v>
      </c>
      <c r="H10" s="17">
        <v>0.39028582160601399</v>
      </c>
      <c r="I10" s="17"/>
      <c r="J10" s="17">
        <v>0.50379960981571703</v>
      </c>
      <c r="K10" s="17">
        <v>0.42043713957068801</v>
      </c>
      <c r="L10" s="17">
        <v>0.46512438922565402</v>
      </c>
      <c r="M10" s="17">
        <v>0.37158246781022197</v>
      </c>
      <c r="N10" s="17">
        <v>0.34470624545203299</v>
      </c>
      <c r="O10" s="17">
        <v>0.41637016433757401</v>
      </c>
      <c r="P10" s="17">
        <v>0.32252476635364802</v>
      </c>
      <c r="Q10" s="17">
        <v>0.480498103027587</v>
      </c>
      <c r="R10" s="17">
        <v>0.36853313246701602</v>
      </c>
      <c r="S10" s="17"/>
      <c r="T10" s="17">
        <v>0.45161605464629401</v>
      </c>
      <c r="U10" s="17">
        <v>0.383524535123138</v>
      </c>
      <c r="V10" s="17"/>
      <c r="W10" s="17">
        <v>0.40185830182381499</v>
      </c>
      <c r="X10" s="17">
        <v>0.45771036414571897</v>
      </c>
      <c r="Y10" s="17"/>
      <c r="Z10" s="17">
        <v>0.43014894238923002</v>
      </c>
      <c r="AA10" s="17">
        <v>0.38524776807371103</v>
      </c>
      <c r="AB10" s="17"/>
      <c r="AC10" s="17">
        <v>0.40741621085139201</v>
      </c>
      <c r="AD10" s="17">
        <v>0.41787573499969599</v>
      </c>
      <c r="AE10" s="17">
        <v>0</v>
      </c>
      <c r="AF10" s="17"/>
      <c r="AG10" s="17">
        <v>0.40389477414409802</v>
      </c>
      <c r="AH10" s="17">
        <v>0.41874113600254398</v>
      </c>
      <c r="AI10" s="17"/>
      <c r="AJ10" s="17">
        <v>0.428772877715064</v>
      </c>
      <c r="AK10" s="17">
        <v>0.40371138235821702</v>
      </c>
      <c r="AL10" s="17"/>
      <c r="AM10" s="17">
        <v>0.411735095296763</v>
      </c>
      <c r="AN10" s="17">
        <v>0.367466586224791</v>
      </c>
      <c r="AO10" s="17">
        <v>0.41841754632205302</v>
      </c>
      <c r="AP10" s="17"/>
      <c r="AQ10" s="17">
        <v>0.40221572514297499</v>
      </c>
      <c r="AR10" s="17">
        <v>0.49720435351626302</v>
      </c>
      <c r="AS10" s="17">
        <v>0.43992700144045899</v>
      </c>
      <c r="AT10" s="17">
        <v>0.39121796198925401</v>
      </c>
      <c r="AU10" s="17">
        <v>0.37475159867459401</v>
      </c>
      <c r="AV10" s="17"/>
      <c r="AW10" s="17">
        <v>0.50750030082573405</v>
      </c>
      <c r="AX10" s="17">
        <v>0.41394494812479699</v>
      </c>
      <c r="AY10" s="17">
        <v>0.37576070640806802</v>
      </c>
      <c r="AZ10" s="17">
        <v>0.37028094992869898</v>
      </c>
      <c r="BA10" s="17">
        <v>0.34511417613538198</v>
      </c>
      <c r="BB10" s="17"/>
      <c r="BC10" s="17">
        <v>0.42099352045277899</v>
      </c>
      <c r="BD10" s="17">
        <v>0.43554690181762801</v>
      </c>
      <c r="BE10" s="17">
        <v>0.30890646951574702</v>
      </c>
      <c r="BF10" s="17"/>
      <c r="BG10" s="17">
        <v>0.44307098979213699</v>
      </c>
      <c r="BH10" s="17">
        <v>0.37802463433094802</v>
      </c>
      <c r="BI10" s="17">
        <v>0.31424235914501297</v>
      </c>
    </row>
    <row r="11" spans="2:61" ht="28.8" x14ac:dyDescent="0.3">
      <c r="B11" s="18" t="s">
        <v>335</v>
      </c>
      <c r="C11" s="17">
        <v>0.245025450703099</v>
      </c>
      <c r="D11" s="17">
        <v>0.209467444411751</v>
      </c>
      <c r="E11" s="17">
        <v>0.27440870315510701</v>
      </c>
      <c r="F11" s="17"/>
      <c r="G11" s="17">
        <v>0.194687490501988</v>
      </c>
      <c r="H11" s="17">
        <v>0.28762335462559502</v>
      </c>
      <c r="I11" s="17"/>
      <c r="J11" s="17">
        <v>0.12368272621334001</v>
      </c>
      <c r="K11" s="17">
        <v>0.249152333331773</v>
      </c>
      <c r="L11" s="17">
        <v>0.25727963853890801</v>
      </c>
      <c r="M11" s="17">
        <v>0.301965918481991</v>
      </c>
      <c r="N11" s="17">
        <v>0.29136111082141702</v>
      </c>
      <c r="O11" s="17">
        <v>0.294896552515378</v>
      </c>
      <c r="P11" s="17">
        <v>0.24129725424300699</v>
      </c>
      <c r="Q11" s="17">
        <v>0.25761636963948997</v>
      </c>
      <c r="R11" s="17">
        <v>0.22652629489870599</v>
      </c>
      <c r="S11" s="17"/>
      <c r="T11" s="17">
        <v>0.17674738373523999</v>
      </c>
      <c r="U11" s="17">
        <v>0.28975445228980201</v>
      </c>
      <c r="V11" s="17"/>
      <c r="W11" s="17">
        <v>0.25636504746015698</v>
      </c>
      <c r="X11" s="17">
        <v>0.18286907477313599</v>
      </c>
      <c r="Y11" s="17"/>
      <c r="Z11" s="17">
        <v>0.22685710653258501</v>
      </c>
      <c r="AA11" s="17">
        <v>0.26856414229021802</v>
      </c>
      <c r="AB11" s="17"/>
      <c r="AC11" s="17">
        <v>0.23493218718200401</v>
      </c>
      <c r="AD11" s="17">
        <v>0.269438831442811</v>
      </c>
      <c r="AE11" s="17">
        <v>0</v>
      </c>
      <c r="AF11" s="17"/>
      <c r="AG11" s="17">
        <v>0.1868392393902</v>
      </c>
      <c r="AH11" s="17">
        <v>0.29519046214461903</v>
      </c>
      <c r="AI11" s="17"/>
      <c r="AJ11" s="17">
        <v>0.159214739178098</v>
      </c>
      <c r="AK11" s="17">
        <v>0.28268823176929198</v>
      </c>
      <c r="AL11" s="17"/>
      <c r="AM11" s="17">
        <v>0.25355039861900502</v>
      </c>
      <c r="AN11" s="17">
        <v>0.51723509109276999</v>
      </c>
      <c r="AO11" s="17">
        <v>0.13577314789054701</v>
      </c>
      <c r="AP11" s="17"/>
      <c r="AQ11" s="17">
        <v>0.28180080021572601</v>
      </c>
      <c r="AR11" s="17">
        <v>0.17740340367645399</v>
      </c>
      <c r="AS11" s="17">
        <v>0.17469657665521199</v>
      </c>
      <c r="AT11" s="17">
        <v>0.121401126820399</v>
      </c>
      <c r="AU11" s="17">
        <v>0.35902812240838</v>
      </c>
      <c r="AV11" s="17"/>
      <c r="AW11" s="17">
        <v>0.17359551958258801</v>
      </c>
      <c r="AX11" s="17">
        <v>0.24163742634816901</v>
      </c>
      <c r="AY11" s="17">
        <v>0.280767076432553</v>
      </c>
      <c r="AZ11" s="17">
        <v>0.25399830841407101</v>
      </c>
      <c r="BA11" s="17">
        <v>0.30996276383668497</v>
      </c>
      <c r="BB11" s="17"/>
      <c r="BC11" s="17">
        <v>0.17756314759811601</v>
      </c>
      <c r="BD11" s="17">
        <v>0.25695105264477902</v>
      </c>
      <c r="BE11" s="17">
        <v>0.29612226124951602</v>
      </c>
      <c r="BF11" s="17"/>
      <c r="BG11" s="17">
        <v>0.21614382639924901</v>
      </c>
      <c r="BH11" s="17">
        <v>0.28758630085657999</v>
      </c>
      <c r="BI11" s="17">
        <v>0.32392412537194099</v>
      </c>
    </row>
    <row r="12" spans="2:61" x14ac:dyDescent="0.3">
      <c r="B12" s="18" t="s">
        <v>336</v>
      </c>
      <c r="C12" s="17">
        <v>8.8165019879104897E-2</v>
      </c>
      <c r="D12" s="17">
        <v>7.5147917691840094E-2</v>
      </c>
      <c r="E12" s="17">
        <v>9.8917016328605695E-2</v>
      </c>
      <c r="F12" s="17"/>
      <c r="G12" s="17">
        <v>6.6581437349448006E-2</v>
      </c>
      <c r="H12" s="17">
        <v>0.10331553000926599</v>
      </c>
      <c r="I12" s="17"/>
      <c r="J12" s="17">
        <v>3.3531437974021298E-2</v>
      </c>
      <c r="K12" s="17">
        <v>0.122661273047874</v>
      </c>
      <c r="L12" s="17">
        <v>6.7742644024421594E-2</v>
      </c>
      <c r="M12" s="17">
        <v>0.12079732062473</v>
      </c>
      <c r="N12" s="17">
        <v>5.4091088671621899E-2</v>
      </c>
      <c r="O12" s="17">
        <v>6.7778674736051397E-2</v>
      </c>
      <c r="P12" s="17">
        <v>0.14015786426507401</v>
      </c>
      <c r="Q12" s="17">
        <v>2.7710565397849499E-2</v>
      </c>
      <c r="R12" s="17">
        <v>0.120008007807508</v>
      </c>
      <c r="S12" s="17"/>
      <c r="T12" s="17">
        <v>6.3942574344170305E-2</v>
      </c>
      <c r="U12" s="17">
        <v>0.10403315810973</v>
      </c>
      <c r="V12" s="17"/>
      <c r="W12" s="17">
        <v>9.1414383571269103E-2</v>
      </c>
      <c r="X12" s="17">
        <v>7.0354098070300006E-2</v>
      </c>
      <c r="Y12" s="17"/>
      <c r="Z12" s="17">
        <v>9.5681738005163594E-2</v>
      </c>
      <c r="AA12" s="17">
        <v>7.5900882120122401E-2</v>
      </c>
      <c r="AB12" s="17"/>
      <c r="AC12" s="17">
        <v>8.3191928990472799E-2</v>
      </c>
      <c r="AD12" s="17">
        <v>0.100193831082103</v>
      </c>
      <c r="AE12" s="17">
        <v>0</v>
      </c>
      <c r="AF12" s="17"/>
      <c r="AG12" s="17">
        <v>6.8682953000950397E-2</v>
      </c>
      <c r="AH12" s="17">
        <v>0.10218030889174901</v>
      </c>
      <c r="AI12" s="17"/>
      <c r="AJ12" s="17">
        <v>3.8150284662613103E-2</v>
      </c>
      <c r="AK12" s="17">
        <v>0.11290828193869699</v>
      </c>
      <c r="AL12" s="17"/>
      <c r="AM12" s="17">
        <v>9.7643692923823799E-2</v>
      </c>
      <c r="AN12" s="17">
        <v>0</v>
      </c>
      <c r="AO12" s="17">
        <v>3.9430116317622999E-2</v>
      </c>
      <c r="AP12" s="17"/>
      <c r="AQ12" s="17">
        <v>0.119410379882033</v>
      </c>
      <c r="AR12" s="17">
        <v>2.7877214568600199E-2</v>
      </c>
      <c r="AS12" s="17">
        <v>3.7584157473380501E-2</v>
      </c>
      <c r="AT12" s="17">
        <v>4.3418526771120701E-2</v>
      </c>
      <c r="AU12" s="17">
        <v>7.6823965224616E-2</v>
      </c>
      <c r="AV12" s="17"/>
      <c r="AW12" s="17">
        <v>5.5946508079434402E-2</v>
      </c>
      <c r="AX12" s="17">
        <v>8.3665487276906703E-2</v>
      </c>
      <c r="AY12" s="17">
        <v>8.7599271971438603E-2</v>
      </c>
      <c r="AZ12" s="17">
        <v>0.129268734754938</v>
      </c>
      <c r="BA12" s="17">
        <v>0.10265117156897099</v>
      </c>
      <c r="BB12" s="17"/>
      <c r="BC12" s="17">
        <v>6.8842612726908198E-2</v>
      </c>
      <c r="BD12" s="17">
        <v>9.1026956054273106E-2</v>
      </c>
      <c r="BE12" s="17">
        <v>0.12184251492074399</v>
      </c>
      <c r="BF12" s="17"/>
      <c r="BG12" s="17">
        <v>8.1234586378660906E-2</v>
      </c>
      <c r="BH12" s="17">
        <v>6.9283339845830502E-2</v>
      </c>
      <c r="BI12" s="17">
        <v>0.118835738654453</v>
      </c>
    </row>
    <row r="13" spans="2:61" x14ac:dyDescent="0.3">
      <c r="B13" s="18" t="s">
        <v>337</v>
      </c>
      <c r="C13" s="17">
        <v>2.8059607019785101E-2</v>
      </c>
      <c r="D13" s="17">
        <v>1.28220312995736E-2</v>
      </c>
      <c r="E13" s="17">
        <v>4.0418060580049098E-2</v>
      </c>
      <c r="F13" s="17"/>
      <c r="G13" s="17">
        <v>2.0590708393350799E-2</v>
      </c>
      <c r="H13" s="17">
        <v>3.1292571158473503E-2</v>
      </c>
      <c r="I13" s="17"/>
      <c r="J13" s="17">
        <v>1.46830507730257E-2</v>
      </c>
      <c r="K13" s="17">
        <v>2.8734258811776301E-2</v>
      </c>
      <c r="L13" s="17">
        <v>2.37988869447271E-2</v>
      </c>
      <c r="M13" s="17">
        <v>3.02827172556667E-2</v>
      </c>
      <c r="N13" s="17">
        <v>2.08533322066515E-2</v>
      </c>
      <c r="O13" s="17">
        <v>1.25172676909587E-2</v>
      </c>
      <c r="P13" s="17">
        <v>5.99349739570431E-2</v>
      </c>
      <c r="Q13" s="17">
        <v>1.3559010946290801E-2</v>
      </c>
      <c r="R13" s="17">
        <v>4.4867584984100303E-2</v>
      </c>
      <c r="S13" s="17"/>
      <c r="T13" s="17">
        <v>1.81397027305868E-2</v>
      </c>
      <c r="U13" s="17">
        <v>3.4558142118916502E-2</v>
      </c>
      <c r="V13" s="17"/>
      <c r="W13" s="17">
        <v>3.0496749210508101E-2</v>
      </c>
      <c r="X13" s="17">
        <v>1.47007610707814E-2</v>
      </c>
      <c r="Y13" s="17"/>
      <c r="Z13" s="17">
        <v>2.7891186384578898E-2</v>
      </c>
      <c r="AA13" s="17">
        <v>2.85637413359533E-2</v>
      </c>
      <c r="AB13" s="17"/>
      <c r="AC13" s="17">
        <v>3.1924510101932903E-2</v>
      </c>
      <c r="AD13" s="17">
        <v>1.8711257968028701E-2</v>
      </c>
      <c r="AE13" s="17">
        <v>0</v>
      </c>
      <c r="AF13" s="17"/>
      <c r="AG13" s="17">
        <v>3.6899865909557003E-2</v>
      </c>
      <c r="AH13" s="17">
        <v>2.1638267940435801E-2</v>
      </c>
      <c r="AI13" s="17"/>
      <c r="AJ13" s="17">
        <v>1.6106741904691999E-2</v>
      </c>
      <c r="AK13" s="17">
        <v>3.4339968869833502E-2</v>
      </c>
      <c r="AL13" s="17"/>
      <c r="AM13" s="17">
        <v>3.0340904020248E-2</v>
      </c>
      <c r="AN13" s="17">
        <v>0</v>
      </c>
      <c r="AO13" s="17">
        <v>1.13791463394355E-2</v>
      </c>
      <c r="AP13" s="17"/>
      <c r="AQ13" s="17">
        <v>3.68032356444725E-2</v>
      </c>
      <c r="AR13" s="17">
        <v>0</v>
      </c>
      <c r="AS13" s="17">
        <v>1.3504899870761099E-2</v>
      </c>
      <c r="AT13" s="17">
        <v>1.53075711800539E-2</v>
      </c>
      <c r="AU13" s="17">
        <v>3.1661246221368997E-2</v>
      </c>
      <c r="AV13" s="17"/>
      <c r="AW13" s="17">
        <v>7.8673470106409293E-3</v>
      </c>
      <c r="AX13" s="17">
        <v>2.1215113887340101E-2</v>
      </c>
      <c r="AY13" s="17">
        <v>4.3816752202314298E-2</v>
      </c>
      <c r="AZ13" s="17">
        <v>4.4317696441312997E-2</v>
      </c>
      <c r="BA13" s="17">
        <v>3.1254952416698102E-2</v>
      </c>
      <c r="BB13" s="17"/>
      <c r="BC13" s="17">
        <v>1.8418554195649899E-2</v>
      </c>
      <c r="BD13" s="17">
        <v>3.3214720189568003E-2</v>
      </c>
      <c r="BE13" s="17">
        <v>2.7534974592646599E-2</v>
      </c>
      <c r="BF13" s="17"/>
      <c r="BG13" s="17">
        <v>2.2529522066598098E-2</v>
      </c>
      <c r="BH13" s="17">
        <v>2.5497041098249299E-2</v>
      </c>
      <c r="BI13" s="17">
        <v>4.7398264490339799E-2</v>
      </c>
    </row>
    <row r="14" spans="2:61" x14ac:dyDescent="0.3">
      <c r="B14" s="18" t="s">
        <v>85</v>
      </c>
      <c r="C14" s="19">
        <v>2.29349878211394E-2</v>
      </c>
      <c r="D14" s="19">
        <v>6.8711264734869701E-3</v>
      </c>
      <c r="E14" s="19">
        <v>3.5943468315474902E-2</v>
      </c>
      <c r="F14" s="19"/>
      <c r="G14" s="19">
        <v>1.5084757727841E-2</v>
      </c>
      <c r="H14" s="19">
        <v>2.9466918047779601E-2</v>
      </c>
      <c r="I14" s="19"/>
      <c r="J14" s="19">
        <v>1.7420892251047201E-2</v>
      </c>
      <c r="K14" s="19">
        <v>3.7337318741241403E-2</v>
      </c>
      <c r="L14" s="19">
        <v>3.65728681230722E-2</v>
      </c>
      <c r="M14" s="19">
        <v>1.51413586278334E-2</v>
      </c>
      <c r="N14" s="19">
        <v>3.0697555937079998E-2</v>
      </c>
      <c r="O14" s="19">
        <v>1.7532963173590599E-2</v>
      </c>
      <c r="P14" s="19">
        <v>0</v>
      </c>
      <c r="Q14" s="19">
        <v>1.3559010946290801E-2</v>
      </c>
      <c r="R14" s="19">
        <v>2.3239731472989598E-2</v>
      </c>
      <c r="S14" s="19"/>
      <c r="T14" s="19">
        <v>1.17493356501891E-2</v>
      </c>
      <c r="U14" s="19">
        <v>3.02627150975757E-2</v>
      </c>
      <c r="V14" s="19"/>
      <c r="W14" s="19">
        <v>2.1944556869851299E-2</v>
      </c>
      <c r="X14" s="19">
        <v>2.83638932628268E-2</v>
      </c>
      <c r="Y14" s="19"/>
      <c r="Z14" s="19">
        <v>1.65723337311517E-2</v>
      </c>
      <c r="AA14" s="19">
        <v>3.2515000826225E-2</v>
      </c>
      <c r="AB14" s="19"/>
      <c r="AC14" s="19">
        <v>1.9404890368386499E-2</v>
      </c>
      <c r="AD14" s="19">
        <v>3.1473515818770399E-2</v>
      </c>
      <c r="AE14" s="19">
        <v>0</v>
      </c>
      <c r="AF14" s="19"/>
      <c r="AG14" s="19">
        <v>1.9834216571823299E-2</v>
      </c>
      <c r="AH14" s="19">
        <v>2.45245039353729E-2</v>
      </c>
      <c r="AI14" s="19"/>
      <c r="AJ14" s="19">
        <v>1.5426531174169899E-2</v>
      </c>
      <c r="AK14" s="19">
        <v>2.6968236993803602E-2</v>
      </c>
      <c r="AL14" s="19"/>
      <c r="AM14" s="19">
        <v>1.9833230590108698E-2</v>
      </c>
      <c r="AN14" s="19">
        <v>5.76491613412198E-2</v>
      </c>
      <c r="AO14" s="19">
        <v>2.01312417676855E-2</v>
      </c>
      <c r="AP14" s="19"/>
      <c r="AQ14" s="19">
        <v>2.11605885863742E-2</v>
      </c>
      <c r="AR14" s="19">
        <v>3.6827677510727498E-2</v>
      </c>
      <c r="AS14" s="19">
        <v>1.6662107884571099E-2</v>
      </c>
      <c r="AT14" s="19">
        <v>1.43671281016679E-2</v>
      </c>
      <c r="AU14" s="19">
        <v>6.0989066874146999E-2</v>
      </c>
      <c r="AV14" s="19"/>
      <c r="AW14" s="19">
        <v>1.9956287314265499E-2</v>
      </c>
      <c r="AX14" s="19">
        <v>1.6966874778608001E-2</v>
      </c>
      <c r="AY14" s="19">
        <v>3.1458822999026997E-2</v>
      </c>
      <c r="AZ14" s="19">
        <v>2.3272279665071099E-2</v>
      </c>
      <c r="BA14" s="19">
        <v>3.30429788049868E-2</v>
      </c>
      <c r="BB14" s="19"/>
      <c r="BC14" s="19">
        <v>6.6242142803379601E-3</v>
      </c>
      <c r="BD14" s="19">
        <v>1.7302073717135599E-2</v>
      </c>
      <c r="BE14" s="19">
        <v>8.4014407237834807E-2</v>
      </c>
      <c r="BF14" s="19"/>
      <c r="BG14" s="19">
        <v>1.8825368476736701E-2</v>
      </c>
      <c r="BH14" s="19">
        <v>3.1940736014535898E-2</v>
      </c>
      <c r="BI14" s="19">
        <v>3.2944387851499703E-2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0.21592537254052599</v>
      </c>
      <c r="D9" s="17">
        <v>0.24138262473701999</v>
      </c>
      <c r="E9" s="17">
        <v>0.193045090783976</v>
      </c>
      <c r="F9" s="17"/>
      <c r="G9" s="17">
        <v>0.27804481905243</v>
      </c>
      <c r="H9" s="17">
        <v>0.165635711904036</v>
      </c>
      <c r="I9" s="17"/>
      <c r="J9" s="17">
        <v>0.35578576518483601</v>
      </c>
      <c r="K9" s="17">
        <v>0.12861898632194199</v>
      </c>
      <c r="L9" s="17">
        <v>0.20799555203866199</v>
      </c>
      <c r="M9" s="17">
        <v>0.18994729991152901</v>
      </c>
      <c r="N9" s="17">
        <v>0.237773574815866</v>
      </c>
      <c r="O9" s="17">
        <v>0.19799792864603799</v>
      </c>
      <c r="P9" s="17">
        <v>0.244974358323023</v>
      </c>
      <c r="Q9" s="17">
        <v>0.19398608097971101</v>
      </c>
      <c r="R9" s="17">
        <v>0.20604188793097</v>
      </c>
      <c r="S9" s="17"/>
      <c r="T9" s="17">
        <v>0.30240856094715302</v>
      </c>
      <c r="U9" s="17">
        <v>0.159270185256387</v>
      </c>
      <c r="V9" s="17"/>
      <c r="W9" s="17">
        <v>0.19904598287630801</v>
      </c>
      <c r="X9" s="17">
        <v>0.30844733005938502</v>
      </c>
      <c r="Y9" s="17"/>
      <c r="Z9" s="17">
        <v>0.21309749156831001</v>
      </c>
      <c r="AA9" s="17">
        <v>0.22038789917519699</v>
      </c>
      <c r="AB9" s="17"/>
      <c r="AC9" s="17">
        <v>0.23781690450818499</v>
      </c>
      <c r="AD9" s="17">
        <v>0.162974579788013</v>
      </c>
      <c r="AE9" s="17">
        <v>0</v>
      </c>
      <c r="AF9" s="17"/>
      <c r="AG9" s="17">
        <v>0.30017733178163802</v>
      </c>
      <c r="AH9" s="17">
        <v>0.14436575691134201</v>
      </c>
      <c r="AI9" s="17"/>
      <c r="AJ9" s="17">
        <v>0.37908281443806502</v>
      </c>
      <c r="AK9" s="17">
        <v>0.13890120738588399</v>
      </c>
      <c r="AL9" s="17"/>
      <c r="AM9" s="17">
        <v>0.18937078486134201</v>
      </c>
      <c r="AN9" s="17">
        <v>0.16779376824568101</v>
      </c>
      <c r="AO9" s="17">
        <v>0.41547876608908901</v>
      </c>
      <c r="AP9" s="17"/>
      <c r="AQ9" s="17">
        <v>0.135080880071802</v>
      </c>
      <c r="AR9" s="17">
        <v>0.24027884894266399</v>
      </c>
      <c r="AS9" s="17">
        <v>0.34018344946025603</v>
      </c>
      <c r="AT9" s="17">
        <v>0.47596306658595999</v>
      </c>
      <c r="AU9" s="17">
        <v>0.130081111256826</v>
      </c>
      <c r="AV9" s="17"/>
      <c r="AW9" s="17">
        <v>0.28133155716726199</v>
      </c>
      <c r="AX9" s="17">
        <v>0.21308914298786</v>
      </c>
      <c r="AY9" s="17">
        <v>0.17653399056308899</v>
      </c>
      <c r="AZ9" s="17">
        <v>0.20325844071393701</v>
      </c>
      <c r="BA9" s="17">
        <v>0.20834216748229401</v>
      </c>
      <c r="BB9" s="17"/>
      <c r="BC9" s="17">
        <v>0.31061724129324098</v>
      </c>
      <c r="BD9" s="17">
        <v>0.185439157757359</v>
      </c>
      <c r="BE9" s="17">
        <v>0.15612352741198701</v>
      </c>
      <c r="BF9" s="17"/>
      <c r="BG9" s="17">
        <v>0.23953648690922799</v>
      </c>
      <c r="BH9" s="17">
        <v>0.159991440643863</v>
      </c>
      <c r="BI9" s="17">
        <v>0.16115274638754301</v>
      </c>
    </row>
    <row r="10" spans="2:61" x14ac:dyDescent="0.3">
      <c r="B10" s="18" t="s">
        <v>334</v>
      </c>
      <c r="C10" s="17">
        <v>0.40883146661665098</v>
      </c>
      <c r="D10" s="17">
        <v>0.44895771072630403</v>
      </c>
      <c r="E10" s="17">
        <v>0.37774931627350999</v>
      </c>
      <c r="F10" s="17"/>
      <c r="G10" s="17">
        <v>0.445245883229271</v>
      </c>
      <c r="H10" s="17">
        <v>0.38228359613159502</v>
      </c>
      <c r="I10" s="17"/>
      <c r="J10" s="17">
        <v>0.45895831240348101</v>
      </c>
      <c r="K10" s="17">
        <v>0.42974169965459202</v>
      </c>
      <c r="L10" s="17">
        <v>0.44286362364127202</v>
      </c>
      <c r="M10" s="17">
        <v>0.34943606441216701</v>
      </c>
      <c r="N10" s="17">
        <v>0.37987559244366897</v>
      </c>
      <c r="O10" s="17">
        <v>0.42207241646145499</v>
      </c>
      <c r="P10" s="17">
        <v>0.35322045802974</v>
      </c>
      <c r="Q10" s="17">
        <v>0.46191920386548202</v>
      </c>
      <c r="R10" s="17">
        <v>0.37957600287544402</v>
      </c>
      <c r="S10" s="17"/>
      <c r="T10" s="17">
        <v>0.463256754570123</v>
      </c>
      <c r="U10" s="17">
        <v>0.37317742866074999</v>
      </c>
      <c r="V10" s="17"/>
      <c r="W10" s="17">
        <v>0.40810709599040701</v>
      </c>
      <c r="X10" s="17">
        <v>0.412802000483244</v>
      </c>
      <c r="Y10" s="17"/>
      <c r="Z10" s="17">
        <v>0.42305496551556399</v>
      </c>
      <c r="AA10" s="17">
        <v>0.38994190747788499</v>
      </c>
      <c r="AB10" s="17"/>
      <c r="AC10" s="17">
        <v>0.39890363712544502</v>
      </c>
      <c r="AD10" s="17">
        <v>0.43284469888599397</v>
      </c>
      <c r="AE10" s="17">
        <v>0</v>
      </c>
      <c r="AF10" s="17"/>
      <c r="AG10" s="17">
        <v>0.40726646838083502</v>
      </c>
      <c r="AH10" s="17">
        <v>0.40967743316123101</v>
      </c>
      <c r="AI10" s="17"/>
      <c r="AJ10" s="17">
        <v>0.40471044622542401</v>
      </c>
      <c r="AK10" s="17">
        <v>0.41255770058005198</v>
      </c>
      <c r="AL10" s="17"/>
      <c r="AM10" s="17">
        <v>0.41365780525168999</v>
      </c>
      <c r="AN10" s="17">
        <v>0.24202843927308601</v>
      </c>
      <c r="AO10" s="17">
        <v>0.41205925575864399</v>
      </c>
      <c r="AP10" s="17"/>
      <c r="AQ10" s="17">
        <v>0.41312864420416301</v>
      </c>
      <c r="AR10" s="17">
        <v>0.52088852967568</v>
      </c>
      <c r="AS10" s="17">
        <v>0.41637538135674101</v>
      </c>
      <c r="AT10" s="17">
        <v>0.37448810496321799</v>
      </c>
      <c r="AU10" s="17">
        <v>0.34594327308719502</v>
      </c>
      <c r="AV10" s="17"/>
      <c r="AW10" s="17">
        <v>0.48366373759631198</v>
      </c>
      <c r="AX10" s="17">
        <v>0.424972555387646</v>
      </c>
      <c r="AY10" s="17">
        <v>0.394974909057837</v>
      </c>
      <c r="AZ10" s="17">
        <v>0.34414284891397801</v>
      </c>
      <c r="BA10" s="17">
        <v>0.330486649430416</v>
      </c>
      <c r="BB10" s="17"/>
      <c r="BC10" s="17">
        <v>0.40833677546380998</v>
      </c>
      <c r="BD10" s="17">
        <v>0.43425907942270497</v>
      </c>
      <c r="BE10" s="17">
        <v>0.33232656452999798</v>
      </c>
      <c r="BF10" s="17"/>
      <c r="BG10" s="17">
        <v>0.41911356937779198</v>
      </c>
      <c r="BH10" s="17">
        <v>0.41776598742020099</v>
      </c>
      <c r="BI10" s="17">
        <v>0.37260544293133402</v>
      </c>
    </row>
    <row r="11" spans="2:61" ht="28.8" x14ac:dyDescent="0.3">
      <c r="B11" s="18" t="s">
        <v>335</v>
      </c>
      <c r="C11" s="17">
        <v>0.23190000647787701</v>
      </c>
      <c r="D11" s="17">
        <v>0.20598626166405301</v>
      </c>
      <c r="E11" s="17">
        <v>0.253475307596641</v>
      </c>
      <c r="F11" s="17"/>
      <c r="G11" s="17">
        <v>0.18216368388262</v>
      </c>
      <c r="H11" s="17">
        <v>0.27241887453807401</v>
      </c>
      <c r="I11" s="17"/>
      <c r="J11" s="17">
        <v>0.15041413790958799</v>
      </c>
      <c r="K11" s="17">
        <v>0.26108517345650301</v>
      </c>
      <c r="L11" s="17">
        <v>0.19347126818213101</v>
      </c>
      <c r="M11" s="17">
        <v>0.26870955077287301</v>
      </c>
      <c r="N11" s="17">
        <v>0.265512386342109</v>
      </c>
      <c r="O11" s="17">
        <v>0.26372633860746703</v>
      </c>
      <c r="P11" s="17">
        <v>0.19098112736422401</v>
      </c>
      <c r="Q11" s="17">
        <v>0.23875565532269699</v>
      </c>
      <c r="R11" s="17">
        <v>0.246576072557641</v>
      </c>
      <c r="S11" s="17"/>
      <c r="T11" s="17">
        <v>0.13791903394850799</v>
      </c>
      <c r="U11" s="17">
        <v>0.29346699652410602</v>
      </c>
      <c r="V11" s="17"/>
      <c r="W11" s="17">
        <v>0.23823318338830199</v>
      </c>
      <c r="X11" s="17">
        <v>0.19718560407813401</v>
      </c>
      <c r="Y11" s="17"/>
      <c r="Z11" s="17">
        <v>0.22852033353950399</v>
      </c>
      <c r="AA11" s="17">
        <v>0.23715210145826099</v>
      </c>
      <c r="AB11" s="17"/>
      <c r="AC11" s="17">
        <v>0.22154177764288199</v>
      </c>
      <c r="AD11" s="17">
        <v>0.25695427993554099</v>
      </c>
      <c r="AE11" s="17">
        <v>0</v>
      </c>
      <c r="AF11" s="17"/>
      <c r="AG11" s="17">
        <v>0.18805638460368099</v>
      </c>
      <c r="AH11" s="17">
        <v>0.268224438614309</v>
      </c>
      <c r="AI11" s="17"/>
      <c r="AJ11" s="17">
        <v>0.14035943808726301</v>
      </c>
      <c r="AK11" s="17">
        <v>0.27103494450441601</v>
      </c>
      <c r="AL11" s="17"/>
      <c r="AM11" s="17">
        <v>0.25105705188209998</v>
      </c>
      <c r="AN11" s="17">
        <v>0.40280887700060602</v>
      </c>
      <c r="AO11" s="17">
        <v>9.52757027518399E-2</v>
      </c>
      <c r="AP11" s="17"/>
      <c r="AQ11" s="17">
        <v>0.28013218049045702</v>
      </c>
      <c r="AR11" s="17">
        <v>0.132596088856995</v>
      </c>
      <c r="AS11" s="17">
        <v>0.16732359718044401</v>
      </c>
      <c r="AT11" s="17">
        <v>8.2391578805839902E-2</v>
      </c>
      <c r="AU11" s="17">
        <v>0.286965401460412</v>
      </c>
      <c r="AV11" s="17"/>
      <c r="AW11" s="17">
        <v>0.148501775233401</v>
      </c>
      <c r="AX11" s="17">
        <v>0.23903489147207899</v>
      </c>
      <c r="AY11" s="17">
        <v>0.26503810035498598</v>
      </c>
      <c r="AZ11" s="17">
        <v>0.26154180519852899</v>
      </c>
      <c r="BA11" s="17">
        <v>0.24455536475345699</v>
      </c>
      <c r="BB11" s="17"/>
      <c r="BC11" s="17">
        <v>0.173977359640374</v>
      </c>
      <c r="BD11" s="17">
        <v>0.242043540221385</v>
      </c>
      <c r="BE11" s="17">
        <v>0.30014121296253199</v>
      </c>
      <c r="BF11" s="17"/>
      <c r="BG11" s="17">
        <v>0.20788026189822401</v>
      </c>
      <c r="BH11" s="17">
        <v>0.24939352191953301</v>
      </c>
      <c r="BI11" s="17">
        <v>0.30173358787605598</v>
      </c>
    </row>
    <row r="12" spans="2:61" x14ac:dyDescent="0.3">
      <c r="B12" s="18" t="s">
        <v>336</v>
      </c>
      <c r="C12" s="17">
        <v>9.1282278636226094E-2</v>
      </c>
      <c r="D12" s="17">
        <v>7.9517188337898503E-2</v>
      </c>
      <c r="E12" s="17">
        <v>0.101035256401432</v>
      </c>
      <c r="F12" s="17"/>
      <c r="G12" s="17">
        <v>6.7023379601672206E-2</v>
      </c>
      <c r="H12" s="17">
        <v>0.109806306854195</v>
      </c>
      <c r="I12" s="17"/>
      <c r="J12" s="17">
        <v>1.7420892251047201E-2</v>
      </c>
      <c r="K12" s="17">
        <v>0.13325623559504701</v>
      </c>
      <c r="L12" s="17">
        <v>8.1142947352525904E-2</v>
      </c>
      <c r="M12" s="17">
        <v>0.114061830430188</v>
      </c>
      <c r="N12" s="17">
        <v>6.5287558254624997E-2</v>
      </c>
      <c r="O12" s="17">
        <v>6.16538711745718E-2</v>
      </c>
      <c r="P12" s="17">
        <v>0.15860377969695999</v>
      </c>
      <c r="Q12" s="17">
        <v>6.4662026993237198E-2</v>
      </c>
      <c r="R12" s="17">
        <v>0.110327637533758</v>
      </c>
      <c r="S12" s="17"/>
      <c r="T12" s="17">
        <v>6.9464984264809099E-2</v>
      </c>
      <c r="U12" s="17">
        <v>0.10557480093355499</v>
      </c>
      <c r="V12" s="17"/>
      <c r="W12" s="17">
        <v>9.9699392972246198E-2</v>
      </c>
      <c r="X12" s="17">
        <v>4.5145071632852599E-2</v>
      </c>
      <c r="Y12" s="17"/>
      <c r="Z12" s="17">
        <v>8.2926026603583697E-2</v>
      </c>
      <c r="AA12" s="17">
        <v>0.10248169794791499</v>
      </c>
      <c r="AB12" s="17"/>
      <c r="AC12" s="17">
        <v>9.1132158654869205E-2</v>
      </c>
      <c r="AD12" s="17">
        <v>9.1645385797140599E-2</v>
      </c>
      <c r="AE12" s="17">
        <v>0</v>
      </c>
      <c r="AF12" s="17"/>
      <c r="AG12" s="17">
        <v>6.4754534859141996E-2</v>
      </c>
      <c r="AH12" s="17">
        <v>0.11312128822093501</v>
      </c>
      <c r="AI12" s="17"/>
      <c r="AJ12" s="17">
        <v>4.9612051649999697E-2</v>
      </c>
      <c r="AK12" s="17">
        <v>0.112017928360948</v>
      </c>
      <c r="AL12" s="17"/>
      <c r="AM12" s="17">
        <v>9.6161488688230795E-2</v>
      </c>
      <c r="AN12" s="17">
        <v>0.13059186272968301</v>
      </c>
      <c r="AO12" s="17">
        <v>5.2151730521593699E-2</v>
      </c>
      <c r="AP12" s="17"/>
      <c r="AQ12" s="17">
        <v>0.11280009441751</v>
      </c>
      <c r="AR12" s="17">
        <v>6.9408855013933499E-2</v>
      </c>
      <c r="AS12" s="17">
        <v>4.9938628703518402E-2</v>
      </c>
      <c r="AT12" s="17">
        <v>4.6194050172725397E-2</v>
      </c>
      <c r="AU12" s="17">
        <v>0.113043349842188</v>
      </c>
      <c r="AV12" s="17"/>
      <c r="AW12" s="17">
        <v>6.1481867563532203E-2</v>
      </c>
      <c r="AX12" s="17">
        <v>8.3382660520455301E-2</v>
      </c>
      <c r="AY12" s="17">
        <v>9.5534406549655296E-2</v>
      </c>
      <c r="AZ12" s="17">
        <v>0.116325442945511</v>
      </c>
      <c r="BA12" s="17">
        <v>0.133599339911876</v>
      </c>
      <c r="BB12" s="17"/>
      <c r="BC12" s="17">
        <v>8.0390473730098E-2</v>
      </c>
      <c r="BD12" s="17">
        <v>8.5950525033194794E-2</v>
      </c>
      <c r="BE12" s="17">
        <v>0.134350506887423</v>
      </c>
      <c r="BF12" s="17"/>
      <c r="BG12" s="17">
        <v>8.67533220990645E-2</v>
      </c>
      <c r="BH12" s="17">
        <v>0.11005830109059</v>
      </c>
      <c r="BI12" s="17">
        <v>9.8969528992378902E-2</v>
      </c>
    </row>
    <row r="13" spans="2:61" x14ac:dyDescent="0.3">
      <c r="B13" s="18" t="s">
        <v>337</v>
      </c>
      <c r="C13" s="17">
        <v>2.79260738301958E-2</v>
      </c>
      <c r="D13" s="17">
        <v>1.5741383961096499E-2</v>
      </c>
      <c r="E13" s="17">
        <v>3.7825106108062702E-2</v>
      </c>
      <c r="F13" s="17"/>
      <c r="G13" s="17">
        <v>1.7671591186178299E-2</v>
      </c>
      <c r="H13" s="17">
        <v>3.3963438421376002E-2</v>
      </c>
      <c r="I13" s="17"/>
      <c r="J13" s="17">
        <v>0</v>
      </c>
      <c r="K13" s="17">
        <v>2.39282816716298E-2</v>
      </c>
      <c r="L13" s="17">
        <v>1.3943899665991201E-2</v>
      </c>
      <c r="M13" s="17">
        <v>7.0274575159326405E-2</v>
      </c>
      <c r="N13" s="17">
        <v>2.08533322066515E-2</v>
      </c>
      <c r="O13" s="17">
        <v>3.0891678375397601E-2</v>
      </c>
      <c r="P13" s="17">
        <v>3.6453741189762599E-2</v>
      </c>
      <c r="Q13" s="17">
        <v>1.3559010946290801E-2</v>
      </c>
      <c r="R13" s="17">
        <v>4.0359065287588203E-2</v>
      </c>
      <c r="S13" s="17"/>
      <c r="T13" s="17">
        <v>1.7488965861024001E-2</v>
      </c>
      <c r="U13" s="17">
        <v>3.47634293624405E-2</v>
      </c>
      <c r="V13" s="17"/>
      <c r="W13" s="17">
        <v>3.0031255002339399E-2</v>
      </c>
      <c r="X13" s="17">
        <v>1.63868246717109E-2</v>
      </c>
      <c r="Y13" s="17"/>
      <c r="Z13" s="17">
        <v>3.2984077337485401E-2</v>
      </c>
      <c r="AA13" s="17">
        <v>1.8733264524733E-2</v>
      </c>
      <c r="AB13" s="17"/>
      <c r="AC13" s="17">
        <v>3.09488923181198E-2</v>
      </c>
      <c r="AD13" s="17">
        <v>2.0614541886292199E-2</v>
      </c>
      <c r="AE13" s="17">
        <v>0</v>
      </c>
      <c r="AF13" s="17"/>
      <c r="AG13" s="17">
        <v>3.1119709402457198E-2</v>
      </c>
      <c r="AH13" s="17">
        <v>2.6309752277092799E-2</v>
      </c>
      <c r="AI13" s="17"/>
      <c r="AJ13" s="17">
        <v>1.3880465960841699E-2</v>
      </c>
      <c r="AK13" s="17">
        <v>3.5222274161879098E-2</v>
      </c>
      <c r="AL13" s="17"/>
      <c r="AM13" s="17">
        <v>2.6404313185331901E-2</v>
      </c>
      <c r="AN13" s="17">
        <v>0</v>
      </c>
      <c r="AO13" s="17">
        <v>1.13791463394355E-2</v>
      </c>
      <c r="AP13" s="17"/>
      <c r="AQ13" s="17">
        <v>3.2621445594972702E-2</v>
      </c>
      <c r="AR13" s="17">
        <v>0</v>
      </c>
      <c r="AS13" s="17">
        <v>1.01483448065287E-2</v>
      </c>
      <c r="AT13" s="17">
        <v>1.53075711800539E-2</v>
      </c>
      <c r="AU13" s="17">
        <v>7.3401661775796601E-2</v>
      </c>
      <c r="AV13" s="17"/>
      <c r="AW13" s="17">
        <v>3.6537650185404099E-3</v>
      </c>
      <c r="AX13" s="17">
        <v>1.9660653587106801E-2</v>
      </c>
      <c r="AY13" s="17">
        <v>3.2676798665615098E-2</v>
      </c>
      <c r="AZ13" s="17">
        <v>6.2270955113005101E-2</v>
      </c>
      <c r="BA13" s="17">
        <v>4.0324920669149597E-2</v>
      </c>
      <c r="BB13" s="17"/>
      <c r="BC13" s="17">
        <v>1.47829622159027E-2</v>
      </c>
      <c r="BD13" s="17">
        <v>2.9532505864317601E-2</v>
      </c>
      <c r="BE13" s="17">
        <v>4.1141891409621899E-2</v>
      </c>
      <c r="BF13" s="17"/>
      <c r="BG13" s="17">
        <v>2.4955037091829099E-2</v>
      </c>
      <c r="BH13" s="17">
        <v>7.5847155624297396E-3</v>
      </c>
      <c r="BI13" s="17">
        <v>4.5947922200333301E-2</v>
      </c>
    </row>
    <row r="14" spans="2:61" x14ac:dyDescent="0.3">
      <c r="B14" s="18" t="s">
        <v>85</v>
      </c>
      <c r="C14" s="19">
        <v>2.4134801898523999E-2</v>
      </c>
      <c r="D14" s="19">
        <v>8.41483057362734E-3</v>
      </c>
      <c r="E14" s="19">
        <v>3.6869922836378299E-2</v>
      </c>
      <c r="F14" s="19"/>
      <c r="G14" s="19">
        <v>9.8506430478289293E-3</v>
      </c>
      <c r="H14" s="19">
        <v>3.5892072150724798E-2</v>
      </c>
      <c r="I14" s="19"/>
      <c r="J14" s="19">
        <v>1.7420892251047201E-2</v>
      </c>
      <c r="K14" s="19">
        <v>2.3369623300285299E-2</v>
      </c>
      <c r="L14" s="19">
        <v>6.0582709119417398E-2</v>
      </c>
      <c r="M14" s="19">
        <v>7.5706793139166803E-3</v>
      </c>
      <c r="N14" s="19">
        <v>3.0697555937079998E-2</v>
      </c>
      <c r="O14" s="19">
        <v>2.3657766735070199E-2</v>
      </c>
      <c r="P14" s="19">
        <v>1.5766535396291699E-2</v>
      </c>
      <c r="Q14" s="19">
        <v>2.7118021892581699E-2</v>
      </c>
      <c r="R14" s="19">
        <v>1.7119333814598601E-2</v>
      </c>
      <c r="S14" s="19"/>
      <c r="T14" s="19">
        <v>9.4617004083830097E-3</v>
      </c>
      <c r="U14" s="19">
        <v>3.3747159262760798E-2</v>
      </c>
      <c r="V14" s="19"/>
      <c r="W14" s="19">
        <v>2.4883089770397E-2</v>
      </c>
      <c r="X14" s="19">
        <v>2.0033169074674201E-2</v>
      </c>
      <c r="Y14" s="19"/>
      <c r="Z14" s="19">
        <v>1.9417105435552199E-2</v>
      </c>
      <c r="AA14" s="19">
        <v>3.1303129416008497E-2</v>
      </c>
      <c r="AB14" s="19"/>
      <c r="AC14" s="19">
        <v>1.96566297504993E-2</v>
      </c>
      <c r="AD14" s="19">
        <v>3.4966513707018698E-2</v>
      </c>
      <c r="AE14" s="19">
        <v>0</v>
      </c>
      <c r="AF14" s="19"/>
      <c r="AG14" s="19">
        <v>8.6255709722467197E-3</v>
      </c>
      <c r="AH14" s="19">
        <v>3.8301330815090899E-2</v>
      </c>
      <c r="AI14" s="19"/>
      <c r="AJ14" s="19">
        <v>1.23547836384076E-2</v>
      </c>
      <c r="AK14" s="19">
        <v>3.0265945006820401E-2</v>
      </c>
      <c r="AL14" s="19"/>
      <c r="AM14" s="19">
        <v>2.33485561313049E-2</v>
      </c>
      <c r="AN14" s="19">
        <v>5.6777052750943302E-2</v>
      </c>
      <c r="AO14" s="19">
        <v>1.3655398539398501E-2</v>
      </c>
      <c r="AP14" s="19"/>
      <c r="AQ14" s="19">
        <v>2.6236755221095798E-2</v>
      </c>
      <c r="AR14" s="19">
        <v>3.6827677510727498E-2</v>
      </c>
      <c r="AS14" s="19">
        <v>1.6030598492512899E-2</v>
      </c>
      <c r="AT14" s="19">
        <v>5.6556282922023502E-3</v>
      </c>
      <c r="AU14" s="19">
        <v>5.0565202577582298E-2</v>
      </c>
      <c r="AV14" s="19"/>
      <c r="AW14" s="19">
        <v>2.1367297420952201E-2</v>
      </c>
      <c r="AX14" s="19">
        <v>1.9860096044853399E-2</v>
      </c>
      <c r="AY14" s="19">
        <v>3.5241794808817201E-2</v>
      </c>
      <c r="AZ14" s="19">
        <v>1.2460507115039701E-2</v>
      </c>
      <c r="BA14" s="19">
        <v>4.26915577528083E-2</v>
      </c>
      <c r="BB14" s="19"/>
      <c r="BC14" s="19">
        <v>1.18951876565749E-2</v>
      </c>
      <c r="BD14" s="19">
        <v>2.2775191701037902E-2</v>
      </c>
      <c r="BE14" s="19">
        <v>3.5916296798436997E-2</v>
      </c>
      <c r="BF14" s="19"/>
      <c r="BG14" s="19">
        <v>2.1761322623861799E-2</v>
      </c>
      <c r="BH14" s="19">
        <v>5.5206033363383103E-2</v>
      </c>
      <c r="BI14" s="19">
        <v>1.9590771612355101E-2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0.232123031959033</v>
      </c>
      <c r="D9" s="17">
        <v>0.25561924190664997</v>
      </c>
      <c r="E9" s="17">
        <v>0.21238600653963899</v>
      </c>
      <c r="F9" s="17"/>
      <c r="G9" s="17">
        <v>0.28866560807712199</v>
      </c>
      <c r="H9" s="17">
        <v>0.187968675680385</v>
      </c>
      <c r="I9" s="17"/>
      <c r="J9" s="17">
        <v>0.360930948202067</v>
      </c>
      <c r="K9" s="17">
        <v>0.17170227697176199</v>
      </c>
      <c r="L9" s="17">
        <v>0.179435492597702</v>
      </c>
      <c r="M9" s="17">
        <v>0.15622992183706899</v>
      </c>
      <c r="N9" s="17">
        <v>0.258343002167852</v>
      </c>
      <c r="O9" s="17">
        <v>0.25743358366291402</v>
      </c>
      <c r="P9" s="17">
        <v>0.245933282135919</v>
      </c>
      <c r="Q9" s="17">
        <v>0.22865963698101999</v>
      </c>
      <c r="R9" s="17">
        <v>0.235312112294388</v>
      </c>
      <c r="S9" s="17"/>
      <c r="T9" s="17">
        <v>0.320502775414435</v>
      </c>
      <c r="U9" s="17">
        <v>0.17422541035369701</v>
      </c>
      <c r="V9" s="17"/>
      <c r="W9" s="17">
        <v>0.214711823999885</v>
      </c>
      <c r="X9" s="17">
        <v>0.327560075311571</v>
      </c>
      <c r="Y9" s="17"/>
      <c r="Z9" s="17">
        <v>0.23020122917752001</v>
      </c>
      <c r="AA9" s="17">
        <v>0.235398948914531</v>
      </c>
      <c r="AB9" s="17"/>
      <c r="AC9" s="17">
        <v>0.24951157420488901</v>
      </c>
      <c r="AD9" s="17">
        <v>0.190063979258252</v>
      </c>
      <c r="AE9" s="17">
        <v>0</v>
      </c>
      <c r="AF9" s="17"/>
      <c r="AG9" s="17">
        <v>0.30778862464726298</v>
      </c>
      <c r="AH9" s="17">
        <v>0.16486655825479701</v>
      </c>
      <c r="AI9" s="17"/>
      <c r="AJ9" s="17">
        <v>0.398481980866701</v>
      </c>
      <c r="AK9" s="17">
        <v>0.15382090432526899</v>
      </c>
      <c r="AL9" s="17"/>
      <c r="AM9" s="17">
        <v>0.20667005689465801</v>
      </c>
      <c r="AN9" s="17">
        <v>0.123061667852219</v>
      </c>
      <c r="AO9" s="17">
        <v>0.44599874029886499</v>
      </c>
      <c r="AP9" s="17"/>
      <c r="AQ9" s="17">
        <v>0.14855763053099999</v>
      </c>
      <c r="AR9" s="17">
        <v>0.34636183540625598</v>
      </c>
      <c r="AS9" s="17">
        <v>0.364385793087381</v>
      </c>
      <c r="AT9" s="17">
        <v>0.480396407799278</v>
      </c>
      <c r="AU9" s="17">
        <v>0.118064489395177</v>
      </c>
      <c r="AV9" s="17"/>
      <c r="AW9" s="17">
        <v>0.32123460608579701</v>
      </c>
      <c r="AX9" s="17">
        <v>0.241316815190074</v>
      </c>
      <c r="AY9" s="17">
        <v>0.183920149468523</v>
      </c>
      <c r="AZ9" s="17">
        <v>0.20325840551973601</v>
      </c>
      <c r="BA9" s="17">
        <v>0.17259745143041799</v>
      </c>
      <c r="BB9" s="17"/>
      <c r="BC9" s="17">
        <v>0.31215610718739301</v>
      </c>
      <c r="BD9" s="17">
        <v>0.213587477584159</v>
      </c>
      <c r="BE9" s="17">
        <v>0.187881726012119</v>
      </c>
      <c r="BF9" s="17"/>
      <c r="BG9" s="17">
        <v>0.24263001161429401</v>
      </c>
      <c r="BH9" s="17">
        <v>0.24888622554682899</v>
      </c>
      <c r="BI9" s="17">
        <v>0.19148469815864</v>
      </c>
    </row>
    <row r="10" spans="2:61" x14ac:dyDescent="0.3">
      <c r="B10" s="18" t="s">
        <v>334</v>
      </c>
      <c r="C10" s="17">
        <v>0.35773622978536401</v>
      </c>
      <c r="D10" s="17">
        <v>0.412345248095216</v>
      </c>
      <c r="E10" s="17">
        <v>0.31331919416534199</v>
      </c>
      <c r="F10" s="17"/>
      <c r="G10" s="17">
        <v>0.394248056126348</v>
      </c>
      <c r="H10" s="17">
        <v>0.33073734394708099</v>
      </c>
      <c r="I10" s="17"/>
      <c r="J10" s="17">
        <v>0.42695752100762602</v>
      </c>
      <c r="K10" s="17">
        <v>0.37515873824495599</v>
      </c>
      <c r="L10" s="17">
        <v>0.34410977233873602</v>
      </c>
      <c r="M10" s="17">
        <v>0.34885698766284801</v>
      </c>
      <c r="N10" s="17">
        <v>0.33297463968616903</v>
      </c>
      <c r="O10" s="17">
        <v>0.29046333339114699</v>
      </c>
      <c r="P10" s="17">
        <v>0.35354390076553299</v>
      </c>
      <c r="Q10" s="17">
        <v>0.42067370237719598</v>
      </c>
      <c r="R10" s="17">
        <v>0.33561813288736198</v>
      </c>
      <c r="S10" s="17"/>
      <c r="T10" s="17">
        <v>0.39174176939852401</v>
      </c>
      <c r="U10" s="17">
        <v>0.33545918090479698</v>
      </c>
      <c r="V10" s="17"/>
      <c r="W10" s="17">
        <v>0.34819080819367898</v>
      </c>
      <c r="X10" s="17">
        <v>0.41005809145064098</v>
      </c>
      <c r="Y10" s="17"/>
      <c r="Z10" s="17">
        <v>0.35842126051052903</v>
      </c>
      <c r="AA10" s="17">
        <v>0.35815043574711702</v>
      </c>
      <c r="AB10" s="17"/>
      <c r="AC10" s="17">
        <v>0.35067456759982601</v>
      </c>
      <c r="AD10" s="17">
        <v>0.37481683480775801</v>
      </c>
      <c r="AE10" s="17">
        <v>0</v>
      </c>
      <c r="AF10" s="17"/>
      <c r="AG10" s="17">
        <v>0.36365426930869899</v>
      </c>
      <c r="AH10" s="17">
        <v>0.35648970211368403</v>
      </c>
      <c r="AI10" s="17"/>
      <c r="AJ10" s="17">
        <v>0.381543021949452</v>
      </c>
      <c r="AK10" s="17">
        <v>0.349715614580348</v>
      </c>
      <c r="AL10" s="17"/>
      <c r="AM10" s="17">
        <v>0.378141391680825</v>
      </c>
      <c r="AN10" s="17">
        <v>0.27191255078188697</v>
      </c>
      <c r="AO10" s="17">
        <v>0.330699088248603</v>
      </c>
      <c r="AP10" s="17"/>
      <c r="AQ10" s="17">
        <v>0.36359214563028303</v>
      </c>
      <c r="AR10" s="17">
        <v>0.36819699967052899</v>
      </c>
      <c r="AS10" s="17">
        <v>0.42193367649476698</v>
      </c>
      <c r="AT10" s="17">
        <v>0.31775367720395498</v>
      </c>
      <c r="AU10" s="17">
        <v>0.16949076656360701</v>
      </c>
      <c r="AV10" s="17"/>
      <c r="AW10" s="17">
        <v>0.40544667386441702</v>
      </c>
      <c r="AX10" s="17">
        <v>0.38227660406741598</v>
      </c>
      <c r="AY10" s="17">
        <v>0.34818730336777298</v>
      </c>
      <c r="AZ10" s="17">
        <v>0.28308508513150699</v>
      </c>
      <c r="BA10" s="17">
        <v>0.31122540693765399</v>
      </c>
      <c r="BB10" s="17"/>
      <c r="BC10" s="17">
        <v>0.38254858397352398</v>
      </c>
      <c r="BD10" s="17">
        <v>0.37631305037948098</v>
      </c>
      <c r="BE10" s="17">
        <v>0.24873058872182599</v>
      </c>
      <c r="BF10" s="17"/>
      <c r="BG10" s="17">
        <v>0.39005074802412798</v>
      </c>
      <c r="BH10" s="17">
        <v>0.30027175979558501</v>
      </c>
      <c r="BI10" s="17">
        <v>0.27228340573573301</v>
      </c>
    </row>
    <row r="11" spans="2:61" ht="28.8" x14ac:dyDescent="0.3">
      <c r="B11" s="18" t="s">
        <v>335</v>
      </c>
      <c r="C11" s="17">
        <v>0.22133283408798299</v>
      </c>
      <c r="D11" s="17">
        <v>0.19694551980706801</v>
      </c>
      <c r="E11" s="17">
        <v>0.24164662622949601</v>
      </c>
      <c r="F11" s="17"/>
      <c r="G11" s="17">
        <v>0.18203946640356</v>
      </c>
      <c r="H11" s="17">
        <v>0.25480331493910802</v>
      </c>
      <c r="I11" s="17"/>
      <c r="J11" s="17">
        <v>0.104834339012345</v>
      </c>
      <c r="K11" s="17">
        <v>0.227178952777537</v>
      </c>
      <c r="L11" s="17">
        <v>0.27619950212044397</v>
      </c>
      <c r="M11" s="17">
        <v>0.29362771185745601</v>
      </c>
      <c r="N11" s="17">
        <v>0.239116603893336</v>
      </c>
      <c r="O11" s="17">
        <v>0.239941271845134</v>
      </c>
      <c r="P11" s="17">
        <v>0.22015826085700599</v>
      </c>
      <c r="Q11" s="17">
        <v>0.20053395161083401</v>
      </c>
      <c r="R11" s="17">
        <v>0.21039637651391799</v>
      </c>
      <c r="S11" s="17"/>
      <c r="T11" s="17">
        <v>0.16559089228755</v>
      </c>
      <c r="U11" s="17">
        <v>0.257849412748757</v>
      </c>
      <c r="V11" s="17"/>
      <c r="W11" s="17">
        <v>0.23697975353567799</v>
      </c>
      <c r="X11" s="17">
        <v>0.135566485586084</v>
      </c>
      <c r="Y11" s="17"/>
      <c r="Z11" s="17">
        <v>0.23439095464794599</v>
      </c>
      <c r="AA11" s="17">
        <v>0.20412132129172</v>
      </c>
      <c r="AB11" s="17"/>
      <c r="AC11" s="17">
        <v>0.223002304365326</v>
      </c>
      <c r="AD11" s="17">
        <v>0.21729475329982001</v>
      </c>
      <c r="AE11" s="17">
        <v>0</v>
      </c>
      <c r="AF11" s="17"/>
      <c r="AG11" s="17">
        <v>0.185350552912115</v>
      </c>
      <c r="AH11" s="17">
        <v>0.248367784722271</v>
      </c>
      <c r="AI11" s="17"/>
      <c r="AJ11" s="17">
        <v>0.14403459787744</v>
      </c>
      <c r="AK11" s="17">
        <v>0.25066617026024102</v>
      </c>
      <c r="AL11" s="17"/>
      <c r="AM11" s="17">
        <v>0.21790906895512599</v>
      </c>
      <c r="AN11" s="17">
        <v>0.26851462102715901</v>
      </c>
      <c r="AO11" s="17">
        <v>0.13274746837328399</v>
      </c>
      <c r="AP11" s="17"/>
      <c r="AQ11" s="17">
        <v>0.245491693755549</v>
      </c>
      <c r="AR11" s="17">
        <v>0.128839153122948</v>
      </c>
      <c r="AS11" s="17">
        <v>0.13740229121018399</v>
      </c>
      <c r="AT11" s="17">
        <v>0.13409673678555301</v>
      </c>
      <c r="AU11" s="17">
        <v>0.43923291976252798</v>
      </c>
      <c r="AV11" s="17"/>
      <c r="AW11" s="17">
        <v>0.184395764409782</v>
      </c>
      <c r="AX11" s="17">
        <v>0.19306598034954001</v>
      </c>
      <c r="AY11" s="17">
        <v>0.27163247561647702</v>
      </c>
      <c r="AZ11" s="17">
        <v>0.24524994453972601</v>
      </c>
      <c r="BA11" s="17">
        <v>0.251758413648343</v>
      </c>
      <c r="BB11" s="17"/>
      <c r="BC11" s="17">
        <v>0.15618289153734</v>
      </c>
      <c r="BD11" s="17">
        <v>0.22801892107750199</v>
      </c>
      <c r="BE11" s="17">
        <v>0.24072289464374499</v>
      </c>
      <c r="BF11" s="17"/>
      <c r="BG11" s="17">
        <v>0.20305542768738899</v>
      </c>
      <c r="BH11" s="17">
        <v>0.249441125315815</v>
      </c>
      <c r="BI11" s="17">
        <v>0.27099410453184097</v>
      </c>
    </row>
    <row r="12" spans="2:61" x14ac:dyDescent="0.3">
      <c r="B12" s="18" t="s">
        <v>336</v>
      </c>
      <c r="C12" s="17">
        <v>0.113444112371241</v>
      </c>
      <c r="D12" s="17">
        <v>9.4587538659911E-2</v>
      </c>
      <c r="E12" s="17">
        <v>0.128976221406192</v>
      </c>
      <c r="F12" s="17"/>
      <c r="G12" s="17">
        <v>9.6306892782485498E-2</v>
      </c>
      <c r="H12" s="17">
        <v>0.126669253000534</v>
      </c>
      <c r="I12" s="17"/>
      <c r="J12" s="17">
        <v>6.7290224258637593E-2</v>
      </c>
      <c r="K12" s="17">
        <v>0.11952445265900299</v>
      </c>
      <c r="L12" s="17">
        <v>0.110094574513234</v>
      </c>
      <c r="M12" s="17">
        <v>0.12344012416938401</v>
      </c>
      <c r="N12" s="17">
        <v>0.105021831849368</v>
      </c>
      <c r="O12" s="17">
        <v>0.14704565388907401</v>
      </c>
      <c r="P12" s="17">
        <v>0.11881007508149601</v>
      </c>
      <c r="Q12" s="17">
        <v>0.10945567619207699</v>
      </c>
      <c r="R12" s="17">
        <v>0.12215447979701501</v>
      </c>
      <c r="S12" s="17"/>
      <c r="T12" s="17">
        <v>7.4725728729555504E-2</v>
      </c>
      <c r="U12" s="17">
        <v>0.13880854813007401</v>
      </c>
      <c r="V12" s="17"/>
      <c r="W12" s="17">
        <v>0.119862175890236</v>
      </c>
      <c r="X12" s="17">
        <v>7.8264416181365995E-2</v>
      </c>
      <c r="Y12" s="17"/>
      <c r="Z12" s="17">
        <v>0.111832088147249</v>
      </c>
      <c r="AA12" s="17">
        <v>0.113240180174488</v>
      </c>
      <c r="AB12" s="17"/>
      <c r="AC12" s="17">
        <v>0.102725926452633</v>
      </c>
      <c r="AD12" s="17">
        <v>0.13936904270949299</v>
      </c>
      <c r="AE12" s="17">
        <v>0</v>
      </c>
      <c r="AF12" s="17"/>
      <c r="AG12" s="17">
        <v>7.9346554656122906E-2</v>
      </c>
      <c r="AH12" s="17">
        <v>0.14409096964183701</v>
      </c>
      <c r="AI12" s="17"/>
      <c r="AJ12" s="17">
        <v>4.4957848912601801E-2</v>
      </c>
      <c r="AK12" s="17">
        <v>0.147592719963409</v>
      </c>
      <c r="AL12" s="17"/>
      <c r="AM12" s="17">
        <v>0.12610679407740599</v>
      </c>
      <c r="AN12" s="17">
        <v>0.11671286666734</v>
      </c>
      <c r="AO12" s="17">
        <v>5.7651355643096203E-2</v>
      </c>
      <c r="AP12" s="17"/>
      <c r="AQ12" s="17">
        <v>0.15635790378901901</v>
      </c>
      <c r="AR12" s="17">
        <v>7.2730421086591293E-2</v>
      </c>
      <c r="AS12" s="17">
        <v>4.3703261421454899E-2</v>
      </c>
      <c r="AT12" s="17">
        <v>5.2445607031160003E-2</v>
      </c>
      <c r="AU12" s="17">
        <v>7.8218390320999101E-2</v>
      </c>
      <c r="AV12" s="17"/>
      <c r="AW12" s="17">
        <v>6.8254538276251095E-2</v>
      </c>
      <c r="AX12" s="17">
        <v>0.120896997488999</v>
      </c>
      <c r="AY12" s="17">
        <v>0.12029591186308</v>
      </c>
      <c r="AZ12" s="17">
        <v>0.121551998470055</v>
      </c>
      <c r="BA12" s="17">
        <v>0.14861965164583399</v>
      </c>
      <c r="BB12" s="17"/>
      <c r="BC12" s="17">
        <v>0.10604035706621701</v>
      </c>
      <c r="BD12" s="17">
        <v>0.116750941042321</v>
      </c>
      <c r="BE12" s="17">
        <v>0.13372521381358199</v>
      </c>
      <c r="BF12" s="17"/>
      <c r="BG12" s="17">
        <v>0.105706566342708</v>
      </c>
      <c r="BH12" s="17">
        <v>0.10432116310522201</v>
      </c>
      <c r="BI12" s="17">
        <v>0.142944640610669</v>
      </c>
    </row>
    <row r="13" spans="2:61" x14ac:dyDescent="0.3">
      <c r="B13" s="18" t="s">
        <v>337</v>
      </c>
      <c r="C13" s="17">
        <v>5.3028157101255698E-2</v>
      </c>
      <c r="D13" s="17">
        <v>2.95160874093995E-2</v>
      </c>
      <c r="E13" s="17">
        <v>7.2127127096026297E-2</v>
      </c>
      <c r="F13" s="17"/>
      <c r="G13" s="17">
        <v>2.86145489197107E-2</v>
      </c>
      <c r="H13" s="17">
        <v>6.7423159555663401E-2</v>
      </c>
      <c r="I13" s="17"/>
      <c r="J13" s="17">
        <v>2.2566075268277499E-2</v>
      </c>
      <c r="K13" s="17">
        <v>7.4354473725131098E-2</v>
      </c>
      <c r="L13" s="17">
        <v>5.3587790306812301E-2</v>
      </c>
      <c r="M13" s="17">
        <v>5.3543942307124302E-2</v>
      </c>
      <c r="N13" s="17">
        <v>3.2953851610305403E-2</v>
      </c>
      <c r="O13" s="17">
        <v>5.37079975996195E-2</v>
      </c>
      <c r="P13" s="17">
        <v>5.38397837890578E-2</v>
      </c>
      <c r="Q13" s="17">
        <v>4.0677032838872501E-2</v>
      </c>
      <c r="R13" s="17">
        <v>7.3279167034328005E-2</v>
      </c>
      <c r="S13" s="17"/>
      <c r="T13" s="17">
        <v>3.3135653862417201E-2</v>
      </c>
      <c r="U13" s="17">
        <v>6.6059747602379898E-2</v>
      </c>
      <c r="V13" s="17"/>
      <c r="W13" s="17">
        <v>6.0834481928040099E-2</v>
      </c>
      <c r="X13" s="17">
        <v>1.02389053350472E-2</v>
      </c>
      <c r="Y13" s="17"/>
      <c r="Z13" s="17">
        <v>4.6762954824689902E-2</v>
      </c>
      <c r="AA13" s="17">
        <v>6.0740865310775001E-2</v>
      </c>
      <c r="AB13" s="17"/>
      <c r="AC13" s="17">
        <v>5.4801727470560203E-2</v>
      </c>
      <c r="AD13" s="17">
        <v>4.8738281125659998E-2</v>
      </c>
      <c r="AE13" s="17">
        <v>0</v>
      </c>
      <c r="AF13" s="17"/>
      <c r="AG13" s="17">
        <v>4.91627878921711E-2</v>
      </c>
      <c r="AH13" s="17">
        <v>5.8417957265296E-2</v>
      </c>
      <c r="AI13" s="17"/>
      <c r="AJ13" s="17">
        <v>1.9865618856383702E-2</v>
      </c>
      <c r="AK13" s="17">
        <v>7.0040733557013193E-2</v>
      </c>
      <c r="AL13" s="17"/>
      <c r="AM13" s="17">
        <v>5.52053905237299E-2</v>
      </c>
      <c r="AN13" s="17">
        <v>0.104499970988956</v>
      </c>
      <c r="AO13" s="17">
        <v>1.0903280370645601E-2</v>
      </c>
      <c r="AP13" s="17"/>
      <c r="AQ13" s="17">
        <v>6.8815209126627905E-2</v>
      </c>
      <c r="AR13" s="17">
        <v>2.1810025527940199E-2</v>
      </c>
      <c r="AS13" s="17">
        <v>1.9564956127365401E-2</v>
      </c>
      <c r="AT13" s="17">
        <v>7.1379426793881599E-3</v>
      </c>
      <c r="AU13" s="17">
        <v>0.102926820927461</v>
      </c>
      <c r="AV13" s="17"/>
      <c r="AW13" s="17">
        <v>1.2992035826425601E-2</v>
      </c>
      <c r="AX13" s="17">
        <v>4.2839108987868198E-2</v>
      </c>
      <c r="AY13" s="17">
        <v>4.0352909082345699E-2</v>
      </c>
      <c r="AZ13" s="17">
        <v>0.12896259182066699</v>
      </c>
      <c r="BA13" s="17">
        <v>7.4546571371100198E-2</v>
      </c>
      <c r="BB13" s="17"/>
      <c r="BC13" s="17">
        <v>3.64478459551872E-2</v>
      </c>
      <c r="BD13" s="17">
        <v>5.2958114262568599E-2</v>
      </c>
      <c r="BE13" s="17">
        <v>9.6176418815958495E-2</v>
      </c>
      <c r="BF13" s="17"/>
      <c r="BG13" s="17">
        <v>4.07332874578719E-2</v>
      </c>
      <c r="BH13" s="17">
        <v>6.5138990222014095E-2</v>
      </c>
      <c r="BI13" s="17">
        <v>8.8864709685211804E-2</v>
      </c>
    </row>
    <row r="14" spans="2:61" x14ac:dyDescent="0.3">
      <c r="B14" s="18" t="s">
        <v>85</v>
      </c>
      <c r="C14" s="19">
        <v>2.2335634695122099E-2</v>
      </c>
      <c r="D14" s="19">
        <v>1.0986364121754799E-2</v>
      </c>
      <c r="E14" s="19">
        <v>3.1544824563303903E-2</v>
      </c>
      <c r="F14" s="19"/>
      <c r="G14" s="19">
        <v>1.01254276907737E-2</v>
      </c>
      <c r="H14" s="19">
        <v>3.2398252877228598E-2</v>
      </c>
      <c r="I14" s="19"/>
      <c r="J14" s="19">
        <v>1.7420892251047201E-2</v>
      </c>
      <c r="K14" s="19">
        <v>3.2081105621611601E-2</v>
      </c>
      <c r="L14" s="19">
        <v>3.65728681230722E-2</v>
      </c>
      <c r="M14" s="19">
        <v>2.4301312166118701E-2</v>
      </c>
      <c r="N14" s="19">
        <v>3.1590070792970201E-2</v>
      </c>
      <c r="O14" s="19">
        <v>1.1408159612111E-2</v>
      </c>
      <c r="P14" s="19">
        <v>7.7146973709887497E-3</v>
      </c>
      <c r="Q14" s="19">
        <v>0</v>
      </c>
      <c r="R14" s="19">
        <v>2.3239731472989598E-2</v>
      </c>
      <c r="S14" s="19"/>
      <c r="T14" s="19">
        <v>1.4303180307518201E-2</v>
      </c>
      <c r="U14" s="19">
        <v>2.75977002602966E-2</v>
      </c>
      <c r="V14" s="19"/>
      <c r="W14" s="19">
        <v>1.9420956452481999E-2</v>
      </c>
      <c r="X14" s="19">
        <v>3.8312026135291201E-2</v>
      </c>
      <c r="Y14" s="19"/>
      <c r="Z14" s="19">
        <v>1.8391512692065699E-2</v>
      </c>
      <c r="AA14" s="19">
        <v>2.8348248561368299E-2</v>
      </c>
      <c r="AB14" s="19"/>
      <c r="AC14" s="19">
        <v>1.9283899906766499E-2</v>
      </c>
      <c r="AD14" s="19">
        <v>2.9717108799016501E-2</v>
      </c>
      <c r="AE14" s="19">
        <v>0</v>
      </c>
      <c r="AF14" s="19"/>
      <c r="AG14" s="19">
        <v>1.4697210583628601E-2</v>
      </c>
      <c r="AH14" s="19">
        <v>2.7767028002114599E-2</v>
      </c>
      <c r="AI14" s="19"/>
      <c r="AJ14" s="19">
        <v>1.1116931537421999E-2</v>
      </c>
      <c r="AK14" s="19">
        <v>2.8163857313720699E-2</v>
      </c>
      <c r="AL14" s="19"/>
      <c r="AM14" s="19">
        <v>1.5967297868254699E-2</v>
      </c>
      <c r="AN14" s="19">
        <v>0.11529832268244</v>
      </c>
      <c r="AO14" s="19">
        <v>2.2000067065506199E-2</v>
      </c>
      <c r="AP14" s="19"/>
      <c r="AQ14" s="19">
        <v>1.7185417167521599E-2</v>
      </c>
      <c r="AR14" s="19">
        <v>6.20615651857351E-2</v>
      </c>
      <c r="AS14" s="19">
        <v>1.30100216588479E-2</v>
      </c>
      <c r="AT14" s="19">
        <v>8.1696285006656894E-3</v>
      </c>
      <c r="AU14" s="19">
        <v>9.2066613030226799E-2</v>
      </c>
      <c r="AV14" s="19"/>
      <c r="AW14" s="19">
        <v>7.6763815373273696E-3</v>
      </c>
      <c r="AX14" s="19">
        <v>1.9604493916103201E-2</v>
      </c>
      <c r="AY14" s="19">
        <v>3.5611250601800301E-2</v>
      </c>
      <c r="AZ14" s="19">
        <v>1.7891974518309199E-2</v>
      </c>
      <c r="BA14" s="19">
        <v>4.12525049666514E-2</v>
      </c>
      <c r="BB14" s="19"/>
      <c r="BC14" s="19">
        <v>6.6242142803379601E-3</v>
      </c>
      <c r="BD14" s="19">
        <v>1.23714956539684E-2</v>
      </c>
      <c r="BE14" s="19">
        <v>9.2763157992769102E-2</v>
      </c>
      <c r="BF14" s="19"/>
      <c r="BG14" s="19">
        <v>1.7823958873608301E-2</v>
      </c>
      <c r="BH14" s="19">
        <v>3.1940736014535898E-2</v>
      </c>
      <c r="BI14" s="19">
        <v>3.3428441277906201E-2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I19"/>
  <sheetViews>
    <sheetView showGridLines="0" workbookViewId="0">
      <pane xSplit="2" topLeftCell="C1" activePane="topRight" state="frozen"/>
      <selection pane="topRight" activeCell="D8" sqref="D8"/>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x14ac:dyDescent="0.3">
      <c r="B9" s="18" t="s">
        <v>333</v>
      </c>
      <c r="C9" s="17">
        <v>0.227885943253927</v>
      </c>
      <c r="D9" s="17">
        <v>0.28144039782918701</v>
      </c>
      <c r="E9" s="17">
        <v>0.18543960487005501</v>
      </c>
      <c r="F9" s="17"/>
      <c r="G9" s="17">
        <v>0.28048404391510501</v>
      </c>
      <c r="H9" s="17">
        <v>0.186898900827901</v>
      </c>
      <c r="I9" s="17"/>
      <c r="J9" s="17">
        <v>0.35601311349543102</v>
      </c>
      <c r="K9" s="17">
        <v>0.17030179797203501</v>
      </c>
      <c r="L9" s="17">
        <v>0.184516319905945</v>
      </c>
      <c r="M9" s="17">
        <v>0.17353692994945</v>
      </c>
      <c r="N9" s="17">
        <v>0.30206626589094498</v>
      </c>
      <c r="O9" s="17">
        <v>0.187657198114764</v>
      </c>
      <c r="P9" s="17">
        <v>0.23279767590557299</v>
      </c>
      <c r="Q9" s="17">
        <v>0.164981198609533</v>
      </c>
      <c r="R9" s="17">
        <v>0.25222600253400501</v>
      </c>
      <c r="S9" s="17"/>
      <c r="T9" s="17">
        <v>0.30280737323984203</v>
      </c>
      <c r="U9" s="17">
        <v>0.178804870670319</v>
      </c>
      <c r="V9" s="17"/>
      <c r="W9" s="17">
        <v>0.21010214856124801</v>
      </c>
      <c r="X9" s="17">
        <v>0.325365267436376</v>
      </c>
      <c r="Y9" s="17"/>
      <c r="Z9" s="17">
        <v>0.23546238892876201</v>
      </c>
      <c r="AA9" s="17">
        <v>0.217134503288062</v>
      </c>
      <c r="AB9" s="17"/>
      <c r="AC9" s="17">
        <v>0.24948776636136</v>
      </c>
      <c r="AD9" s="17">
        <v>0.17563589240650601</v>
      </c>
      <c r="AE9" s="17">
        <v>0</v>
      </c>
      <c r="AF9" s="17"/>
      <c r="AG9" s="17">
        <v>0.31957680835659202</v>
      </c>
      <c r="AH9" s="17">
        <v>0.149704078047218</v>
      </c>
      <c r="AI9" s="17"/>
      <c r="AJ9" s="17">
        <v>0.40017693101513002</v>
      </c>
      <c r="AK9" s="17">
        <v>0.14389514608821499</v>
      </c>
      <c r="AL9" s="17"/>
      <c r="AM9" s="17">
        <v>0.202464317872912</v>
      </c>
      <c r="AN9" s="17">
        <v>5.76491613412198E-2</v>
      </c>
      <c r="AO9" s="17">
        <v>0.44194974304391899</v>
      </c>
      <c r="AP9" s="17"/>
      <c r="AQ9" s="17">
        <v>0.141873644331519</v>
      </c>
      <c r="AR9" s="17">
        <v>0.27238674745570102</v>
      </c>
      <c r="AS9" s="17">
        <v>0.36679327703921499</v>
      </c>
      <c r="AT9" s="17">
        <v>0.50048800804627003</v>
      </c>
      <c r="AU9" s="17">
        <v>0.1134006945848</v>
      </c>
      <c r="AV9" s="17"/>
      <c r="AW9" s="17">
        <v>0.30810841534836902</v>
      </c>
      <c r="AX9" s="17">
        <v>0.23629287273479199</v>
      </c>
      <c r="AY9" s="17">
        <v>0.185612923717383</v>
      </c>
      <c r="AZ9" s="17">
        <v>0.19354151598341501</v>
      </c>
      <c r="BA9" s="17">
        <v>0.18685978249445501</v>
      </c>
      <c r="BB9" s="17"/>
      <c r="BC9" s="17">
        <v>0.30437473675058502</v>
      </c>
      <c r="BD9" s="17">
        <v>0.20257423491813001</v>
      </c>
      <c r="BE9" s="17">
        <v>0.19276513153650801</v>
      </c>
      <c r="BF9" s="17"/>
      <c r="BG9" s="17">
        <v>0.25231037032014503</v>
      </c>
      <c r="BH9" s="17">
        <v>0.20942648447873899</v>
      </c>
      <c r="BI9" s="17">
        <v>0.155464734658251</v>
      </c>
    </row>
    <row r="10" spans="2:61" x14ac:dyDescent="0.3">
      <c r="B10" s="18" t="s">
        <v>334</v>
      </c>
      <c r="C10" s="17">
        <v>0.36669318393744399</v>
      </c>
      <c r="D10" s="17">
        <v>0.41284153781982402</v>
      </c>
      <c r="E10" s="17">
        <v>0.32911811693461601</v>
      </c>
      <c r="F10" s="17"/>
      <c r="G10" s="17">
        <v>0.39585208445921899</v>
      </c>
      <c r="H10" s="17">
        <v>0.34572123878087402</v>
      </c>
      <c r="I10" s="17"/>
      <c r="J10" s="17">
        <v>0.45597912582120698</v>
      </c>
      <c r="K10" s="17">
        <v>0.41577571915816303</v>
      </c>
      <c r="L10" s="17">
        <v>0.421924805162675</v>
      </c>
      <c r="M10" s="17">
        <v>0.33508656305847301</v>
      </c>
      <c r="N10" s="17">
        <v>0.35318668836512701</v>
      </c>
      <c r="O10" s="17">
        <v>0.30759367419612299</v>
      </c>
      <c r="P10" s="17">
        <v>0.29786211605737301</v>
      </c>
      <c r="Q10" s="17">
        <v>0.42439927362068097</v>
      </c>
      <c r="R10" s="17">
        <v>0.28095660289436297</v>
      </c>
      <c r="S10" s="17"/>
      <c r="T10" s="17">
        <v>0.41715431212285597</v>
      </c>
      <c r="U10" s="17">
        <v>0.33363606936308798</v>
      </c>
      <c r="V10" s="17"/>
      <c r="W10" s="17">
        <v>0.35159665647160299</v>
      </c>
      <c r="X10" s="17">
        <v>0.44944263760031899</v>
      </c>
      <c r="Y10" s="17"/>
      <c r="Z10" s="17">
        <v>0.378434487651653</v>
      </c>
      <c r="AA10" s="17">
        <v>0.35090584667193397</v>
      </c>
      <c r="AB10" s="17"/>
      <c r="AC10" s="17">
        <v>0.36289908776365798</v>
      </c>
      <c r="AD10" s="17">
        <v>0.37587026667783902</v>
      </c>
      <c r="AE10" s="17">
        <v>0</v>
      </c>
      <c r="AF10" s="17"/>
      <c r="AG10" s="17">
        <v>0.37894952563979001</v>
      </c>
      <c r="AH10" s="17">
        <v>0.36453426197523497</v>
      </c>
      <c r="AI10" s="17"/>
      <c r="AJ10" s="17">
        <v>0.37665091782867599</v>
      </c>
      <c r="AK10" s="17">
        <v>0.36425909896425901</v>
      </c>
      <c r="AL10" s="17"/>
      <c r="AM10" s="17">
        <v>0.375649430594168</v>
      </c>
      <c r="AN10" s="17">
        <v>0.40118675375871099</v>
      </c>
      <c r="AO10" s="17">
        <v>0.33440238640488301</v>
      </c>
      <c r="AP10" s="17"/>
      <c r="AQ10" s="17">
        <v>0.37010936261343302</v>
      </c>
      <c r="AR10" s="17">
        <v>0.40216410419684001</v>
      </c>
      <c r="AS10" s="17">
        <v>0.39855755198929799</v>
      </c>
      <c r="AT10" s="17">
        <v>0.31100899576938701</v>
      </c>
      <c r="AU10" s="17">
        <v>0.30380460791506703</v>
      </c>
      <c r="AV10" s="17"/>
      <c r="AW10" s="17">
        <v>0.45161527110135702</v>
      </c>
      <c r="AX10" s="17">
        <v>0.36560323038745901</v>
      </c>
      <c r="AY10" s="17">
        <v>0.351030350609915</v>
      </c>
      <c r="AZ10" s="17">
        <v>0.31056687499470598</v>
      </c>
      <c r="BA10" s="17">
        <v>0.32961109206896899</v>
      </c>
      <c r="BB10" s="17"/>
      <c r="BC10" s="17">
        <v>0.3699086840961</v>
      </c>
      <c r="BD10" s="17">
        <v>0.400901394370066</v>
      </c>
      <c r="BE10" s="17">
        <v>0.24026869914496701</v>
      </c>
      <c r="BF10" s="17"/>
      <c r="BG10" s="17">
        <v>0.378698301321308</v>
      </c>
      <c r="BH10" s="17">
        <v>0.36846428197622499</v>
      </c>
      <c r="BI10" s="17">
        <v>0.32449137379721199</v>
      </c>
    </row>
    <row r="11" spans="2:61" ht="28.8" x14ac:dyDescent="0.3">
      <c r="B11" s="18" t="s">
        <v>335</v>
      </c>
      <c r="C11" s="17">
        <v>0.227331547905674</v>
      </c>
      <c r="D11" s="17">
        <v>0.187243174705673</v>
      </c>
      <c r="E11" s="17">
        <v>0.25879566559944001</v>
      </c>
      <c r="F11" s="17"/>
      <c r="G11" s="17">
        <v>0.180718894889523</v>
      </c>
      <c r="H11" s="17">
        <v>0.26678015425032198</v>
      </c>
      <c r="I11" s="17"/>
      <c r="J11" s="17">
        <v>0.114489355190015</v>
      </c>
      <c r="K11" s="17">
        <v>0.20983422738919</v>
      </c>
      <c r="L11" s="17">
        <v>0.215247362862105</v>
      </c>
      <c r="M11" s="17">
        <v>0.25716560754912898</v>
      </c>
      <c r="N11" s="17">
        <v>0.19179440224138999</v>
      </c>
      <c r="O11" s="17">
        <v>0.34775222763963498</v>
      </c>
      <c r="P11" s="17">
        <v>0.25130169284522902</v>
      </c>
      <c r="Q11" s="17">
        <v>0.28002523166683702</v>
      </c>
      <c r="R11" s="17">
        <v>0.23554333429172999</v>
      </c>
      <c r="S11" s="17"/>
      <c r="T11" s="17">
        <v>0.16242310146554001</v>
      </c>
      <c r="U11" s="17">
        <v>0.26985310911474802</v>
      </c>
      <c r="V11" s="17"/>
      <c r="W11" s="17">
        <v>0.24506467750552299</v>
      </c>
      <c r="X11" s="17">
        <v>0.13012993717494201</v>
      </c>
      <c r="Y11" s="17"/>
      <c r="Z11" s="17">
        <v>0.228076816458151</v>
      </c>
      <c r="AA11" s="17">
        <v>0.224695288980507</v>
      </c>
      <c r="AB11" s="17"/>
      <c r="AC11" s="17">
        <v>0.21830011278267</v>
      </c>
      <c r="AD11" s="17">
        <v>0.24917659968927799</v>
      </c>
      <c r="AE11" s="17">
        <v>0</v>
      </c>
      <c r="AF11" s="17"/>
      <c r="AG11" s="17">
        <v>0.189349132273402</v>
      </c>
      <c r="AH11" s="17">
        <v>0.25334621404874202</v>
      </c>
      <c r="AI11" s="17"/>
      <c r="AJ11" s="17">
        <v>0.14591569466045801</v>
      </c>
      <c r="AK11" s="17">
        <v>0.26429546870960402</v>
      </c>
      <c r="AL11" s="17"/>
      <c r="AM11" s="17">
        <v>0.241456984417666</v>
      </c>
      <c r="AN11" s="17">
        <v>0.24700854585530899</v>
      </c>
      <c r="AO11" s="17">
        <v>0.13014005145555901</v>
      </c>
      <c r="AP11" s="17"/>
      <c r="AQ11" s="17">
        <v>0.26796077650454703</v>
      </c>
      <c r="AR11" s="17">
        <v>0.16172337267543099</v>
      </c>
      <c r="AS11" s="17">
        <v>0.16083248556584601</v>
      </c>
      <c r="AT11" s="17">
        <v>0.119236535503805</v>
      </c>
      <c r="AU11" s="17">
        <v>0.276832886020832</v>
      </c>
      <c r="AV11" s="17"/>
      <c r="AW11" s="17">
        <v>0.14013749794027999</v>
      </c>
      <c r="AX11" s="17">
        <v>0.23796475623873001</v>
      </c>
      <c r="AY11" s="17">
        <v>0.25909057450141598</v>
      </c>
      <c r="AZ11" s="17">
        <v>0.24906358892491301</v>
      </c>
      <c r="BA11" s="17">
        <v>0.25189261664106599</v>
      </c>
      <c r="BB11" s="17"/>
      <c r="BC11" s="17">
        <v>0.178714651770082</v>
      </c>
      <c r="BD11" s="17">
        <v>0.232340611898157</v>
      </c>
      <c r="BE11" s="17">
        <v>0.30205038996113298</v>
      </c>
      <c r="BF11" s="17"/>
      <c r="BG11" s="17">
        <v>0.214175001245133</v>
      </c>
      <c r="BH11" s="17">
        <v>0.19251160203480799</v>
      </c>
      <c r="BI11" s="17">
        <v>0.28532789553289201</v>
      </c>
    </row>
    <row r="12" spans="2:61" x14ac:dyDescent="0.3">
      <c r="B12" s="18" t="s">
        <v>336</v>
      </c>
      <c r="C12" s="17">
        <v>0.103952977116457</v>
      </c>
      <c r="D12" s="17">
        <v>8.1638885968463207E-2</v>
      </c>
      <c r="E12" s="17">
        <v>0.12224127171118</v>
      </c>
      <c r="F12" s="17"/>
      <c r="G12" s="17">
        <v>8.6104848923699795E-2</v>
      </c>
      <c r="H12" s="17">
        <v>0.114926945927073</v>
      </c>
      <c r="I12" s="17"/>
      <c r="J12" s="17">
        <v>1.46830507730257E-2</v>
      </c>
      <c r="K12" s="17">
        <v>0.14035463038660201</v>
      </c>
      <c r="L12" s="17">
        <v>9.1376514876749707E-2</v>
      </c>
      <c r="M12" s="17">
        <v>0.159544193418442</v>
      </c>
      <c r="N12" s="17">
        <v>6.8635264855281403E-2</v>
      </c>
      <c r="O12" s="17">
        <v>8.6329726219116096E-2</v>
      </c>
      <c r="P12" s="17">
        <v>0.13741633544131099</v>
      </c>
      <c r="Q12" s="17">
        <v>8.0083823561270404E-2</v>
      </c>
      <c r="R12" s="17">
        <v>0.138479709614267</v>
      </c>
      <c r="S12" s="17"/>
      <c r="T12" s="17">
        <v>6.6528427055623396E-2</v>
      </c>
      <c r="U12" s="17">
        <v>0.12846982174008401</v>
      </c>
      <c r="V12" s="17"/>
      <c r="W12" s="17">
        <v>0.118307167837329</v>
      </c>
      <c r="X12" s="17">
        <v>2.5272536027436399E-2</v>
      </c>
      <c r="Y12" s="17"/>
      <c r="Z12" s="17">
        <v>9.5317432287575499E-2</v>
      </c>
      <c r="AA12" s="17">
        <v>0.117619846868645</v>
      </c>
      <c r="AB12" s="17"/>
      <c r="AC12" s="17">
        <v>9.4157690243139205E-2</v>
      </c>
      <c r="AD12" s="17">
        <v>0.12764561799452301</v>
      </c>
      <c r="AE12" s="17">
        <v>0</v>
      </c>
      <c r="AF12" s="17"/>
      <c r="AG12" s="17">
        <v>5.89660038479825E-2</v>
      </c>
      <c r="AH12" s="17">
        <v>0.14053541218737201</v>
      </c>
      <c r="AI12" s="17"/>
      <c r="AJ12" s="17">
        <v>4.7802087349815697E-2</v>
      </c>
      <c r="AK12" s="17">
        <v>0.130447210071614</v>
      </c>
      <c r="AL12" s="17"/>
      <c r="AM12" s="17">
        <v>0.108105375938642</v>
      </c>
      <c r="AN12" s="17">
        <v>0.189655568055804</v>
      </c>
      <c r="AO12" s="17">
        <v>6.0895527091784099E-2</v>
      </c>
      <c r="AP12" s="17"/>
      <c r="AQ12" s="17">
        <v>0.13150904498816501</v>
      </c>
      <c r="AR12" s="17">
        <v>8.0988316812208E-2</v>
      </c>
      <c r="AS12" s="17">
        <v>4.3839661221568099E-2</v>
      </c>
      <c r="AT12" s="17">
        <v>5.3958889500483997E-2</v>
      </c>
      <c r="AU12" s="17">
        <v>0.14017627301581301</v>
      </c>
      <c r="AV12" s="17"/>
      <c r="AW12" s="17">
        <v>6.8242639006464406E-2</v>
      </c>
      <c r="AX12" s="17">
        <v>0.104000491604842</v>
      </c>
      <c r="AY12" s="17">
        <v>0.104173228118857</v>
      </c>
      <c r="AZ12" s="17">
        <v>0.114182743692229</v>
      </c>
      <c r="BA12" s="17">
        <v>0.16351677492936201</v>
      </c>
      <c r="BB12" s="17"/>
      <c r="BC12" s="17">
        <v>9.9062489878003104E-2</v>
      </c>
      <c r="BD12" s="17">
        <v>9.8391512120625899E-2</v>
      </c>
      <c r="BE12" s="17">
        <v>0.13707954893003499</v>
      </c>
      <c r="BF12" s="17"/>
      <c r="BG12" s="17">
        <v>9.5860841770126798E-2</v>
      </c>
      <c r="BH12" s="17">
        <v>0.11151295890181601</v>
      </c>
      <c r="BI12" s="17">
        <v>0.12791384550547699</v>
      </c>
    </row>
    <row r="13" spans="2:61" x14ac:dyDescent="0.3">
      <c r="B13" s="18" t="s">
        <v>337</v>
      </c>
      <c r="C13" s="17">
        <v>5.38873225746287E-2</v>
      </c>
      <c r="D13" s="17">
        <v>2.8385284053725299E-2</v>
      </c>
      <c r="E13" s="17">
        <v>7.4591761129433803E-2</v>
      </c>
      <c r="F13" s="17"/>
      <c r="G13" s="17">
        <v>4.2630806857395599E-2</v>
      </c>
      <c r="H13" s="17">
        <v>6.0379329038961399E-2</v>
      </c>
      <c r="I13" s="17"/>
      <c r="J13" s="17">
        <v>4.1414462469273203E-2</v>
      </c>
      <c r="K13" s="17">
        <v>4.9765929653054097E-2</v>
      </c>
      <c r="L13" s="17">
        <v>5.1367031464700098E-2</v>
      </c>
      <c r="M13" s="17">
        <v>5.9525347396672298E-2</v>
      </c>
      <c r="N13" s="17">
        <v>4.6230790724514602E-2</v>
      </c>
      <c r="O13" s="17">
        <v>4.67417465272916E-2</v>
      </c>
      <c r="P13" s="17">
        <v>8.0622179750514E-2</v>
      </c>
      <c r="Q13" s="17">
        <v>2.5255236270839299E-2</v>
      </c>
      <c r="R13" s="17">
        <v>7.4477091942682094E-2</v>
      </c>
      <c r="S13" s="17"/>
      <c r="T13" s="17">
        <v>3.9200030921533902E-2</v>
      </c>
      <c r="U13" s="17">
        <v>6.3508975922912297E-2</v>
      </c>
      <c r="V13" s="17"/>
      <c r="W13" s="17">
        <v>5.8804934400710898E-2</v>
      </c>
      <c r="X13" s="17">
        <v>2.69321374928169E-2</v>
      </c>
      <c r="Y13" s="17"/>
      <c r="Z13" s="17">
        <v>4.7713748121661001E-2</v>
      </c>
      <c r="AA13" s="17">
        <v>6.1472925852113697E-2</v>
      </c>
      <c r="AB13" s="17"/>
      <c r="AC13" s="17">
        <v>5.7646168604429601E-2</v>
      </c>
      <c r="AD13" s="17">
        <v>4.4795502166324899E-2</v>
      </c>
      <c r="AE13" s="17">
        <v>0</v>
      </c>
      <c r="AF13" s="17"/>
      <c r="AG13" s="17">
        <v>4.21259134052996E-2</v>
      </c>
      <c r="AH13" s="17">
        <v>6.4937859437598305E-2</v>
      </c>
      <c r="AI13" s="17"/>
      <c r="AJ13" s="17">
        <v>2.0825314149413601E-2</v>
      </c>
      <c r="AK13" s="17">
        <v>7.0865252666780107E-2</v>
      </c>
      <c r="AL13" s="17"/>
      <c r="AM13" s="17">
        <v>5.3187964974322599E-2</v>
      </c>
      <c r="AN13" s="17">
        <v>0.104499970988956</v>
      </c>
      <c r="AO13" s="17">
        <v>1.13791463394355E-2</v>
      </c>
      <c r="AP13" s="17"/>
      <c r="AQ13" s="17">
        <v>6.6996710556318895E-2</v>
      </c>
      <c r="AR13" s="17">
        <v>0</v>
      </c>
      <c r="AS13" s="17">
        <v>1.6967002525224401E-2</v>
      </c>
      <c r="AT13" s="17">
        <v>1.53075711800539E-2</v>
      </c>
      <c r="AU13" s="17">
        <v>0.136287843733368</v>
      </c>
      <c r="AV13" s="17"/>
      <c r="AW13" s="17">
        <v>1.9855179461362799E-2</v>
      </c>
      <c r="AX13" s="17">
        <v>3.6636019563846003E-2</v>
      </c>
      <c r="AY13" s="17">
        <v>7.2991368299961307E-2</v>
      </c>
      <c r="AZ13" s="17">
        <v>0.111832951481473</v>
      </c>
      <c r="BA13" s="17">
        <v>4.5063350322519902E-2</v>
      </c>
      <c r="BB13" s="17"/>
      <c r="BC13" s="17">
        <v>4.1315223224892401E-2</v>
      </c>
      <c r="BD13" s="17">
        <v>4.7789816666885199E-2</v>
      </c>
      <c r="BE13" s="17">
        <v>7.4513749674548602E-2</v>
      </c>
      <c r="BF13" s="17"/>
      <c r="BG13" s="17">
        <v>4.0716899603121401E-2</v>
      </c>
      <c r="BH13" s="17">
        <v>8.5271412606671704E-2</v>
      </c>
      <c r="BI13" s="17">
        <v>8.4895644985668803E-2</v>
      </c>
    </row>
    <row r="14" spans="2:61" x14ac:dyDescent="0.3">
      <c r="B14" s="18" t="s">
        <v>85</v>
      </c>
      <c r="C14" s="19">
        <v>2.0249025211869699E-2</v>
      </c>
      <c r="D14" s="19">
        <v>8.4507196231278694E-3</v>
      </c>
      <c r="E14" s="19">
        <v>2.9813579755276001E-2</v>
      </c>
      <c r="F14" s="19"/>
      <c r="G14" s="19">
        <v>1.4209320955058301E-2</v>
      </c>
      <c r="H14" s="19">
        <v>2.5293431174868201E-2</v>
      </c>
      <c r="I14" s="19"/>
      <c r="J14" s="19">
        <v>1.7420892251047201E-2</v>
      </c>
      <c r="K14" s="19">
        <v>1.39676954409561E-2</v>
      </c>
      <c r="L14" s="19">
        <v>3.5567965727825203E-2</v>
      </c>
      <c r="M14" s="19">
        <v>1.51413586278334E-2</v>
      </c>
      <c r="N14" s="19">
        <v>3.80865879227422E-2</v>
      </c>
      <c r="O14" s="19">
        <v>2.39254273030697E-2</v>
      </c>
      <c r="P14" s="19">
        <v>0</v>
      </c>
      <c r="Q14" s="19">
        <v>2.5255236270839299E-2</v>
      </c>
      <c r="R14" s="19">
        <v>1.8317258722952701E-2</v>
      </c>
      <c r="S14" s="19"/>
      <c r="T14" s="19">
        <v>1.18867551946046E-2</v>
      </c>
      <c r="U14" s="19">
        <v>2.57271531888487E-2</v>
      </c>
      <c r="V14" s="19"/>
      <c r="W14" s="19">
        <v>1.6124415223586399E-2</v>
      </c>
      <c r="X14" s="19">
        <v>4.2857484268110299E-2</v>
      </c>
      <c r="Y14" s="19"/>
      <c r="Z14" s="19">
        <v>1.49951265521974E-2</v>
      </c>
      <c r="AA14" s="19">
        <v>2.8171588338738399E-2</v>
      </c>
      <c r="AB14" s="19"/>
      <c r="AC14" s="19">
        <v>1.7509174244742898E-2</v>
      </c>
      <c r="AD14" s="19">
        <v>2.68761210655281E-2</v>
      </c>
      <c r="AE14" s="19">
        <v>0</v>
      </c>
      <c r="AF14" s="19"/>
      <c r="AG14" s="19">
        <v>1.1032616476933601E-2</v>
      </c>
      <c r="AH14" s="19">
        <v>2.6942174303835099E-2</v>
      </c>
      <c r="AI14" s="19"/>
      <c r="AJ14" s="19">
        <v>8.6290549965068204E-3</v>
      </c>
      <c r="AK14" s="19">
        <v>2.62378234995275E-2</v>
      </c>
      <c r="AL14" s="19"/>
      <c r="AM14" s="19">
        <v>1.9135926202288302E-2</v>
      </c>
      <c r="AN14" s="19">
        <v>0</v>
      </c>
      <c r="AO14" s="19">
        <v>2.1233145664419702E-2</v>
      </c>
      <c r="AP14" s="19"/>
      <c r="AQ14" s="19">
        <v>2.1550461006017398E-2</v>
      </c>
      <c r="AR14" s="19">
        <v>8.2737458859820298E-2</v>
      </c>
      <c r="AS14" s="19">
        <v>1.30100216588479E-2</v>
      </c>
      <c r="AT14" s="19">
        <v>0</v>
      </c>
      <c r="AU14" s="19">
        <v>2.9497694730119501E-2</v>
      </c>
      <c r="AV14" s="19"/>
      <c r="AW14" s="19">
        <v>1.20409971421664E-2</v>
      </c>
      <c r="AX14" s="19">
        <v>1.9502629470329502E-2</v>
      </c>
      <c r="AY14" s="19">
        <v>2.7101554752467699E-2</v>
      </c>
      <c r="AZ14" s="19">
        <v>2.0812324923264101E-2</v>
      </c>
      <c r="BA14" s="19">
        <v>2.3056383543627799E-2</v>
      </c>
      <c r="BB14" s="19"/>
      <c r="BC14" s="19">
        <v>6.6242142803379601E-3</v>
      </c>
      <c r="BD14" s="19">
        <v>1.80024300261366E-2</v>
      </c>
      <c r="BE14" s="19">
        <v>5.3322480752807697E-2</v>
      </c>
      <c r="BF14" s="19"/>
      <c r="BG14" s="19">
        <v>1.8238585740165899E-2</v>
      </c>
      <c r="BH14" s="19">
        <v>3.2813260001740299E-2</v>
      </c>
      <c r="BI14" s="19">
        <v>2.1906505520499601E-2</v>
      </c>
    </row>
    <row r="15" spans="2:61" x14ac:dyDescent="0.3">
      <c r="B15" s="16" t="s">
        <v>416</v>
      </c>
    </row>
    <row r="16" spans="2:61" x14ac:dyDescent="0.3">
      <c r="B16" t="s">
        <v>81</v>
      </c>
    </row>
    <row r="17" spans="2:2" x14ac:dyDescent="0.3">
      <c r="B17" t="s">
        <v>82</v>
      </c>
    </row>
    <row r="19" spans="2:2" x14ac:dyDescent="0.3">
      <c r="B19"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I26"/>
  <sheetViews>
    <sheetView showGridLines="0" workbookViewId="0">
      <pane xSplit="2" topLeftCell="C1" activePane="topRight" state="frozen"/>
      <selection pane="topRight" activeCell="J14" sqref="J14"/>
    </sheetView>
  </sheetViews>
  <sheetFormatPr defaultColWidth="11.5546875" defaultRowHeight="14.4" x14ac:dyDescent="0.3"/>
  <cols>
    <col min="2" max="2" width="25.6640625" customWidth="1"/>
    <col min="3" max="5" width="10.6640625" customWidth="1"/>
    <col min="6" max="6" width="2.21875" customWidth="1"/>
    <col min="7" max="8" width="10.6640625" customWidth="1"/>
    <col min="9" max="9" width="2.21875" customWidth="1"/>
    <col min="10" max="18" width="10.6640625" customWidth="1"/>
    <col min="19" max="19" width="2.21875" customWidth="1"/>
    <col min="20" max="21" width="10.6640625" customWidth="1"/>
    <col min="22" max="22" width="2.21875" customWidth="1"/>
    <col min="23" max="24" width="10.6640625" customWidth="1"/>
    <col min="25" max="25" width="2.21875" customWidth="1"/>
    <col min="26" max="27" width="10.6640625" customWidth="1"/>
    <col min="28" max="28" width="2.21875" customWidth="1"/>
    <col min="29" max="31" width="10.6640625" customWidth="1"/>
    <col min="32" max="32" width="2.21875" customWidth="1"/>
    <col min="33" max="34" width="10.6640625" customWidth="1"/>
    <col min="35" max="35" width="2.21875" customWidth="1"/>
    <col min="36" max="37" width="10.6640625" customWidth="1"/>
    <col min="38" max="38" width="2.21875" customWidth="1"/>
    <col min="39" max="41" width="10.6640625" customWidth="1"/>
    <col min="42" max="42" width="2.21875" customWidth="1"/>
    <col min="43" max="47" width="10.6640625" customWidth="1"/>
    <col min="48" max="48" width="2.21875" customWidth="1"/>
    <col min="49" max="53" width="10.6640625" customWidth="1"/>
    <col min="54" max="54" width="2.21875" customWidth="1"/>
    <col min="55" max="57" width="10.6640625" customWidth="1"/>
    <col min="58" max="58" width="2.21875" customWidth="1"/>
    <col min="59" max="61" width="10.6640625" customWidth="1"/>
    <col min="62" max="62" width="2.21875" customWidth="1"/>
  </cols>
  <sheetData>
    <row r="2" spans="2:61" ht="40.049999999999997" customHeight="1" x14ac:dyDescent="0.3">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5" spans="2:61" ht="30" customHeight="1" x14ac:dyDescent="0.3">
      <c r="B5" s="15"/>
      <c r="C5" s="15"/>
      <c r="D5" s="29" t="s">
        <v>62</v>
      </c>
      <c r="E5" s="29"/>
      <c r="F5" s="15"/>
      <c r="G5" s="29" t="s">
        <v>63</v>
      </c>
      <c r="H5" s="29"/>
      <c r="I5" s="15"/>
      <c r="J5" s="29" t="s">
        <v>64</v>
      </c>
      <c r="K5" s="29"/>
      <c r="L5" s="29"/>
      <c r="M5" s="29"/>
      <c r="N5" s="29"/>
      <c r="O5" s="29"/>
      <c r="P5" s="29"/>
      <c r="Q5" s="29"/>
      <c r="R5" s="29"/>
      <c r="S5" s="15"/>
      <c r="T5" s="29" t="s">
        <v>65</v>
      </c>
      <c r="U5" s="29"/>
      <c r="V5" s="15"/>
      <c r="W5" s="29" t="s">
        <v>66</v>
      </c>
      <c r="X5" s="29"/>
      <c r="Y5" s="15"/>
      <c r="Z5" s="29" t="s">
        <v>67</v>
      </c>
      <c r="AA5" s="29"/>
      <c r="AB5" s="15"/>
      <c r="AC5" s="29" t="s">
        <v>68</v>
      </c>
      <c r="AD5" s="29"/>
      <c r="AE5" s="29"/>
      <c r="AF5" s="15"/>
      <c r="AG5" s="29" t="s">
        <v>39</v>
      </c>
      <c r="AH5" s="29"/>
      <c r="AI5" s="15"/>
      <c r="AJ5" s="29" t="s">
        <v>41</v>
      </c>
      <c r="AK5" s="29"/>
      <c r="AL5" s="15"/>
      <c r="AM5" s="29" t="s">
        <v>69</v>
      </c>
      <c r="AN5" s="29"/>
      <c r="AO5" s="29"/>
      <c r="AP5" s="15"/>
      <c r="AQ5" s="29" t="s">
        <v>70</v>
      </c>
      <c r="AR5" s="29"/>
      <c r="AS5" s="29"/>
      <c r="AT5" s="29"/>
      <c r="AU5" s="29"/>
      <c r="AV5" s="15"/>
      <c r="AW5" s="29" t="s">
        <v>71</v>
      </c>
      <c r="AX5" s="29"/>
      <c r="AY5" s="29"/>
      <c r="AZ5" s="29"/>
      <c r="BA5" s="29"/>
      <c r="BB5" s="15"/>
      <c r="BC5" s="29" t="s">
        <v>72</v>
      </c>
      <c r="BD5" s="29"/>
      <c r="BE5" s="29"/>
      <c r="BF5" s="15"/>
      <c r="BG5" s="29" t="s">
        <v>73</v>
      </c>
      <c r="BH5" s="29"/>
      <c r="BI5" s="29"/>
    </row>
    <row r="6" spans="2:61" ht="57.6" x14ac:dyDescent="0.3">
      <c r="B6" t="s">
        <v>15</v>
      </c>
      <c r="C6" s="9" t="s">
        <v>16</v>
      </c>
      <c r="D6" s="12" t="s">
        <v>17</v>
      </c>
      <c r="E6" s="12" t="s">
        <v>18</v>
      </c>
      <c r="G6" s="12" t="s">
        <v>21</v>
      </c>
      <c r="H6" s="12" t="s">
        <v>22</v>
      </c>
      <c r="J6" s="12" t="s">
        <v>23</v>
      </c>
      <c r="K6" s="12" t="s">
        <v>24</v>
      </c>
      <c r="L6" s="12" t="s">
        <v>25</v>
      </c>
      <c r="M6" s="12" t="s">
        <v>26</v>
      </c>
      <c r="N6" s="12" t="s">
        <v>27</v>
      </c>
      <c r="O6" s="12" t="s">
        <v>28</v>
      </c>
      <c r="P6" s="12" t="s">
        <v>29</v>
      </c>
      <c r="Q6" s="12" t="s">
        <v>30</v>
      </c>
      <c r="R6" s="12" t="s">
        <v>31</v>
      </c>
      <c r="T6" s="12" t="s">
        <v>32</v>
      </c>
      <c r="U6" s="12" t="s">
        <v>33</v>
      </c>
      <c r="W6" s="12" t="s">
        <v>34</v>
      </c>
      <c r="X6" s="12" t="s">
        <v>35</v>
      </c>
      <c r="Z6" s="12" t="s">
        <v>17</v>
      </c>
      <c r="AA6" s="12" t="s">
        <v>18</v>
      </c>
      <c r="AC6" s="12" t="s">
        <v>36</v>
      </c>
      <c r="AD6" s="12" t="s">
        <v>37</v>
      </c>
      <c r="AE6" s="12" t="s">
        <v>38</v>
      </c>
      <c r="AG6" s="12" t="s">
        <v>39</v>
      </c>
      <c r="AH6" s="12" t="s">
        <v>40</v>
      </c>
      <c r="AJ6" s="12" t="s">
        <v>41</v>
      </c>
      <c r="AK6" s="12" t="s">
        <v>42</v>
      </c>
      <c r="AM6" s="12" t="s">
        <v>43</v>
      </c>
      <c r="AN6" s="12" t="s">
        <v>44</v>
      </c>
      <c r="AO6" s="12" t="s">
        <v>45</v>
      </c>
      <c r="AQ6" s="12" t="s">
        <v>46</v>
      </c>
      <c r="AR6" s="12" t="s">
        <v>47</v>
      </c>
      <c r="AS6" s="12" t="s">
        <v>48</v>
      </c>
      <c r="AT6" s="12" t="s">
        <v>49</v>
      </c>
      <c r="AU6" s="12" t="s">
        <v>50</v>
      </c>
      <c r="AW6" s="12" t="s">
        <v>51</v>
      </c>
      <c r="AX6" s="12" t="s">
        <v>52</v>
      </c>
      <c r="AY6" s="12" t="s">
        <v>53</v>
      </c>
      <c r="AZ6" s="12" t="s">
        <v>54</v>
      </c>
      <c r="BA6" s="12" t="s">
        <v>55</v>
      </c>
      <c r="BC6" s="12" t="s">
        <v>56</v>
      </c>
      <c r="BD6" s="12" t="s">
        <v>57</v>
      </c>
      <c r="BE6" s="12" t="s">
        <v>58</v>
      </c>
      <c r="BG6" s="12" t="s">
        <v>59</v>
      </c>
      <c r="BH6" s="12" t="s">
        <v>60</v>
      </c>
      <c r="BI6" s="12" t="s">
        <v>61</v>
      </c>
    </row>
    <row r="7" spans="2:61" ht="30" customHeight="1" x14ac:dyDescent="0.3">
      <c r="B7" s="10" t="s">
        <v>19</v>
      </c>
      <c r="C7" s="10">
        <v>1273</v>
      </c>
      <c r="D7" s="10">
        <v>502</v>
      </c>
      <c r="E7" s="10">
        <v>769</v>
      </c>
      <c r="F7" s="10"/>
      <c r="G7" s="10">
        <v>571</v>
      </c>
      <c r="H7" s="10">
        <v>697</v>
      </c>
      <c r="I7" s="10"/>
      <c r="J7" s="10">
        <v>127</v>
      </c>
      <c r="K7" s="10">
        <v>201</v>
      </c>
      <c r="L7" s="10">
        <v>131</v>
      </c>
      <c r="M7" s="10">
        <v>129</v>
      </c>
      <c r="N7" s="10">
        <v>152</v>
      </c>
      <c r="O7" s="10">
        <v>161</v>
      </c>
      <c r="P7" s="10">
        <v>127</v>
      </c>
      <c r="Q7" s="10">
        <v>73</v>
      </c>
      <c r="R7" s="10">
        <v>172</v>
      </c>
      <c r="S7" s="10"/>
      <c r="T7" s="10">
        <v>523</v>
      </c>
      <c r="U7" s="10">
        <v>750</v>
      </c>
      <c r="V7" s="10"/>
      <c r="W7" s="10">
        <v>1083</v>
      </c>
      <c r="X7" s="10">
        <v>190</v>
      </c>
      <c r="Y7" s="10"/>
      <c r="Z7" s="10">
        <v>744</v>
      </c>
      <c r="AA7" s="10">
        <v>524</v>
      </c>
      <c r="AB7" s="10"/>
      <c r="AC7" s="10">
        <v>900</v>
      </c>
      <c r="AD7" s="10">
        <v>373</v>
      </c>
      <c r="AE7" s="10">
        <v>0</v>
      </c>
      <c r="AF7" s="10"/>
      <c r="AG7" s="10">
        <v>566</v>
      </c>
      <c r="AH7" s="10">
        <v>680</v>
      </c>
      <c r="AI7" s="10"/>
      <c r="AJ7" s="10">
        <v>400</v>
      </c>
      <c r="AK7" s="10">
        <v>860</v>
      </c>
      <c r="AL7" s="10"/>
      <c r="AM7" s="10">
        <v>1021</v>
      </c>
      <c r="AN7" s="10">
        <v>17</v>
      </c>
      <c r="AO7" s="10">
        <v>164</v>
      </c>
      <c r="AP7" s="10"/>
      <c r="AQ7" s="10">
        <v>750</v>
      </c>
      <c r="AR7" s="10">
        <v>41</v>
      </c>
      <c r="AS7" s="10">
        <v>265</v>
      </c>
      <c r="AT7" s="10">
        <v>123</v>
      </c>
      <c r="AU7" s="10">
        <v>94</v>
      </c>
      <c r="AV7" s="10"/>
      <c r="AW7" s="10">
        <v>236</v>
      </c>
      <c r="AX7" s="10">
        <v>460</v>
      </c>
      <c r="AY7" s="10">
        <v>275</v>
      </c>
      <c r="AZ7" s="10">
        <v>195</v>
      </c>
      <c r="BA7" s="10">
        <v>107</v>
      </c>
      <c r="BB7" s="10"/>
      <c r="BC7" s="10">
        <v>414</v>
      </c>
      <c r="BD7" s="10">
        <v>627</v>
      </c>
      <c r="BE7" s="10">
        <v>128</v>
      </c>
      <c r="BF7" s="10"/>
      <c r="BG7" s="10">
        <v>885</v>
      </c>
      <c r="BH7" s="10">
        <v>110</v>
      </c>
      <c r="BI7" s="10">
        <v>277</v>
      </c>
    </row>
    <row r="8" spans="2:61" ht="30" customHeight="1" x14ac:dyDescent="0.3">
      <c r="B8" s="11" t="s">
        <v>20</v>
      </c>
      <c r="C8" s="11">
        <v>1261</v>
      </c>
      <c r="D8" s="11">
        <v>562</v>
      </c>
      <c r="E8" s="11">
        <v>697</v>
      </c>
      <c r="F8" s="11"/>
      <c r="G8" s="11">
        <v>562</v>
      </c>
      <c r="H8" s="11">
        <v>694</v>
      </c>
      <c r="I8" s="11"/>
      <c r="J8" s="11">
        <v>166</v>
      </c>
      <c r="K8" s="11">
        <v>216</v>
      </c>
      <c r="L8" s="11">
        <v>128</v>
      </c>
      <c r="M8" s="11">
        <v>134</v>
      </c>
      <c r="N8" s="11">
        <v>125</v>
      </c>
      <c r="O8" s="11">
        <v>139</v>
      </c>
      <c r="P8" s="11">
        <v>109</v>
      </c>
      <c r="Q8" s="11">
        <v>71</v>
      </c>
      <c r="R8" s="11">
        <v>173</v>
      </c>
      <c r="S8" s="11"/>
      <c r="T8" s="11">
        <v>499</v>
      </c>
      <c r="U8" s="11">
        <v>762</v>
      </c>
      <c r="V8" s="11"/>
      <c r="W8" s="11">
        <v>1066</v>
      </c>
      <c r="X8" s="11">
        <v>195</v>
      </c>
      <c r="Y8" s="11"/>
      <c r="Z8" s="11">
        <v>748</v>
      </c>
      <c r="AA8" s="11">
        <v>508</v>
      </c>
      <c r="AB8" s="11"/>
      <c r="AC8" s="11">
        <v>892</v>
      </c>
      <c r="AD8" s="11">
        <v>369</v>
      </c>
      <c r="AE8" s="11">
        <v>0</v>
      </c>
      <c r="AF8" s="11"/>
      <c r="AG8" s="11">
        <v>568</v>
      </c>
      <c r="AH8" s="11">
        <v>667</v>
      </c>
      <c r="AI8" s="11"/>
      <c r="AJ8" s="11">
        <v>408</v>
      </c>
      <c r="AK8" s="11">
        <v>839</v>
      </c>
      <c r="AL8" s="11"/>
      <c r="AM8" s="11">
        <v>1008</v>
      </c>
      <c r="AN8" s="11">
        <v>16</v>
      </c>
      <c r="AO8" s="11">
        <v>167</v>
      </c>
      <c r="AP8" s="11"/>
      <c r="AQ8" s="11">
        <v>732</v>
      </c>
      <c r="AR8" s="11">
        <v>43</v>
      </c>
      <c r="AS8" s="11">
        <v>271</v>
      </c>
      <c r="AT8" s="11">
        <v>124</v>
      </c>
      <c r="AU8" s="11">
        <v>91</v>
      </c>
      <c r="AV8" s="11"/>
      <c r="AW8" s="11">
        <v>233</v>
      </c>
      <c r="AX8" s="11">
        <v>456</v>
      </c>
      <c r="AY8" s="11">
        <v>269</v>
      </c>
      <c r="AZ8" s="11">
        <v>199</v>
      </c>
      <c r="BA8" s="11">
        <v>104</v>
      </c>
      <c r="BB8" s="11"/>
      <c r="BC8" s="11">
        <v>413</v>
      </c>
      <c r="BD8" s="11">
        <v>616</v>
      </c>
      <c r="BE8" s="11">
        <v>124</v>
      </c>
      <c r="BF8" s="11"/>
      <c r="BG8" s="11">
        <v>884</v>
      </c>
      <c r="BH8" s="11">
        <v>107</v>
      </c>
      <c r="BI8" s="11">
        <v>268</v>
      </c>
    </row>
    <row r="9" spans="2:61" ht="28.8" x14ac:dyDescent="0.3">
      <c r="B9" s="18" t="s">
        <v>338</v>
      </c>
      <c r="C9" s="17">
        <v>0.39022966650629098</v>
      </c>
      <c r="D9" s="17">
        <v>0.31469081268555299</v>
      </c>
      <c r="E9" s="17">
        <v>0.450741643702671</v>
      </c>
      <c r="F9" s="17"/>
      <c r="G9" s="17">
        <v>0.37133657384698299</v>
      </c>
      <c r="H9" s="17">
        <v>0.40539813887667397</v>
      </c>
      <c r="I9" s="17"/>
      <c r="J9" s="17">
        <v>0.377648850194515</v>
      </c>
      <c r="K9" s="17">
        <v>0.43262897081303497</v>
      </c>
      <c r="L9" s="17">
        <v>0.37390128580229098</v>
      </c>
      <c r="M9" s="17">
        <v>0.40905349935701601</v>
      </c>
      <c r="N9" s="17">
        <v>0.30186396162007101</v>
      </c>
      <c r="O9" s="17">
        <v>0.36086284665350898</v>
      </c>
      <c r="P9" s="17">
        <v>0.390796220840262</v>
      </c>
      <c r="Q9" s="17">
        <v>0.387734465520018</v>
      </c>
      <c r="R9" s="17">
        <v>0.43507964364505602</v>
      </c>
      <c r="S9" s="17"/>
      <c r="T9" s="17">
        <v>0.37954826170910799</v>
      </c>
      <c r="U9" s="17">
        <v>0.39722706103338401</v>
      </c>
      <c r="V9" s="17"/>
      <c r="W9" s="17">
        <v>0.39305221530463003</v>
      </c>
      <c r="X9" s="17">
        <v>0.37475826942323198</v>
      </c>
      <c r="Y9" s="17"/>
      <c r="Z9" s="17">
        <v>0.38077092986365901</v>
      </c>
      <c r="AA9" s="17">
        <v>0.40388138173112198</v>
      </c>
      <c r="AB9" s="17"/>
      <c r="AC9" s="17">
        <v>0.39130194756213499</v>
      </c>
      <c r="AD9" s="17">
        <v>0.38763605487397901</v>
      </c>
      <c r="AE9" s="17">
        <v>0</v>
      </c>
      <c r="AF9" s="17"/>
      <c r="AG9" s="17">
        <v>0.35106353077139502</v>
      </c>
      <c r="AH9" s="17">
        <v>0.423074030716658</v>
      </c>
      <c r="AI9" s="17"/>
      <c r="AJ9" s="17">
        <v>0.334854378678065</v>
      </c>
      <c r="AK9" s="17">
        <v>0.41833708649027801</v>
      </c>
      <c r="AL9" s="17"/>
      <c r="AM9" s="17">
        <v>0.39839878982566301</v>
      </c>
      <c r="AN9" s="17">
        <v>0.28005708440441501</v>
      </c>
      <c r="AO9" s="17">
        <v>0.33860970837839299</v>
      </c>
      <c r="AP9" s="17"/>
      <c r="AQ9" s="17">
        <v>0.42650639601941298</v>
      </c>
      <c r="AR9" s="17">
        <v>0.32245557895531801</v>
      </c>
      <c r="AS9" s="17">
        <v>0.32361871964078898</v>
      </c>
      <c r="AT9" s="17">
        <v>0.34418660153111102</v>
      </c>
      <c r="AU9" s="17">
        <v>0.39138872589923901</v>
      </c>
      <c r="AV9" s="17"/>
      <c r="AW9" s="17">
        <v>0.33554618721624002</v>
      </c>
      <c r="AX9" s="17">
        <v>0.39237896384874699</v>
      </c>
      <c r="AY9" s="17">
        <v>0.38211686489142799</v>
      </c>
      <c r="AZ9" s="17">
        <v>0.45660792422810298</v>
      </c>
      <c r="BA9" s="17">
        <v>0.39692073758632301</v>
      </c>
      <c r="BB9" s="17"/>
      <c r="BC9" s="17">
        <v>0.3905530543872</v>
      </c>
      <c r="BD9" s="17">
        <v>0.40866571493308101</v>
      </c>
      <c r="BE9" s="17">
        <v>0.31843954538207703</v>
      </c>
      <c r="BF9" s="17"/>
      <c r="BG9" s="17">
        <v>0.40082968307038203</v>
      </c>
      <c r="BH9" s="17">
        <v>0.33551148409070702</v>
      </c>
      <c r="BI9" s="17">
        <v>0.37534802688755903</v>
      </c>
    </row>
    <row r="10" spans="2:61" ht="28.8" x14ac:dyDescent="0.3">
      <c r="B10" s="18" t="s">
        <v>339</v>
      </c>
      <c r="C10" s="17">
        <v>0.26848791101311698</v>
      </c>
      <c r="D10" s="17">
        <v>0.247118617578272</v>
      </c>
      <c r="E10" s="17">
        <v>0.286513613547354</v>
      </c>
      <c r="F10" s="17"/>
      <c r="G10" s="17">
        <v>0.32600538017359698</v>
      </c>
      <c r="H10" s="17">
        <v>0.221049429601857</v>
      </c>
      <c r="I10" s="17"/>
      <c r="J10" s="17">
        <v>0.37915103380677401</v>
      </c>
      <c r="K10" s="17">
        <v>0.30202919728975097</v>
      </c>
      <c r="L10" s="17">
        <v>0.193425330222912</v>
      </c>
      <c r="M10" s="17">
        <v>0.22380325930557499</v>
      </c>
      <c r="N10" s="17">
        <v>0.237325765605785</v>
      </c>
      <c r="O10" s="17">
        <v>0.28544763790851502</v>
      </c>
      <c r="P10" s="17">
        <v>0.23319016518772401</v>
      </c>
      <c r="Q10" s="17">
        <v>0.29824444542304301</v>
      </c>
      <c r="R10" s="17">
        <v>0.230060561283357</v>
      </c>
      <c r="S10" s="17"/>
      <c r="T10" s="17">
        <v>0.340099418217086</v>
      </c>
      <c r="U10" s="17">
        <v>0.22157517077897601</v>
      </c>
      <c r="V10" s="17"/>
      <c r="W10" s="17">
        <v>0.26297732011295999</v>
      </c>
      <c r="X10" s="17">
        <v>0.298693425981997</v>
      </c>
      <c r="Y10" s="17"/>
      <c r="Z10" s="17">
        <v>0.27625024077549698</v>
      </c>
      <c r="AA10" s="17">
        <v>0.25756574409015498</v>
      </c>
      <c r="AB10" s="17"/>
      <c r="AC10" s="17">
        <v>0.28330137622214102</v>
      </c>
      <c r="AD10" s="17">
        <v>0.23265740233111301</v>
      </c>
      <c r="AE10" s="17">
        <v>0</v>
      </c>
      <c r="AF10" s="17"/>
      <c r="AG10" s="17">
        <v>0.29413017673800701</v>
      </c>
      <c r="AH10" s="17">
        <v>0.248387858528099</v>
      </c>
      <c r="AI10" s="17"/>
      <c r="AJ10" s="17">
        <v>0.28520107527866201</v>
      </c>
      <c r="AK10" s="17">
        <v>0.25862895568875199</v>
      </c>
      <c r="AL10" s="17"/>
      <c r="AM10" s="17">
        <v>0.26868606898867098</v>
      </c>
      <c r="AN10" s="17">
        <v>0.23386857381128601</v>
      </c>
      <c r="AO10" s="17">
        <v>0.28308601924799998</v>
      </c>
      <c r="AP10" s="17"/>
      <c r="AQ10" s="17">
        <v>0.26065266598533199</v>
      </c>
      <c r="AR10" s="17">
        <v>0.27795721536482698</v>
      </c>
      <c r="AS10" s="17">
        <v>0.29180653128747702</v>
      </c>
      <c r="AT10" s="17">
        <v>0.28485663718157</v>
      </c>
      <c r="AU10" s="17">
        <v>0.235359017607042</v>
      </c>
      <c r="AV10" s="17"/>
      <c r="AW10" s="17">
        <v>0.344437098657913</v>
      </c>
      <c r="AX10" s="17">
        <v>0.24135633694279801</v>
      </c>
      <c r="AY10" s="17">
        <v>0.24506119790137901</v>
      </c>
      <c r="AZ10" s="17">
        <v>0.28655213218708098</v>
      </c>
      <c r="BA10" s="17">
        <v>0.24352652660690699</v>
      </c>
      <c r="BB10" s="17"/>
      <c r="BC10" s="17">
        <v>0.32145785852175501</v>
      </c>
      <c r="BD10" s="17">
        <v>0.25066054967499501</v>
      </c>
      <c r="BE10" s="17">
        <v>0.23333077585513301</v>
      </c>
      <c r="BF10" s="17"/>
      <c r="BG10" s="17">
        <v>0.28852101876199199</v>
      </c>
      <c r="BH10" s="17">
        <v>0.20942963280716001</v>
      </c>
      <c r="BI10" s="17">
        <v>0.226919133441261</v>
      </c>
    </row>
    <row r="11" spans="2:61" x14ac:dyDescent="0.3">
      <c r="B11" s="18" t="s">
        <v>340</v>
      </c>
      <c r="C11" s="17">
        <v>0.25502344906330798</v>
      </c>
      <c r="D11" s="17">
        <v>0.20248653362654301</v>
      </c>
      <c r="E11" s="17">
        <v>0.29659841559626998</v>
      </c>
      <c r="F11" s="17"/>
      <c r="G11" s="17">
        <v>0.21569000800990201</v>
      </c>
      <c r="H11" s="17">
        <v>0.285466431333324</v>
      </c>
      <c r="I11" s="17"/>
      <c r="J11" s="17">
        <v>0.197456473604597</v>
      </c>
      <c r="K11" s="17">
        <v>0.22631719726341101</v>
      </c>
      <c r="L11" s="17">
        <v>0.30451181965713398</v>
      </c>
      <c r="M11" s="17">
        <v>0.221061538300071</v>
      </c>
      <c r="N11" s="17">
        <v>0.29721402623383902</v>
      </c>
      <c r="O11" s="17">
        <v>0.26377889256999099</v>
      </c>
      <c r="P11" s="17">
        <v>0.26964390637748598</v>
      </c>
      <c r="Q11" s="17">
        <v>0.24348889004378599</v>
      </c>
      <c r="R11" s="17">
        <v>0.29348465067509399</v>
      </c>
      <c r="S11" s="17"/>
      <c r="T11" s="17">
        <v>0.23181576590123801</v>
      </c>
      <c r="U11" s="17">
        <v>0.27022681587022901</v>
      </c>
      <c r="V11" s="17"/>
      <c r="W11" s="17">
        <v>0.26387460257934298</v>
      </c>
      <c r="X11" s="17">
        <v>0.20650711844386899</v>
      </c>
      <c r="Y11" s="17"/>
      <c r="Z11" s="17">
        <v>0.25004156344067802</v>
      </c>
      <c r="AA11" s="17">
        <v>0.26274762913598798</v>
      </c>
      <c r="AB11" s="17"/>
      <c r="AC11" s="17">
        <v>0.26183357203645302</v>
      </c>
      <c r="AD11" s="17">
        <v>0.23855126197732099</v>
      </c>
      <c r="AE11" s="17">
        <v>0</v>
      </c>
      <c r="AF11" s="17"/>
      <c r="AG11" s="17">
        <v>0.26192164305037402</v>
      </c>
      <c r="AH11" s="17">
        <v>0.25394346000546297</v>
      </c>
      <c r="AI11" s="17"/>
      <c r="AJ11" s="17">
        <v>0.24088759425419301</v>
      </c>
      <c r="AK11" s="17">
        <v>0.263693446233768</v>
      </c>
      <c r="AL11" s="17"/>
      <c r="AM11" s="17">
        <v>0.25378946450110501</v>
      </c>
      <c r="AN11" s="17">
        <v>0.12543814695170499</v>
      </c>
      <c r="AO11" s="17">
        <v>0.21896289995941501</v>
      </c>
      <c r="AP11" s="17"/>
      <c r="AQ11" s="17">
        <v>0.26681116667895999</v>
      </c>
      <c r="AR11" s="17">
        <v>0.126078928050535</v>
      </c>
      <c r="AS11" s="17">
        <v>0.22392951493390001</v>
      </c>
      <c r="AT11" s="17">
        <v>0.251029251130029</v>
      </c>
      <c r="AU11" s="17">
        <v>0.31889346800175999</v>
      </c>
      <c r="AV11" s="17"/>
      <c r="AW11" s="17">
        <v>0.20657580890001201</v>
      </c>
      <c r="AX11" s="17">
        <v>0.27767176508010699</v>
      </c>
      <c r="AY11" s="17">
        <v>0.257517225275888</v>
      </c>
      <c r="AZ11" s="17">
        <v>0.264095292415644</v>
      </c>
      <c r="BA11" s="17">
        <v>0.240271499013122</v>
      </c>
      <c r="BB11" s="17"/>
      <c r="BC11" s="17">
        <v>0.275626714902442</v>
      </c>
      <c r="BD11" s="17">
        <v>0.25855675070464901</v>
      </c>
      <c r="BE11" s="17">
        <v>0.15559097638674699</v>
      </c>
      <c r="BF11" s="17"/>
      <c r="BG11" s="17">
        <v>0.22297026155746599</v>
      </c>
      <c r="BH11" s="17">
        <v>0.28386036271787701</v>
      </c>
      <c r="BI11" s="17">
        <v>0.34686416260812802</v>
      </c>
    </row>
    <row r="12" spans="2:61" ht="28.8" x14ac:dyDescent="0.3">
      <c r="B12" s="18" t="s">
        <v>341</v>
      </c>
      <c r="C12" s="17">
        <v>0.24067043016441</v>
      </c>
      <c r="D12" s="17">
        <v>0.197526894206661</v>
      </c>
      <c r="E12" s="17">
        <v>0.27615042865851902</v>
      </c>
      <c r="F12" s="17"/>
      <c r="G12" s="17">
        <v>0.21692086334355601</v>
      </c>
      <c r="H12" s="17">
        <v>0.25711075603535799</v>
      </c>
      <c r="I12" s="17"/>
      <c r="J12" s="17">
        <v>0.30714514250985198</v>
      </c>
      <c r="K12" s="17">
        <v>0.22046532427212301</v>
      </c>
      <c r="L12" s="17">
        <v>0.17084229972505</v>
      </c>
      <c r="M12" s="17">
        <v>0.25089398590688</v>
      </c>
      <c r="N12" s="17">
        <v>0.24711424588022299</v>
      </c>
      <c r="O12" s="17">
        <v>0.19138166849553101</v>
      </c>
      <c r="P12" s="17">
        <v>0.23369040364990101</v>
      </c>
      <c r="Q12" s="17">
        <v>0.240642515800293</v>
      </c>
      <c r="R12" s="17">
        <v>0.28516678053602101</v>
      </c>
      <c r="S12" s="17"/>
      <c r="T12" s="17">
        <v>0.231089278578267</v>
      </c>
      <c r="U12" s="17">
        <v>0.24694704816973201</v>
      </c>
      <c r="V12" s="17"/>
      <c r="W12" s="17">
        <v>0.24538670188801201</v>
      </c>
      <c r="X12" s="17">
        <v>0.214818862024865</v>
      </c>
      <c r="Y12" s="17"/>
      <c r="Z12" s="17">
        <v>0.23514121739707899</v>
      </c>
      <c r="AA12" s="17">
        <v>0.24916833647445</v>
      </c>
      <c r="AB12" s="17"/>
      <c r="AC12" s="17">
        <v>0.242944528571784</v>
      </c>
      <c r="AD12" s="17">
        <v>0.23516988713957501</v>
      </c>
      <c r="AE12" s="17">
        <v>0</v>
      </c>
      <c r="AF12" s="17"/>
      <c r="AG12" s="17">
        <v>0.24783742748006901</v>
      </c>
      <c r="AH12" s="17">
        <v>0.23700653842806499</v>
      </c>
      <c r="AI12" s="17"/>
      <c r="AJ12" s="17">
        <v>0.20183380455974001</v>
      </c>
      <c r="AK12" s="17">
        <v>0.259460288900005</v>
      </c>
      <c r="AL12" s="17"/>
      <c r="AM12" s="17">
        <v>0.23751633630581601</v>
      </c>
      <c r="AN12" s="17">
        <v>0.395636517688712</v>
      </c>
      <c r="AO12" s="17">
        <v>0.213981783820475</v>
      </c>
      <c r="AP12" s="17"/>
      <c r="AQ12" s="17">
        <v>0.25413456852698202</v>
      </c>
      <c r="AR12" s="17">
        <v>0.26171993967080698</v>
      </c>
      <c r="AS12" s="17">
        <v>0.19394468724049199</v>
      </c>
      <c r="AT12" s="17">
        <v>0.19750113125712501</v>
      </c>
      <c r="AU12" s="17">
        <v>0.32032232188368698</v>
      </c>
      <c r="AV12" s="17"/>
      <c r="AW12" s="17">
        <v>0.24284949896920099</v>
      </c>
      <c r="AX12" s="17">
        <v>0.235035376818164</v>
      </c>
      <c r="AY12" s="17">
        <v>0.247420874503475</v>
      </c>
      <c r="AZ12" s="17">
        <v>0.22894669407856</v>
      </c>
      <c r="BA12" s="17">
        <v>0.26550968748828302</v>
      </c>
      <c r="BB12" s="17"/>
      <c r="BC12" s="17">
        <v>0.233763219016528</v>
      </c>
      <c r="BD12" s="17">
        <v>0.26518385582523801</v>
      </c>
      <c r="BE12" s="17">
        <v>0.183513488203877</v>
      </c>
      <c r="BF12" s="17"/>
      <c r="BG12" s="17">
        <v>0.22464724347651899</v>
      </c>
      <c r="BH12" s="17">
        <v>0.257056626853778</v>
      </c>
      <c r="BI12" s="17">
        <v>0.28765374552792899</v>
      </c>
    </row>
    <row r="13" spans="2:61" ht="28.8" x14ac:dyDescent="0.3">
      <c r="B13" s="18" t="s">
        <v>342</v>
      </c>
      <c r="C13" s="17">
        <v>0.22891536667836199</v>
      </c>
      <c r="D13" s="17">
        <v>0.20582638504911999</v>
      </c>
      <c r="E13" s="17">
        <v>0.24820635643247299</v>
      </c>
      <c r="F13" s="17"/>
      <c r="G13" s="17">
        <v>0.25165315311894998</v>
      </c>
      <c r="H13" s="17">
        <v>0.20757833970459</v>
      </c>
      <c r="I13" s="17"/>
      <c r="J13" s="17">
        <v>0.22424152890899501</v>
      </c>
      <c r="K13" s="17">
        <v>0.21472015872816899</v>
      </c>
      <c r="L13" s="17">
        <v>0.21489475756513601</v>
      </c>
      <c r="M13" s="17">
        <v>0.236574374192797</v>
      </c>
      <c r="N13" s="17">
        <v>0.23671142921557001</v>
      </c>
      <c r="O13" s="17">
        <v>0.26772934452074598</v>
      </c>
      <c r="P13" s="17">
        <v>0.19260063456722701</v>
      </c>
      <c r="Q13" s="17">
        <v>0.250451880647245</v>
      </c>
      <c r="R13" s="17">
        <v>0.23293693873295601</v>
      </c>
      <c r="S13" s="17"/>
      <c r="T13" s="17">
        <v>0.220855046437163</v>
      </c>
      <c r="U13" s="17">
        <v>0.234195687180518</v>
      </c>
      <c r="V13" s="17"/>
      <c r="W13" s="17">
        <v>0.228340265340465</v>
      </c>
      <c r="X13" s="17">
        <v>0.23206770231445201</v>
      </c>
      <c r="Y13" s="17"/>
      <c r="Z13" s="17">
        <v>0.215085341374609</v>
      </c>
      <c r="AA13" s="17">
        <v>0.25137297318776303</v>
      </c>
      <c r="AB13" s="17"/>
      <c r="AC13" s="17">
        <v>0.221246101428546</v>
      </c>
      <c r="AD13" s="17">
        <v>0.247465629647945</v>
      </c>
      <c r="AE13" s="17">
        <v>0</v>
      </c>
      <c r="AF13" s="17"/>
      <c r="AG13" s="17">
        <v>0.23431507958071099</v>
      </c>
      <c r="AH13" s="17">
        <v>0.22621923255001</v>
      </c>
      <c r="AI13" s="17"/>
      <c r="AJ13" s="17">
        <v>0.227163444708948</v>
      </c>
      <c r="AK13" s="17">
        <v>0.22660845667458401</v>
      </c>
      <c r="AL13" s="17"/>
      <c r="AM13" s="17">
        <v>0.227809061853464</v>
      </c>
      <c r="AN13" s="17">
        <v>0.18186404838557199</v>
      </c>
      <c r="AO13" s="17">
        <v>0.210943922627221</v>
      </c>
      <c r="AP13" s="17"/>
      <c r="AQ13" s="17">
        <v>0.226895660529847</v>
      </c>
      <c r="AR13" s="17">
        <v>0.169390400560919</v>
      </c>
      <c r="AS13" s="17">
        <v>0.23155377819109699</v>
      </c>
      <c r="AT13" s="17">
        <v>0.22528945290085201</v>
      </c>
      <c r="AU13" s="17">
        <v>0.27029933394037098</v>
      </c>
      <c r="AV13" s="17"/>
      <c r="AW13" s="17">
        <v>0.20841225351606801</v>
      </c>
      <c r="AX13" s="17">
        <v>0.22690933768034599</v>
      </c>
      <c r="AY13" s="17">
        <v>0.236108318707273</v>
      </c>
      <c r="AZ13" s="17">
        <v>0.25095581401359601</v>
      </c>
      <c r="BA13" s="17">
        <v>0.22268746597817099</v>
      </c>
      <c r="BB13" s="17"/>
      <c r="BC13" s="17">
        <v>0.22567553129847301</v>
      </c>
      <c r="BD13" s="17">
        <v>0.23079167799535499</v>
      </c>
      <c r="BE13" s="17">
        <v>0.233566275799451</v>
      </c>
      <c r="BF13" s="17"/>
      <c r="BG13" s="17">
        <v>0.22459633816234001</v>
      </c>
      <c r="BH13" s="17">
        <v>0.233948385309899</v>
      </c>
      <c r="BI13" s="17">
        <v>0.24183112891823799</v>
      </c>
    </row>
    <row r="14" spans="2:61" ht="28.8" x14ac:dyDescent="0.3">
      <c r="B14" s="18" t="s">
        <v>343</v>
      </c>
      <c r="C14" s="17">
        <v>0.17262768431974199</v>
      </c>
      <c r="D14" s="17">
        <v>0.155043943509176</v>
      </c>
      <c r="E14" s="17">
        <v>0.185799219322207</v>
      </c>
      <c r="F14" s="17"/>
      <c r="G14" s="17">
        <v>0.14583766284984301</v>
      </c>
      <c r="H14" s="17">
        <v>0.19230056963113201</v>
      </c>
      <c r="I14" s="17"/>
      <c r="J14" s="17">
        <v>0.11712404503981901</v>
      </c>
      <c r="K14" s="17">
        <v>0.17339738060691501</v>
      </c>
      <c r="L14" s="17">
        <v>0.13993325320223199</v>
      </c>
      <c r="M14" s="17">
        <v>0.17728772523483399</v>
      </c>
      <c r="N14" s="17">
        <v>0.189538106568165</v>
      </c>
      <c r="O14" s="17">
        <v>0.17248281163960599</v>
      </c>
      <c r="P14" s="17">
        <v>0.19455728242454501</v>
      </c>
      <c r="Q14" s="17">
        <v>0.169977011969493</v>
      </c>
      <c r="R14" s="17">
        <v>0.22038019100960701</v>
      </c>
      <c r="S14" s="17"/>
      <c r="T14" s="17">
        <v>0.151533904788757</v>
      </c>
      <c r="U14" s="17">
        <v>0.18644623162213</v>
      </c>
      <c r="V14" s="17"/>
      <c r="W14" s="17">
        <v>0.175590713792423</v>
      </c>
      <c r="X14" s="17">
        <v>0.15638626253541699</v>
      </c>
      <c r="Y14" s="17"/>
      <c r="Z14" s="17">
        <v>0.18066351802380001</v>
      </c>
      <c r="AA14" s="17">
        <v>0.16069535080182701</v>
      </c>
      <c r="AB14" s="17"/>
      <c r="AC14" s="17">
        <v>0.17540123098792901</v>
      </c>
      <c r="AD14" s="17">
        <v>0.16591908598895599</v>
      </c>
      <c r="AE14" s="17">
        <v>0</v>
      </c>
      <c r="AF14" s="17"/>
      <c r="AG14" s="17">
        <v>0.192049696111871</v>
      </c>
      <c r="AH14" s="17">
        <v>0.15679332576622901</v>
      </c>
      <c r="AI14" s="17"/>
      <c r="AJ14" s="17">
        <v>0.203134692118593</v>
      </c>
      <c r="AK14" s="17">
        <v>0.15849900410701501</v>
      </c>
      <c r="AL14" s="17"/>
      <c r="AM14" s="17">
        <v>0.15834383792526599</v>
      </c>
      <c r="AN14" s="17">
        <v>0.16657050833832801</v>
      </c>
      <c r="AO14" s="17">
        <v>0.18540187702472699</v>
      </c>
      <c r="AP14" s="17"/>
      <c r="AQ14" s="17">
        <v>0.147620846348687</v>
      </c>
      <c r="AR14" s="17">
        <v>9.5597021445633298E-2</v>
      </c>
      <c r="AS14" s="17">
        <v>0.18715109650495601</v>
      </c>
      <c r="AT14" s="17">
        <v>0.21640522428307299</v>
      </c>
      <c r="AU14" s="17">
        <v>0.30701213313644099</v>
      </c>
      <c r="AV14" s="17"/>
      <c r="AW14" s="17">
        <v>0.12623985663580201</v>
      </c>
      <c r="AX14" s="17">
        <v>0.189808581473105</v>
      </c>
      <c r="AY14" s="17">
        <v>0.18044035735283501</v>
      </c>
      <c r="AZ14" s="17">
        <v>0.168050490184836</v>
      </c>
      <c r="BA14" s="17">
        <v>0.189653237372304</v>
      </c>
      <c r="BB14" s="17"/>
      <c r="BC14" s="17">
        <v>0.18657719659908101</v>
      </c>
      <c r="BD14" s="17">
        <v>0.16577821650284499</v>
      </c>
      <c r="BE14" s="17">
        <v>0.16620506436753699</v>
      </c>
      <c r="BF14" s="17"/>
      <c r="BG14" s="17">
        <v>0.16457168173767001</v>
      </c>
      <c r="BH14" s="17">
        <v>0.13438997509283601</v>
      </c>
      <c r="BI14" s="17">
        <v>0.215014678374991</v>
      </c>
    </row>
    <row r="15" spans="2:61" ht="28.8" x14ac:dyDescent="0.3">
      <c r="B15" s="18" t="s">
        <v>344</v>
      </c>
      <c r="C15" s="17">
        <v>0.15747170135123301</v>
      </c>
      <c r="D15" s="17">
        <v>0.16234679938539101</v>
      </c>
      <c r="E15" s="17">
        <v>0.152507339401807</v>
      </c>
      <c r="F15" s="17"/>
      <c r="G15" s="17">
        <v>0.184463082520889</v>
      </c>
      <c r="H15" s="17">
        <v>0.13397531692981801</v>
      </c>
      <c r="I15" s="17"/>
      <c r="J15" s="17">
        <v>0.14895113173322999</v>
      </c>
      <c r="K15" s="17">
        <v>0.173687361226711</v>
      </c>
      <c r="L15" s="17">
        <v>0.13309951311433199</v>
      </c>
      <c r="M15" s="17">
        <v>0.19397081169876601</v>
      </c>
      <c r="N15" s="17">
        <v>0.14613142122620601</v>
      </c>
      <c r="O15" s="17">
        <v>0.158464688465698</v>
      </c>
      <c r="P15" s="17">
        <v>0.175152443179763</v>
      </c>
      <c r="Q15" s="17">
        <v>0.12805381187000001</v>
      </c>
      <c r="R15" s="17">
        <v>0.143376476133596</v>
      </c>
      <c r="S15" s="17"/>
      <c r="T15" s="17">
        <v>0.18675203738760501</v>
      </c>
      <c r="U15" s="17">
        <v>0.13829013609622201</v>
      </c>
      <c r="V15" s="17"/>
      <c r="W15" s="17">
        <v>0.15561990008388599</v>
      </c>
      <c r="X15" s="17">
        <v>0.16762208484253199</v>
      </c>
      <c r="Y15" s="17"/>
      <c r="Z15" s="17">
        <v>0.167438980662623</v>
      </c>
      <c r="AA15" s="17">
        <v>0.14238759279350799</v>
      </c>
      <c r="AB15" s="17"/>
      <c r="AC15" s="17">
        <v>0.15463772595893299</v>
      </c>
      <c r="AD15" s="17">
        <v>0.164326463452173</v>
      </c>
      <c r="AE15" s="17">
        <v>0</v>
      </c>
      <c r="AF15" s="17"/>
      <c r="AG15" s="17">
        <v>0.159518548347444</v>
      </c>
      <c r="AH15" s="17">
        <v>0.16067938164388099</v>
      </c>
      <c r="AI15" s="17"/>
      <c r="AJ15" s="17">
        <v>0.18971324249028401</v>
      </c>
      <c r="AK15" s="17">
        <v>0.14322533472222601</v>
      </c>
      <c r="AL15" s="17"/>
      <c r="AM15" s="17">
        <v>0.15561210896902999</v>
      </c>
      <c r="AN15" s="17">
        <v>0.27107047932728401</v>
      </c>
      <c r="AO15" s="17">
        <v>0.18181045674402899</v>
      </c>
      <c r="AP15" s="17"/>
      <c r="AQ15" s="17">
        <v>0.141507389944733</v>
      </c>
      <c r="AR15" s="17">
        <v>0.14707469284976299</v>
      </c>
      <c r="AS15" s="17">
        <v>0.19339687013092999</v>
      </c>
      <c r="AT15" s="17">
        <v>0.19380229107585301</v>
      </c>
      <c r="AU15" s="17">
        <v>0.13433183023402001</v>
      </c>
      <c r="AV15" s="17"/>
      <c r="AW15" s="17">
        <v>0.139690182126359</v>
      </c>
      <c r="AX15" s="17">
        <v>0.157755924913312</v>
      </c>
      <c r="AY15" s="17">
        <v>0.16029915399526401</v>
      </c>
      <c r="AZ15" s="17">
        <v>0.15953210682900501</v>
      </c>
      <c r="BA15" s="17">
        <v>0.18476122425613001</v>
      </c>
      <c r="BB15" s="17"/>
      <c r="BC15" s="17">
        <v>0.16695079055967499</v>
      </c>
      <c r="BD15" s="17">
        <v>0.163086746170756</v>
      </c>
      <c r="BE15" s="17">
        <v>0.116947586142779</v>
      </c>
      <c r="BF15" s="17"/>
      <c r="BG15" s="17">
        <v>0.163780285185013</v>
      </c>
      <c r="BH15" s="17">
        <v>0.12319759971321501</v>
      </c>
      <c r="BI15" s="17">
        <v>0.150879312209242</v>
      </c>
    </row>
    <row r="16" spans="2:61" ht="28.8" x14ac:dyDescent="0.3">
      <c r="B16" s="18" t="s">
        <v>345</v>
      </c>
      <c r="C16" s="17">
        <v>0.157467622465159</v>
      </c>
      <c r="D16" s="17">
        <v>0.138748965134322</v>
      </c>
      <c r="E16" s="17">
        <v>0.17302200166099499</v>
      </c>
      <c r="F16" s="17"/>
      <c r="G16" s="17">
        <v>0.16016714212403099</v>
      </c>
      <c r="H16" s="17">
        <v>0.153666953275816</v>
      </c>
      <c r="I16" s="17"/>
      <c r="J16" s="17">
        <v>0.11655219999675399</v>
      </c>
      <c r="K16" s="17">
        <v>0.217079761017447</v>
      </c>
      <c r="L16" s="17">
        <v>0.112424034115737</v>
      </c>
      <c r="M16" s="17">
        <v>0.20397302708641099</v>
      </c>
      <c r="N16" s="17">
        <v>0.15907443841874999</v>
      </c>
      <c r="O16" s="17">
        <v>0.14198827940843201</v>
      </c>
      <c r="P16" s="17">
        <v>0.142236056818796</v>
      </c>
      <c r="Q16" s="17">
        <v>8.6369115553523002E-2</v>
      </c>
      <c r="R16" s="17">
        <v>0.169382076224598</v>
      </c>
      <c r="S16" s="17"/>
      <c r="T16" s="17">
        <v>0.13952555720388199</v>
      </c>
      <c r="U16" s="17">
        <v>0.16922147990693601</v>
      </c>
      <c r="V16" s="17"/>
      <c r="W16" s="17">
        <v>0.16644236630084999</v>
      </c>
      <c r="X16" s="17">
        <v>0.10827384920517701</v>
      </c>
      <c r="Y16" s="17"/>
      <c r="Z16" s="17">
        <v>0.16304354187532</v>
      </c>
      <c r="AA16" s="17">
        <v>0.148850917194364</v>
      </c>
      <c r="AB16" s="17"/>
      <c r="AC16" s="17">
        <v>0.174072734351439</v>
      </c>
      <c r="AD16" s="17">
        <v>0.117303515201142</v>
      </c>
      <c r="AE16" s="17">
        <v>0</v>
      </c>
      <c r="AF16" s="17"/>
      <c r="AG16" s="17">
        <v>0.192080518754041</v>
      </c>
      <c r="AH16" s="17">
        <v>0.133115556720103</v>
      </c>
      <c r="AI16" s="17"/>
      <c r="AJ16" s="17">
        <v>0.176149438858268</v>
      </c>
      <c r="AK16" s="17">
        <v>0.148330500312015</v>
      </c>
      <c r="AL16" s="17"/>
      <c r="AM16" s="17">
        <v>0.15152956912041299</v>
      </c>
      <c r="AN16" s="17">
        <v>0.160925872422823</v>
      </c>
      <c r="AO16" s="17">
        <v>0.142774962193499</v>
      </c>
      <c r="AP16" s="17"/>
      <c r="AQ16" s="17">
        <v>0.14180711013660999</v>
      </c>
      <c r="AR16" s="17">
        <v>0.173694145967797</v>
      </c>
      <c r="AS16" s="17">
        <v>0.181019369270363</v>
      </c>
      <c r="AT16" s="17">
        <v>0.132100726537557</v>
      </c>
      <c r="AU16" s="17">
        <v>0.240316195863327</v>
      </c>
      <c r="AV16" s="17"/>
      <c r="AW16" s="17">
        <v>0.117928387985446</v>
      </c>
      <c r="AX16" s="17">
        <v>0.17209009112738399</v>
      </c>
      <c r="AY16" s="17">
        <v>0.17028006666578899</v>
      </c>
      <c r="AZ16" s="17">
        <v>0.158603865364594</v>
      </c>
      <c r="BA16" s="17">
        <v>0.146452749430597</v>
      </c>
      <c r="BB16" s="17"/>
      <c r="BC16" s="17">
        <v>0.16639955105366</v>
      </c>
      <c r="BD16" s="17">
        <v>0.14561899895229799</v>
      </c>
      <c r="BE16" s="17">
        <v>0.16596954399837599</v>
      </c>
      <c r="BF16" s="17"/>
      <c r="BG16" s="17">
        <v>0.148151852460702</v>
      </c>
      <c r="BH16" s="17">
        <v>0.195546886628952</v>
      </c>
      <c r="BI16" s="17">
        <v>0.17340472785018399</v>
      </c>
    </row>
    <row r="17" spans="2:61" ht="43.2" x14ac:dyDescent="0.3">
      <c r="B17" s="18" t="s">
        <v>346</v>
      </c>
      <c r="C17" s="17">
        <v>0.14591619610371701</v>
      </c>
      <c r="D17" s="17">
        <v>0.18352432000745</v>
      </c>
      <c r="E17" s="17">
        <v>0.11606588813513601</v>
      </c>
      <c r="F17" s="17"/>
      <c r="G17" s="17">
        <v>0.20438745886172499</v>
      </c>
      <c r="H17" s="17">
        <v>9.7760739247522696E-2</v>
      </c>
      <c r="I17" s="17"/>
      <c r="J17" s="17">
        <v>0.24402025467918501</v>
      </c>
      <c r="K17" s="17">
        <v>0.122180853930835</v>
      </c>
      <c r="L17" s="17">
        <v>9.7109639283270502E-2</v>
      </c>
      <c r="M17" s="17">
        <v>0.15126427389866101</v>
      </c>
      <c r="N17" s="17">
        <v>0.13163726210954599</v>
      </c>
      <c r="O17" s="17">
        <v>0.17368075393886701</v>
      </c>
      <c r="P17" s="17">
        <v>0.11858482848546301</v>
      </c>
      <c r="Q17" s="17">
        <v>0.13687958809520101</v>
      </c>
      <c r="R17" s="17">
        <v>0.122617397078192</v>
      </c>
      <c r="S17" s="17"/>
      <c r="T17" s="17">
        <v>0.209815381172518</v>
      </c>
      <c r="U17" s="17">
        <v>0.104055802609027</v>
      </c>
      <c r="V17" s="17"/>
      <c r="W17" s="17">
        <v>0.13175758946628999</v>
      </c>
      <c r="X17" s="17">
        <v>0.22352457104461801</v>
      </c>
      <c r="Y17" s="17"/>
      <c r="Z17" s="17">
        <v>0.14711428938062701</v>
      </c>
      <c r="AA17" s="17">
        <v>0.14170109667111799</v>
      </c>
      <c r="AB17" s="17"/>
      <c r="AC17" s="17">
        <v>0.136530797426691</v>
      </c>
      <c r="AD17" s="17">
        <v>0.16861740774030101</v>
      </c>
      <c r="AE17" s="17">
        <v>0</v>
      </c>
      <c r="AF17" s="17"/>
      <c r="AG17" s="17">
        <v>0.13592273616154599</v>
      </c>
      <c r="AH17" s="17">
        <v>0.157441806627801</v>
      </c>
      <c r="AI17" s="17"/>
      <c r="AJ17" s="17">
        <v>0.19823236094089799</v>
      </c>
      <c r="AK17" s="17">
        <v>0.11996572871809701</v>
      </c>
      <c r="AL17" s="17"/>
      <c r="AM17" s="17">
        <v>0.141341913185937</v>
      </c>
      <c r="AN17" s="17">
        <v>0</v>
      </c>
      <c r="AO17" s="17">
        <v>0.21151054853911999</v>
      </c>
      <c r="AP17" s="17"/>
      <c r="AQ17" s="17">
        <v>0.124552052452158</v>
      </c>
      <c r="AR17" s="17">
        <v>0.13559313141504001</v>
      </c>
      <c r="AS17" s="17">
        <v>0.189729242226539</v>
      </c>
      <c r="AT17" s="17">
        <v>0.237719532795896</v>
      </c>
      <c r="AU17" s="17">
        <v>6.6998286341766702E-2</v>
      </c>
      <c r="AV17" s="17"/>
      <c r="AW17" s="17">
        <v>0.12744009715306501</v>
      </c>
      <c r="AX17" s="17">
        <v>0.14343128613217199</v>
      </c>
      <c r="AY17" s="17">
        <v>0.15882020424061499</v>
      </c>
      <c r="AZ17" s="17">
        <v>0.13914737117449</v>
      </c>
      <c r="BA17" s="17">
        <v>0.17772619138368101</v>
      </c>
      <c r="BB17" s="17"/>
      <c r="BC17" s="17">
        <v>0.17374275441720499</v>
      </c>
      <c r="BD17" s="17">
        <v>0.14229450208563299</v>
      </c>
      <c r="BE17" s="17">
        <v>0.110748231240989</v>
      </c>
      <c r="BF17" s="17"/>
      <c r="BG17" s="17">
        <v>0.167233707123636</v>
      </c>
      <c r="BH17" s="17">
        <v>0.13389381763101499</v>
      </c>
      <c r="BI17" s="17">
        <v>8.0909306783844101E-2</v>
      </c>
    </row>
    <row r="18" spans="2:61" ht="28.8" x14ac:dyDescent="0.3">
      <c r="B18" s="18" t="s">
        <v>347</v>
      </c>
      <c r="C18" s="17">
        <v>0.144971889157718</v>
      </c>
      <c r="D18" s="17">
        <v>0.14387939378800799</v>
      </c>
      <c r="E18" s="17">
        <v>0.146291020150806</v>
      </c>
      <c r="F18" s="17"/>
      <c r="G18" s="17">
        <v>0.13540287561030401</v>
      </c>
      <c r="H18" s="17">
        <v>0.14800041621043999</v>
      </c>
      <c r="I18" s="17"/>
      <c r="J18" s="17">
        <v>0.12643456448502</v>
      </c>
      <c r="K18" s="17">
        <v>0.154872450891617</v>
      </c>
      <c r="L18" s="17">
        <v>0.17545528097083801</v>
      </c>
      <c r="M18" s="17">
        <v>0.17748570719794601</v>
      </c>
      <c r="N18" s="17">
        <v>0.18152892961651701</v>
      </c>
      <c r="O18" s="17">
        <v>0.12973867228547201</v>
      </c>
      <c r="P18" s="17">
        <v>0.12998628057459</v>
      </c>
      <c r="Q18" s="17">
        <v>0.13716624158992599</v>
      </c>
      <c r="R18" s="17">
        <v>0.101061220313533</v>
      </c>
      <c r="S18" s="17"/>
      <c r="T18" s="17">
        <v>0.13332696769403901</v>
      </c>
      <c r="U18" s="17">
        <v>0.15260048401631399</v>
      </c>
      <c r="V18" s="17"/>
      <c r="W18" s="17">
        <v>0.14862202098097901</v>
      </c>
      <c r="X18" s="17">
        <v>0.12496421422348</v>
      </c>
      <c r="Y18" s="17"/>
      <c r="Z18" s="17">
        <v>0.15106939346077899</v>
      </c>
      <c r="AA18" s="17">
        <v>0.13353249100921999</v>
      </c>
      <c r="AB18" s="17"/>
      <c r="AC18" s="17">
        <v>0.138713101335905</v>
      </c>
      <c r="AD18" s="17">
        <v>0.160110517981153</v>
      </c>
      <c r="AE18" s="17">
        <v>0</v>
      </c>
      <c r="AF18" s="17"/>
      <c r="AG18" s="17">
        <v>0.12863151215362301</v>
      </c>
      <c r="AH18" s="17">
        <v>0.16046559088719001</v>
      </c>
      <c r="AI18" s="17"/>
      <c r="AJ18" s="17">
        <v>0.15801455627187</v>
      </c>
      <c r="AK18" s="17">
        <v>0.136260086508807</v>
      </c>
      <c r="AL18" s="17"/>
      <c r="AM18" s="17">
        <v>0.137261121943067</v>
      </c>
      <c r="AN18" s="17">
        <v>0.226338378933822</v>
      </c>
      <c r="AO18" s="17">
        <v>0.169038392131314</v>
      </c>
      <c r="AP18" s="17"/>
      <c r="AQ18" s="17">
        <v>0.13348790073745601</v>
      </c>
      <c r="AR18" s="17">
        <v>0.136090553415008</v>
      </c>
      <c r="AS18" s="17">
        <v>0.14776454652351001</v>
      </c>
      <c r="AT18" s="17">
        <v>0.18041298071615899</v>
      </c>
      <c r="AU18" s="17">
        <v>0.18479748436402599</v>
      </c>
      <c r="AV18" s="17"/>
      <c r="AW18" s="17">
        <v>0.12868899775884199</v>
      </c>
      <c r="AX18" s="17">
        <v>0.14985671362379799</v>
      </c>
      <c r="AY18" s="17">
        <v>0.15565820138188699</v>
      </c>
      <c r="AZ18" s="17">
        <v>0.151949701252415</v>
      </c>
      <c r="BA18" s="17">
        <v>0.11890379974255499</v>
      </c>
      <c r="BB18" s="17"/>
      <c r="BC18" s="17">
        <v>0.172260402815921</v>
      </c>
      <c r="BD18" s="17">
        <v>0.12862969060264101</v>
      </c>
      <c r="BE18" s="17">
        <v>0.15249445067651399</v>
      </c>
      <c r="BF18" s="17"/>
      <c r="BG18" s="17">
        <v>0.14665040643334601</v>
      </c>
      <c r="BH18" s="17">
        <v>0.137598881544407</v>
      </c>
      <c r="BI18" s="17">
        <v>0.14283169869326801</v>
      </c>
    </row>
    <row r="19" spans="2:61" ht="28.8" x14ac:dyDescent="0.3">
      <c r="B19" s="18" t="s">
        <v>348</v>
      </c>
      <c r="C19" s="17">
        <v>9.3844838561646604E-2</v>
      </c>
      <c r="D19" s="17">
        <v>9.4516762264825305E-2</v>
      </c>
      <c r="E19" s="17">
        <v>9.3587901390337999E-2</v>
      </c>
      <c r="F19" s="17"/>
      <c r="G19" s="17">
        <v>8.0172595980812403E-2</v>
      </c>
      <c r="H19" s="17">
        <v>0.10435073857577699</v>
      </c>
      <c r="I19" s="17"/>
      <c r="J19" s="17">
        <v>5.5703508489761702E-2</v>
      </c>
      <c r="K19" s="17">
        <v>9.7475354159611699E-2</v>
      </c>
      <c r="L19" s="17">
        <v>0.10394991937626499</v>
      </c>
      <c r="M19" s="17">
        <v>0.126731179326008</v>
      </c>
      <c r="N19" s="17">
        <v>6.54364372591658E-2</v>
      </c>
      <c r="O19" s="17">
        <v>8.7438834297963799E-2</v>
      </c>
      <c r="P19" s="17">
        <v>0.102529603304505</v>
      </c>
      <c r="Q19" s="17">
        <v>9.7472797372803593E-2</v>
      </c>
      <c r="R19" s="17">
        <v>0.11161036504299</v>
      </c>
      <c r="S19" s="17"/>
      <c r="T19" s="17">
        <v>7.7122432330467797E-2</v>
      </c>
      <c r="U19" s="17">
        <v>0.104799696659782</v>
      </c>
      <c r="V19" s="17"/>
      <c r="W19" s="17">
        <v>9.3792138972294894E-2</v>
      </c>
      <c r="X19" s="17">
        <v>9.4133703814730699E-2</v>
      </c>
      <c r="Y19" s="17"/>
      <c r="Z19" s="17">
        <v>9.0778152484274899E-2</v>
      </c>
      <c r="AA19" s="17">
        <v>9.9217835397694895E-2</v>
      </c>
      <c r="AB19" s="17"/>
      <c r="AC19" s="17">
        <v>0.104391519020665</v>
      </c>
      <c r="AD19" s="17">
        <v>6.8334742144571997E-2</v>
      </c>
      <c r="AE19" s="17">
        <v>0</v>
      </c>
      <c r="AF19" s="17"/>
      <c r="AG19" s="17">
        <v>0.10722963719197701</v>
      </c>
      <c r="AH19" s="17">
        <v>8.1921089365774802E-2</v>
      </c>
      <c r="AI19" s="17"/>
      <c r="AJ19" s="17">
        <v>9.1816968114264402E-2</v>
      </c>
      <c r="AK19" s="17">
        <v>9.5152224182255302E-2</v>
      </c>
      <c r="AL19" s="17"/>
      <c r="AM19" s="17">
        <v>9.5608954313072994E-2</v>
      </c>
      <c r="AN19" s="17">
        <v>5.6425901433867297E-2</v>
      </c>
      <c r="AO19" s="17">
        <v>7.4463520018964197E-2</v>
      </c>
      <c r="AP19" s="17"/>
      <c r="AQ19" s="17">
        <v>9.5530656695539395E-2</v>
      </c>
      <c r="AR19" s="17">
        <v>8.3739354132599295E-2</v>
      </c>
      <c r="AS19" s="17">
        <v>9.7838000669224504E-2</v>
      </c>
      <c r="AT19" s="17">
        <v>7.1261222055436294E-2</v>
      </c>
      <c r="AU19" s="17">
        <v>0.10400576557454901</v>
      </c>
      <c r="AV19" s="17"/>
      <c r="AW19" s="17">
        <v>0.102755320714059</v>
      </c>
      <c r="AX19" s="17">
        <v>0.109021123990688</v>
      </c>
      <c r="AY19" s="17">
        <v>9.4857854459256402E-2</v>
      </c>
      <c r="AZ19" s="17">
        <v>6.9704311202549593E-2</v>
      </c>
      <c r="BA19" s="17">
        <v>5.09979031620717E-2</v>
      </c>
      <c r="BB19" s="17"/>
      <c r="BC19" s="17">
        <v>0.115683782595627</v>
      </c>
      <c r="BD19" s="17">
        <v>7.4261349816136094E-2</v>
      </c>
      <c r="BE19" s="17">
        <v>8.74673911930436E-2</v>
      </c>
      <c r="BF19" s="17"/>
      <c r="BG19" s="17">
        <v>7.7700864279169002E-2</v>
      </c>
      <c r="BH19" s="17">
        <v>8.4127586403358601E-2</v>
      </c>
      <c r="BI19" s="17">
        <v>0.151231803154383</v>
      </c>
    </row>
    <row r="20" spans="2:61" x14ac:dyDescent="0.3">
      <c r="B20" s="18" t="s">
        <v>85</v>
      </c>
      <c r="C20" s="17">
        <v>1.05119418823491E-2</v>
      </c>
      <c r="D20" s="17">
        <v>4.8295774763165997E-3</v>
      </c>
      <c r="E20" s="17">
        <v>1.5120775604020999E-2</v>
      </c>
      <c r="F20" s="17"/>
      <c r="G20" s="17">
        <v>6.3203822153518399E-3</v>
      </c>
      <c r="H20" s="17">
        <v>1.39869816470698E-2</v>
      </c>
      <c r="I20" s="17"/>
      <c r="J20" s="17">
        <v>9.5378677557953206E-3</v>
      </c>
      <c r="K20" s="17">
        <v>1.37576690199923E-2</v>
      </c>
      <c r="L20" s="17">
        <v>2.2474329737470801E-2</v>
      </c>
      <c r="M20" s="17">
        <v>0</v>
      </c>
      <c r="N20" s="17">
        <v>2.5093553663198102E-2</v>
      </c>
      <c r="O20" s="17">
        <v>6.12480356147961E-3</v>
      </c>
      <c r="P20" s="17">
        <v>7.7146973709887497E-3</v>
      </c>
      <c r="Q20" s="17">
        <v>0</v>
      </c>
      <c r="R20" s="17">
        <v>5.7064446048662003E-3</v>
      </c>
      <c r="S20" s="17"/>
      <c r="T20" s="17">
        <v>4.8185623827517897E-3</v>
      </c>
      <c r="U20" s="17">
        <v>1.4241678120943299E-2</v>
      </c>
      <c r="V20" s="17"/>
      <c r="W20" s="17">
        <v>1.02888709490745E-2</v>
      </c>
      <c r="X20" s="17">
        <v>1.17346732620197E-2</v>
      </c>
      <c r="Y20" s="17"/>
      <c r="Z20" s="17">
        <v>4.6773955929719103E-3</v>
      </c>
      <c r="AA20" s="17">
        <v>1.9200795439033601E-2</v>
      </c>
      <c r="AB20" s="17"/>
      <c r="AC20" s="17">
        <v>8.1500083201192595E-3</v>
      </c>
      <c r="AD20" s="17">
        <v>1.6224938795201201E-2</v>
      </c>
      <c r="AE20" s="17">
        <v>0</v>
      </c>
      <c r="AF20" s="17"/>
      <c r="AG20" s="17">
        <v>9.3220114060988991E-3</v>
      </c>
      <c r="AH20" s="17">
        <v>1.19413127797429E-2</v>
      </c>
      <c r="AI20" s="17"/>
      <c r="AJ20" s="17">
        <v>8.4341119407518109E-3</v>
      </c>
      <c r="AK20" s="17">
        <v>1.04606802265913E-2</v>
      </c>
      <c r="AL20" s="17"/>
      <c r="AM20" s="17">
        <v>9.6209605387732704E-3</v>
      </c>
      <c r="AN20" s="17">
        <v>0</v>
      </c>
      <c r="AO20" s="17">
        <v>1.5048357868429301E-2</v>
      </c>
      <c r="AP20" s="17"/>
      <c r="AQ20" s="17">
        <v>9.8298514291940108E-3</v>
      </c>
      <c r="AR20" s="17">
        <v>3.6827677510727498E-2</v>
      </c>
      <c r="AS20" s="17">
        <v>9.2590515126442195E-3</v>
      </c>
      <c r="AT20" s="17">
        <v>7.5294792335653497E-3</v>
      </c>
      <c r="AU20" s="17">
        <v>1.13905088997628E-2</v>
      </c>
      <c r="AV20" s="17"/>
      <c r="AW20" s="17">
        <v>1.5429586775683801E-2</v>
      </c>
      <c r="AX20" s="17">
        <v>7.6667411629810301E-3</v>
      </c>
      <c r="AY20" s="17">
        <v>1.0169653766146E-2</v>
      </c>
      <c r="AZ20" s="17">
        <v>5.2040449851247497E-3</v>
      </c>
      <c r="BA20" s="17">
        <v>2.3056383543627799E-2</v>
      </c>
      <c r="BB20" s="17"/>
      <c r="BC20" s="17">
        <v>8.8664134469474305E-3</v>
      </c>
      <c r="BD20" s="17">
        <v>2.9925461578149699E-3</v>
      </c>
      <c r="BE20" s="17">
        <v>4.0675984921625198E-2</v>
      </c>
      <c r="BF20" s="17"/>
      <c r="BG20" s="17">
        <v>5.5884446191634901E-3</v>
      </c>
      <c r="BH20" s="17">
        <v>3.5185435953740699E-2</v>
      </c>
      <c r="BI20" s="17">
        <v>1.6893080582217199E-2</v>
      </c>
    </row>
    <row r="21" spans="2:61" x14ac:dyDescent="0.3">
      <c r="B21" s="18" t="s">
        <v>100</v>
      </c>
      <c r="C21" s="19">
        <v>0.16098992575332699</v>
      </c>
      <c r="D21" s="19">
        <v>0.17281983573068799</v>
      </c>
      <c r="E21" s="19">
        <v>0.15194893219813499</v>
      </c>
      <c r="F21" s="19"/>
      <c r="G21" s="19">
        <v>0.134050155162319</v>
      </c>
      <c r="H21" s="19">
        <v>0.18400478878402399</v>
      </c>
      <c r="I21" s="19"/>
      <c r="J21" s="19">
        <v>0.15231032627438401</v>
      </c>
      <c r="K21" s="19">
        <v>0.148880257426385</v>
      </c>
      <c r="L21" s="19">
        <v>0.195056554767918</v>
      </c>
      <c r="M21" s="19">
        <v>0.16282180636944199</v>
      </c>
      <c r="N21" s="19">
        <v>0.18925420171349999</v>
      </c>
      <c r="O21" s="19">
        <v>0.133366724156743</v>
      </c>
      <c r="P21" s="19">
        <v>0.180243011545138</v>
      </c>
      <c r="Q21" s="19">
        <v>0.12606255977064501</v>
      </c>
      <c r="R21" s="19">
        <v>0.16151902748770799</v>
      </c>
      <c r="S21" s="19"/>
      <c r="T21" s="19">
        <v>0.121251661155711</v>
      </c>
      <c r="U21" s="19">
        <v>0.18702248612262201</v>
      </c>
      <c r="V21" s="19"/>
      <c r="W21" s="19">
        <v>0.17321066603103399</v>
      </c>
      <c r="X21" s="19">
        <v>9.4003687784076598E-2</v>
      </c>
      <c r="Y21" s="19"/>
      <c r="Z21" s="19">
        <v>0.14622184878550801</v>
      </c>
      <c r="AA21" s="19">
        <v>0.18253617655766799</v>
      </c>
      <c r="AB21" s="19"/>
      <c r="AC21" s="19">
        <v>0.16755782205956499</v>
      </c>
      <c r="AD21" s="19">
        <v>0.14510363160792999</v>
      </c>
      <c r="AE21" s="19">
        <v>0</v>
      </c>
      <c r="AF21" s="19"/>
      <c r="AG21" s="19">
        <v>0.15677434690315101</v>
      </c>
      <c r="AH21" s="19">
        <v>0.160070284868153</v>
      </c>
      <c r="AI21" s="19"/>
      <c r="AJ21" s="19">
        <v>0.140969300455875</v>
      </c>
      <c r="AK21" s="19">
        <v>0.17112469879973399</v>
      </c>
      <c r="AL21" s="19"/>
      <c r="AM21" s="19">
        <v>0.15899155170634399</v>
      </c>
      <c r="AN21" s="19">
        <v>0.30059098526563099</v>
      </c>
      <c r="AO21" s="19">
        <v>0.145318342451526</v>
      </c>
      <c r="AP21" s="19"/>
      <c r="AQ21" s="19">
        <v>0.16879156649194799</v>
      </c>
      <c r="AR21" s="19">
        <v>0.121560782762951</v>
      </c>
      <c r="AS21" s="19">
        <v>0.128788845026274</v>
      </c>
      <c r="AT21" s="19">
        <v>0.15352016927131301</v>
      </c>
      <c r="AU21" s="19">
        <v>0.22276047607869101</v>
      </c>
      <c r="AV21" s="19"/>
      <c r="AW21" s="19">
        <v>0.13876151598650399</v>
      </c>
      <c r="AX21" s="19">
        <v>0.137990174308327</v>
      </c>
      <c r="AY21" s="19">
        <v>0.18623963855866399</v>
      </c>
      <c r="AZ21" s="19">
        <v>0.201036182800089</v>
      </c>
      <c r="BA21" s="19">
        <v>0.16936733014472599</v>
      </c>
      <c r="BB21" s="19"/>
      <c r="BC21" s="19">
        <v>0.141107398364436</v>
      </c>
      <c r="BD21" s="19">
        <v>0.158737789735862</v>
      </c>
      <c r="BE21" s="19">
        <v>0.20614054004512899</v>
      </c>
      <c r="BF21" s="19"/>
      <c r="BG21" s="19">
        <v>0.165562840477428</v>
      </c>
      <c r="BH21" s="19">
        <v>0.140575815267548</v>
      </c>
      <c r="BI21" s="19">
        <v>0.154579751721974</v>
      </c>
    </row>
    <row r="22" spans="2:61" x14ac:dyDescent="0.3">
      <c r="B22" s="16"/>
    </row>
    <row r="23" spans="2:61" x14ac:dyDescent="0.3">
      <c r="B23" t="s">
        <v>81</v>
      </c>
    </row>
    <row r="24" spans="2:61" x14ac:dyDescent="0.3">
      <c r="B24" t="s">
        <v>82</v>
      </c>
    </row>
    <row r="26" spans="2:61" x14ac:dyDescent="0.3">
      <c r="B26" s="8" t="str">
        <f>HYPERLINK("#'Contents'!A1", "Return to Contents")</f>
        <v>Return to Contents</v>
      </c>
    </row>
  </sheetData>
  <mergeCells count="15">
    <mergeCell ref="AQ5:AU5"/>
    <mergeCell ref="AW5:BA5"/>
    <mergeCell ref="BC5:BE5"/>
    <mergeCell ref="BG5:BI5"/>
    <mergeCell ref="D2:AW2"/>
    <mergeCell ref="Z5:AA5"/>
    <mergeCell ref="AC5:AE5"/>
    <mergeCell ref="AG5:AH5"/>
    <mergeCell ref="AJ5:AK5"/>
    <mergeCell ref="AM5:AO5"/>
    <mergeCell ref="D5:E5"/>
    <mergeCell ref="G5:H5"/>
    <mergeCell ref="J5:R5"/>
    <mergeCell ref="T5:U5"/>
    <mergeCell ref="W5:X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80</vt:i4>
      </vt:variant>
    </vt:vector>
  </HeadingPairs>
  <TitlesOfParts>
    <vt:vector size="8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SebWride</dc:creator>
  <cp:lastModifiedBy>Seb Wride</cp:lastModifiedBy>
  <dcterms:created xsi:type="dcterms:W3CDTF">2025-08-28T12:41:22Z</dcterms:created>
  <dcterms:modified xsi:type="dcterms:W3CDTF">2025-10-09T06:50:38Z</dcterms:modified>
</cp:coreProperties>
</file>