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bened\Public First Dropbox\Policy and Research Team\Polling\Client Tables\Phoenix Great Retirement\Germany\Boosters\"/>
    </mc:Choice>
  </mc:AlternateContent>
  <xr:revisionPtr revIDLastSave="0" documentId="13_ncr:1_{B8D83B9A-CA31-49FF-9547-86A30F999695}" xr6:coauthVersionLast="47" xr6:coauthVersionMax="47" xr10:uidLastSave="{00000000-0000-0000-0000-000000000000}"/>
  <bookViews>
    <workbookView xWindow="-110" yWindow="-110" windowWidth="19420" windowHeight="1030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81" l="1"/>
  <c r="E16" i="81"/>
  <c r="G16" i="81"/>
  <c r="H16" i="81"/>
  <c r="J16" i="81"/>
  <c r="K16" i="81"/>
  <c r="L16" i="81"/>
  <c r="M16" i="81"/>
  <c r="N16" i="81"/>
  <c r="O16" i="81"/>
  <c r="P16" i="81"/>
  <c r="Q16" i="81"/>
  <c r="R16" i="81"/>
  <c r="S16" i="81"/>
  <c r="T16" i="81"/>
  <c r="U16" i="81"/>
  <c r="V16" i="81"/>
  <c r="W16" i="81"/>
  <c r="X16" i="81"/>
  <c r="Y16" i="81"/>
  <c r="AA16" i="81"/>
  <c r="AB16" i="81"/>
  <c r="AC16" i="81"/>
  <c r="AD16" i="81"/>
  <c r="AF16" i="81"/>
  <c r="AG16" i="81"/>
  <c r="AH16" i="81"/>
  <c r="AI16" i="81"/>
  <c r="AK16" i="81"/>
  <c r="AL16" i="81"/>
  <c r="AM16" i="81"/>
  <c r="AN16" i="81"/>
  <c r="AO16" i="81"/>
  <c r="AP16" i="81"/>
  <c r="AR16" i="81"/>
  <c r="AS16" i="81"/>
  <c r="AT16" i="81"/>
  <c r="AU16" i="81"/>
  <c r="AV16" i="81"/>
  <c r="AW16" i="81"/>
  <c r="AX16" i="81"/>
  <c r="AZ16" i="81"/>
  <c r="BA16" i="81"/>
  <c r="BB16" i="81"/>
  <c r="BC16" i="81"/>
  <c r="BD16" i="81"/>
  <c r="BE16" i="81"/>
  <c r="BG16" i="81"/>
  <c r="BH16" i="81"/>
  <c r="BI16" i="81"/>
  <c r="BJ16" i="81"/>
  <c r="BK16" i="81"/>
  <c r="BL16" i="81"/>
  <c r="BN16" i="81"/>
  <c r="BO16" i="81"/>
  <c r="BQ16" i="81"/>
  <c r="BR16" i="81"/>
  <c r="BT16" i="81"/>
  <c r="BU16" i="81"/>
  <c r="C16" i="81"/>
  <c r="B21" i="81"/>
  <c r="B21" i="80"/>
  <c r="B21" i="79"/>
  <c r="B21" i="78"/>
  <c r="B21" i="77"/>
  <c r="B22" i="76"/>
  <c r="B16" i="75"/>
  <c r="B15" i="74"/>
  <c r="B15" i="73"/>
  <c r="B21" i="72"/>
  <c r="B21" i="71"/>
  <c r="B21" i="70"/>
  <c r="B21" i="69"/>
  <c r="B21" i="68"/>
  <c r="B21" i="67"/>
  <c r="B22" i="66"/>
  <c r="B22" i="65"/>
  <c r="B15" i="64"/>
  <c r="B26" i="63"/>
  <c r="B15" i="62"/>
  <c r="B19" i="61"/>
  <c r="B18" i="60"/>
  <c r="B20" i="59"/>
  <c r="B16" i="58"/>
  <c r="B21" i="57"/>
  <c r="B22" i="56"/>
  <c r="B14" i="55"/>
  <c r="B15" i="54"/>
  <c r="B21" i="53"/>
  <c r="B21" i="52"/>
  <c r="B21" i="51"/>
  <c r="B21" i="50"/>
  <c r="B22" i="49"/>
  <c r="B15" i="47"/>
  <c r="B18" i="46"/>
  <c r="B15" i="45"/>
  <c r="B18" i="44"/>
  <c r="B18" i="43"/>
  <c r="B15" i="42"/>
  <c r="B18" i="41"/>
  <c r="B15" i="40"/>
  <c r="B15" i="39"/>
  <c r="B15" i="38"/>
  <c r="B15" i="37"/>
  <c r="B15" i="36"/>
  <c r="B15" i="35"/>
  <c r="B16" i="34"/>
  <c r="B15" i="33"/>
  <c r="B21" i="32"/>
  <c r="B21" i="31"/>
  <c r="B21" i="30"/>
  <c r="B21" i="29"/>
  <c r="B21" i="28"/>
  <c r="B21" i="27"/>
  <c r="B21" i="26"/>
  <c r="B21" i="25"/>
  <c r="B21" i="24"/>
  <c r="B22" i="23"/>
  <c r="B22" i="22"/>
  <c r="B17" i="21"/>
  <c r="B15" i="20"/>
  <c r="B28" i="19"/>
  <c r="B28" i="18"/>
  <c r="B20" i="17"/>
  <c r="B17" i="16"/>
  <c r="B15" i="15"/>
  <c r="B16" i="14"/>
  <c r="B25" i="13"/>
  <c r="B27" i="12"/>
  <c r="B15" i="11"/>
  <c r="B16" i="10"/>
  <c r="B15" i="9"/>
  <c r="B14" i="8"/>
  <c r="B21" i="7"/>
  <c r="B23" i="6"/>
  <c r="B21" i="5"/>
  <c r="B18" i="4"/>
  <c r="E85" i="2"/>
  <c r="D85" i="2"/>
  <c r="E84" i="2"/>
  <c r="D84" i="2"/>
  <c r="E83" i="2"/>
  <c r="D83" i="2"/>
  <c r="E82" i="2"/>
  <c r="D82" i="2"/>
  <c r="E81" i="2"/>
  <c r="D81" i="2"/>
  <c r="D80" i="2"/>
  <c r="E79" i="2"/>
  <c r="D79" i="2"/>
  <c r="E78" i="2"/>
  <c r="D78" i="2"/>
  <c r="E77" i="2"/>
  <c r="D77" i="2"/>
  <c r="E76" i="2"/>
  <c r="D76" i="2"/>
  <c r="E75" i="2"/>
  <c r="D75" i="2"/>
  <c r="E74" i="2"/>
  <c r="D74" i="2"/>
  <c r="E73" i="2"/>
  <c r="D73" i="2"/>
  <c r="E72" i="2"/>
  <c r="D72" i="2"/>
  <c r="E71" i="2"/>
  <c r="D71"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D39" i="2"/>
  <c r="E38" i="2"/>
  <c r="D38" i="2"/>
  <c r="E37" i="2"/>
  <c r="D37" i="2"/>
  <c r="E36" i="2"/>
  <c r="D36" i="2"/>
  <c r="E35" i="2"/>
  <c r="D35" i="2"/>
  <c r="E34" i="2"/>
  <c r="D34" i="2"/>
  <c r="E33" i="2"/>
  <c r="D33" i="2"/>
  <c r="E32" i="2"/>
  <c r="D32" i="2"/>
  <c r="E31" i="2"/>
  <c r="D31" i="2"/>
  <c r="E30" i="2"/>
  <c r="D30" i="2"/>
  <c r="E29" i="2"/>
  <c r="D29"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<sst xmlns="http://schemas.openxmlformats.org/spreadsheetml/2006/main" count="8773" uniqueCount="394">
  <si>
    <t>Public First Poll for Phoenix (Germany) Booster</t>
  </si>
  <si>
    <t>Fieldwork:</t>
  </si>
  <si>
    <t>14th Oct - 21st Oct 2022</t>
  </si>
  <si>
    <t xml:space="preserve">Interview Method: </t>
  </si>
  <si>
    <t>Online Survey</t>
  </si>
  <si>
    <t>Population represented:</t>
  </si>
  <si>
    <t>German 50-64 year olds who are not in work</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</si>
  <si>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</si>
  <si>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</si>
  <si>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</si>
  <si>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</si>
  <si>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</si>
  <si>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</si>
  <si>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</si>
  <si>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</si>
  <si>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</si>
  <si>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</si>
  <si>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</si>
  <si>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</si>
  <si>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</si>
  <si>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50-54</t>
  </si>
  <si>
    <t>55-64</t>
  </si>
  <si>
    <t>Baden-Wurttemberg</t>
  </si>
  <si>
    <t>Bavaria</t>
  </si>
  <si>
    <t>Berlin</t>
  </si>
  <si>
    <t>Brandenburg</t>
  </si>
  <si>
    <t>Bremen</t>
  </si>
  <si>
    <t>Hamburg</t>
  </si>
  <si>
    <t>Hessen</t>
  </si>
  <si>
    <t>Lower Saxony</t>
  </si>
  <si>
    <t>Mecklenburg-Vorpommern</t>
  </si>
  <si>
    <t>North Rhine-Westphalia</t>
  </si>
  <si>
    <t>Rhineland-Palatinate</t>
  </si>
  <si>
    <t>Saarland</t>
  </si>
  <si>
    <t>Saxony</t>
  </si>
  <si>
    <t>Saxony-Anhalt</t>
  </si>
  <si>
    <t>Schleswig-Holstein</t>
  </si>
  <si>
    <t>Thuringia</t>
  </si>
  <si>
    <t>Less than EUR 20,000</t>
  </si>
  <si>
    <t>EUR 20,000 - EUR 40,000</t>
  </si>
  <si>
    <t>EUR 40,000 - EUR 60,000</t>
  </si>
  <si>
    <t>More than EUR 60,000</t>
  </si>
  <si>
    <t>Secondary education (Abitur/Realschulabschluss/Fachhochschulreife) or equivalent</t>
  </si>
  <si>
    <t>University Undergraduate Degree (BA/BSc) or equivalent</t>
  </si>
  <si>
    <t>University Postgraduate Degree (MA/MSc/MPhil) or equivalent</t>
  </si>
  <si>
    <t>Doctorate (PhD/DPHil) or equivalent</t>
  </si>
  <si>
    <t>Social Democratic Party (SDP)</t>
  </si>
  <si>
    <t>CDU/CSU</t>
  </si>
  <si>
    <t>Allaince 90/The Greens</t>
  </si>
  <si>
    <t>The Left</t>
  </si>
  <si>
    <t>Alternative for Germany (AfD)</t>
  </si>
  <si>
    <t>Free Democratic Party (FDP)</t>
  </si>
  <si>
    <t>Retired on a state pension only</t>
  </si>
  <si>
    <t>Retired with a state and private pension</t>
  </si>
  <si>
    <t>Temporarily unemployed</t>
  </si>
  <si>
    <t>Not working and not seeking work</t>
  </si>
  <si>
    <t>Sick or unable to work</t>
  </si>
  <si>
    <t>Full time carer</t>
  </si>
  <si>
    <t>Owned outright</t>
  </si>
  <si>
    <t>Owned with a mortgage or loan</t>
  </si>
  <si>
    <t>Rented from the council</t>
  </si>
  <si>
    <t>Rented from a housing association</t>
  </si>
  <si>
    <t>Privately rented</t>
  </si>
  <si>
    <t>Rent free</t>
  </si>
  <si>
    <t>Urban/City Centre</t>
  </si>
  <si>
    <t>Suburbs</t>
  </si>
  <si>
    <t>Large Town</t>
  </si>
  <si>
    <t>Small Town</t>
  </si>
  <si>
    <t>Village</t>
  </si>
  <si>
    <t>Rural Area</t>
  </si>
  <si>
    <t>Have children</t>
  </si>
  <si>
    <t>No children</t>
  </si>
  <si>
    <t>Have grandchildren</t>
  </si>
  <si>
    <t>No grandchildren</t>
  </si>
  <si>
    <t>Have long-term health condition</t>
  </si>
  <si>
    <t>No long-term health condition</t>
  </si>
  <si>
    <t>Gender</t>
  </si>
  <si>
    <t>Age Group</t>
  </si>
  <si>
    <t>State</t>
  </si>
  <si>
    <t>Grouped Income</t>
  </si>
  <si>
    <t>Education</t>
  </si>
  <si>
    <t>2021 Election (Party Vote)</t>
  </si>
  <si>
    <t>Work Status</t>
  </si>
  <si>
    <t>Tenure</t>
  </si>
  <si>
    <t>Area</t>
  </si>
  <si>
    <t>Children?</t>
  </si>
  <si>
    <t>Grandchildren?</t>
  </si>
  <si>
    <t>Health condition</t>
  </si>
  <si>
    <t>Very concerned</t>
  </si>
  <si>
    <t>Somewhat concerned</t>
  </si>
  <si>
    <t>Neither concerned nor unconcerned</t>
  </si>
  <si>
    <t>Somewhat unconcerned</t>
  </si>
  <si>
    <t>Very unconcerned</t>
  </si>
  <si>
    <t>Don’t know</t>
  </si>
  <si>
    <t xml:space="preserve"> How concerned or unconcerned are you about the impact of rising inflation on your finances?</t>
  </si>
  <si>
    <t>BASE: All Respondents</t>
  </si>
  <si>
    <t>Fieldwork:  14th Oct - 21st Oct 2022</t>
  </si>
  <si>
    <t>Data unweighted</t>
  </si>
  <si>
    <t>Very confident</t>
  </si>
  <si>
    <t>Somewhat confident</t>
  </si>
  <si>
    <t>Neither confident nor unconfident</t>
  </si>
  <si>
    <t>Somewhat unconfident</t>
  </si>
  <si>
    <t>Very unconfident</t>
  </si>
  <si>
    <t>Total Confident:</t>
  </si>
  <si>
    <t>Total Unconfident:</t>
  </si>
  <si>
    <t>Net:</t>
  </si>
  <si>
    <t xml:space="preserve"> How confident or unconfident are you that you will be able to cover your costs this winter?</t>
  </si>
  <si>
    <t>Reducing my energy use</t>
  </si>
  <si>
    <t>Shopping at cheaper stores</t>
  </si>
  <si>
    <t>Spending less money on hobbies or leisure activities</t>
  </si>
  <si>
    <t>Taking fewer holidays / travelling less</t>
  </si>
  <si>
    <t>Spending less money on luxuries</t>
  </si>
  <si>
    <t>Reducing the amount I drive</t>
  </si>
  <si>
    <t>Spending less money when seeing friends or family</t>
  </si>
  <si>
    <t>Trying to find new ways to make money</t>
  </si>
  <si>
    <t>Cancelling entertainment subscriptions</t>
  </si>
  <si>
    <t>None of the above</t>
  </si>
  <si>
    <t>Which, if any, of the following steps are you taking to address rising costs?Please select all that apply.</t>
  </si>
  <si>
    <t>Very optimistic</t>
  </si>
  <si>
    <t>Somewhat optimistic</t>
  </si>
  <si>
    <t>Neither optimistic nor pessimistic</t>
  </si>
  <si>
    <t>Somewhat pessimistic</t>
  </si>
  <si>
    <t>Very pessimistic</t>
  </si>
  <si>
    <t>Total Optimistic:</t>
  </si>
  <si>
    <t>Total Pessimistic:</t>
  </si>
  <si>
    <t xml:space="preserve"> How optimistic or pessimistic do you feel about the future?</t>
  </si>
  <si>
    <t>Yes</t>
  </si>
  <si>
    <t>No</t>
  </si>
  <si>
    <t>0</t>
  </si>
  <si>
    <t>*</t>
  </si>
  <si>
    <t xml:space="preserve"> You said you are not currently working. Have you ever worked previously?</t>
  </si>
  <si>
    <t>Don't know</t>
  </si>
  <si>
    <t xml:space="preserve"> Do you consider yourself to be retired?</t>
  </si>
  <si>
    <t>Yes, I left the workforce early</t>
  </si>
  <si>
    <t>No, I did not leave the workforce early, but I did reduce my hours before leaving</t>
  </si>
  <si>
    <t>No, I did not leave the workforce early</t>
  </si>
  <si>
    <t xml:space="preserve"> You said that you have left the workforce. Did you leave the workforce early?By ‘leave the workforce early’, we mean before you reached pension age for your country or sector. This is generally 65-67 years old but may be lower if you work in a job that requires a lot of physical activity.</t>
  </si>
  <si>
    <t>Yes, I think this was the right choice</t>
  </si>
  <si>
    <t>No, I do not think this was the right choice</t>
  </si>
  <si>
    <t xml:space="preserve"> You said that you left the workforce early. On balance, do you think this was the right choice or the wrong choice?</t>
  </si>
  <si>
    <t>I was unable to return to work due to a long-term health condition (including mental health conditions)</t>
  </si>
  <si>
    <t>I found the work too physically demanding / tiring</t>
  </si>
  <si>
    <t>I did not want to continue working</t>
  </si>
  <si>
    <t>I had other family or caring responsibilities that required more of my time</t>
  </si>
  <si>
    <t>I reached retirement age and decided to retire</t>
  </si>
  <si>
    <t>I wanted to follow my passions before I get too old (hobbies, travel etc)</t>
  </si>
  <si>
    <t>I no longer found my job fulfilling</t>
  </si>
  <si>
    <t>I wanted to reduce my hours, but this wasn’t possible</t>
  </si>
  <si>
    <t>I did not need to continue working as I have alternative sources of income</t>
  </si>
  <si>
    <t>The effects of taxes and welfare meant I wasn’t making enough money to be worth carrying on</t>
  </si>
  <si>
    <t>I could not keep up with new systems or technologies at work</t>
  </si>
  <si>
    <t>I was not offered training to support my development</t>
  </si>
  <si>
    <t>I am in formal education (such as school, university, or a training course)</t>
  </si>
  <si>
    <t>Other (Please specify)</t>
  </si>
  <si>
    <t>Which, if any, of the following explain why you left the workforce ?Please select all that apply.</t>
  </si>
  <si>
    <t>And which of those same reasons would you say were the main reasons why you left the workforce?Please select up to three</t>
  </si>
  <si>
    <t>BASE: Left the workforce early</t>
  </si>
  <si>
    <t>State or public pension (paid by the government as a benefit)</t>
  </si>
  <si>
    <t>Private or workplace pension (paid by a pension fund, usually organised by your employer)</t>
  </si>
  <si>
    <t>Which of the following do you currently have access to?Please select all that apply.</t>
  </si>
  <si>
    <t>&lt;strong&gt;Defined contribution pension&lt;/strong&gt; - Money is paid in by you or your employer over time and is invested by the pension provider. The size of your pension pot at retirement depends on how much was paid in.</t>
  </si>
  <si>
    <t>&lt;strong&gt;Defined benefit pension&lt;/strong&gt; - Defined benefit schemes give you a guaranteed annual pension worth a certain amount at retirement. The value of your pension depends on your earnings, how long you’ve worked for your employer, and the terms of the individual pension scheme.</t>
  </si>
  <si>
    <t>You said you have access to a private pension. Which of the following describes the pension you have access to?If you have access to both types of pensions, please select both options.</t>
  </si>
  <si>
    <t>Yes - at a reduced rate</t>
  </si>
  <si>
    <t>Yes - in full</t>
  </si>
  <si>
    <t>Yes - as a lump sum</t>
  </si>
  <si>
    <t>Were you able to receive some or all of your private pension early? Please select all that apply.</t>
  </si>
  <si>
    <t>Using the pension scheme or schemes that I have access to</t>
  </si>
  <si>
    <t>Using my personal savings</t>
  </si>
  <si>
    <t>Financial support from friends and family</t>
  </si>
  <si>
    <t>By being in part-time or informal employment</t>
  </si>
  <si>
    <t>Alternative sources of income (such as rental income, or shares in businesses)</t>
  </si>
  <si>
    <t>By running a small business (such as a B&amp;B or online shop)</t>
  </si>
  <si>
    <t>How do you currently support yourself now that you have left the workforce?Please select all that apply.</t>
  </si>
  <si>
    <t>The levels of pay</t>
  </si>
  <si>
    <t>How mentally challenging the work I did was</t>
  </si>
  <si>
    <t>My co-workers</t>
  </si>
  <si>
    <t>The clients/customers I interacted with</t>
  </si>
  <si>
    <t>Getting out of the house and meeting people</t>
  </si>
  <si>
    <t>The company I worked for</t>
  </si>
  <si>
    <t>The number of hours I worked</t>
  </si>
  <si>
    <t>The work/life balance</t>
  </si>
  <si>
    <t>How physically challenging the work I did was</t>
  </si>
  <si>
    <t>N/A - I didn’t like anything about my most recent job</t>
  </si>
  <si>
    <t>My commute</t>
  </si>
  <si>
    <t>The ability to work remotely</t>
  </si>
  <si>
    <t>The quality of training</t>
  </si>
  <si>
    <t>Other job benefits (such as private healthcare, or a company car)</t>
  </si>
  <si>
    <t>Which of the following aspects of your most recent job did you like, if any?Please select all that apply.</t>
  </si>
  <si>
    <t>N/A - I liked everything about my most recent job</t>
  </si>
  <si>
    <t>Other (please specify)</t>
  </si>
  <si>
    <t>And of that same list, which of the following aspects of your most recent job did you NOT like, if any?Please select all that apply.</t>
  </si>
  <si>
    <t>BASE: Have access to a private pension</t>
  </si>
  <si>
    <t xml:space="preserve"> Do you plan on returning to work at some point in the future?</t>
  </si>
  <si>
    <t>I would only return to work in the same sector as I previously worked in</t>
  </si>
  <si>
    <t>I expect to return to work in the same sector as I previously worked in, but would be open to working in a different sector</t>
  </si>
  <si>
    <t>I expect to return to work in a different sector to the one I previously worked in, but would be open to working in the same sector as before</t>
  </si>
  <si>
    <t>I would only return to work in a different sector to the one I previously worked in</t>
  </si>
  <si>
    <t>Don’t Know</t>
  </si>
  <si>
    <t xml:space="preserve"> You said you plan to return to work in the future. Which of the following comes closest to your view?</t>
  </si>
  <si>
    <t>The rising cost of living is putting pressure on my income</t>
  </si>
  <si>
    <t>For social reasons e.g. to meet new people / make friends</t>
  </si>
  <si>
    <t>I cannot support myself with my pension</t>
  </si>
  <si>
    <t>I am bored and want something to do</t>
  </si>
  <si>
    <t>I want to find a way to give back to society</t>
  </si>
  <si>
    <t>My family or friends need financial support that I can only provide with a job</t>
  </si>
  <si>
    <t>I do not find being retired fulfilling</t>
  </si>
  <si>
    <t>A good job opportunity has come along</t>
  </si>
  <si>
    <t>You said you plan to return to work in the future. Which of the following, if any, explain why this is?Please select all that apply.</t>
  </si>
  <si>
    <t xml:space="preserve"> “I felt valued at work”</t>
  </si>
  <si>
    <t xml:space="preserve"> “My job became too demanding”</t>
  </si>
  <si>
    <t xml:space="preserve"> “I would have liked to reduce my hours, but this wasn’t possible”</t>
  </si>
  <si>
    <t xml:space="preserve"> “I just didn’t feel bothered anymore”</t>
  </si>
  <si>
    <t xml:space="preserve"> “My colleagues were too concerned with office politics”</t>
  </si>
  <si>
    <t xml:space="preserve"> “My job did not give me adequate training as I got older”</t>
  </si>
  <si>
    <t xml:space="preserve"> “Before leaving the workforce, I began to feel like I was ‘in the way’ at work”</t>
  </si>
  <si>
    <t xml:space="preserve"> “People at work looked down on me because of my age”</t>
  </si>
  <si>
    <t xml:space="preserve"> “My job wanted me to do too much training as I got older”</t>
  </si>
  <si>
    <t>Strongly agree</t>
  </si>
  <si>
    <t>Somewhat agree</t>
  </si>
  <si>
    <t>Neither agree nor disagree</t>
  </si>
  <si>
    <t>Somewhat disagree</t>
  </si>
  <si>
    <t>Strongly disagree</t>
  </si>
  <si>
    <t>Total Agree:</t>
  </si>
  <si>
    <t>Total Disagree:</t>
  </si>
  <si>
    <t>Grid Summary: Thinking about your most recent job , to what extent would you agree or disagree with the following?</t>
  </si>
  <si>
    <t>Thinking about your most recent job , to what extent would you agree or disagree with the following?: “Before leaving the workforce, I began to feel like I was ‘in the way’ at work”</t>
  </si>
  <si>
    <t>Thinking about your most recent job , to what extent would you agree or disagree with the following?: “My job did not give me adequate training as I got older”</t>
  </si>
  <si>
    <t>Thinking about your most recent job , to what extent would you agree or disagree with the following?: “My job wanted me to do too much training as I got older”</t>
  </si>
  <si>
    <t>Thinking about your most recent job , to what extent would you agree or disagree with the following?: “People at work looked down on me because of my age”</t>
  </si>
  <si>
    <t>Thinking about your most recent job , to what extent would you agree or disagree with the following?: “I felt valued at work”</t>
  </si>
  <si>
    <t>Thinking about your most recent job , to what extent would you agree or disagree with the following?: “My colleagues were too concerned with office politics”</t>
  </si>
  <si>
    <t>Thinking about your most recent job , to what extent would you agree or disagree with the following?: “My job became too demanding”</t>
  </si>
  <si>
    <t>Thinking about your most recent job , to what extent would you agree or disagree with the following?: “I just didn’t feel bothered anymore”</t>
  </si>
  <si>
    <t>Thinking about your most recent job , to what extent would you agree or disagree with the following?: “I would have liked to reduce my hours, but this wasn’t possible”</t>
  </si>
  <si>
    <t>Yes, it did</t>
  </si>
  <si>
    <t>No, it didn’t</t>
  </si>
  <si>
    <t xml:space="preserve"> Did the coronavirus pandemic play a role in your decision to leave work?</t>
  </si>
  <si>
    <t xml:space="preserve"> The coronavirus pandemic made me reconsider my priorities in life</t>
  </si>
  <si>
    <t xml:space="preserve"> The coronavirus pandemic gave me long-term health conditions that makes it harder for me to return to work</t>
  </si>
  <si>
    <t xml:space="preserve"> The coronavirus pandemic gave a close friend or relative long-term health conditions that make it harder for me to return to work</t>
  </si>
  <si>
    <t xml:space="preserve"> The coronavirus pandemic made me realise I don’t spend enough time with my friends or family</t>
  </si>
  <si>
    <t xml:space="preserve"> The coronavirus pandemic made me realise I spent too much time at work</t>
  </si>
  <si>
    <t xml:space="preserve"> The coronavirus pandemic made me realise I do not enjoy my job</t>
  </si>
  <si>
    <t>This is true for me</t>
  </si>
  <si>
    <t>This is not true for me</t>
  </si>
  <si>
    <t>Grid Summary: Which of the following are true or untrue for you?</t>
  </si>
  <si>
    <t>Which of the following are true or untrue for you?: The coronavirus pandemic made me reconsider my priorities in life</t>
  </si>
  <si>
    <t>Which of the following are true or untrue for you?: The coronavirus pandemic gave me long-term health conditions that makes it harder for me to return to work</t>
  </si>
  <si>
    <t>Which of the following are true or untrue for you?: The coronavirus pandemic gave a close friend or relative long-term health conditions that make it harder for me to return to work</t>
  </si>
  <si>
    <t>Which of the following are true or untrue for you?: The coronavirus pandemic made me realise I don’t spend enough time with my friends or family</t>
  </si>
  <si>
    <t>Which of the following are true or untrue for you?: The coronavirus pandemic made me realise I spent too much time at work</t>
  </si>
  <si>
    <t>Which of the following are true or untrue for you?: The coronavirus pandemic made me realise I do not enjoy my job</t>
  </si>
  <si>
    <t>Very fair</t>
  </si>
  <si>
    <t>Somewhat fair</t>
  </si>
  <si>
    <t>Neither fair nor unfair</t>
  </si>
  <si>
    <t>Somewhat unfair</t>
  </si>
  <si>
    <t>Very unfair</t>
  </si>
  <si>
    <t xml:space="preserve"> Do you think it is fair or unfair for people to want grandparents to provide care for their grandchildren?</t>
  </si>
  <si>
    <t xml:space="preserve"> Do you currently care for another person for at least 35 hours each week (or 5 hours each day)?This would include children, or other elderly or disabled relatives.Please do not include any care done as part of your employment.</t>
  </si>
  <si>
    <t>Parent or Parents</t>
  </si>
  <si>
    <t>Grandchild or Grandchildren</t>
  </si>
  <si>
    <t>Child or Children</t>
  </si>
  <si>
    <t>Spouse or Partner</t>
  </si>
  <si>
    <t>Relative of a spouse or partner</t>
  </si>
  <si>
    <t>You said you currently care for another person or for several people. How would you best describe their relationship to you?Please select all that apply.</t>
  </si>
  <si>
    <t>I enjoy spending time with my grandchildren and would do it regardless</t>
  </si>
  <si>
    <t>My grandchildren like to spend time with me</t>
  </si>
  <si>
    <t>My children have unreliable schedules that mean they often do not know when they will be unable to care for my grandchildren</t>
  </si>
  <si>
    <t>It is practical e.g. I live nearby</t>
  </si>
  <si>
    <t>My children cannot afford more informal babysitters</t>
  </si>
  <si>
    <t>You said you care for your grandchildren. Why is this?Please select all that apply.</t>
  </si>
  <si>
    <t xml:space="preserve"> If you did not have to care for another person, would you return to work?</t>
  </si>
  <si>
    <t>I spend significantly more time caring for others</t>
  </si>
  <si>
    <t>I spend somewhat more time caring for others</t>
  </si>
  <si>
    <t>No change</t>
  </si>
  <si>
    <t>I spend somewhat less time caring for others</t>
  </si>
  <si>
    <t>I spend significantly less time caring for others</t>
  </si>
  <si>
    <t xml:space="preserve"> Since the onset of the coronavirus pandemic, how has the amount of time you spend caring for others changed?</t>
  </si>
  <si>
    <t xml:space="preserve"> Do you have a friend or close relative with caring needs?</t>
  </si>
  <si>
    <t>BASE: Care for another person</t>
  </si>
  <si>
    <t xml:space="preserve"> “Caring services in this country are underfunded”</t>
  </si>
  <si>
    <t xml:space="preserve"> “Caring services in this country are too expensive for people like me”</t>
  </si>
  <si>
    <t xml:space="preserve"> “If childcare was more affordable, I would not have to care for my grandchildren as much.”</t>
  </si>
  <si>
    <t xml:space="preserve"> “The person or people I care for would be better served by a full-time professional”</t>
  </si>
  <si>
    <t>Grid Summary: To what extent do you agree or disagree with the following?</t>
  </si>
  <si>
    <t>To what extent do you agree or disagree with the following?: “If childcare was more affordable, I would not have to care for my grandchildren as much.”</t>
  </si>
  <si>
    <t>To what extent do you agree or disagree with the following?: “The person or people I care for would be better served by a full-time professional”</t>
  </si>
  <si>
    <t>To what extent do you agree or disagree with the following?: “Caring services in this country are underfunded”</t>
  </si>
  <si>
    <t>To what extent do you agree or disagree with the following?: “Caring services in this country are too expensive for people like me”</t>
  </si>
  <si>
    <t>Yes, I have</t>
  </si>
  <si>
    <t>No, I have not</t>
  </si>
  <si>
    <t xml:space="preserve"> Have you ever waited for twelve weeks (3 months) or more to receive health treatment after being referred by a specialist?</t>
  </si>
  <si>
    <t xml:space="preserve"> We will now ask you a series of questions about any long-term health conditions you suffer from, and whether this has impacted your ability to work. Answering these questions is entirely voluntary, and you can exit the survey at any time.Do you consent to answering these questions?</t>
  </si>
  <si>
    <t>BASE: Care for grandchildren</t>
  </si>
  <si>
    <t>Very easy</t>
  </si>
  <si>
    <t>Somewhat easy</t>
  </si>
  <si>
    <t>Neither easy nor difficult</t>
  </si>
  <si>
    <t>Somewhat difficult</t>
  </si>
  <si>
    <t>Very difficult</t>
  </si>
  <si>
    <t>N/A - I did not suffer from long-term health condition(s) before the pandemic</t>
  </si>
  <si>
    <t>Prefer not to say</t>
  </si>
  <si>
    <t>Total Easy:</t>
  </si>
  <si>
    <t>Total Difficult:</t>
  </si>
  <si>
    <t xml:space="preserve"> You said you suffer from a long-term health condition. How easy or difficult did you find it to access treatment or medication prior to the coronavirus pandemic?If you suffer from more than one long-term health condition, please answer by thinking of the condition that affects you the most.</t>
  </si>
  <si>
    <t xml:space="preserve"> And how easy or difficult have you found it to access treatment or medication since the coronavirus pandemic?If you suffer from more than one long-term health condition, please answer by thinking of the condition that affects you the most.</t>
  </si>
  <si>
    <t xml:space="preserve"> You said you have found it difficult to access treatment or medication since the coronavirus pandemic. Has this made your condition worse?If you suffer from more than one long-term health condition, please answer by thinking of the condition that affects you the most.</t>
  </si>
  <si>
    <t>BASE: Do not care for another person</t>
  </si>
  <si>
    <t>It has made me more confined to my house</t>
  </si>
  <si>
    <t>It has made it more difficult for me to see my friends and family</t>
  </si>
  <si>
    <t>It has led to me suffering from additional health concerns that were not there before</t>
  </si>
  <si>
    <t>It has affected my mental health</t>
  </si>
  <si>
    <t>It has impacted my ability to travel</t>
  </si>
  <si>
    <t>It was one of the reasons I stopped working</t>
  </si>
  <si>
    <t>You said you have found it difficult to access treatment or medication for your condition since the coronavirus pandemic. Which, if any, of the following has this led to?If you suffer from more than one long-term health condition, please answer by thinking of the condition that affects you the most.Please select all that apply.</t>
  </si>
  <si>
    <t>Less than 1 year</t>
  </si>
  <si>
    <t>1-2 years</t>
  </si>
  <si>
    <t>2-4 years</t>
  </si>
  <si>
    <t>5-10 years</t>
  </si>
  <si>
    <t>More than 10 years</t>
  </si>
  <si>
    <t xml:space="preserve"> How long have you suffered from your condition?If you suffer from more than one long-term health condition, please answer by thinking of the condition that affects you the most.</t>
  </si>
  <si>
    <t>It has a much bigger impact on my life</t>
  </si>
  <si>
    <t>It has a slightly bigger impact on my life</t>
  </si>
  <si>
    <t>It has the same impact on my life</t>
  </si>
  <si>
    <t>It has a slightly smaller impact on my life</t>
  </si>
  <si>
    <t>It has a much smaller impact on my life</t>
  </si>
  <si>
    <t>N/A - I did not have this condition prior to the coronavirus pandemic</t>
  </si>
  <si>
    <t xml:space="preserve"> Does your condition have a bigger or smaller impact on your life than it did prior to the coronavirus pandemic?If you suffer from more than one long-term health condition, please answer by thinking of the condition that affects you the most.</t>
  </si>
  <si>
    <t xml:space="preserve"> Regardless of whether you currently plan on returning to work in the future, do you want to return to work in the future?</t>
  </si>
  <si>
    <t>I would never consider returning to work</t>
  </si>
  <si>
    <t>If my physical or mental health improved</t>
  </si>
  <si>
    <t>If I was able to work from home some or all of the time</t>
  </si>
  <si>
    <t>Living costs rising unexpectedly</t>
  </si>
  <si>
    <t>If I was offered greater levels of support for my health needs</t>
  </si>
  <si>
    <t>If I was offered more generous pay</t>
  </si>
  <si>
    <t>If I was offered more flexible hours to fit work around my other responsibilities</t>
  </si>
  <si>
    <t>If my workload was reduced</t>
  </si>
  <si>
    <t>If I was feeling lonely</t>
  </si>
  <si>
    <t>If I was offered training to help retrain into a different job or sector</t>
  </si>
  <si>
    <t>If I was offered training to help me get to grips with new systems and technologies</t>
  </si>
  <si>
    <t>If I was unable to continue one or more of my hobbies</t>
  </si>
  <si>
    <t>Which, if any, of the following would make you consider returning to work in the future?Please select all that apply.</t>
  </si>
  <si>
    <t>The support offered is sufficient</t>
  </si>
  <si>
    <t>The support offered is insufficient</t>
  </si>
  <si>
    <t xml:space="preserve"> In general, do you think the support offered by companies for people who return to work after a period of retirement is sufficient or insufficient?</t>
  </si>
  <si>
    <t>More flexible hours for those with other commitments</t>
  </si>
  <si>
    <t>More effort to protect the physical health of employees</t>
  </si>
  <si>
    <t>Allowing people to work from home or remotely</t>
  </si>
  <si>
    <t>More effort to protect the mental health of employees</t>
  </si>
  <si>
    <t>Training on new technologies and systems that may have been introduced</t>
  </si>
  <si>
    <t>Pay levels which take into account caring responsibilities</t>
  </si>
  <si>
    <t>More training to provide people with new skills that enable them to begin new careers</t>
  </si>
  <si>
    <t>More opportunities for lifelong learning (training that continues over the course of someone’s working life)</t>
  </si>
  <si>
    <t>You said you do not think sufficient support exists for people who want to return to work. What support do you think should be offered?Please select all that apply</t>
  </si>
  <si>
    <t xml:space="preserve"> Retired people should not have to return to work if they don’t want to</t>
  </si>
  <si>
    <t xml:space="preserve"> Older workers are left behind by employers</t>
  </si>
  <si>
    <t xml:space="preserve"> Retired people would struggle to return to work as working methods and practices will have moved on significantly from when they were last in work</t>
  </si>
  <si>
    <t xml:space="preserve"> There is stigma associated with returning to work after being retired</t>
  </si>
  <si>
    <t xml:space="preserve"> Retirement is often unfulfilling</t>
  </si>
  <si>
    <t xml:space="preserve"> Retirement is often boring</t>
  </si>
  <si>
    <t>To what extent do you agree or disagree with the following?: There is stigma associated with returning to work after being retired</t>
  </si>
  <si>
    <t>To what extent do you agree or disagree with the following?: Retirement is often boring</t>
  </si>
  <si>
    <t>To what extent do you agree or disagree with the following?: Retirement is often unfulfilling</t>
  </si>
  <si>
    <t>To what extent do you agree or disagree with the following?: Retired people would struggle to return to work as working methods and practices will have moved on significantly from when they were last in work</t>
  </si>
  <si>
    <t>To what extent do you agree or disagree with the following?: Retired people should not have to return to work if they don’t want to</t>
  </si>
  <si>
    <t>To what extent do you agree or disagree with the following?: Older workers are left behind by employers</t>
  </si>
  <si>
    <t>People who have previously retired would find it easy to return to work as they have a lot of experience in the workforce</t>
  </si>
  <si>
    <t>People who have previously retired would find it difficult to return to work as technology has moved on so much since they were working</t>
  </si>
  <si>
    <t xml:space="preserve"> Which of the following comes closest to your view?</t>
  </si>
  <si>
    <t>The government should encourage people to return to work if they do not enjoy retirement</t>
  </si>
  <si>
    <t>The government should work to ensure retirement is enjoyable and financially possible for everyone, so they do not have to return to work</t>
  </si>
  <si>
    <t>I would prefer to be fully retired</t>
  </si>
  <si>
    <t>I would prefer to be in part-time work</t>
  </si>
  <si>
    <t>I would prefer to be in full-time work</t>
  </si>
  <si>
    <t xml:space="preserve"> Which of the following options for your retirement would you prefer, if cost and income were not an issue?</t>
  </si>
  <si>
    <t xml:space="preserve"> The retirement age should not be raised over time, and should stay the same for everyone</t>
  </si>
  <si>
    <t xml:space="preserve"> Pensions were more generous in the past than they are now</t>
  </si>
  <si>
    <t xml:space="preserve"> Retirement was better for people in the past than it is now</t>
  </si>
  <si>
    <t xml:space="preserve"> I personally found it harder to get a job as I got older</t>
  </si>
  <si>
    <t xml:space="preserve"> People should be expected to work for longer before they get their pensions</t>
  </si>
  <si>
    <t>To what extent do you agree or disagree with the following?: The retirement age should not be raised over time, and should stay the same for everyone</t>
  </si>
  <si>
    <t>To what extent do you agree or disagree with the following?: I personally found it harder to get a job as I got older</t>
  </si>
  <si>
    <t>To what extent do you agree or disagree with the following?: Retirement was better for people in the past than it is now</t>
  </si>
  <si>
    <t>To what extent do you agree or disagree with the following?: Pensions were more generous in the past than they are now</t>
  </si>
  <si>
    <t>To what extent do you agree or disagree with the following?: People should be expected to work for longer before they get their pensions</t>
  </si>
  <si>
    <t>Full Results</t>
  </si>
  <si>
    <t>BASE: Not in the workforce</t>
  </si>
  <si>
    <t>BASE: Not in the workforce and have worked previously</t>
  </si>
  <si>
    <t>BASE: Plan to return to work in the future</t>
  </si>
  <si>
    <t>BASE: Have friend or close relative with caring need</t>
  </si>
  <si>
    <t>BASE: Have a long-term health condition</t>
  </si>
  <si>
    <t>BASE: Found it difficult to access treatment since coronavirus pandemic</t>
  </si>
  <si>
    <t>BASE: Do not want to return to work</t>
  </si>
  <si>
    <t>BASE: Do not think there is sufficient support for people who want to return 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</si>
</sst>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b/>
      <i/>
      <sz val="11"/>
      <color rgb="FF000000"/>
      <name val="Calibri"/>
      <family val="2"/>
      <scheme val="minor"/>
    </font>
  </fonts>
  <fills count="2">
    <fill>
      <patternFill patternType="none"/>
    </fill>
    <fill>
      <patternFill patternType="gray125"/>
    </fill>
  </fills>
  <borders count="5">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indexed="64"/>
      </top>
      <bottom/>
      <diagonal/>
    </border>
  </borders>
  <cellStyleXfs count="1">
    <xf numFmtId="0" fontId="0" fillId="0" borderId="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0" fontId="11" fillId="0" borderId="0" xfId="0" applyFont="1"/>
    <xf numFmtId="0" fontId="12" fillId="0" borderId="0" xfId="0" applyFont="1"/>
    <xf numFmtId="0" fontId="0" fillId="0" borderId="4" xfId="0" applyBorder="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alcChain" Target="calcChain.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6" t="s">
        <v>0</v>
      </c>
      <c r="G7" s="27"/>
      <c r="H7" s="27"/>
      <c r="I7" s="27"/>
      <c r="J7" s="27"/>
      <c r="K7" s="27"/>
      <c r="L7" s="27"/>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481</v>
      </c>
    </row>
    <row r="14" spans="6:12" ht="18.5" x14ac:dyDescent="0.45">
      <c r="F14" s="2"/>
    </row>
    <row r="15" spans="6:12" ht="18.5" x14ac:dyDescent="0.45">
      <c r="F15" s="2"/>
    </row>
    <row r="16" spans="6:12" ht="18.5" x14ac:dyDescent="0.45">
      <c r="F16" s="2" t="s">
        <v>8</v>
      </c>
    </row>
    <row r="17" spans="6:13" ht="50" customHeight="1" x14ac:dyDescent="0.35">
      <c r="F17" s="28" t="s">
        <v>9</v>
      </c>
      <c r="G17" s="27"/>
      <c r="H17" s="27"/>
      <c r="I17" s="27"/>
      <c r="J17" s="27"/>
      <c r="K17" s="27"/>
      <c r="L17" s="27"/>
      <c r="M17" s="27"/>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5"/>
  <sheetViews>
    <sheetView showGridLines="0" tabSelected="1" topLeftCell="B1" workbookViewId="0">
      <selection activeCell="B1" sqref="B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How concerned or unconcerned are you about the impact of rising inflation on your finances?")</f>
        <v xml:space="preserve"> How concerned or unconcerned are you about the impact of rising inflation on your finances?</v>
      </c>
      <c r="E9" s="13" t="str">
        <f>HYPERLINK("#'Full Results'!A10", "10")</f>
        <v>10</v>
      </c>
      <c r="F9" t="s">
        <v>95</v>
      </c>
    </row>
    <row r="10" spans="3:6" x14ac:dyDescent="0.35">
      <c r="C10">
        <v>2</v>
      </c>
      <c r="D10" s="8" t="str">
        <f>HYPERLINK("#'Table 2'!A1", " How confident or unconfident are you that you will be able to cover your costs this winter?")</f>
        <v xml:space="preserve"> How confident or unconfident are you that you will be able to cover your costs this winter?</v>
      </c>
      <c r="E10" s="13" t="str">
        <f>HYPERLINK("#'Full Results'!A19", "19")</f>
        <v>19</v>
      </c>
      <c r="F10" t="s">
        <v>95</v>
      </c>
    </row>
    <row r="11" spans="3:6" x14ac:dyDescent="0.35">
      <c r="C11">
        <v>3</v>
      </c>
      <c r="D11" s="8" t="str">
        <f>HYPERLINK("#'Table 3'!A1", "Which, if any, of the following steps are you taking to address rising costs?Please select all that apply.")</f>
        <v>Which, if any, of the following steps are you taking to address rising costs?Please select all that apply.</v>
      </c>
      <c r="E11" s="13" t="str">
        <f>HYPERLINK("#'Full Results'!A31", "31")</f>
        <v>31</v>
      </c>
      <c r="F11" t="s">
        <v>95</v>
      </c>
    </row>
    <row r="12" spans="3:6" x14ac:dyDescent="0.35">
      <c r="C12">
        <v>4</v>
      </c>
      <c r="D12" s="8" t="str">
        <f>HYPERLINK("#'Table 4'!A1", " How optimistic or pessimistic do you feel about the future?")</f>
        <v xml:space="preserve"> How optimistic or pessimistic do you feel about the future?</v>
      </c>
      <c r="E12" s="13" t="str">
        <f>HYPERLINK("#'Full Results'!A45", "45")</f>
        <v>45</v>
      </c>
      <c r="F12" t="s">
        <v>95</v>
      </c>
    </row>
    <row r="13" spans="3:6" x14ac:dyDescent="0.35">
      <c r="C13">
        <v>5</v>
      </c>
      <c r="D13" s="8" t="str">
        <f>HYPERLINK("#'Table 5'!A1", " You said you are not currently working. Have you ever worked previously?")</f>
        <v xml:space="preserve"> You said you are not currently working. Have you ever worked previously?</v>
      </c>
      <c r="E13" s="13" t="str">
        <f>HYPERLINK("#'Full Results'!A57", "57")</f>
        <v>57</v>
      </c>
      <c r="F13" t="s">
        <v>386</v>
      </c>
    </row>
    <row r="14" spans="3:6" x14ac:dyDescent="0.35">
      <c r="C14">
        <v>6</v>
      </c>
      <c r="D14" s="8" t="str">
        <f>HYPERLINK("#'Table 6'!A1", " Do you consider yourself to be retired?")</f>
        <v xml:space="preserve"> Do you consider yourself to be retired?</v>
      </c>
      <c r="E14" s="13" t="str">
        <f>HYPERLINK("#'Full Results'!A62", "62")</f>
        <v>62</v>
      </c>
      <c r="F14" t="s">
        <v>387</v>
      </c>
    </row>
    <row r="15" spans="3:6" x14ac:dyDescent="0.35">
      <c r="C15">
        <v>7</v>
      </c>
      <c r="D15" s="8" t="str">
        <f>HYPERLINK("#'Table 7'!A1", " You said that you have left the workforce. Did you leave the workforce early?By ‘leave the workforce early’, we mean before you reached pension age for your country or sector. This is generally 65-67 years old but may be lower if you work in a j...")</f>
        <v xml:space="preserve"> You said that you have left the workforce. Did you leave the workforce early?By ‘leave the workforce early’, we mean before you reached pension age for your country or sector. This is generally 65-67 years old but may be lower if you work in a j...</v>
      </c>
      <c r="E15" s="13" t="str">
        <f>HYPERLINK("#'Full Results'!A68", "68")</f>
        <v>68</v>
      </c>
      <c r="F15" t="s">
        <v>387</v>
      </c>
    </row>
    <row r="16" spans="3:6" x14ac:dyDescent="0.35">
      <c r="C16">
        <v>8</v>
      </c>
      <c r="D16" s="8" t="str">
        <f>HYPERLINK("#'Table 8'!A1", " You said that you left the workforce early. On balance, do you think this was the right choice or the wrong choice?")</f>
        <v xml:space="preserve"> You said that you left the workforce early. On balance, do you think this was the right choice or the wrong choice?</v>
      </c>
      <c r="E16" s="13" t="str">
        <f>HYPERLINK("#'Full Results'!A75", "75")</f>
        <v>75</v>
      </c>
      <c r="F16" t="s">
        <v>156</v>
      </c>
    </row>
    <row r="17" spans="3:6" x14ac:dyDescent="0.35">
      <c r="C17">
        <v>9</v>
      </c>
      <c r="D17" s="8" t="str">
        <f>HYPERLINK("#'Table 9'!A1", "Which, if any, of the following explain why you left the workforce ?Please select all that apply.")</f>
        <v>Which, if any, of the following explain why you left the workforce ?Please select all that apply.</v>
      </c>
      <c r="E17" s="13" t="str">
        <f>HYPERLINK("#'Full Results'!A81", "81")</f>
        <v>81</v>
      </c>
      <c r="F17" t="s">
        <v>387</v>
      </c>
    </row>
    <row r="18" spans="3:6" x14ac:dyDescent="0.35">
      <c r="C18">
        <v>10</v>
      </c>
      <c r="D18" s="8" t="str">
        <f>HYPERLINK("#'Table 10'!A1", "And which of those same reasons would you say were the main reasons why you left the workforce?Please select up to three")</f>
        <v>And which of those same reasons would you say were the main reasons why you left the workforce?Please select up to three</v>
      </c>
      <c r="E18" s="13" t="str">
        <f>HYPERLINK("#'Full Results'!A99", "99")</f>
        <v>99</v>
      </c>
      <c r="F18" t="s">
        <v>387</v>
      </c>
    </row>
    <row r="19" spans="3:6" x14ac:dyDescent="0.35">
      <c r="C19">
        <v>11</v>
      </c>
      <c r="D19" s="8" t="str">
        <f>HYPERLINK("#'Table 11'!A1", "Which of the following do you currently have access to?Please select all that apply.")</f>
        <v>Which of the following do you currently have access to?Please select all that apply.</v>
      </c>
      <c r="E19" s="13" t="str">
        <f>HYPERLINK("#'Full Results'!A115", "115")</f>
        <v>115</v>
      </c>
      <c r="F19" t="s">
        <v>387</v>
      </c>
    </row>
    <row r="20" spans="3:6" x14ac:dyDescent="0.35">
      <c r="C20">
        <v>12</v>
      </c>
      <c r="D20" s="8" t="str">
        <f>HYPERLINK("#'Table 12'!A1", "You said you have access to a private pension. Which of the following describes the pension you have access to?If you have access to both types of pensions, please select both options.")</f>
        <v>You said you have access to a private pension. Which of the following describes the pension you have access to?If you have access to both types of pensions, please select both options.</v>
      </c>
      <c r="E20" s="13" t="str">
        <f>HYPERLINK("#'Full Results'!A122", "122")</f>
        <v>122</v>
      </c>
      <c r="F20" t="s">
        <v>192</v>
      </c>
    </row>
    <row r="21" spans="3:6" x14ac:dyDescent="0.35">
      <c r="C21">
        <v>13</v>
      </c>
      <c r="D21" s="8" t="str">
        <f>HYPERLINK("#'Table 13'!A1", "Were you able to receive some or all of your private pension early? Please select all that apply.")</f>
        <v>Were you able to receive some or all of your private pension early? Please select all that apply.</v>
      </c>
      <c r="E21" s="13" t="str">
        <f>HYPERLINK("#'Full Results'!A128", "128")</f>
        <v>128</v>
      </c>
      <c r="F21" t="s">
        <v>192</v>
      </c>
    </row>
    <row r="22" spans="3:6" x14ac:dyDescent="0.35">
      <c r="C22">
        <v>14</v>
      </c>
      <c r="D22" s="8" t="str">
        <f>HYPERLINK("#'Table 14'!A1", "How do you currently support yourself now that you have left the workforce?Please select all that apply.")</f>
        <v>How do you currently support yourself now that you have left the workforce?Please select all that apply.</v>
      </c>
      <c r="E22" s="13" t="str">
        <f>HYPERLINK("#'Full Results'!A136", "136")</f>
        <v>136</v>
      </c>
      <c r="F22" t="s">
        <v>387</v>
      </c>
    </row>
    <row r="23" spans="3:6" x14ac:dyDescent="0.35">
      <c r="C23">
        <v>15</v>
      </c>
      <c r="D23" s="8" t="str">
        <f>HYPERLINK("#'Table 15'!A1", "Which of the following aspects of your most recent job did you like, if any?Please select all that apply.")</f>
        <v>Which of the following aspects of your most recent job did you like, if any?Please select all that apply.</v>
      </c>
      <c r="E23" s="13" t="str">
        <f>HYPERLINK("#'Full Results'!A147", "147")</f>
        <v>147</v>
      </c>
      <c r="F23" t="s">
        <v>387</v>
      </c>
    </row>
    <row r="24" spans="3:6" x14ac:dyDescent="0.35">
      <c r="C24">
        <v>16</v>
      </c>
      <c r="D24" s="8" t="str">
        <f>HYPERLINK("#'Table 16'!A1", "And of that same list, which of the following aspects of your most recent job did you NOT like, if any?Please select all that apply.")</f>
        <v>And of that same list, which of the following aspects of your most recent job did you NOT like, if any?Please select all that apply.</v>
      </c>
      <c r="E24" s="13" t="str">
        <f>HYPERLINK("#'Full Results'!A166", "166")</f>
        <v>166</v>
      </c>
      <c r="F24" t="s">
        <v>387</v>
      </c>
    </row>
    <row r="25" spans="3:6" x14ac:dyDescent="0.35">
      <c r="C25">
        <v>17</v>
      </c>
      <c r="D25" s="8" t="str">
        <f>HYPERLINK("#'Table 17'!A1", " Do you plan on returning to work at some point in the future?")</f>
        <v xml:space="preserve"> Do you plan on returning to work at some point in the future?</v>
      </c>
      <c r="E25" s="13" t="str">
        <f>HYPERLINK("#'Full Results'!A185", "185")</f>
        <v>185</v>
      </c>
      <c r="F25" t="s">
        <v>387</v>
      </c>
    </row>
    <row r="26" spans="3:6" x14ac:dyDescent="0.35">
      <c r="C26">
        <v>18</v>
      </c>
      <c r="D26" s="8" t="str">
        <f>HYPERLINK("#'Table 18'!A1", " You said you plan to return to work in the future. Which of the following comes closest to your view?")</f>
        <v xml:space="preserve"> You said you plan to return to work in the future. Which of the following comes closest to your view?</v>
      </c>
      <c r="E26" s="13" t="str">
        <f>HYPERLINK("#'Full Results'!A191", "191")</f>
        <v>191</v>
      </c>
      <c r="F26" t="s">
        <v>388</v>
      </c>
    </row>
    <row r="27" spans="3:6" x14ac:dyDescent="0.35">
      <c r="C27">
        <v>19</v>
      </c>
      <c r="D27" s="8" t="str">
        <f>HYPERLINK("#'Table 19'!A1", "You said you plan to return to work in the future. Which of the following, if any, explain why this is?Please select all that apply.")</f>
        <v>You said you plan to return to work in the future. Which of the following, if any, explain why this is?Please select all that apply.</v>
      </c>
      <c r="E27" s="13" t="str">
        <f>HYPERLINK("#'Full Results'!A199", "199")</f>
        <v>199</v>
      </c>
      <c r="F27" t="s">
        <v>388</v>
      </c>
    </row>
    <row r="28" spans="3:6" x14ac:dyDescent="0.35">
      <c r="C28">
        <v>20</v>
      </c>
      <c r="D28" s="8" t="str">
        <f>HYPERLINK("#'Table 20'!A1", "Grid Summary: Thinking about your most recent job , to what extent would you agree or disagree with the following?")</f>
        <v>Grid Summary: Thinking about your most recent job , to what extent would you agree or disagree with the following?</v>
      </c>
      <c r="E28" s="7"/>
      <c r="F28" t="s">
        <v>387</v>
      </c>
    </row>
    <row r="29" spans="3:6" x14ac:dyDescent="0.35">
      <c r="C29">
        <v>21</v>
      </c>
      <c r="D29" s="8" t="str">
        <f>HYPERLINK("#'Table 21'!A1", "Thinking about your most recent job , to what extent would you agree or disagree with the following?: “Before leaving the workforce, I began to feel like I was ‘in the way’ at work”")</f>
        <v>Thinking about your most recent job , to what extent would you agree or disagree with the following?: “Before leaving the workforce, I began to feel like I was ‘in the way’ at work”</v>
      </c>
      <c r="E29" s="13" t="str">
        <f>HYPERLINK("#'Full Results'!A212", "212")</f>
        <v>212</v>
      </c>
      <c r="F29" t="s">
        <v>387</v>
      </c>
    </row>
    <row r="30" spans="3:6" x14ac:dyDescent="0.35">
      <c r="C30">
        <v>22</v>
      </c>
      <c r="D30" s="8" t="str">
        <f>HYPERLINK("#'Table 22'!A1", "Thinking about your most recent job , to what extent would you agree or disagree with the following?: “My job did not give me adequate training as I got older”")</f>
        <v>Thinking about your most recent job , to what extent would you agree or disagree with the following?: “My job did not give me adequate training as I got older”</v>
      </c>
      <c r="E30" s="13" t="str">
        <f>HYPERLINK("#'Full Results'!A224", "224")</f>
        <v>224</v>
      </c>
      <c r="F30" t="s">
        <v>387</v>
      </c>
    </row>
    <row r="31" spans="3:6" x14ac:dyDescent="0.35">
      <c r="C31">
        <v>23</v>
      </c>
      <c r="D31" s="8" t="str">
        <f>HYPERLINK("#'Table 23'!A1", "Thinking about your most recent job , to what extent would you agree or disagree with the following?: “My job wanted me to do too much training as I got older”")</f>
        <v>Thinking about your most recent job , to what extent would you agree or disagree with the following?: “My job wanted me to do too much training as I got older”</v>
      </c>
      <c r="E31" s="13" t="str">
        <f>HYPERLINK("#'Full Results'!A236", "236")</f>
        <v>236</v>
      </c>
      <c r="F31" t="s">
        <v>387</v>
      </c>
    </row>
    <row r="32" spans="3:6" x14ac:dyDescent="0.35">
      <c r="C32">
        <v>24</v>
      </c>
      <c r="D32" s="8" t="str">
        <f>HYPERLINK("#'Table 24'!A1", "Thinking about your most recent job , to what extent would you agree or disagree with the following?: “People at work looked down on me because of my age”")</f>
        <v>Thinking about your most recent job , to what extent would you agree or disagree with the following?: “People at work looked down on me because of my age”</v>
      </c>
      <c r="E32" s="13" t="str">
        <f>HYPERLINK("#'Full Results'!A248", "248")</f>
        <v>248</v>
      </c>
      <c r="F32" t="s">
        <v>387</v>
      </c>
    </row>
    <row r="33" spans="3:6" x14ac:dyDescent="0.35">
      <c r="C33">
        <v>25</v>
      </c>
      <c r="D33" s="8" t="str">
        <f>HYPERLINK("#'Table 25'!A1", "Thinking about your most recent job , to what extent would you agree or disagree with the following?: “I felt valued at work”")</f>
        <v>Thinking about your most recent job , to what extent would you agree or disagree with the following?: “I felt valued at work”</v>
      </c>
      <c r="E33" s="13" t="str">
        <f>HYPERLINK("#'Full Results'!A260", "260")</f>
        <v>260</v>
      </c>
      <c r="F33" t="s">
        <v>387</v>
      </c>
    </row>
    <row r="34" spans="3:6" x14ac:dyDescent="0.35">
      <c r="C34">
        <v>26</v>
      </c>
      <c r="D34" s="8" t="str">
        <f>HYPERLINK("#'Table 26'!A1", "Thinking about your most recent job , to what extent would you agree or disagree with the following?: “My colleagues were too concerned with office politics”")</f>
        <v>Thinking about your most recent job , to what extent would you agree or disagree with the following?: “My colleagues were too concerned with office politics”</v>
      </c>
      <c r="E34" s="13" t="str">
        <f>HYPERLINK("#'Full Results'!A272", "272")</f>
        <v>272</v>
      </c>
      <c r="F34" t="s">
        <v>387</v>
      </c>
    </row>
    <row r="35" spans="3:6" x14ac:dyDescent="0.35">
      <c r="C35">
        <v>27</v>
      </c>
      <c r="D35" s="8" t="str">
        <f>HYPERLINK("#'Table 27'!A1", "Thinking about your most recent job , to what extent would you agree or disagree with the following?: “My job became too demanding”")</f>
        <v>Thinking about your most recent job , to what extent would you agree or disagree with the following?: “My job became too demanding”</v>
      </c>
      <c r="E35" s="13" t="str">
        <f>HYPERLINK("#'Full Results'!A284", "284")</f>
        <v>284</v>
      </c>
      <c r="F35" t="s">
        <v>387</v>
      </c>
    </row>
    <row r="36" spans="3:6" x14ac:dyDescent="0.35">
      <c r="C36">
        <v>28</v>
      </c>
      <c r="D36" s="8" t="str">
        <f>HYPERLINK("#'Table 28'!A1", "Thinking about your most recent job , to what extent would you agree or disagree with the following?: “I just didn’t feel bothered anymore”")</f>
        <v>Thinking about your most recent job , to what extent would you agree or disagree with the following?: “I just didn’t feel bothered anymore”</v>
      </c>
      <c r="E36" s="13" t="str">
        <f>HYPERLINK("#'Full Results'!A296", "296")</f>
        <v>296</v>
      </c>
      <c r="F36" t="s">
        <v>387</v>
      </c>
    </row>
    <row r="37" spans="3:6" x14ac:dyDescent="0.35">
      <c r="C37">
        <v>29</v>
      </c>
      <c r="D37" s="8" t="str">
        <f>HYPERLINK("#'Table 29'!A1", "Thinking about your most recent job , to what extent would you agree or disagree with the following?: “I would have liked to reduce my hours, but this wasn’t possible”")</f>
        <v>Thinking about your most recent job , to what extent would you agree or disagree with the following?: “I would have liked to reduce my hours, but this wasn’t possible”</v>
      </c>
      <c r="E37" s="13" t="str">
        <f>HYPERLINK("#'Full Results'!A308", "308")</f>
        <v>308</v>
      </c>
      <c r="F37" t="s">
        <v>387</v>
      </c>
    </row>
    <row r="38" spans="3:6" x14ac:dyDescent="0.35">
      <c r="C38">
        <v>30</v>
      </c>
      <c r="D38" s="8" t="str">
        <f>HYPERLINK("#'Table 30'!A1", " Did the coronavirus pandemic play a role in your decision to leave work?")</f>
        <v xml:space="preserve"> Did the coronavirus pandemic play a role in your decision to leave work?</v>
      </c>
      <c r="E38" s="13" t="str">
        <f>HYPERLINK("#'Full Results'!A320", "320")</f>
        <v>320</v>
      </c>
      <c r="F38" t="s">
        <v>387</v>
      </c>
    </row>
    <row r="39" spans="3:6" x14ac:dyDescent="0.35">
      <c r="C39">
        <v>31</v>
      </c>
      <c r="D39" s="8" t="str">
        <f>HYPERLINK("#'Table 31'!A1", "Grid Summary: Which of the following are true or untrue for you?")</f>
        <v>Grid Summary: Which of the following are true or untrue for you?</v>
      </c>
      <c r="E39" s="7"/>
      <c r="F39" t="s">
        <v>387</v>
      </c>
    </row>
    <row r="40" spans="3:6" x14ac:dyDescent="0.35">
      <c r="C40">
        <v>32</v>
      </c>
      <c r="D40" s="8" t="str">
        <f>HYPERLINK("#'Table 32'!A1", "Which of the following are true or untrue for you?: The coronavirus pandemic made me reconsider my priorities in life")</f>
        <v>Which of the following are true or untrue for you?: The coronavirus pandemic made me reconsider my priorities in life</v>
      </c>
      <c r="E40" s="13" t="str">
        <f>HYPERLINK("#'Full Results'!A326", "326")</f>
        <v>326</v>
      </c>
      <c r="F40" t="s">
        <v>387</v>
      </c>
    </row>
    <row r="41" spans="3:6" x14ac:dyDescent="0.35">
      <c r="C41">
        <v>33</v>
      </c>
      <c r="D41" s="8" t="str">
        <f>HYPERLINK("#'Table 33'!A1", "Which of the following are true or untrue for you?: The coronavirus pandemic gave me long-term health conditions that makes it harder for me to return to work")</f>
        <v>Which of the following are true or untrue for you?: The coronavirus pandemic gave me long-term health conditions that makes it harder for me to return to work</v>
      </c>
      <c r="E41" s="13" t="str">
        <f>HYPERLINK("#'Full Results'!A332", "332")</f>
        <v>332</v>
      </c>
      <c r="F41" t="s">
        <v>387</v>
      </c>
    </row>
    <row r="42" spans="3:6" x14ac:dyDescent="0.35">
      <c r="C42">
        <v>34</v>
      </c>
      <c r="D42" s="8" t="str">
        <f>HYPERLINK("#'Table 34'!A1", "Which of the following are true or untrue for you?: The coronavirus pandemic gave a close friend or relative long-term health conditions that make it harder for me to return to work")</f>
        <v>Which of the following are true or untrue for you?: The coronavirus pandemic gave a close friend or relative long-term health conditions that make it harder for me to return to work</v>
      </c>
      <c r="E42" s="13" t="str">
        <f>HYPERLINK("#'Full Results'!A338", "338")</f>
        <v>338</v>
      </c>
      <c r="F42" t="s">
        <v>387</v>
      </c>
    </row>
    <row r="43" spans="3:6" x14ac:dyDescent="0.35">
      <c r="C43">
        <v>35</v>
      </c>
      <c r="D43" s="8" t="str">
        <f>HYPERLINK("#'Table 35'!A1", "Which of the following are true or untrue for you?: The coronavirus pandemic made me realise I don’t spend enough time with my friends or family")</f>
        <v>Which of the following are true or untrue for you?: The coronavirus pandemic made me realise I don’t spend enough time with my friends or family</v>
      </c>
      <c r="E43" s="13" t="str">
        <f>HYPERLINK("#'Full Results'!A344", "344")</f>
        <v>344</v>
      </c>
      <c r="F43" t="s">
        <v>387</v>
      </c>
    </row>
    <row r="44" spans="3:6" x14ac:dyDescent="0.35">
      <c r="C44">
        <v>36</v>
      </c>
      <c r="D44" s="8" t="str">
        <f>HYPERLINK("#'Table 36'!A1", "Which of the following are true or untrue for you?: The coronavirus pandemic made me realise I spent too much time at work")</f>
        <v>Which of the following are true or untrue for you?: The coronavirus pandemic made me realise I spent too much time at work</v>
      </c>
      <c r="E44" s="13" t="str">
        <f>HYPERLINK("#'Full Results'!A350", "350")</f>
        <v>350</v>
      </c>
      <c r="F44" t="s">
        <v>387</v>
      </c>
    </row>
    <row r="45" spans="3:6" x14ac:dyDescent="0.35">
      <c r="C45">
        <v>37</v>
      </c>
      <c r="D45" s="8" t="str">
        <f>HYPERLINK("#'Table 37'!A1", "Which of the following are true or untrue for you?: The coronavirus pandemic made me realise I do not enjoy my job")</f>
        <v>Which of the following are true or untrue for you?: The coronavirus pandemic made me realise I do not enjoy my job</v>
      </c>
      <c r="E45" s="13" t="str">
        <f>HYPERLINK("#'Full Results'!A356", "356")</f>
        <v>356</v>
      </c>
      <c r="F45" t="s">
        <v>387</v>
      </c>
    </row>
    <row r="46" spans="3:6" x14ac:dyDescent="0.35">
      <c r="C46">
        <v>38</v>
      </c>
      <c r="D46" s="8" t="str">
        <f>HYPERLINK("#'Table 38'!A1", " Do you think it is fair or unfair for people to want grandparents to provide care for their grandchildren?")</f>
        <v xml:space="preserve"> Do you think it is fair or unfair for people to want grandparents to provide care for their grandchildren?</v>
      </c>
      <c r="E46" s="13" t="str">
        <f>HYPERLINK("#'Full Results'!A362", "362")</f>
        <v>362</v>
      </c>
      <c r="F46" t="s">
        <v>95</v>
      </c>
    </row>
    <row r="47" spans="3:6" x14ac:dyDescent="0.35">
      <c r="C47">
        <v>39</v>
      </c>
      <c r="D47" s="8" t="str">
        <f>HYPERLINK("#'Table 39'!A1", " Do you currently care for another person for at least 35 hours each week (or 5 hours each day)?This would include children, or other elderly or disabled relatives.Please do not include any care done as part of your employment.")</f>
        <v xml:space="preserve"> Do you currently care for another person for at least 35 hours each week (or 5 hours each day)?This would include children, or other elderly or disabled relatives.Please do not include any care done as part of your employment.</v>
      </c>
      <c r="E47" s="13" t="str">
        <f>HYPERLINK("#'Full Results'!A371", "371")</f>
        <v>371</v>
      </c>
      <c r="F47" t="s">
        <v>95</v>
      </c>
    </row>
    <row r="48" spans="3:6" x14ac:dyDescent="0.35">
      <c r="C48">
        <v>40</v>
      </c>
      <c r="D48" s="8" t="str">
        <f>HYPERLINK("#'Table 40'!A1", "You said you currently care for another person or for several people. How would you best describe their relationship to you?Please select all that apply.")</f>
        <v>You said you currently care for another person or for several people. How would you best describe their relationship to you?Please select all that apply.</v>
      </c>
      <c r="E48" s="13" t="str">
        <f>HYPERLINK("#'Full Results'!A377", "377")</f>
        <v>377</v>
      </c>
      <c r="F48" t="s">
        <v>280</v>
      </c>
    </row>
    <row r="49" spans="3:6" x14ac:dyDescent="0.35">
      <c r="C49">
        <v>41</v>
      </c>
      <c r="D49" s="8" t="str">
        <f>HYPERLINK("#'Table 41'!A1", "You said you care for your grandchildren. Why is this?Please select all that apply.")</f>
        <v>You said you care for your grandchildren. Why is this?Please select all that apply.</v>
      </c>
      <c r="E49" s="13" t="str">
        <f>HYPERLINK("#'Full Results'!A386", "386")</f>
        <v>386</v>
      </c>
      <c r="F49" t="s">
        <v>294</v>
      </c>
    </row>
    <row r="50" spans="3:6" x14ac:dyDescent="0.35">
      <c r="C50">
        <v>42</v>
      </c>
      <c r="D50" s="8" t="str">
        <f>HYPERLINK("#'Table 42'!A1", " If you did not have to care for another person, would you return to work?")</f>
        <v xml:space="preserve"> If you did not have to care for another person, would you return to work?</v>
      </c>
      <c r="E50" s="13" t="str">
        <f>HYPERLINK("#'Full Results'!A395", "395")</f>
        <v>395</v>
      </c>
      <c r="F50" t="s">
        <v>280</v>
      </c>
    </row>
    <row r="51" spans="3:6" x14ac:dyDescent="0.35">
      <c r="C51">
        <v>43</v>
      </c>
      <c r="D51" s="8" t="str">
        <f>HYPERLINK("#'Table 43'!A1", " Since the onset of the coronavirus pandemic, how has the amount of time you spend caring for others changed?")</f>
        <v xml:space="preserve"> Since the onset of the coronavirus pandemic, how has the amount of time you spend caring for others changed?</v>
      </c>
      <c r="E51" s="13" t="str">
        <f>HYPERLINK("#'Full Results'!A401", "401")</f>
        <v>401</v>
      </c>
      <c r="F51" t="s">
        <v>95</v>
      </c>
    </row>
    <row r="52" spans="3:6" x14ac:dyDescent="0.35">
      <c r="C52">
        <v>44</v>
      </c>
      <c r="D52" s="8" t="str">
        <f>HYPERLINK("#'Table 44'!A1", " Do you have a friend or close relative with caring needs?")</f>
        <v xml:space="preserve"> Do you have a friend or close relative with caring needs?</v>
      </c>
      <c r="E52" s="13" t="str">
        <f>HYPERLINK("#'Full Results'!A410", "410")</f>
        <v>410</v>
      </c>
      <c r="F52" t="s">
        <v>307</v>
      </c>
    </row>
    <row r="53" spans="3:6" x14ac:dyDescent="0.35">
      <c r="C53">
        <v>45</v>
      </c>
      <c r="D53" s="8" t="str">
        <f>HYPERLINK("#'Table 45'!A1", " You said you had a friend or close relative with caring needs. Have you ever considered leaving the workforce  in order to help care for them?")</f>
        <v xml:space="preserve"> You said you had a friend or close relative with caring needs. Have you ever considered leaving the workforce  in order to help care for them?</v>
      </c>
      <c r="E53" s="13" t="str">
        <f>HYPERLINK("#'Full Results'!A416", "416")</f>
        <v>416</v>
      </c>
      <c r="F53" t="s">
        <v>389</v>
      </c>
    </row>
    <row r="54" spans="3:6" x14ac:dyDescent="0.35">
      <c r="C54">
        <v>47</v>
      </c>
      <c r="D54" s="8" t="str">
        <f>HYPERLINK("#'Table 47'!A1", "To what extent do you agree or disagree with the following?: “If childcare was more affordable, I would not have to care for my grandchildren as much.”")</f>
        <v>To what extent do you agree or disagree with the following?: “If childcare was more affordable, I would not have to care for my grandchildren as much.”</v>
      </c>
      <c r="E54" s="13" t="str">
        <f>HYPERLINK("#'Full Results'!A422", "422")</f>
        <v>422</v>
      </c>
      <c r="F54" t="s">
        <v>294</v>
      </c>
    </row>
    <row r="55" spans="3:6" x14ac:dyDescent="0.35">
      <c r="C55">
        <v>48</v>
      </c>
      <c r="D55" s="8" t="str">
        <f>HYPERLINK("#'Table 48'!A1", "To what extent do you agree or disagree with the following?: “The person or people I care for would be better served by a full-time professional”")</f>
        <v>To what extent do you agree or disagree with the following?: “The person or people I care for would be better served by a full-time professional”</v>
      </c>
      <c r="E55" s="13" t="str">
        <f>HYPERLINK("#'Full Results'!A434", "434")</f>
        <v>434</v>
      </c>
      <c r="F55" t="s">
        <v>280</v>
      </c>
    </row>
    <row r="56" spans="3:6" x14ac:dyDescent="0.35">
      <c r="C56">
        <v>49</v>
      </c>
      <c r="D56" s="8" t="str">
        <f>HYPERLINK("#'Table 49'!A1", "To what extent do you agree or disagree with the following?: “Caring services in this country are underfunded”")</f>
        <v>To what extent do you agree or disagree with the following?: “Caring services in this country are underfunded”</v>
      </c>
      <c r="E56" s="13" t="str">
        <f>HYPERLINK("#'Full Results'!A446", "446")</f>
        <v>446</v>
      </c>
      <c r="F56" t="s">
        <v>95</v>
      </c>
    </row>
    <row r="57" spans="3:6" x14ac:dyDescent="0.35">
      <c r="C57">
        <v>50</v>
      </c>
      <c r="D57" s="8" t="str">
        <f>HYPERLINK("#'Table 50'!A1", "To what extent do you agree or disagree with the following?: “Caring services in this country are too expensive for people like me”")</f>
        <v>To what extent do you agree or disagree with the following?: “Caring services in this country are too expensive for people like me”</v>
      </c>
      <c r="E57" s="13" t="str">
        <f>HYPERLINK("#'Full Results'!A458", "458")</f>
        <v>458</v>
      </c>
      <c r="F57" t="s">
        <v>95</v>
      </c>
    </row>
    <row r="58" spans="3:6" x14ac:dyDescent="0.35">
      <c r="C58">
        <v>51</v>
      </c>
      <c r="D58" s="8" t="str">
        <f>HYPERLINK("#'Table 51'!A1", " Have you ever waited for twelve weeks (3 months) or more to receive health treatment after being referred by a specialist?")</f>
        <v xml:space="preserve"> Have you ever waited for twelve weeks (3 months) or more to receive health treatment after being referred by a specialist?</v>
      </c>
      <c r="E58" s="13" t="str">
        <f>HYPERLINK("#'Full Results'!A470", "470")</f>
        <v>470</v>
      </c>
      <c r="F58" t="s">
        <v>95</v>
      </c>
    </row>
    <row r="59" spans="3:6" x14ac:dyDescent="0.35">
      <c r="C59">
        <v>52</v>
      </c>
      <c r="D59" s="8" t="str">
        <f>HYPERLINK("#'Table 52'!A1", " We will now ask you a series of questions about any long-term health conditions you suffer from, and whether this has impacted your ability to work. Answering these questions is entirely voluntary, and you can exit the survey at any time.Do you ...")</f>
        <v xml:space="preserve"> We will now ask you a series of questions about any long-term health conditions you suffer from, and whether this has impacted your ability to work. Answering these questions is entirely voluntary, and you can exit the survey at any time.Do you ...</v>
      </c>
      <c r="E59" s="13" t="str">
        <f>HYPERLINK("#'Full Results'!A476", "476")</f>
        <v>476</v>
      </c>
      <c r="F59" t="s">
        <v>390</v>
      </c>
    </row>
    <row r="60" spans="3:6" x14ac:dyDescent="0.35">
      <c r="C60">
        <v>53</v>
      </c>
      <c r="D60" s="8" t="str">
        <f>HYPERLINK("#'Table 53'!A1", " You said you suffer from a long-term health condition. How easy or difficult did you find it to access treatment or medication prior to the coronavirus pandemic?If you suffer from more than one long-term health condition, please answer by thinki...")</f>
        <v xml:space="preserve"> You said you suffer from a long-term health condition. How easy or difficult did you find it to access treatment or medication prior to the coronavirus pandemic?If you suffer from more than one long-term health condition, please answer by thinki...</v>
      </c>
      <c r="E60" s="13" t="str">
        <f>HYPERLINK("#'Full Results'!A481", "481")</f>
        <v>481</v>
      </c>
      <c r="F60" t="s">
        <v>390</v>
      </c>
    </row>
    <row r="61" spans="3:6" x14ac:dyDescent="0.35">
      <c r="C61">
        <v>54</v>
      </c>
      <c r="D61" s="8" t="str">
        <f>HYPERLINK("#'Table 54'!A1", " And how easy or difficult have you found it to access treatment or medication since the coronavirus pandemic?If you suffer from more than one long-term health condition, please answer by thinking of the condition that affects you the most.")</f>
        <v xml:space="preserve"> And how easy or difficult have you found it to access treatment or medication since the coronavirus pandemic?If you suffer from more than one long-term health condition, please answer by thinking of the condition that affects you the most.</v>
      </c>
      <c r="E61" s="13" t="str">
        <f>HYPERLINK("#'Full Results'!A494", "494")</f>
        <v>494</v>
      </c>
      <c r="F61" t="s">
        <v>390</v>
      </c>
    </row>
    <row r="62" spans="3:6" x14ac:dyDescent="0.35">
      <c r="C62">
        <v>55</v>
      </c>
      <c r="D62" s="8" t="str">
        <f>HYPERLINK("#'Table 55'!A1", " You said you have found it difficult to access treatment or medication since the coronavirus pandemic. Has this made your condition worse?If you suffer from more than one long-term health condition, please answer by thinking of the condition tha...")</f>
        <v xml:space="preserve"> You said you have found it difficult to access treatment or medication since the coronavirus pandemic. Has this made your condition worse?If you suffer from more than one long-term health condition, please answer by thinking of the condition tha...</v>
      </c>
      <c r="E62" s="13" t="str">
        <f>HYPERLINK("#'Full Results'!A506", "506")</f>
        <v>506</v>
      </c>
      <c r="F62" t="s">
        <v>391</v>
      </c>
    </row>
    <row r="63" spans="3:6" x14ac:dyDescent="0.35">
      <c r="C63">
        <v>56</v>
      </c>
      <c r="D63" s="8" t="str">
        <f>HYPERLINK("#'Table 56'!A1", "You said you have found it difficult to access treatment or medication for your condition since the coronavirus pandemic. Which, if any, of the following has this led to?If you suffer from more than one long-term health condition, please answer b...")</f>
        <v>You said you have found it difficult to access treatment or medication for your condition since the coronavirus pandemic. Which, if any, of the following has this led to?If you suffer from more than one long-term health condition, please answer b...</v>
      </c>
      <c r="E63" s="13" t="str">
        <f>HYPERLINK("#'Full Results'!A513", "513")</f>
        <v>513</v>
      </c>
      <c r="F63" t="s">
        <v>391</v>
      </c>
    </row>
    <row r="64" spans="3:6" x14ac:dyDescent="0.35">
      <c r="C64">
        <v>57</v>
      </c>
      <c r="D64" s="8" t="str">
        <f>HYPERLINK("#'Table 57'!A1", " How long have you suffered from your condition?If you suffer from more than one long-term health condition, please answer by thinking of the condition that affects you the most.")</f>
        <v xml:space="preserve"> How long have you suffered from your condition?If you suffer from more than one long-term health condition, please answer by thinking of the condition that affects you the most.</v>
      </c>
      <c r="E64" s="13" t="str">
        <f>HYPERLINK("#'Full Results'!A524", "524")</f>
        <v>524</v>
      </c>
      <c r="F64" t="s">
        <v>390</v>
      </c>
    </row>
    <row r="65" spans="3:6" x14ac:dyDescent="0.35">
      <c r="C65">
        <v>58</v>
      </c>
      <c r="D65" s="8" t="str">
        <f>HYPERLINK("#'Table 58'!A1", " Does your condition have a bigger or smaller impact on your life than it did prior to the coronavirus pandemic?If you suffer from more than one long-term health condition, please answer by thinking of the condition that affects you the most.")</f>
        <v xml:space="preserve"> Does your condition have a bigger or smaller impact on your life than it did prior to the coronavirus pandemic?If you suffer from more than one long-term health condition, please answer by thinking of the condition that affects you the most.</v>
      </c>
      <c r="E65" s="13" t="str">
        <f>HYPERLINK("#'Full Results'!A533", "533")</f>
        <v>533</v>
      </c>
      <c r="F65" t="s">
        <v>390</v>
      </c>
    </row>
    <row r="66" spans="3:6" x14ac:dyDescent="0.35">
      <c r="C66">
        <v>59</v>
      </c>
      <c r="D66" s="8" t="str">
        <f>HYPERLINK("#'Table 59'!A1", " Regardless of whether you currently plan on returning to work in the future, do you want to return to work in the future?")</f>
        <v xml:space="preserve"> Regardless of whether you currently plan on returning to work in the future, do you want to return to work in the future?</v>
      </c>
      <c r="E66" s="13" t="str">
        <f>HYPERLINK("#'Full Results'!A543", "543")</f>
        <v>543</v>
      </c>
      <c r="F66" t="s">
        <v>387</v>
      </c>
    </row>
    <row r="67" spans="3:6" x14ac:dyDescent="0.35">
      <c r="C67">
        <v>60</v>
      </c>
      <c r="D67" s="8" t="str">
        <f>HYPERLINK("#'Table 60'!A1", "Which, if any, of the following would make you consider returning to work in the future?Please select all that apply.")</f>
        <v>Which, if any, of the following would make you consider returning to work in the future?Please select all that apply.</v>
      </c>
      <c r="E67" s="13" t="str">
        <f>HYPERLINK("#'Full Results'!A549", "549")</f>
        <v>549</v>
      </c>
      <c r="F67" t="s">
        <v>392</v>
      </c>
    </row>
    <row r="68" spans="3:6" x14ac:dyDescent="0.35">
      <c r="C68">
        <v>61</v>
      </c>
      <c r="D68" s="8" t="str">
        <f>HYPERLINK("#'Table 61'!A1", " In general, do you think the support offered by companies for people who return to work after a period of retirement is sufficient or insufficient?")</f>
        <v xml:space="preserve"> In general, do you think the support offered by companies for people who return to work after a period of retirement is sufficient or insufficient?</v>
      </c>
      <c r="E68" s="13" t="str">
        <f>HYPERLINK("#'Full Results'!A566", "566")</f>
        <v>566</v>
      </c>
      <c r="F68" t="s">
        <v>95</v>
      </c>
    </row>
    <row r="69" spans="3:6" x14ac:dyDescent="0.35">
      <c r="C69">
        <v>62</v>
      </c>
      <c r="D69" s="8" t="str">
        <f>HYPERLINK("#'Table 62'!A1", "You said you do not think sufficient support exists for people who want to return to work. What support do you think should be offered?Please select all that apply")</f>
        <v>You said you do not think sufficient support exists for people who want to return to work. What support do you think should be offered?Please select all that apply</v>
      </c>
      <c r="E69" s="13" t="str">
        <f>HYPERLINK("#'Full Results'!A572", "572")</f>
        <v>572</v>
      </c>
      <c r="F69" t="s">
        <v>393</v>
      </c>
    </row>
    <row r="70" spans="3:6" x14ac:dyDescent="0.35">
      <c r="C70">
        <v>63</v>
      </c>
      <c r="D70" s="8" t="str">
        <f>HYPERLINK("#'Table 63'!A1", "Grid Summary: To what extent do you agree or disagree with the following?")</f>
        <v>Grid Summary: To what extent do you agree or disagree with the following?</v>
      </c>
      <c r="E70" s="7"/>
      <c r="F70" t="s">
        <v>95</v>
      </c>
    </row>
    <row r="71" spans="3:6" x14ac:dyDescent="0.35">
      <c r="C71">
        <v>64</v>
      </c>
      <c r="D71" s="8" t="str">
        <f>HYPERLINK("#'Table 64'!A1", "To what extent do you agree or disagree with the following?: There is stigma associated with returning to work after being retired")</f>
        <v>To what extent do you agree or disagree with the following?: There is stigma associated with returning to work after being retired</v>
      </c>
      <c r="E71" s="13" t="str">
        <f>HYPERLINK("#'Full Results'!A585", "585")</f>
        <v>585</v>
      </c>
      <c r="F71" t="s">
        <v>95</v>
      </c>
    </row>
    <row r="72" spans="3:6" x14ac:dyDescent="0.35">
      <c r="C72">
        <v>65</v>
      </c>
      <c r="D72" s="8" t="str">
        <f>HYPERLINK("#'Table 65'!A1", "To what extent do you agree or disagree with the following?: Retirement is often boring")</f>
        <v>To what extent do you agree or disagree with the following?: Retirement is often boring</v>
      </c>
      <c r="E72" s="13" t="str">
        <f>HYPERLINK("#'Full Results'!A597", "597")</f>
        <v>597</v>
      </c>
      <c r="F72" t="s">
        <v>95</v>
      </c>
    </row>
    <row r="73" spans="3:6" x14ac:dyDescent="0.35">
      <c r="C73">
        <v>66</v>
      </c>
      <c r="D73" s="8" t="str">
        <f>HYPERLINK("#'Table 66'!A1", "To what extent do you agree or disagree with the following?: Retirement is often unfulfilling")</f>
        <v>To what extent do you agree or disagree with the following?: Retirement is often unfulfilling</v>
      </c>
      <c r="E73" s="13" t="str">
        <f>HYPERLINK("#'Full Results'!A609", "609")</f>
        <v>609</v>
      </c>
      <c r="F73" t="s">
        <v>95</v>
      </c>
    </row>
    <row r="74" spans="3:6" x14ac:dyDescent="0.35">
      <c r="C74">
        <v>67</v>
      </c>
      <c r="D74" s="8" t="str">
        <f>HYPERLINK("#'Table 67'!A1", "To what extent do you agree or disagree with the following?: Retired people would struggle to return to work as working methods and practices will have moved on significantly from when they were last in work")</f>
        <v>To what extent do you agree or disagree with the following?: Retired people would struggle to return to work as working methods and practices will have moved on significantly from when they were last in work</v>
      </c>
      <c r="E74" s="13" t="str">
        <f>HYPERLINK("#'Full Results'!A621", "621")</f>
        <v>621</v>
      </c>
      <c r="F74" t="s">
        <v>95</v>
      </c>
    </row>
    <row r="75" spans="3:6" x14ac:dyDescent="0.35">
      <c r="C75">
        <v>68</v>
      </c>
      <c r="D75" s="8" t="str">
        <f>HYPERLINK("#'Table 68'!A1", "To what extent do you agree or disagree with the following?: Retired people should not have to return to work if they don’t want to")</f>
        <v>To what extent do you agree or disagree with the following?: Retired people should not have to return to work if they don’t want to</v>
      </c>
      <c r="E75" s="13" t="str">
        <f>HYPERLINK("#'Full Results'!A633", "633")</f>
        <v>633</v>
      </c>
      <c r="F75" t="s">
        <v>95</v>
      </c>
    </row>
    <row r="76" spans="3:6" x14ac:dyDescent="0.35">
      <c r="C76">
        <v>69</v>
      </c>
      <c r="D76" s="8" t="str">
        <f>HYPERLINK("#'Table 69'!A1", "To what extent do you agree or disagree with the following?: Older workers are left behind by employers")</f>
        <v>To what extent do you agree or disagree with the following?: Older workers are left behind by employers</v>
      </c>
      <c r="E76" s="13" t="str">
        <f>HYPERLINK("#'Full Results'!A645", "645")</f>
        <v>645</v>
      </c>
      <c r="F76" t="s">
        <v>95</v>
      </c>
    </row>
    <row r="77" spans="3:6" x14ac:dyDescent="0.35">
      <c r="C77">
        <v>70</v>
      </c>
      <c r="D77" s="8" t="str">
        <f>HYPERLINK("#'Table 70'!A1", " Which of the following comes closest to your view?")</f>
        <v xml:space="preserve"> Which of the following comes closest to your view?</v>
      </c>
      <c r="E77" s="13" t="str">
        <f>HYPERLINK("#'Full Results'!A657", "657")</f>
        <v>657</v>
      </c>
      <c r="F77" t="s">
        <v>95</v>
      </c>
    </row>
    <row r="78" spans="3:6" x14ac:dyDescent="0.35">
      <c r="C78">
        <v>71</v>
      </c>
      <c r="D78" s="8" t="str">
        <f>HYPERLINK("#'Table 71'!A1", " Which of the following comes closest to your view?")</f>
        <v xml:space="preserve"> Which of the following comes closest to your view?</v>
      </c>
      <c r="E78" s="13" t="str">
        <f>HYPERLINK("#'Full Results'!A663", "663")</f>
        <v>663</v>
      </c>
      <c r="F78" t="s">
        <v>95</v>
      </c>
    </row>
    <row r="79" spans="3:6" x14ac:dyDescent="0.35">
      <c r="C79">
        <v>72</v>
      </c>
      <c r="D79" s="8" t="str">
        <f>HYPERLINK("#'Table 72'!A1", " Which of the following options for your retirement would you prefer, if cost and income were not an issue?")</f>
        <v xml:space="preserve"> Which of the following options for your retirement would you prefer, if cost and income were not an issue?</v>
      </c>
      <c r="E79" s="13" t="str">
        <f>HYPERLINK("#'Full Results'!A669", "669")</f>
        <v>669</v>
      </c>
      <c r="F79" t="s">
        <v>95</v>
      </c>
    </row>
    <row r="80" spans="3:6" x14ac:dyDescent="0.35">
      <c r="C80">
        <v>73</v>
      </c>
      <c r="D80" s="8" t="str">
        <f>HYPERLINK("#'Table 73'!A1", "Grid Summary: To what extent do you agree or disagree with the following?")</f>
        <v>Grid Summary: To what extent do you agree or disagree with the following?</v>
      </c>
      <c r="E80" s="7"/>
      <c r="F80" t="s">
        <v>95</v>
      </c>
    </row>
    <row r="81" spans="3:6" x14ac:dyDescent="0.35">
      <c r="C81">
        <v>74</v>
      </c>
      <c r="D81" s="8" t="str">
        <f>HYPERLINK("#'Table 74'!A1", "To what extent do you agree or disagree with the following?: The retirement age should not be raised over time, and should stay the same for everyone")</f>
        <v>To what extent do you agree or disagree with the following?: The retirement age should not be raised over time, and should stay the same for everyone</v>
      </c>
      <c r="E81" s="13" t="str">
        <f>HYPERLINK("#'Full Results'!A676", "676")</f>
        <v>676</v>
      </c>
      <c r="F81" t="s">
        <v>95</v>
      </c>
    </row>
    <row r="82" spans="3:6" x14ac:dyDescent="0.35">
      <c r="C82">
        <v>75</v>
      </c>
      <c r="D82" s="8" t="str">
        <f>HYPERLINK("#'Table 75'!A1", "To what extent do you agree or disagree with the following?: I personally found it harder to get a job as I got older")</f>
        <v>To what extent do you agree or disagree with the following?: I personally found it harder to get a job as I got older</v>
      </c>
      <c r="E82" s="13" t="str">
        <f>HYPERLINK("#'Full Results'!A688", "688")</f>
        <v>688</v>
      </c>
      <c r="F82" t="s">
        <v>95</v>
      </c>
    </row>
    <row r="83" spans="3:6" x14ac:dyDescent="0.35">
      <c r="C83">
        <v>76</v>
      </c>
      <c r="D83" s="8" t="str">
        <f>HYPERLINK("#'Table 76'!A1", "To what extent do you agree or disagree with the following?: Retirement was better for people in the past than it is now")</f>
        <v>To what extent do you agree or disagree with the following?: Retirement was better for people in the past than it is now</v>
      </c>
      <c r="E83" s="13" t="str">
        <f>HYPERLINK("#'Full Results'!A700", "700")</f>
        <v>700</v>
      </c>
      <c r="F83" t="s">
        <v>95</v>
      </c>
    </row>
    <row r="84" spans="3:6" x14ac:dyDescent="0.35">
      <c r="C84">
        <v>77</v>
      </c>
      <c r="D84" s="8" t="str">
        <f>HYPERLINK("#'Table 77'!A1", "To what extent do you agree or disagree with the following?: Pensions were more generous in the past than they are now")</f>
        <v>To what extent do you agree or disagree with the following?: Pensions were more generous in the past than they are now</v>
      </c>
      <c r="E84" s="13" t="str">
        <f>HYPERLINK("#'Full Results'!A712", "712")</f>
        <v>712</v>
      </c>
      <c r="F84" t="s">
        <v>95</v>
      </c>
    </row>
    <row r="85" spans="3:6" x14ac:dyDescent="0.35">
      <c r="C85">
        <v>78</v>
      </c>
      <c r="D85" s="8" t="str">
        <f>HYPERLINK("#'Table 78'!A1", "To what extent do you agree or disagree with the following?: People should be expected to work for longer before they get their pensions")</f>
        <v>To what extent do you agree or disagree with the following?: People should be expected to work for longer before they get their pensions</v>
      </c>
      <c r="E85" s="13" t="str">
        <f>HYPERLINK("#'Full Results'!A724", "724")</f>
        <v>724</v>
      </c>
      <c r="F85" t="s">
        <v>95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U730"/>
  <sheetViews>
    <sheetView showGridLines="0" zoomScale="75" zoomScaleNormal="75" workbookViewId="0">
      <pane xSplit="2" ySplit="7" topLeftCell="C440" activePane="bottomRight" state="frozen"/>
      <selection pane="topRight"/>
      <selection pane="bottomLeft"/>
      <selection pane="bottomRight" activeCell="B423" sqref="B423"/>
    </sheetView>
  </sheetViews>
  <sheetFormatPr defaultColWidth="10.90625" defaultRowHeight="14.5" x14ac:dyDescent="0.35"/>
  <cols>
    <col min="2" max="2" width="20.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26" t="s">
        <v>385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2"/>
      <c r="C5" s="12"/>
      <c r="D5" s="29" t="s">
        <v>76</v>
      </c>
      <c r="E5" s="29"/>
      <c r="F5" s="12"/>
      <c r="G5" s="29" t="s">
        <v>77</v>
      </c>
      <c r="H5" s="29"/>
      <c r="I5" s="12"/>
      <c r="J5" s="29" t="s">
        <v>78</v>
      </c>
      <c r="K5" s="29"/>
      <c r="L5" s="29"/>
      <c r="M5" s="29"/>
      <c r="N5" s="29"/>
      <c r="O5" s="29"/>
      <c r="P5" s="29"/>
      <c r="Q5" s="29"/>
      <c r="R5" s="29"/>
      <c r="S5" s="29"/>
      <c r="T5" s="29"/>
      <c r="U5" s="29"/>
      <c r="V5" s="29"/>
      <c r="W5" s="29"/>
      <c r="X5" s="29"/>
      <c r="Y5" s="29"/>
      <c r="Z5" s="12"/>
      <c r="AA5" s="29" t="s">
        <v>79</v>
      </c>
      <c r="AB5" s="29"/>
      <c r="AC5" s="29"/>
      <c r="AD5" s="29"/>
      <c r="AE5" s="12"/>
      <c r="AF5" s="29" t="s">
        <v>80</v>
      </c>
      <c r="AG5" s="29"/>
      <c r="AH5" s="29"/>
      <c r="AI5" s="29"/>
      <c r="AJ5" s="12"/>
      <c r="AK5" s="29" t="s">
        <v>81</v>
      </c>
      <c r="AL5" s="29"/>
      <c r="AM5" s="29"/>
      <c r="AN5" s="29"/>
      <c r="AO5" s="29"/>
      <c r="AP5" s="29"/>
      <c r="AQ5" s="12"/>
      <c r="AR5" s="29" t="s">
        <v>82</v>
      </c>
      <c r="AS5" s="29"/>
      <c r="AT5" s="29"/>
      <c r="AU5" s="29"/>
      <c r="AV5" s="29"/>
      <c r="AW5" s="29"/>
      <c r="AX5" s="29"/>
      <c r="AY5" s="12"/>
      <c r="AZ5" s="29" t="s">
        <v>83</v>
      </c>
      <c r="BA5" s="29"/>
      <c r="BB5" s="29"/>
      <c r="BC5" s="29"/>
      <c r="BD5" s="29"/>
      <c r="BE5" s="29"/>
      <c r="BF5" s="12"/>
      <c r="BG5" s="29" t="s">
        <v>84</v>
      </c>
      <c r="BH5" s="29"/>
      <c r="BI5" s="29"/>
      <c r="BJ5" s="29"/>
      <c r="BK5" s="29"/>
      <c r="BL5" s="29"/>
      <c r="BM5" s="12"/>
      <c r="BN5" s="29" t="s">
        <v>85</v>
      </c>
      <c r="BO5" s="29"/>
      <c r="BP5" s="12"/>
      <c r="BQ5" s="29" t="s">
        <v>86</v>
      </c>
      <c r="BR5" s="29"/>
      <c r="BS5" s="12"/>
      <c r="BT5" s="29" t="s">
        <v>87</v>
      </c>
      <c r="BU5" s="29"/>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2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ht="20" customHeight="1" x14ac:dyDescent="0.35"/>
    <row r="10" spans="2:73" x14ac:dyDescent="0.35">
      <c r="B10" s="6" t="s">
        <v>94</v>
      </c>
    </row>
    <row r="11" spans="2:73" x14ac:dyDescent="0.35">
      <c r="B11" s="23" t="s">
        <v>95</v>
      </c>
    </row>
    <row r="12" spans="2:73" x14ac:dyDescent="0.35">
      <c r="B12" t="s">
        <v>88</v>
      </c>
      <c r="C12" s="16">
        <v>0.54054054054054101</v>
      </c>
      <c r="D12" s="16">
        <v>0.48989898989899</v>
      </c>
      <c r="E12" s="16">
        <v>0.57597173144876301</v>
      </c>
      <c r="F12" s="16"/>
      <c r="G12" s="16">
        <v>0.54954954954955004</v>
      </c>
      <c r="H12" s="16">
        <v>0.53783783783783801</v>
      </c>
      <c r="I12" s="16"/>
      <c r="J12" s="16">
        <v>0.58536585365853699</v>
      </c>
      <c r="K12" s="16">
        <v>0.37288135593220301</v>
      </c>
      <c r="L12" s="16">
        <v>0.44827586206896602</v>
      </c>
      <c r="M12" s="16">
        <v>0.59090909090909105</v>
      </c>
      <c r="N12" s="16">
        <v>0.5</v>
      </c>
      <c r="O12" s="16">
        <v>0.6875</v>
      </c>
      <c r="P12" s="16">
        <v>0.66666666666666696</v>
      </c>
      <c r="Q12" s="16">
        <v>0.43589743589743601</v>
      </c>
      <c r="R12" s="16">
        <v>0.71428571428571397</v>
      </c>
      <c r="S12" s="16">
        <v>0.58510638297872297</v>
      </c>
      <c r="T12" s="16">
        <v>0.4</v>
      </c>
      <c r="U12" s="16">
        <v>0.42857142857142899</v>
      </c>
      <c r="V12" s="16">
        <v>0.67647058823529405</v>
      </c>
      <c r="W12" s="16">
        <v>0.52941176470588203</v>
      </c>
      <c r="X12" s="16">
        <v>0.61111111111111105</v>
      </c>
      <c r="Y12" s="16">
        <v>0.625</v>
      </c>
      <c r="Z12" s="16"/>
      <c r="AA12" s="16">
        <v>0.62200956937799001</v>
      </c>
      <c r="AB12" s="16">
        <v>0.54482758620689697</v>
      </c>
      <c r="AC12" s="16">
        <v>0.42857142857142899</v>
      </c>
      <c r="AD12" s="16">
        <v>0.314285714285714</v>
      </c>
      <c r="AE12" s="16"/>
      <c r="AF12" s="16">
        <v>0.57063711911357295</v>
      </c>
      <c r="AG12" s="16">
        <v>0.53333333333333299</v>
      </c>
      <c r="AH12" s="16">
        <v>0.38095238095238099</v>
      </c>
      <c r="AI12" s="16">
        <v>0.5</v>
      </c>
      <c r="AJ12" s="16"/>
      <c r="AK12" s="16">
        <v>0.409836065573771</v>
      </c>
      <c r="AL12" s="16">
        <v>0.53030303030303005</v>
      </c>
      <c r="AM12" s="16">
        <v>0.76190476190476197</v>
      </c>
      <c r="AN12" s="16">
        <v>0.54838709677419395</v>
      </c>
      <c r="AO12" s="16">
        <v>0.22222222222222199</v>
      </c>
      <c r="AP12" s="16">
        <v>0.58823529411764697</v>
      </c>
      <c r="AQ12" s="16"/>
      <c r="AR12" s="16">
        <v>0.56621004566209998</v>
      </c>
      <c r="AS12" s="16">
        <v>0.34146341463414598</v>
      </c>
      <c r="AT12" s="16">
        <v>0.34146341463414598</v>
      </c>
      <c r="AU12" s="16">
        <v>0.62264150943396201</v>
      </c>
      <c r="AV12" s="16">
        <v>0.34782608695652201</v>
      </c>
      <c r="AW12" s="16">
        <v>0.63829787234042601</v>
      </c>
      <c r="AX12" s="16">
        <v>0.6</v>
      </c>
      <c r="AY12" s="16"/>
      <c r="AZ12" s="16">
        <v>0.44444444444444398</v>
      </c>
      <c r="BA12" s="16">
        <v>0.53846153846153799</v>
      </c>
      <c r="BB12" s="16">
        <v>0.66666666666666696</v>
      </c>
      <c r="BC12" s="16">
        <v>0.55555555555555602</v>
      </c>
      <c r="BD12" s="16">
        <v>0.58285714285714296</v>
      </c>
      <c r="BE12" s="16">
        <v>0.5</v>
      </c>
      <c r="BF12" s="16"/>
      <c r="BG12" s="16">
        <v>0.54878048780487798</v>
      </c>
      <c r="BH12" s="16">
        <v>0.49411764705882399</v>
      </c>
      <c r="BI12" s="16">
        <v>0.5625</v>
      </c>
      <c r="BJ12" s="16">
        <v>0.560606060606061</v>
      </c>
      <c r="BK12" s="16">
        <v>0.556962025316456</v>
      </c>
      <c r="BL12" s="16">
        <v>0.5</v>
      </c>
      <c r="BM12" s="16"/>
      <c r="BN12" s="16">
        <v>0.55956678700360996</v>
      </c>
      <c r="BO12" s="16">
        <v>0.51758793969849204</v>
      </c>
      <c r="BP12" s="16"/>
      <c r="BQ12" s="16">
        <v>0.56097560975609795</v>
      </c>
      <c r="BR12" s="16">
        <v>0.528481012658228</v>
      </c>
      <c r="BS12" s="16"/>
      <c r="BT12" s="16">
        <v>0.57220708446866497</v>
      </c>
      <c r="BU12" s="16">
        <v>0.441176470588235</v>
      </c>
    </row>
    <row r="13" spans="2:73" x14ac:dyDescent="0.35">
      <c r="B13" t="s">
        <v>89</v>
      </c>
      <c r="C13" s="16">
        <v>0.34719334719334699</v>
      </c>
      <c r="D13" s="16">
        <v>0.37878787878787901</v>
      </c>
      <c r="E13" s="16">
        <v>0.32508833922261499</v>
      </c>
      <c r="F13" s="16"/>
      <c r="G13" s="16">
        <v>0.37837837837837801</v>
      </c>
      <c r="H13" s="16">
        <v>0.337837837837838</v>
      </c>
      <c r="I13" s="16"/>
      <c r="J13" s="16">
        <v>0.36585365853658502</v>
      </c>
      <c r="K13" s="16">
        <v>0.45762711864406802</v>
      </c>
      <c r="L13" s="16">
        <v>0.41379310344827602</v>
      </c>
      <c r="M13" s="16">
        <v>0.40909090909090901</v>
      </c>
      <c r="N13" s="16">
        <v>0.25</v>
      </c>
      <c r="O13" s="16">
        <v>0.25</v>
      </c>
      <c r="P13" s="16">
        <v>0.266666666666667</v>
      </c>
      <c r="Q13" s="16">
        <v>0.43589743589743601</v>
      </c>
      <c r="R13" s="16">
        <v>0.14285714285714299</v>
      </c>
      <c r="S13" s="16">
        <v>0.27659574468085102</v>
      </c>
      <c r="T13" s="16">
        <v>0.5</v>
      </c>
      <c r="U13" s="16">
        <v>0.42857142857142899</v>
      </c>
      <c r="V13" s="16">
        <v>0.23529411764705899</v>
      </c>
      <c r="W13" s="16">
        <v>0.29411764705882398</v>
      </c>
      <c r="X13" s="16">
        <v>0.27777777777777801</v>
      </c>
      <c r="Y13" s="16">
        <v>0.375</v>
      </c>
      <c r="Z13" s="16"/>
      <c r="AA13" s="16">
        <v>0.291866028708134</v>
      </c>
      <c r="AB13" s="16">
        <v>0.35862068965517202</v>
      </c>
      <c r="AC13" s="16">
        <v>0.44642857142857101</v>
      </c>
      <c r="AD13" s="16">
        <v>0.45714285714285702</v>
      </c>
      <c r="AE13" s="16"/>
      <c r="AF13" s="16">
        <v>0.32963988919667597</v>
      </c>
      <c r="AG13" s="16">
        <v>0.4</v>
      </c>
      <c r="AH13" s="16">
        <v>0.40476190476190499</v>
      </c>
      <c r="AI13" s="16">
        <v>0.5</v>
      </c>
      <c r="AJ13" s="16"/>
      <c r="AK13" s="16">
        <v>0.46721311475409799</v>
      </c>
      <c r="AL13" s="16">
        <v>0.31818181818181801</v>
      </c>
      <c r="AM13" s="16">
        <v>0.19047619047618999</v>
      </c>
      <c r="AN13" s="16">
        <v>0.41935483870967699</v>
      </c>
      <c r="AO13" s="16">
        <v>0.66666666666666696</v>
      </c>
      <c r="AP13" s="16">
        <v>0.32352941176470601</v>
      </c>
      <c r="AQ13" s="16"/>
      <c r="AR13" s="16">
        <v>0.324200913242009</v>
      </c>
      <c r="AS13" s="16">
        <v>0.51219512195121997</v>
      </c>
      <c r="AT13" s="16">
        <v>0.51219512195121997</v>
      </c>
      <c r="AU13" s="16">
        <v>0.28301886792452802</v>
      </c>
      <c r="AV13" s="16">
        <v>0.47826086956521702</v>
      </c>
      <c r="AW13" s="16">
        <v>0.319148936170213</v>
      </c>
      <c r="AX13" s="16">
        <v>0.2</v>
      </c>
      <c r="AY13" s="16"/>
      <c r="AZ13" s="16">
        <v>0.427350427350427</v>
      </c>
      <c r="BA13" s="16">
        <v>0.38461538461538503</v>
      </c>
      <c r="BB13" s="16">
        <v>0.28571428571428598</v>
      </c>
      <c r="BC13" s="16">
        <v>0.316239316239316</v>
      </c>
      <c r="BD13" s="16">
        <v>0.32571428571428601</v>
      </c>
      <c r="BE13" s="16">
        <v>0.25</v>
      </c>
      <c r="BF13" s="16"/>
      <c r="BG13" s="16">
        <v>0.34146341463414598</v>
      </c>
      <c r="BH13" s="16">
        <v>0.4</v>
      </c>
      <c r="BI13" s="16">
        <v>0.25</v>
      </c>
      <c r="BJ13" s="16">
        <v>0.34848484848484901</v>
      </c>
      <c r="BK13" s="16">
        <v>0.329113924050633</v>
      </c>
      <c r="BL13" s="16">
        <v>0.38888888888888901</v>
      </c>
      <c r="BM13" s="16"/>
      <c r="BN13" s="16">
        <v>0.32851985559566799</v>
      </c>
      <c r="BO13" s="16">
        <v>0.37688442211055301</v>
      </c>
      <c r="BP13" s="16"/>
      <c r="BQ13" s="16">
        <v>0.32317073170731703</v>
      </c>
      <c r="BR13" s="16">
        <v>0.360759493670886</v>
      </c>
      <c r="BS13" s="16"/>
      <c r="BT13" s="16">
        <v>0.346049046321526</v>
      </c>
      <c r="BU13" s="16">
        <v>0.36274509803921601</v>
      </c>
    </row>
    <row r="14" spans="2:73" x14ac:dyDescent="0.35">
      <c r="B14" t="s">
        <v>90</v>
      </c>
      <c r="C14" s="16">
        <v>6.2370062370062401E-2</v>
      </c>
      <c r="D14" s="16">
        <v>7.0707070707070704E-2</v>
      </c>
      <c r="E14" s="16">
        <v>5.6537102473498198E-2</v>
      </c>
      <c r="F14" s="16"/>
      <c r="G14" s="16">
        <v>1.8018018018018001E-2</v>
      </c>
      <c r="H14" s="16">
        <v>7.5675675675675694E-2</v>
      </c>
      <c r="I14" s="16"/>
      <c r="J14" s="16">
        <v>2.4390243902439001E-2</v>
      </c>
      <c r="K14" s="16">
        <v>6.7796610169491497E-2</v>
      </c>
      <c r="L14" s="16">
        <v>6.8965517241379296E-2</v>
      </c>
      <c r="M14" s="16">
        <v>0</v>
      </c>
      <c r="N14" s="16">
        <v>0</v>
      </c>
      <c r="O14" s="16">
        <v>6.25E-2</v>
      </c>
      <c r="P14" s="16">
        <v>3.3333333333333298E-2</v>
      </c>
      <c r="Q14" s="16">
        <v>7.69230769230769E-2</v>
      </c>
      <c r="R14" s="16">
        <v>7.1428571428571397E-2</v>
      </c>
      <c r="S14" s="16">
        <v>0.10638297872340401</v>
      </c>
      <c r="T14" s="16">
        <v>3.3333333333333298E-2</v>
      </c>
      <c r="U14" s="16">
        <v>7.1428571428571397E-2</v>
      </c>
      <c r="V14" s="16">
        <v>2.9411764705882401E-2</v>
      </c>
      <c r="W14" s="16">
        <v>0.17647058823529399</v>
      </c>
      <c r="X14" s="16">
        <v>5.5555555555555601E-2</v>
      </c>
      <c r="Y14" s="16">
        <v>0</v>
      </c>
      <c r="Z14" s="16"/>
      <c r="AA14" s="16">
        <v>3.3492822966507199E-2</v>
      </c>
      <c r="AB14" s="16">
        <v>8.2758620689655199E-2</v>
      </c>
      <c r="AC14" s="16">
        <v>8.9285714285714302E-2</v>
      </c>
      <c r="AD14" s="16">
        <v>8.5714285714285701E-2</v>
      </c>
      <c r="AE14" s="16"/>
      <c r="AF14" s="16">
        <v>6.3711911357340695E-2</v>
      </c>
      <c r="AG14" s="16">
        <v>6.6666666666666693E-2</v>
      </c>
      <c r="AH14" s="16">
        <v>9.5238095238095205E-2</v>
      </c>
      <c r="AI14" s="16">
        <v>0</v>
      </c>
      <c r="AJ14" s="16"/>
      <c r="AK14" s="16">
        <v>0.10655737704918</v>
      </c>
      <c r="AL14" s="16">
        <v>6.0606060606060601E-2</v>
      </c>
      <c r="AM14" s="16">
        <v>2.3809523809523801E-2</v>
      </c>
      <c r="AN14" s="16">
        <v>3.2258064516128997E-2</v>
      </c>
      <c r="AO14" s="16">
        <v>0.11111111111111099</v>
      </c>
      <c r="AP14" s="16">
        <v>2.9411764705882401E-2</v>
      </c>
      <c r="AQ14" s="16"/>
      <c r="AR14" s="16">
        <v>7.3059360730593603E-2</v>
      </c>
      <c r="AS14" s="16">
        <v>9.7560975609756101E-2</v>
      </c>
      <c r="AT14" s="16">
        <v>9.7560975609756101E-2</v>
      </c>
      <c r="AU14" s="16">
        <v>3.77358490566038E-2</v>
      </c>
      <c r="AV14" s="16">
        <v>4.3478260869565202E-2</v>
      </c>
      <c r="AW14" s="16">
        <v>2.1276595744680899E-2</v>
      </c>
      <c r="AX14" s="16">
        <v>0.2</v>
      </c>
      <c r="AY14" s="16"/>
      <c r="AZ14" s="16">
        <v>7.69230769230769E-2</v>
      </c>
      <c r="BA14" s="16">
        <v>2.5641025641025599E-2</v>
      </c>
      <c r="BB14" s="16">
        <v>0</v>
      </c>
      <c r="BC14" s="16">
        <v>6.8376068376068397E-2</v>
      </c>
      <c r="BD14" s="16">
        <v>5.7142857142857099E-2</v>
      </c>
      <c r="BE14" s="16">
        <v>0.125</v>
      </c>
      <c r="BF14" s="16"/>
      <c r="BG14" s="16">
        <v>4.8780487804878099E-2</v>
      </c>
      <c r="BH14" s="16">
        <v>8.2352941176470601E-2</v>
      </c>
      <c r="BI14" s="16">
        <v>8.3333333333333301E-2</v>
      </c>
      <c r="BJ14" s="16">
        <v>5.3030303030302997E-2</v>
      </c>
      <c r="BK14" s="16">
        <v>6.3291139240506306E-2</v>
      </c>
      <c r="BL14" s="16">
        <v>5.5555555555555601E-2</v>
      </c>
      <c r="BM14" s="16"/>
      <c r="BN14" s="16">
        <v>6.8592057761732897E-2</v>
      </c>
      <c r="BO14" s="16">
        <v>5.52763819095477E-2</v>
      </c>
      <c r="BP14" s="16"/>
      <c r="BQ14" s="16">
        <v>7.3170731707317097E-2</v>
      </c>
      <c r="BR14" s="16">
        <v>5.6962025316455701E-2</v>
      </c>
      <c r="BS14" s="16"/>
      <c r="BT14" s="16">
        <v>5.1771117166212501E-2</v>
      </c>
      <c r="BU14" s="16">
        <v>8.8235294117647106E-2</v>
      </c>
    </row>
    <row r="15" spans="2:73" x14ac:dyDescent="0.35">
      <c r="B15" t="s">
        <v>91</v>
      </c>
      <c r="C15" s="16">
        <v>3.5343035343035303E-2</v>
      </c>
      <c r="D15" s="16">
        <v>5.0505050505050497E-2</v>
      </c>
      <c r="E15" s="16">
        <v>2.47349823321555E-2</v>
      </c>
      <c r="F15" s="16"/>
      <c r="G15" s="16">
        <v>2.7027027027027001E-2</v>
      </c>
      <c r="H15" s="16">
        <v>3.7837837837837798E-2</v>
      </c>
      <c r="I15" s="16"/>
      <c r="J15" s="16">
        <v>0</v>
      </c>
      <c r="K15" s="16">
        <v>8.4745762711864403E-2</v>
      </c>
      <c r="L15" s="16">
        <v>3.4482758620689703E-2</v>
      </c>
      <c r="M15" s="16">
        <v>0</v>
      </c>
      <c r="N15" s="16">
        <v>0.125</v>
      </c>
      <c r="O15" s="16">
        <v>0</v>
      </c>
      <c r="P15" s="16">
        <v>3.3333333333333298E-2</v>
      </c>
      <c r="Q15" s="16">
        <v>5.1282051282051301E-2</v>
      </c>
      <c r="R15" s="16">
        <v>7.1428571428571397E-2</v>
      </c>
      <c r="S15" s="16">
        <v>2.1276595744680899E-2</v>
      </c>
      <c r="T15" s="16">
        <v>3.3333333333333298E-2</v>
      </c>
      <c r="U15" s="16">
        <v>7.1428571428571397E-2</v>
      </c>
      <c r="V15" s="16">
        <v>2.9411764705882401E-2</v>
      </c>
      <c r="W15" s="16">
        <v>0</v>
      </c>
      <c r="X15" s="16">
        <v>5.5555555555555601E-2</v>
      </c>
      <c r="Y15" s="16">
        <v>0</v>
      </c>
      <c r="Z15" s="16"/>
      <c r="AA15" s="16">
        <v>3.82775119617225E-2</v>
      </c>
      <c r="AB15" s="16">
        <v>6.8965517241379301E-3</v>
      </c>
      <c r="AC15" s="16">
        <v>1.7857142857142901E-2</v>
      </c>
      <c r="AD15" s="16">
        <v>0.14285714285714299</v>
      </c>
      <c r="AE15" s="16"/>
      <c r="AF15" s="16">
        <v>3.0470914127423799E-2</v>
      </c>
      <c r="AG15" s="16">
        <v>0</v>
      </c>
      <c r="AH15" s="16">
        <v>9.5238095238095205E-2</v>
      </c>
      <c r="AI15" s="16">
        <v>0</v>
      </c>
      <c r="AJ15" s="16"/>
      <c r="AK15" s="16">
        <v>1.63934426229508E-2</v>
      </c>
      <c r="AL15" s="16">
        <v>9.0909090909090898E-2</v>
      </c>
      <c r="AM15" s="16">
        <v>2.3809523809523801E-2</v>
      </c>
      <c r="AN15" s="16">
        <v>0</v>
      </c>
      <c r="AO15" s="16">
        <v>0</v>
      </c>
      <c r="AP15" s="16">
        <v>5.8823529411764698E-2</v>
      </c>
      <c r="AQ15" s="16"/>
      <c r="AR15" s="16">
        <v>2.7397260273972601E-2</v>
      </c>
      <c r="AS15" s="16">
        <v>4.8780487804878099E-2</v>
      </c>
      <c r="AT15" s="16">
        <v>4.8780487804878099E-2</v>
      </c>
      <c r="AU15" s="16">
        <v>5.6603773584905703E-2</v>
      </c>
      <c r="AV15" s="16">
        <v>8.6956521739130405E-2</v>
      </c>
      <c r="AW15" s="16">
        <v>0</v>
      </c>
      <c r="AX15" s="16">
        <v>0</v>
      </c>
      <c r="AY15" s="16"/>
      <c r="AZ15" s="16">
        <v>5.1282051282051301E-2</v>
      </c>
      <c r="BA15" s="16">
        <v>5.1282051282051301E-2</v>
      </c>
      <c r="BB15" s="16">
        <v>0</v>
      </c>
      <c r="BC15" s="16">
        <v>4.2735042735042701E-2</v>
      </c>
      <c r="BD15" s="16">
        <v>2.2857142857142899E-2</v>
      </c>
      <c r="BE15" s="16">
        <v>0</v>
      </c>
      <c r="BF15" s="16"/>
      <c r="BG15" s="16">
        <v>4.8780487804878099E-2</v>
      </c>
      <c r="BH15" s="16">
        <v>2.3529411764705899E-2</v>
      </c>
      <c r="BI15" s="16">
        <v>8.3333333333333301E-2</v>
      </c>
      <c r="BJ15" s="16">
        <v>1.5151515151515201E-2</v>
      </c>
      <c r="BK15" s="16">
        <v>3.7974683544303799E-2</v>
      </c>
      <c r="BL15" s="16">
        <v>3.7037037037037E-2</v>
      </c>
      <c r="BM15" s="16"/>
      <c r="BN15" s="16">
        <v>3.6101083032491002E-2</v>
      </c>
      <c r="BO15" s="16">
        <v>3.0150753768844199E-2</v>
      </c>
      <c r="BP15" s="16"/>
      <c r="BQ15" s="16">
        <v>2.4390243902439001E-2</v>
      </c>
      <c r="BR15" s="16">
        <v>4.1139240506329097E-2</v>
      </c>
      <c r="BS15" s="16"/>
      <c r="BT15" s="16">
        <v>1.9073569482288801E-2</v>
      </c>
      <c r="BU15" s="16">
        <v>9.8039215686274495E-2</v>
      </c>
    </row>
    <row r="16" spans="2:73" x14ac:dyDescent="0.35">
      <c r="B16" t="s">
        <v>92</v>
      </c>
      <c r="C16" s="16">
        <v>4.15800415800416E-3</v>
      </c>
      <c r="D16" s="16">
        <v>5.0505050505050501E-3</v>
      </c>
      <c r="E16" s="16">
        <v>3.53356890459364E-3</v>
      </c>
      <c r="F16" s="16"/>
      <c r="G16" s="16">
        <v>0</v>
      </c>
      <c r="H16" s="16">
        <v>5.40540540540541E-3</v>
      </c>
      <c r="I16" s="16"/>
      <c r="J16" s="16">
        <v>0</v>
      </c>
      <c r="K16" s="16">
        <v>1.6949152542372899E-2</v>
      </c>
      <c r="L16" s="16">
        <v>3.4482758620689703E-2</v>
      </c>
      <c r="M16" s="16">
        <v>0</v>
      </c>
      <c r="N16" s="16">
        <v>0</v>
      </c>
      <c r="O16" s="16">
        <v>0</v>
      </c>
      <c r="P16" s="16">
        <v>0</v>
      </c>
      <c r="Q16" s="16">
        <v>0</v>
      </c>
      <c r="R16" s="16">
        <v>0</v>
      </c>
      <c r="S16" s="16">
        <v>0</v>
      </c>
      <c r="T16" s="16">
        <v>0</v>
      </c>
      <c r="U16" s="16">
        <v>0</v>
      </c>
      <c r="V16" s="16">
        <v>0</v>
      </c>
      <c r="W16" s="16">
        <v>0</v>
      </c>
      <c r="X16" s="16">
        <v>0</v>
      </c>
      <c r="Y16" s="16">
        <v>0</v>
      </c>
      <c r="Z16" s="16"/>
      <c r="AA16" s="16">
        <v>4.78468899521531E-3</v>
      </c>
      <c r="AB16" s="16">
        <v>0</v>
      </c>
      <c r="AC16" s="16">
        <v>1.7857142857142901E-2</v>
      </c>
      <c r="AD16" s="16">
        <v>0</v>
      </c>
      <c r="AE16" s="16"/>
      <c r="AF16" s="16">
        <v>2.77008310249307E-3</v>
      </c>
      <c r="AG16" s="16">
        <v>0</v>
      </c>
      <c r="AH16" s="16">
        <v>2.3809523809523801E-2</v>
      </c>
      <c r="AI16" s="16">
        <v>0</v>
      </c>
      <c r="AJ16" s="16"/>
      <c r="AK16" s="16">
        <v>0</v>
      </c>
      <c r="AL16" s="16">
        <v>0</v>
      </c>
      <c r="AM16" s="16">
        <v>0</v>
      </c>
      <c r="AN16" s="16">
        <v>0</v>
      </c>
      <c r="AO16" s="16">
        <v>0</v>
      </c>
      <c r="AP16" s="16">
        <v>0</v>
      </c>
      <c r="AQ16" s="16"/>
      <c r="AR16" s="16">
        <v>4.5662100456621002E-3</v>
      </c>
      <c r="AS16" s="16">
        <v>0</v>
      </c>
      <c r="AT16" s="16">
        <v>0</v>
      </c>
      <c r="AU16" s="16">
        <v>0</v>
      </c>
      <c r="AV16" s="16">
        <v>0</v>
      </c>
      <c r="AW16" s="16">
        <v>0</v>
      </c>
      <c r="AX16" s="16">
        <v>0</v>
      </c>
      <c r="AY16" s="16"/>
      <c r="AZ16" s="16">
        <v>0</v>
      </c>
      <c r="BA16" s="16">
        <v>0</v>
      </c>
      <c r="BB16" s="16">
        <v>0</v>
      </c>
      <c r="BC16" s="16">
        <v>0</v>
      </c>
      <c r="BD16" s="16">
        <v>5.7142857142857099E-3</v>
      </c>
      <c r="BE16" s="16">
        <v>0.125</v>
      </c>
      <c r="BF16" s="16"/>
      <c r="BG16" s="16">
        <v>0</v>
      </c>
      <c r="BH16" s="16">
        <v>0</v>
      </c>
      <c r="BI16" s="16">
        <v>0</v>
      </c>
      <c r="BJ16" s="16">
        <v>7.5757575757575803E-3</v>
      </c>
      <c r="BK16" s="16">
        <v>0</v>
      </c>
      <c r="BL16" s="16">
        <v>1.85185185185185E-2</v>
      </c>
      <c r="BM16" s="16"/>
      <c r="BN16" s="16">
        <v>0</v>
      </c>
      <c r="BO16" s="16">
        <v>1.00502512562814E-2</v>
      </c>
      <c r="BP16" s="16"/>
      <c r="BQ16" s="16">
        <v>0</v>
      </c>
      <c r="BR16" s="16">
        <v>6.3291139240506302E-3</v>
      </c>
      <c r="BS16" s="16"/>
      <c r="BT16" s="16">
        <v>5.4495912806539499E-3</v>
      </c>
      <c r="BU16" s="16">
        <v>0</v>
      </c>
    </row>
    <row r="17" spans="2:73" x14ac:dyDescent="0.35">
      <c r="B17" t="s">
        <v>93</v>
      </c>
      <c r="C17" s="16">
        <v>1.0395010395010401E-2</v>
      </c>
      <c r="D17" s="16">
        <v>5.0505050505050501E-3</v>
      </c>
      <c r="E17" s="16">
        <v>1.41342756183746E-2</v>
      </c>
      <c r="F17" s="16"/>
      <c r="G17" s="16">
        <v>2.7027027027027001E-2</v>
      </c>
      <c r="H17" s="16">
        <v>5.40540540540541E-3</v>
      </c>
      <c r="I17" s="16"/>
      <c r="J17" s="16">
        <v>2.4390243902439001E-2</v>
      </c>
      <c r="K17" s="16">
        <v>0</v>
      </c>
      <c r="L17" s="16">
        <v>0</v>
      </c>
      <c r="M17" s="16">
        <v>0</v>
      </c>
      <c r="N17" s="16">
        <v>0.125</v>
      </c>
      <c r="O17" s="16">
        <v>0</v>
      </c>
      <c r="P17" s="16">
        <v>0</v>
      </c>
      <c r="Q17" s="16">
        <v>0</v>
      </c>
      <c r="R17" s="16">
        <v>0</v>
      </c>
      <c r="S17" s="16">
        <v>1.0638297872340399E-2</v>
      </c>
      <c r="T17" s="16">
        <v>3.3333333333333298E-2</v>
      </c>
      <c r="U17" s="16">
        <v>0</v>
      </c>
      <c r="V17" s="16">
        <v>2.9411764705882401E-2</v>
      </c>
      <c r="W17" s="16">
        <v>0</v>
      </c>
      <c r="X17" s="16">
        <v>0</v>
      </c>
      <c r="Y17" s="16">
        <v>0</v>
      </c>
      <c r="Z17" s="16"/>
      <c r="AA17" s="16">
        <v>9.5693779904306199E-3</v>
      </c>
      <c r="AB17" s="16">
        <v>6.8965517241379301E-3</v>
      </c>
      <c r="AC17" s="16">
        <v>0</v>
      </c>
      <c r="AD17" s="16">
        <v>0</v>
      </c>
      <c r="AE17" s="16"/>
      <c r="AF17" s="16">
        <v>2.77008310249307E-3</v>
      </c>
      <c r="AG17" s="16">
        <v>0</v>
      </c>
      <c r="AH17" s="16">
        <v>0</v>
      </c>
      <c r="AI17" s="16">
        <v>0</v>
      </c>
      <c r="AJ17" s="16"/>
      <c r="AK17" s="16">
        <v>0</v>
      </c>
      <c r="AL17" s="16">
        <v>0</v>
      </c>
      <c r="AM17" s="16">
        <v>0</v>
      </c>
      <c r="AN17" s="16">
        <v>0</v>
      </c>
      <c r="AO17" s="16">
        <v>0</v>
      </c>
      <c r="AP17" s="16">
        <v>0</v>
      </c>
      <c r="AQ17" s="16"/>
      <c r="AR17" s="16">
        <v>4.5662100456621002E-3</v>
      </c>
      <c r="AS17" s="16">
        <v>0</v>
      </c>
      <c r="AT17" s="16">
        <v>0</v>
      </c>
      <c r="AU17" s="16">
        <v>0</v>
      </c>
      <c r="AV17" s="16">
        <v>4.3478260869565202E-2</v>
      </c>
      <c r="AW17" s="16">
        <v>2.1276595744680899E-2</v>
      </c>
      <c r="AX17" s="16">
        <v>0</v>
      </c>
      <c r="AY17" s="16"/>
      <c r="AZ17" s="16">
        <v>0</v>
      </c>
      <c r="BA17" s="16">
        <v>0</v>
      </c>
      <c r="BB17" s="16">
        <v>4.7619047619047603E-2</v>
      </c>
      <c r="BC17" s="16">
        <v>1.7094017094017099E-2</v>
      </c>
      <c r="BD17" s="16">
        <v>5.7142857142857099E-3</v>
      </c>
      <c r="BE17" s="16">
        <v>0</v>
      </c>
      <c r="BF17" s="16"/>
      <c r="BG17" s="16">
        <v>1.21951219512195E-2</v>
      </c>
      <c r="BH17" s="16">
        <v>0</v>
      </c>
      <c r="BI17" s="16">
        <v>2.0833333333333301E-2</v>
      </c>
      <c r="BJ17" s="16">
        <v>1.5151515151515201E-2</v>
      </c>
      <c r="BK17" s="16">
        <v>1.26582278481013E-2</v>
      </c>
      <c r="BL17" s="16">
        <v>0</v>
      </c>
      <c r="BM17" s="16"/>
      <c r="BN17" s="16">
        <v>7.2202166064982004E-3</v>
      </c>
      <c r="BO17" s="16">
        <v>1.00502512562814E-2</v>
      </c>
      <c r="BP17" s="16"/>
      <c r="BQ17" s="16">
        <v>1.8292682926829298E-2</v>
      </c>
      <c r="BR17" s="16">
        <v>6.3291139240506302E-3</v>
      </c>
      <c r="BS17" s="16"/>
      <c r="BT17" s="16">
        <v>5.4495912806539499E-3</v>
      </c>
      <c r="BU17" s="16">
        <v>9.8039215686274508E-3</v>
      </c>
    </row>
    <row r="18" spans="2:73" x14ac:dyDescent="0.35">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row>
    <row r="19" spans="2:73" x14ac:dyDescent="0.35">
      <c r="B19" s="6" t="s">
        <v>106</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row>
    <row r="20" spans="2:73" x14ac:dyDescent="0.35">
      <c r="B20" s="23" t="s">
        <v>95</v>
      </c>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row>
    <row r="21" spans="2:73" x14ac:dyDescent="0.35">
      <c r="B21" t="s">
        <v>98</v>
      </c>
      <c r="C21" s="16">
        <v>9.3555093555093602E-2</v>
      </c>
      <c r="D21" s="16">
        <v>0.15151515151515199</v>
      </c>
      <c r="E21" s="16">
        <v>5.3003533568904602E-2</v>
      </c>
      <c r="F21" s="16"/>
      <c r="G21" s="16">
        <v>7.2072072072072099E-2</v>
      </c>
      <c r="H21" s="16">
        <v>0.1</v>
      </c>
      <c r="I21" s="16"/>
      <c r="J21" s="16">
        <v>0.146341463414634</v>
      </c>
      <c r="K21" s="16">
        <v>0.169491525423729</v>
      </c>
      <c r="L21" s="16">
        <v>0</v>
      </c>
      <c r="M21" s="16">
        <v>4.5454545454545497E-2</v>
      </c>
      <c r="N21" s="16">
        <v>0.125</v>
      </c>
      <c r="O21" s="16">
        <v>0</v>
      </c>
      <c r="P21" s="16">
        <v>6.6666666666666693E-2</v>
      </c>
      <c r="Q21" s="16">
        <v>0.128205128205128</v>
      </c>
      <c r="R21" s="16">
        <v>0</v>
      </c>
      <c r="S21" s="16">
        <v>7.4468085106383003E-2</v>
      </c>
      <c r="T21" s="16">
        <v>0.1</v>
      </c>
      <c r="U21" s="16">
        <v>7.1428571428571397E-2</v>
      </c>
      <c r="V21" s="16">
        <v>8.8235294117647106E-2</v>
      </c>
      <c r="W21" s="16">
        <v>0.11764705882352899</v>
      </c>
      <c r="X21" s="16">
        <v>0.16666666666666699</v>
      </c>
      <c r="Y21" s="16">
        <v>6.25E-2</v>
      </c>
      <c r="Z21" s="16"/>
      <c r="AA21" s="16">
        <v>4.3062200956937802E-2</v>
      </c>
      <c r="AB21" s="16">
        <v>9.6551724137931005E-2</v>
      </c>
      <c r="AC21" s="16">
        <v>0.125</v>
      </c>
      <c r="AD21" s="16">
        <v>0.34285714285714303</v>
      </c>
      <c r="AE21" s="16"/>
      <c r="AF21" s="16">
        <v>8.0332409972299207E-2</v>
      </c>
      <c r="AG21" s="16">
        <v>3.3333333333333298E-2</v>
      </c>
      <c r="AH21" s="16">
        <v>0.238095238095238</v>
      </c>
      <c r="AI21" s="16">
        <v>0.5</v>
      </c>
      <c r="AJ21" s="16"/>
      <c r="AK21" s="16">
        <v>0.12295081967213101</v>
      </c>
      <c r="AL21" s="16">
        <v>0.16666666666666699</v>
      </c>
      <c r="AM21" s="16">
        <v>7.1428571428571397E-2</v>
      </c>
      <c r="AN21" s="16">
        <v>3.2258064516128997E-2</v>
      </c>
      <c r="AO21" s="16">
        <v>0.11111111111111099</v>
      </c>
      <c r="AP21" s="16">
        <v>5.8823529411764698E-2</v>
      </c>
      <c r="AQ21" s="16"/>
      <c r="AR21" s="16">
        <v>0.114155251141553</v>
      </c>
      <c r="AS21" s="16">
        <v>0.17073170731707299</v>
      </c>
      <c r="AT21" s="16">
        <v>0.17073170731707299</v>
      </c>
      <c r="AU21" s="16">
        <v>5.6603773584905703E-2</v>
      </c>
      <c r="AV21" s="16">
        <v>4.3478260869565202E-2</v>
      </c>
      <c r="AW21" s="16">
        <v>6.3829787234042507E-2</v>
      </c>
      <c r="AX21" s="16">
        <v>0</v>
      </c>
      <c r="AY21" s="16"/>
      <c r="AZ21" s="16">
        <v>0.188034188034188</v>
      </c>
      <c r="BA21" s="16">
        <v>7.69230769230769E-2</v>
      </c>
      <c r="BB21" s="16">
        <v>0</v>
      </c>
      <c r="BC21" s="16">
        <v>6.8376068376068397E-2</v>
      </c>
      <c r="BD21" s="16">
        <v>6.8571428571428603E-2</v>
      </c>
      <c r="BE21" s="16">
        <v>0</v>
      </c>
      <c r="BF21" s="16"/>
      <c r="BG21" s="16">
        <v>3.65853658536585E-2</v>
      </c>
      <c r="BH21" s="16">
        <v>4.7058823529411799E-2</v>
      </c>
      <c r="BI21" s="16">
        <v>0.1875</v>
      </c>
      <c r="BJ21" s="16">
        <v>0.10606060606060599</v>
      </c>
      <c r="BK21" s="16">
        <v>0.10126582278481</v>
      </c>
      <c r="BL21" s="16">
        <v>0.12962962962963001</v>
      </c>
      <c r="BM21" s="16"/>
      <c r="BN21" s="16">
        <v>9.0252707581227401E-2</v>
      </c>
      <c r="BO21" s="16">
        <v>9.5477386934673406E-2</v>
      </c>
      <c r="BP21" s="16"/>
      <c r="BQ21" s="16">
        <v>8.5365853658536606E-2</v>
      </c>
      <c r="BR21" s="16">
        <v>9.8101265822784806E-2</v>
      </c>
      <c r="BS21" s="16"/>
      <c r="BT21" s="16">
        <v>7.35694822888283E-2</v>
      </c>
      <c r="BU21" s="16">
        <v>0.17647058823529399</v>
      </c>
    </row>
    <row r="22" spans="2:73" x14ac:dyDescent="0.35">
      <c r="B22" t="s">
        <v>99</v>
      </c>
      <c r="C22" s="16">
        <v>0.19542619542619499</v>
      </c>
      <c r="D22" s="16">
        <v>0.22222222222222199</v>
      </c>
      <c r="E22" s="16">
        <v>0.17667844522968201</v>
      </c>
      <c r="F22" s="16"/>
      <c r="G22" s="16">
        <v>0.171171171171171</v>
      </c>
      <c r="H22" s="16">
        <v>0.20270270270270299</v>
      </c>
      <c r="I22" s="16"/>
      <c r="J22" s="16">
        <v>0.219512195121951</v>
      </c>
      <c r="K22" s="16">
        <v>0.22033898305084701</v>
      </c>
      <c r="L22" s="16">
        <v>0.31034482758620702</v>
      </c>
      <c r="M22" s="16">
        <v>9.0909090909090898E-2</v>
      </c>
      <c r="N22" s="16">
        <v>0.25</v>
      </c>
      <c r="O22" s="16">
        <v>6.25E-2</v>
      </c>
      <c r="P22" s="16">
        <v>6.6666666666666693E-2</v>
      </c>
      <c r="Q22" s="16">
        <v>0.20512820512820501</v>
      </c>
      <c r="R22" s="16">
        <v>0.214285714285714</v>
      </c>
      <c r="S22" s="16">
        <v>0.24468085106383</v>
      </c>
      <c r="T22" s="16">
        <v>0.16666666666666699</v>
      </c>
      <c r="U22" s="16">
        <v>0.14285714285714299</v>
      </c>
      <c r="V22" s="16">
        <v>0.11764705882352899</v>
      </c>
      <c r="W22" s="16">
        <v>0.29411764705882398</v>
      </c>
      <c r="X22" s="16">
        <v>0.16666666666666699</v>
      </c>
      <c r="Y22" s="16">
        <v>0.1875</v>
      </c>
      <c r="Z22" s="16"/>
      <c r="AA22" s="16">
        <v>0.13875598086124399</v>
      </c>
      <c r="AB22" s="16">
        <v>0.21379310344827601</v>
      </c>
      <c r="AC22" s="16">
        <v>0.30357142857142899</v>
      </c>
      <c r="AD22" s="16">
        <v>0.25714285714285701</v>
      </c>
      <c r="AE22" s="16"/>
      <c r="AF22" s="16">
        <v>0.18282548476454299</v>
      </c>
      <c r="AG22" s="16">
        <v>0.36666666666666697</v>
      </c>
      <c r="AH22" s="16">
        <v>0.26190476190476197</v>
      </c>
      <c r="AI22" s="16">
        <v>0</v>
      </c>
      <c r="AJ22" s="16"/>
      <c r="AK22" s="16">
        <v>0.27868852459016402</v>
      </c>
      <c r="AL22" s="16">
        <v>0.15151515151515199</v>
      </c>
      <c r="AM22" s="16">
        <v>9.5238095238095205E-2</v>
      </c>
      <c r="AN22" s="16">
        <v>0.25806451612903197</v>
      </c>
      <c r="AO22" s="16">
        <v>0.44444444444444398</v>
      </c>
      <c r="AP22" s="16">
        <v>8.8235294117647106E-2</v>
      </c>
      <c r="AQ22" s="16"/>
      <c r="AR22" s="16">
        <v>0.19178082191780799</v>
      </c>
      <c r="AS22" s="16">
        <v>0.36585365853658502</v>
      </c>
      <c r="AT22" s="16">
        <v>0.36585365853658502</v>
      </c>
      <c r="AU22" s="16">
        <v>7.5471698113207503E-2</v>
      </c>
      <c r="AV22" s="16">
        <v>0.39130434782608697</v>
      </c>
      <c r="AW22" s="16">
        <v>0.10638297872340401</v>
      </c>
      <c r="AX22" s="16">
        <v>0.6</v>
      </c>
      <c r="AY22" s="16"/>
      <c r="AZ22" s="16">
        <v>0.316239316239316</v>
      </c>
      <c r="BA22" s="16">
        <v>0.17948717948717899</v>
      </c>
      <c r="BB22" s="16">
        <v>0.14285714285714299</v>
      </c>
      <c r="BC22" s="16">
        <v>0.17948717948717899</v>
      </c>
      <c r="BD22" s="16">
        <v>0.13142857142857101</v>
      </c>
      <c r="BE22" s="16">
        <v>0.375</v>
      </c>
      <c r="BF22" s="16"/>
      <c r="BG22" s="16">
        <v>0.15853658536585399</v>
      </c>
      <c r="BH22" s="16">
        <v>0.223529411764706</v>
      </c>
      <c r="BI22" s="16">
        <v>0.20833333333333301</v>
      </c>
      <c r="BJ22" s="16">
        <v>0.234848484848485</v>
      </c>
      <c r="BK22" s="16">
        <v>0.126582278481013</v>
      </c>
      <c r="BL22" s="16">
        <v>0.203703703703704</v>
      </c>
      <c r="BM22" s="16"/>
      <c r="BN22" s="16">
        <v>0.191335740072202</v>
      </c>
      <c r="BO22" s="16">
        <v>0.20100502512562801</v>
      </c>
      <c r="BP22" s="16"/>
      <c r="BQ22" s="16">
        <v>0.15853658536585399</v>
      </c>
      <c r="BR22" s="16">
        <v>0.215189873417722</v>
      </c>
      <c r="BS22" s="16"/>
      <c r="BT22" s="16">
        <v>0.18528610354223399</v>
      </c>
      <c r="BU22" s="16">
        <v>0.21568627450980399</v>
      </c>
    </row>
    <row r="23" spans="2:73" x14ac:dyDescent="0.35">
      <c r="B23" t="s">
        <v>100</v>
      </c>
      <c r="C23" s="16">
        <v>0.25363825363825399</v>
      </c>
      <c r="D23" s="16">
        <v>0.23232323232323199</v>
      </c>
      <c r="E23" s="16">
        <v>0.26855123674911702</v>
      </c>
      <c r="F23" s="16"/>
      <c r="G23" s="16">
        <v>0.27927927927927898</v>
      </c>
      <c r="H23" s="16">
        <v>0.24594594594594599</v>
      </c>
      <c r="I23" s="16"/>
      <c r="J23" s="16">
        <v>0.146341463414634</v>
      </c>
      <c r="K23" s="16">
        <v>0.27118644067796599</v>
      </c>
      <c r="L23" s="16">
        <v>0.17241379310344801</v>
      </c>
      <c r="M23" s="16">
        <v>0.18181818181818199</v>
      </c>
      <c r="N23" s="16">
        <v>0.125</v>
      </c>
      <c r="O23" s="16">
        <v>0.3125</v>
      </c>
      <c r="P23" s="16">
        <v>0.3</v>
      </c>
      <c r="Q23" s="16">
        <v>0.230769230769231</v>
      </c>
      <c r="R23" s="16">
        <v>0.28571428571428598</v>
      </c>
      <c r="S23" s="16">
        <v>0.25531914893617003</v>
      </c>
      <c r="T23" s="16">
        <v>0.33333333333333298</v>
      </c>
      <c r="U23" s="16">
        <v>0.42857142857142899</v>
      </c>
      <c r="V23" s="16">
        <v>0.29411764705882398</v>
      </c>
      <c r="W23" s="16">
        <v>0.23529411764705899</v>
      </c>
      <c r="X23" s="16">
        <v>0.22222222222222199</v>
      </c>
      <c r="Y23" s="16">
        <v>0.3125</v>
      </c>
      <c r="Z23" s="16"/>
      <c r="AA23" s="16">
        <v>0.21052631578947401</v>
      </c>
      <c r="AB23" s="16">
        <v>0.29655172413793102</v>
      </c>
      <c r="AC23" s="16">
        <v>0.30357142857142899</v>
      </c>
      <c r="AD23" s="16">
        <v>0.2</v>
      </c>
      <c r="AE23" s="16"/>
      <c r="AF23" s="16">
        <v>0.24653739612188399</v>
      </c>
      <c r="AG23" s="16">
        <v>0.2</v>
      </c>
      <c r="AH23" s="16">
        <v>0.14285714285714299</v>
      </c>
      <c r="AI23" s="16">
        <v>0.5</v>
      </c>
      <c r="AJ23" s="16"/>
      <c r="AK23" s="16">
        <v>0.26229508196721302</v>
      </c>
      <c r="AL23" s="16">
        <v>0.31818181818181801</v>
      </c>
      <c r="AM23" s="16">
        <v>0.19047619047618999</v>
      </c>
      <c r="AN23" s="16">
        <v>0.29032258064516098</v>
      </c>
      <c r="AO23" s="16">
        <v>0</v>
      </c>
      <c r="AP23" s="16">
        <v>0.35294117647058798</v>
      </c>
      <c r="AQ23" s="16"/>
      <c r="AR23" s="16">
        <v>0.255707762557078</v>
      </c>
      <c r="AS23" s="16">
        <v>9.7560975609756101E-2</v>
      </c>
      <c r="AT23" s="16">
        <v>9.7560975609756101E-2</v>
      </c>
      <c r="AU23" s="16">
        <v>0.28301886792452802</v>
      </c>
      <c r="AV23" s="16">
        <v>0.173913043478261</v>
      </c>
      <c r="AW23" s="16">
        <v>0.21276595744680901</v>
      </c>
      <c r="AX23" s="16">
        <v>0.2</v>
      </c>
      <c r="AY23" s="16"/>
      <c r="AZ23" s="16">
        <v>0.24786324786324801</v>
      </c>
      <c r="BA23" s="16">
        <v>0.28205128205128199</v>
      </c>
      <c r="BB23" s="16">
        <v>0.14285714285714299</v>
      </c>
      <c r="BC23" s="16">
        <v>0.29914529914529903</v>
      </c>
      <c r="BD23" s="16">
        <v>0.222857142857143</v>
      </c>
      <c r="BE23" s="16">
        <v>0.25</v>
      </c>
      <c r="BF23" s="16"/>
      <c r="BG23" s="16">
        <v>0.24390243902438999</v>
      </c>
      <c r="BH23" s="16">
        <v>0.27058823529411802</v>
      </c>
      <c r="BI23" s="16">
        <v>0.1875</v>
      </c>
      <c r="BJ23" s="16">
        <v>0.25757575757575801</v>
      </c>
      <c r="BK23" s="16">
        <v>0.291139240506329</v>
      </c>
      <c r="BL23" s="16">
        <v>0.22222222222222199</v>
      </c>
      <c r="BM23" s="16"/>
      <c r="BN23" s="16">
        <v>0.27797833935018101</v>
      </c>
      <c r="BO23" s="16">
        <v>0.226130653266332</v>
      </c>
      <c r="BP23" s="16"/>
      <c r="BQ23" s="16">
        <v>0.34146341463414598</v>
      </c>
      <c r="BR23" s="16">
        <v>0.208860759493671</v>
      </c>
      <c r="BS23" s="16"/>
      <c r="BT23" s="16">
        <v>0.25613079019073598</v>
      </c>
      <c r="BU23" s="16">
        <v>0.24509803921568599</v>
      </c>
    </row>
    <row r="24" spans="2:73" x14ac:dyDescent="0.35">
      <c r="B24" t="s">
        <v>101</v>
      </c>
      <c r="C24" s="16">
        <v>0.193347193347193</v>
      </c>
      <c r="D24" s="16">
        <v>0.16666666666666699</v>
      </c>
      <c r="E24" s="16">
        <v>0.21201413427561799</v>
      </c>
      <c r="F24" s="16"/>
      <c r="G24" s="16">
        <v>0.20720720720720701</v>
      </c>
      <c r="H24" s="16">
        <v>0.18918918918918901</v>
      </c>
      <c r="I24" s="16"/>
      <c r="J24" s="16">
        <v>0.24390243902438999</v>
      </c>
      <c r="K24" s="16">
        <v>0.152542372881356</v>
      </c>
      <c r="L24" s="16">
        <v>0.20689655172413801</v>
      </c>
      <c r="M24" s="16">
        <v>0.22727272727272699</v>
      </c>
      <c r="N24" s="16">
        <v>0</v>
      </c>
      <c r="O24" s="16">
        <v>0.1875</v>
      </c>
      <c r="P24" s="16">
        <v>0.2</v>
      </c>
      <c r="Q24" s="16">
        <v>0.256410256410256</v>
      </c>
      <c r="R24" s="16">
        <v>0.14285714285714299</v>
      </c>
      <c r="S24" s="16">
        <v>0.180851063829787</v>
      </c>
      <c r="T24" s="16">
        <v>0.16666666666666699</v>
      </c>
      <c r="U24" s="16">
        <v>0.28571428571428598</v>
      </c>
      <c r="V24" s="16">
        <v>0.20588235294117599</v>
      </c>
      <c r="W24" s="16">
        <v>0</v>
      </c>
      <c r="X24" s="16">
        <v>0.33333333333333298</v>
      </c>
      <c r="Y24" s="16">
        <v>0.1875</v>
      </c>
      <c r="Z24" s="16"/>
      <c r="AA24" s="16">
        <v>0.200956937799043</v>
      </c>
      <c r="AB24" s="16">
        <v>0.2</v>
      </c>
      <c r="AC24" s="16">
        <v>0.160714285714286</v>
      </c>
      <c r="AD24" s="16">
        <v>0.17142857142857101</v>
      </c>
      <c r="AE24" s="16"/>
      <c r="AF24" s="16">
        <v>0.213296398891967</v>
      </c>
      <c r="AG24" s="16">
        <v>0.1</v>
      </c>
      <c r="AH24" s="16">
        <v>9.5238095238095205E-2</v>
      </c>
      <c r="AI24" s="16">
        <v>0</v>
      </c>
      <c r="AJ24" s="16"/>
      <c r="AK24" s="16">
        <v>0.19672131147541</v>
      </c>
      <c r="AL24" s="16">
        <v>0.19696969696969699</v>
      </c>
      <c r="AM24" s="16">
        <v>9.5238095238095205E-2</v>
      </c>
      <c r="AN24" s="16">
        <v>0.16129032258064499</v>
      </c>
      <c r="AO24" s="16">
        <v>0.33333333333333298</v>
      </c>
      <c r="AP24" s="16">
        <v>0.23529411764705899</v>
      </c>
      <c r="AQ24" s="16"/>
      <c r="AR24" s="16">
        <v>0.187214611872146</v>
      </c>
      <c r="AS24" s="16">
        <v>0.17073170731707299</v>
      </c>
      <c r="AT24" s="16">
        <v>0.17073170731707299</v>
      </c>
      <c r="AU24" s="16">
        <v>0.169811320754717</v>
      </c>
      <c r="AV24" s="16">
        <v>8.6956521739130405E-2</v>
      </c>
      <c r="AW24" s="16">
        <v>0.21276595744680901</v>
      </c>
      <c r="AX24" s="16">
        <v>0</v>
      </c>
      <c r="AY24" s="16"/>
      <c r="AZ24" s="16">
        <v>0.13675213675213699</v>
      </c>
      <c r="BA24" s="16">
        <v>0.256410256410256</v>
      </c>
      <c r="BB24" s="16">
        <v>9.5238095238095205E-2</v>
      </c>
      <c r="BC24" s="16">
        <v>0.16239316239316201</v>
      </c>
      <c r="BD24" s="16">
        <v>0.25714285714285701</v>
      </c>
      <c r="BE24" s="16">
        <v>0.125</v>
      </c>
      <c r="BF24" s="16"/>
      <c r="BG24" s="16">
        <v>0.18292682926829301</v>
      </c>
      <c r="BH24" s="16">
        <v>0.16470588235294101</v>
      </c>
      <c r="BI24" s="16">
        <v>0.125</v>
      </c>
      <c r="BJ24" s="16">
        <v>0.174242424242424</v>
      </c>
      <c r="BK24" s="16">
        <v>0.30379746835443</v>
      </c>
      <c r="BL24" s="16">
        <v>0.203703703703704</v>
      </c>
      <c r="BM24" s="16"/>
      <c r="BN24" s="16">
        <v>0.180505415162455</v>
      </c>
      <c r="BO24" s="16">
        <v>0.20603015075376899</v>
      </c>
      <c r="BP24" s="16"/>
      <c r="BQ24" s="16">
        <v>0.15243902439024401</v>
      </c>
      <c r="BR24" s="16">
        <v>0.215189873417722</v>
      </c>
      <c r="BS24" s="16"/>
      <c r="BT24" s="16">
        <v>0.20980926430517699</v>
      </c>
      <c r="BU24" s="16">
        <v>0.14705882352941199</v>
      </c>
    </row>
    <row r="25" spans="2:73" x14ac:dyDescent="0.35">
      <c r="B25" t="s">
        <v>102</v>
      </c>
      <c r="C25" s="16">
        <v>0.24116424116424101</v>
      </c>
      <c r="D25" s="16">
        <v>0.21717171717171699</v>
      </c>
      <c r="E25" s="16">
        <v>0.25795053003533602</v>
      </c>
      <c r="F25" s="16"/>
      <c r="G25" s="16">
        <v>0.24324324324324301</v>
      </c>
      <c r="H25" s="16">
        <v>0.240540540540541</v>
      </c>
      <c r="I25" s="16"/>
      <c r="J25" s="16">
        <v>0.219512195121951</v>
      </c>
      <c r="K25" s="16">
        <v>0.169491525423729</v>
      </c>
      <c r="L25" s="16">
        <v>0.31034482758620702</v>
      </c>
      <c r="M25" s="16">
        <v>0.45454545454545497</v>
      </c>
      <c r="N25" s="16">
        <v>0.375</v>
      </c>
      <c r="O25" s="16">
        <v>0.375</v>
      </c>
      <c r="P25" s="16">
        <v>0.36666666666666697</v>
      </c>
      <c r="Q25" s="16">
        <v>0.17948717948717899</v>
      </c>
      <c r="R25" s="16">
        <v>0.35714285714285698</v>
      </c>
      <c r="S25" s="16">
        <v>0.22340425531914901</v>
      </c>
      <c r="T25" s="16">
        <v>0.133333333333333</v>
      </c>
      <c r="U25" s="16">
        <v>7.1428571428571397E-2</v>
      </c>
      <c r="V25" s="16">
        <v>0.23529411764705899</v>
      </c>
      <c r="W25" s="16">
        <v>0.35294117647058798</v>
      </c>
      <c r="X25" s="16">
        <v>0.11111111111111099</v>
      </c>
      <c r="Y25" s="16">
        <v>0.25</v>
      </c>
      <c r="Z25" s="16"/>
      <c r="AA25" s="16">
        <v>0.38277511961722499</v>
      </c>
      <c r="AB25" s="16">
        <v>0.17931034482758601</v>
      </c>
      <c r="AC25" s="16">
        <v>8.9285714285714302E-2</v>
      </c>
      <c r="AD25" s="16">
        <v>2.8571428571428598E-2</v>
      </c>
      <c r="AE25" s="16"/>
      <c r="AF25" s="16">
        <v>0.25207756232687001</v>
      </c>
      <c r="AG25" s="16">
        <v>0.3</v>
      </c>
      <c r="AH25" s="16">
        <v>0.26190476190476197</v>
      </c>
      <c r="AI25" s="16">
        <v>0</v>
      </c>
      <c r="AJ25" s="16"/>
      <c r="AK25" s="16">
        <v>0.13934426229508201</v>
      </c>
      <c r="AL25" s="16">
        <v>0.16666666666666699</v>
      </c>
      <c r="AM25" s="16">
        <v>0.476190476190476</v>
      </c>
      <c r="AN25" s="16">
        <v>0.25806451612903197</v>
      </c>
      <c r="AO25" s="16">
        <v>0.11111111111111099</v>
      </c>
      <c r="AP25" s="16">
        <v>0.23529411764705899</v>
      </c>
      <c r="AQ25" s="16"/>
      <c r="AR25" s="16">
        <v>0.24200913242009101</v>
      </c>
      <c r="AS25" s="16">
        <v>0.19512195121951201</v>
      </c>
      <c r="AT25" s="16">
        <v>0.19512195121951201</v>
      </c>
      <c r="AU25" s="16">
        <v>0.30188679245283001</v>
      </c>
      <c r="AV25" s="16">
        <v>0.26086956521739102</v>
      </c>
      <c r="AW25" s="16">
        <v>0.38297872340425498</v>
      </c>
      <c r="AX25" s="16">
        <v>0.2</v>
      </c>
      <c r="AY25" s="16"/>
      <c r="AZ25" s="16">
        <v>0.11111111111111099</v>
      </c>
      <c r="BA25" s="16">
        <v>0.20512820512820501</v>
      </c>
      <c r="BB25" s="16">
        <v>0.57142857142857095</v>
      </c>
      <c r="BC25" s="16">
        <v>0.28205128205128199</v>
      </c>
      <c r="BD25" s="16">
        <v>0.26857142857142902</v>
      </c>
      <c r="BE25" s="16">
        <v>0.25</v>
      </c>
      <c r="BF25" s="16"/>
      <c r="BG25" s="16">
        <v>0.34146341463414598</v>
      </c>
      <c r="BH25" s="16">
        <v>0.25882352941176501</v>
      </c>
      <c r="BI25" s="16">
        <v>0.25</v>
      </c>
      <c r="BJ25" s="16">
        <v>0.21969696969697</v>
      </c>
      <c r="BK25" s="16">
        <v>0.151898734177215</v>
      </c>
      <c r="BL25" s="16">
        <v>0.240740740740741</v>
      </c>
      <c r="BM25" s="16"/>
      <c r="BN25" s="16">
        <v>0.24187725631769</v>
      </c>
      <c r="BO25" s="16">
        <v>0.24120603015075401</v>
      </c>
      <c r="BP25" s="16"/>
      <c r="BQ25" s="16">
        <v>0.24390243902438999</v>
      </c>
      <c r="BR25" s="16">
        <v>0.237341772151899</v>
      </c>
      <c r="BS25" s="16"/>
      <c r="BT25" s="16">
        <v>0.25613079019073598</v>
      </c>
      <c r="BU25" s="16">
        <v>0.18627450980392199</v>
      </c>
    </row>
    <row r="26" spans="2:73" x14ac:dyDescent="0.35">
      <c r="B26" t="s">
        <v>93</v>
      </c>
      <c r="C26" s="16">
        <v>2.2869022869022902E-2</v>
      </c>
      <c r="D26" s="16">
        <v>1.01010101010101E-2</v>
      </c>
      <c r="E26" s="16">
        <v>3.1802120141342802E-2</v>
      </c>
      <c r="F26" s="16"/>
      <c r="G26" s="16">
        <v>2.7027027027027001E-2</v>
      </c>
      <c r="H26" s="16">
        <v>2.1621621621621599E-2</v>
      </c>
      <c r="I26" s="16"/>
      <c r="J26" s="16">
        <v>2.4390243902439001E-2</v>
      </c>
      <c r="K26" s="16">
        <v>1.6949152542372899E-2</v>
      </c>
      <c r="L26" s="16">
        <v>0</v>
      </c>
      <c r="M26" s="16">
        <v>0</v>
      </c>
      <c r="N26" s="16">
        <v>0.125</v>
      </c>
      <c r="O26" s="16">
        <v>6.25E-2</v>
      </c>
      <c r="P26" s="16">
        <v>0</v>
      </c>
      <c r="Q26" s="16">
        <v>0</v>
      </c>
      <c r="R26" s="16">
        <v>0</v>
      </c>
      <c r="S26" s="16">
        <v>2.1276595744680899E-2</v>
      </c>
      <c r="T26" s="16">
        <v>0.1</v>
      </c>
      <c r="U26" s="16">
        <v>0</v>
      </c>
      <c r="V26" s="16">
        <v>5.8823529411764698E-2</v>
      </c>
      <c r="W26" s="16">
        <v>0</v>
      </c>
      <c r="X26" s="16">
        <v>0</v>
      </c>
      <c r="Y26" s="16">
        <v>0</v>
      </c>
      <c r="Z26" s="16"/>
      <c r="AA26" s="16">
        <v>2.39234449760766E-2</v>
      </c>
      <c r="AB26" s="16">
        <v>1.37931034482759E-2</v>
      </c>
      <c r="AC26" s="16">
        <v>1.7857142857142901E-2</v>
      </c>
      <c r="AD26" s="16">
        <v>0</v>
      </c>
      <c r="AE26" s="16"/>
      <c r="AF26" s="16">
        <v>2.4930747922437699E-2</v>
      </c>
      <c r="AG26" s="16">
        <v>0</v>
      </c>
      <c r="AH26" s="16">
        <v>0</v>
      </c>
      <c r="AI26" s="16">
        <v>0</v>
      </c>
      <c r="AJ26" s="16"/>
      <c r="AK26" s="16">
        <v>0</v>
      </c>
      <c r="AL26" s="16">
        <v>0</v>
      </c>
      <c r="AM26" s="16">
        <v>7.1428571428571397E-2</v>
      </c>
      <c r="AN26" s="16">
        <v>0</v>
      </c>
      <c r="AO26" s="16">
        <v>0</v>
      </c>
      <c r="AP26" s="16">
        <v>2.9411764705882401E-2</v>
      </c>
      <c r="AQ26" s="16"/>
      <c r="AR26" s="16">
        <v>9.1324200913242004E-3</v>
      </c>
      <c r="AS26" s="16">
        <v>0</v>
      </c>
      <c r="AT26" s="16">
        <v>0</v>
      </c>
      <c r="AU26" s="16">
        <v>0.113207547169811</v>
      </c>
      <c r="AV26" s="16">
        <v>4.3478260869565202E-2</v>
      </c>
      <c r="AW26" s="16">
        <v>2.1276595744680899E-2</v>
      </c>
      <c r="AX26" s="16">
        <v>0</v>
      </c>
      <c r="AY26" s="16"/>
      <c r="AZ26" s="16">
        <v>0</v>
      </c>
      <c r="BA26" s="16">
        <v>0</v>
      </c>
      <c r="BB26" s="16">
        <v>4.7619047619047603E-2</v>
      </c>
      <c r="BC26" s="16">
        <v>8.5470085470085496E-3</v>
      </c>
      <c r="BD26" s="16">
        <v>5.14285714285714E-2</v>
      </c>
      <c r="BE26" s="16">
        <v>0</v>
      </c>
      <c r="BF26" s="16"/>
      <c r="BG26" s="16">
        <v>3.65853658536585E-2</v>
      </c>
      <c r="BH26" s="16">
        <v>3.5294117647058802E-2</v>
      </c>
      <c r="BI26" s="16">
        <v>4.1666666666666699E-2</v>
      </c>
      <c r="BJ26" s="16">
        <v>7.5757575757575803E-3</v>
      </c>
      <c r="BK26" s="16">
        <v>2.53164556962025E-2</v>
      </c>
      <c r="BL26" s="16">
        <v>0</v>
      </c>
      <c r="BM26" s="16"/>
      <c r="BN26" s="16">
        <v>1.8050541516245501E-2</v>
      </c>
      <c r="BO26" s="16">
        <v>3.0150753768844199E-2</v>
      </c>
      <c r="BP26" s="16"/>
      <c r="BQ26" s="16">
        <v>1.8292682926829298E-2</v>
      </c>
      <c r="BR26" s="16">
        <v>2.53164556962025E-2</v>
      </c>
      <c r="BS26" s="16"/>
      <c r="BT26" s="16">
        <v>1.9073569482288801E-2</v>
      </c>
      <c r="BU26" s="16">
        <v>2.9411764705882401E-2</v>
      </c>
    </row>
    <row r="27" spans="2:73" x14ac:dyDescent="0.35">
      <c r="B27" t="s">
        <v>103</v>
      </c>
      <c r="C27" s="16">
        <v>0.288981288981289</v>
      </c>
      <c r="D27" s="16">
        <v>0.37373737373737398</v>
      </c>
      <c r="E27" s="16">
        <v>0.22968197879858701</v>
      </c>
      <c r="F27" s="16"/>
      <c r="G27" s="16">
        <v>0.24324324324324301</v>
      </c>
      <c r="H27" s="16">
        <v>0.302702702702703</v>
      </c>
      <c r="I27" s="16"/>
      <c r="J27" s="16">
        <v>0.36585365853658502</v>
      </c>
      <c r="K27" s="16">
        <v>0.38983050847457601</v>
      </c>
      <c r="L27" s="16">
        <v>0.31034482758620702</v>
      </c>
      <c r="M27" s="16">
        <v>0.13636363636363599</v>
      </c>
      <c r="N27" s="16">
        <v>0.375</v>
      </c>
      <c r="O27" s="16">
        <v>6.25E-2</v>
      </c>
      <c r="P27" s="16">
        <v>0.133333333333333</v>
      </c>
      <c r="Q27" s="16">
        <v>0.33333333333333298</v>
      </c>
      <c r="R27" s="16">
        <v>0.214285714285714</v>
      </c>
      <c r="S27" s="16">
        <v>0.319148936170213</v>
      </c>
      <c r="T27" s="16">
        <v>0.266666666666667</v>
      </c>
      <c r="U27" s="16">
        <v>0.214285714285714</v>
      </c>
      <c r="V27" s="16">
        <v>0.20588235294117599</v>
      </c>
      <c r="W27" s="16">
        <v>0.41176470588235298</v>
      </c>
      <c r="X27" s="16">
        <v>0.33333333333333298</v>
      </c>
      <c r="Y27" s="16">
        <v>0.25</v>
      </c>
      <c r="Z27" s="16"/>
      <c r="AA27" s="16">
        <v>0.18181818181818199</v>
      </c>
      <c r="AB27" s="16">
        <v>0.31034482758620702</v>
      </c>
      <c r="AC27" s="16">
        <v>0.42857142857142899</v>
      </c>
      <c r="AD27" s="16">
        <v>0.6</v>
      </c>
      <c r="AE27" s="16"/>
      <c r="AF27" s="16">
        <v>0.26315789473684198</v>
      </c>
      <c r="AG27" s="16">
        <v>0.4</v>
      </c>
      <c r="AH27" s="16">
        <v>0.5</v>
      </c>
      <c r="AI27" s="16">
        <v>0.5</v>
      </c>
      <c r="AJ27" s="16"/>
      <c r="AK27" s="16">
        <v>0.40163934426229497</v>
      </c>
      <c r="AL27" s="16">
        <v>0.31818181818181801</v>
      </c>
      <c r="AM27" s="16">
        <v>0.16666666666666699</v>
      </c>
      <c r="AN27" s="16">
        <v>0.29032258064516098</v>
      </c>
      <c r="AO27" s="16">
        <v>0.55555555555555602</v>
      </c>
      <c r="AP27" s="16">
        <v>0.14705882352941199</v>
      </c>
      <c r="AQ27" s="16"/>
      <c r="AR27" s="16">
        <v>0.30593607305936099</v>
      </c>
      <c r="AS27" s="16">
        <v>0.53658536585365901</v>
      </c>
      <c r="AT27" s="16">
        <v>0.53658536585365901</v>
      </c>
      <c r="AU27" s="16">
        <v>0.13207547169811301</v>
      </c>
      <c r="AV27" s="16">
        <v>0.434782608695652</v>
      </c>
      <c r="AW27" s="16">
        <v>0.170212765957447</v>
      </c>
      <c r="AX27" s="16">
        <v>0.6</v>
      </c>
      <c r="AY27" s="16"/>
      <c r="AZ27" s="16">
        <v>0.50427350427350404</v>
      </c>
      <c r="BA27" s="16">
        <v>0.256410256410256</v>
      </c>
      <c r="BB27" s="16">
        <v>0.14285714285714299</v>
      </c>
      <c r="BC27" s="16">
        <v>0.24786324786324801</v>
      </c>
      <c r="BD27" s="16">
        <v>0.2</v>
      </c>
      <c r="BE27" s="16">
        <v>0.375</v>
      </c>
      <c r="BF27" s="16"/>
      <c r="BG27" s="16">
        <v>0.19512195121951201</v>
      </c>
      <c r="BH27" s="16">
        <v>0.27058823529411802</v>
      </c>
      <c r="BI27" s="16">
        <v>0.39583333333333298</v>
      </c>
      <c r="BJ27" s="16">
        <v>0.34090909090909099</v>
      </c>
      <c r="BK27" s="16">
        <v>0.227848101265823</v>
      </c>
      <c r="BL27" s="16">
        <v>0.33333333333333298</v>
      </c>
      <c r="BM27" s="16"/>
      <c r="BN27" s="16">
        <v>0.28158844765343</v>
      </c>
      <c r="BO27" s="16">
        <v>0.29648241206030201</v>
      </c>
      <c r="BP27" s="16"/>
      <c r="BQ27" s="16">
        <v>0.24390243902438999</v>
      </c>
      <c r="BR27" s="16">
        <v>0.313291139240506</v>
      </c>
      <c r="BS27" s="16"/>
      <c r="BT27" s="16">
        <v>0.258855585831063</v>
      </c>
      <c r="BU27" s="16">
        <v>0.39215686274509798</v>
      </c>
    </row>
    <row r="28" spans="2:73" x14ac:dyDescent="0.35">
      <c r="B28" t="s">
        <v>104</v>
      </c>
      <c r="C28" s="16">
        <v>0.43451143451143498</v>
      </c>
      <c r="D28" s="16">
        <v>0.38383838383838398</v>
      </c>
      <c r="E28" s="16">
        <v>0.46996466431095402</v>
      </c>
      <c r="F28" s="16"/>
      <c r="G28" s="16">
        <v>0.45045045045045001</v>
      </c>
      <c r="H28" s="16">
        <v>0.42972972972973</v>
      </c>
      <c r="I28" s="16"/>
      <c r="J28" s="16">
        <v>0.46341463414634099</v>
      </c>
      <c r="K28" s="16">
        <v>0.322033898305085</v>
      </c>
      <c r="L28" s="16">
        <v>0.51724137931034497</v>
      </c>
      <c r="M28" s="16">
        <v>0.68181818181818199</v>
      </c>
      <c r="N28" s="16">
        <v>0.375</v>
      </c>
      <c r="O28" s="16">
        <v>0.5625</v>
      </c>
      <c r="P28" s="16">
        <v>0.56666666666666698</v>
      </c>
      <c r="Q28" s="16">
        <v>0.43589743589743601</v>
      </c>
      <c r="R28" s="16">
        <v>0.5</v>
      </c>
      <c r="S28" s="16">
        <v>0.40425531914893598</v>
      </c>
      <c r="T28" s="16">
        <v>0.3</v>
      </c>
      <c r="U28" s="16">
        <v>0.35714285714285698</v>
      </c>
      <c r="V28" s="16">
        <v>0.441176470588235</v>
      </c>
      <c r="W28" s="16">
        <v>0.35294117647058798</v>
      </c>
      <c r="X28" s="16">
        <v>0.44444444444444398</v>
      </c>
      <c r="Y28" s="16">
        <v>0.4375</v>
      </c>
      <c r="Z28" s="16"/>
      <c r="AA28" s="16">
        <v>0.58373205741626799</v>
      </c>
      <c r="AB28" s="16">
        <v>0.37931034482758602</v>
      </c>
      <c r="AC28" s="16">
        <v>0.25</v>
      </c>
      <c r="AD28" s="16">
        <v>0.2</v>
      </c>
      <c r="AE28" s="16"/>
      <c r="AF28" s="16">
        <v>0.46537396121883701</v>
      </c>
      <c r="AG28" s="16">
        <v>0.4</v>
      </c>
      <c r="AH28" s="16">
        <v>0.35714285714285698</v>
      </c>
      <c r="AI28" s="16">
        <v>0</v>
      </c>
      <c r="AJ28" s="16"/>
      <c r="AK28" s="16">
        <v>0.33606557377049201</v>
      </c>
      <c r="AL28" s="16">
        <v>0.36363636363636398</v>
      </c>
      <c r="AM28" s="16">
        <v>0.57142857142857095</v>
      </c>
      <c r="AN28" s="16">
        <v>0.41935483870967699</v>
      </c>
      <c r="AO28" s="16">
        <v>0.44444444444444398</v>
      </c>
      <c r="AP28" s="16">
        <v>0.47058823529411797</v>
      </c>
      <c r="AQ28" s="16"/>
      <c r="AR28" s="16">
        <v>0.42922374429223698</v>
      </c>
      <c r="AS28" s="16">
        <v>0.36585365853658502</v>
      </c>
      <c r="AT28" s="16">
        <v>0.36585365853658502</v>
      </c>
      <c r="AU28" s="16">
        <v>0.47169811320754701</v>
      </c>
      <c r="AV28" s="16">
        <v>0.34782608695652201</v>
      </c>
      <c r="AW28" s="16">
        <v>0.59574468085106402</v>
      </c>
      <c r="AX28" s="16">
        <v>0.2</v>
      </c>
      <c r="AY28" s="16"/>
      <c r="AZ28" s="16">
        <v>0.24786324786324801</v>
      </c>
      <c r="BA28" s="16">
        <v>0.46153846153846201</v>
      </c>
      <c r="BB28" s="16">
        <v>0.66666666666666696</v>
      </c>
      <c r="BC28" s="16">
        <v>0.44444444444444398</v>
      </c>
      <c r="BD28" s="16">
        <v>0.52571428571428602</v>
      </c>
      <c r="BE28" s="16">
        <v>0.375</v>
      </c>
      <c r="BF28" s="16"/>
      <c r="BG28" s="16">
        <v>0.52439024390243905</v>
      </c>
      <c r="BH28" s="16">
        <v>0.42352941176470599</v>
      </c>
      <c r="BI28" s="16">
        <v>0.375</v>
      </c>
      <c r="BJ28" s="16">
        <v>0.39393939393939398</v>
      </c>
      <c r="BK28" s="16">
        <v>0.455696202531646</v>
      </c>
      <c r="BL28" s="16">
        <v>0.44444444444444398</v>
      </c>
      <c r="BM28" s="16"/>
      <c r="BN28" s="16">
        <v>0.42238267148014402</v>
      </c>
      <c r="BO28" s="16">
        <v>0.447236180904523</v>
      </c>
      <c r="BP28" s="16"/>
      <c r="BQ28" s="16">
        <v>0.396341463414634</v>
      </c>
      <c r="BR28" s="16">
        <v>0.45253164556962</v>
      </c>
      <c r="BS28" s="16"/>
      <c r="BT28" s="16">
        <v>0.46594005449591303</v>
      </c>
      <c r="BU28" s="16">
        <v>0.33333333333333298</v>
      </c>
    </row>
    <row r="29" spans="2:73" x14ac:dyDescent="0.35">
      <c r="B29" t="s">
        <v>105</v>
      </c>
      <c r="C29" s="16">
        <v>-0.14553014553014601</v>
      </c>
      <c r="D29" s="16">
        <v>-1.0101010101010201E-2</v>
      </c>
      <c r="E29" s="16">
        <v>-0.24028268551236701</v>
      </c>
      <c r="F29" s="16"/>
      <c r="G29" s="16">
        <v>-0.20720720720720701</v>
      </c>
      <c r="H29" s="16">
        <v>-0.12702702702702701</v>
      </c>
      <c r="I29" s="16"/>
      <c r="J29" s="16">
        <v>-9.7560975609756101E-2</v>
      </c>
      <c r="K29" s="16">
        <v>6.7796610169491497E-2</v>
      </c>
      <c r="L29" s="16">
        <v>-0.20689655172413801</v>
      </c>
      <c r="M29" s="16">
        <v>-0.54545454545454497</v>
      </c>
      <c r="N29" s="16">
        <v>0</v>
      </c>
      <c r="O29" s="16">
        <v>-0.5</v>
      </c>
      <c r="P29" s="16">
        <v>-0.43333333333333302</v>
      </c>
      <c r="Q29" s="16">
        <v>-0.102564102564103</v>
      </c>
      <c r="R29" s="16">
        <v>-0.28571428571428598</v>
      </c>
      <c r="S29" s="16">
        <v>-8.5106382978723402E-2</v>
      </c>
      <c r="T29" s="16">
        <v>-3.3333333333333298E-2</v>
      </c>
      <c r="U29" s="16">
        <v>-0.14285714285714299</v>
      </c>
      <c r="V29" s="16">
        <v>-0.23529411764705899</v>
      </c>
      <c r="W29" s="16">
        <v>5.8823529411764698E-2</v>
      </c>
      <c r="X29" s="16">
        <v>-0.11111111111111099</v>
      </c>
      <c r="Y29" s="16">
        <v>-0.1875</v>
      </c>
      <c r="Z29" s="16"/>
      <c r="AA29" s="16">
        <v>-0.401913875598086</v>
      </c>
      <c r="AB29" s="16">
        <v>-6.8965517241379296E-2</v>
      </c>
      <c r="AC29" s="16">
        <v>0.17857142857142899</v>
      </c>
      <c r="AD29" s="16">
        <v>0.4</v>
      </c>
      <c r="AE29" s="16"/>
      <c r="AF29" s="16">
        <v>-0.202216066481994</v>
      </c>
      <c r="AG29" s="16">
        <v>-5.5511151231257802E-17</v>
      </c>
      <c r="AH29" s="16">
        <v>0.14285714285714299</v>
      </c>
      <c r="AI29" s="16">
        <v>0.5</v>
      </c>
      <c r="AJ29" s="16"/>
      <c r="AK29" s="16">
        <v>6.5573770491803296E-2</v>
      </c>
      <c r="AL29" s="16">
        <v>-4.5454545454545497E-2</v>
      </c>
      <c r="AM29" s="16">
        <v>-0.40476190476190499</v>
      </c>
      <c r="AN29" s="16">
        <v>-0.12903225806451599</v>
      </c>
      <c r="AO29" s="16">
        <v>0.11111111111111099</v>
      </c>
      <c r="AP29" s="16">
        <v>-0.32352941176470601</v>
      </c>
      <c r="AQ29" s="16"/>
      <c r="AR29" s="16">
        <v>-0.123287671232877</v>
      </c>
      <c r="AS29" s="16">
        <v>0.17073170731707299</v>
      </c>
      <c r="AT29" s="16">
        <v>0.17073170731707299</v>
      </c>
      <c r="AU29" s="16">
        <v>-0.339622641509434</v>
      </c>
      <c r="AV29" s="16">
        <v>8.6956521739130502E-2</v>
      </c>
      <c r="AW29" s="16">
        <v>-0.42553191489361702</v>
      </c>
      <c r="AX29" s="16">
        <v>0.4</v>
      </c>
      <c r="AY29" s="16"/>
      <c r="AZ29" s="16">
        <v>0.256410256410256</v>
      </c>
      <c r="BA29" s="16">
        <v>-0.20512820512820501</v>
      </c>
      <c r="BB29" s="16">
        <v>-0.52380952380952395</v>
      </c>
      <c r="BC29" s="16">
        <v>-0.19658119658119699</v>
      </c>
      <c r="BD29" s="16">
        <v>-0.32571428571428601</v>
      </c>
      <c r="BE29" s="16">
        <v>0</v>
      </c>
      <c r="BF29" s="16"/>
      <c r="BG29" s="16">
        <v>-0.32926829268292701</v>
      </c>
      <c r="BH29" s="16">
        <v>-0.152941176470588</v>
      </c>
      <c r="BI29" s="16">
        <v>2.0833333333333402E-2</v>
      </c>
      <c r="BJ29" s="16">
        <v>-5.3030303030302997E-2</v>
      </c>
      <c r="BK29" s="16">
        <v>-0.227848101265823</v>
      </c>
      <c r="BL29" s="16">
        <v>-0.11111111111111099</v>
      </c>
      <c r="BM29" s="16"/>
      <c r="BN29" s="16">
        <v>-0.140794223826715</v>
      </c>
      <c r="BO29" s="16">
        <v>-0.15075376884422101</v>
      </c>
      <c r="BP29" s="16"/>
      <c r="BQ29" s="16">
        <v>-0.15243902439024401</v>
      </c>
      <c r="BR29" s="16">
        <v>-0.139240506329114</v>
      </c>
      <c r="BS29" s="16"/>
      <c r="BT29" s="16">
        <v>-0.20708446866485</v>
      </c>
      <c r="BU29" s="16">
        <v>5.8823529411764698E-2</v>
      </c>
    </row>
    <row r="30" spans="2:73" x14ac:dyDescent="0.3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row>
    <row r="31" spans="2:73" x14ac:dyDescent="0.35">
      <c r="B31" s="6" t="s">
        <v>117</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row>
    <row r="32" spans="2:73" x14ac:dyDescent="0.35">
      <c r="B32" s="23" t="s">
        <v>95</v>
      </c>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row>
    <row r="33" spans="2:73" x14ac:dyDescent="0.35">
      <c r="B33" t="s">
        <v>107</v>
      </c>
      <c r="C33" s="16">
        <v>0.754677754677755</v>
      </c>
      <c r="D33" s="16">
        <v>0.74747474747474796</v>
      </c>
      <c r="E33" s="16">
        <v>0.75971731448763202</v>
      </c>
      <c r="F33" s="16"/>
      <c r="G33" s="16">
        <v>0.68468468468468502</v>
      </c>
      <c r="H33" s="16">
        <v>0.77567567567567597</v>
      </c>
      <c r="I33" s="16"/>
      <c r="J33" s="16">
        <v>0.73170731707317105</v>
      </c>
      <c r="K33" s="16">
        <v>0.74576271186440701</v>
      </c>
      <c r="L33" s="16">
        <v>0.68965517241379304</v>
      </c>
      <c r="M33" s="16">
        <v>0.81818181818181801</v>
      </c>
      <c r="N33" s="16">
        <v>0.5</v>
      </c>
      <c r="O33" s="16">
        <v>0.875</v>
      </c>
      <c r="P33" s="16">
        <v>0.76666666666666705</v>
      </c>
      <c r="Q33" s="16">
        <v>0.84615384615384603</v>
      </c>
      <c r="R33" s="16">
        <v>0.64285714285714302</v>
      </c>
      <c r="S33" s="16">
        <v>0.79787234042553201</v>
      </c>
      <c r="T33" s="16">
        <v>0.86666666666666703</v>
      </c>
      <c r="U33" s="16">
        <v>0.64285714285714302</v>
      </c>
      <c r="V33" s="16">
        <v>0.61764705882352899</v>
      </c>
      <c r="W33" s="16">
        <v>0.64705882352941202</v>
      </c>
      <c r="X33" s="16">
        <v>0.83333333333333304</v>
      </c>
      <c r="Y33" s="16">
        <v>0.6875</v>
      </c>
      <c r="Z33" s="16"/>
      <c r="AA33" s="16">
        <v>0.75598086124401898</v>
      </c>
      <c r="AB33" s="16">
        <v>0.77241379310344804</v>
      </c>
      <c r="AC33" s="16">
        <v>0.82142857142857095</v>
      </c>
      <c r="AD33" s="16">
        <v>0.68571428571428605</v>
      </c>
      <c r="AE33" s="16"/>
      <c r="AF33" s="16">
        <v>0.764542936288089</v>
      </c>
      <c r="AG33" s="16">
        <v>0.83333333333333304</v>
      </c>
      <c r="AH33" s="16">
        <v>0.66666666666666696</v>
      </c>
      <c r="AI33" s="16">
        <v>0.5</v>
      </c>
      <c r="AJ33" s="16"/>
      <c r="AK33" s="16">
        <v>0.80327868852458995</v>
      </c>
      <c r="AL33" s="16">
        <v>0.80303030303030298</v>
      </c>
      <c r="AM33" s="16">
        <v>0.76190476190476197</v>
      </c>
      <c r="AN33" s="16">
        <v>0.87096774193548399</v>
      </c>
      <c r="AO33" s="16">
        <v>0.88888888888888895</v>
      </c>
      <c r="AP33" s="16">
        <v>0.79411764705882304</v>
      </c>
      <c r="AQ33" s="16"/>
      <c r="AR33" s="16">
        <v>0.75799086757990897</v>
      </c>
      <c r="AS33" s="16">
        <v>0.85365853658536595</v>
      </c>
      <c r="AT33" s="16">
        <v>0.85365853658536595</v>
      </c>
      <c r="AU33" s="16">
        <v>0.73584905660377398</v>
      </c>
      <c r="AV33" s="16">
        <v>0.565217391304348</v>
      </c>
      <c r="AW33" s="16">
        <v>0.76595744680851097</v>
      </c>
      <c r="AX33" s="16">
        <v>0.8</v>
      </c>
      <c r="AY33" s="16"/>
      <c r="AZ33" s="16">
        <v>0.77777777777777801</v>
      </c>
      <c r="BA33" s="16">
        <v>0.82051282051282004</v>
      </c>
      <c r="BB33" s="16">
        <v>0.76190476190476197</v>
      </c>
      <c r="BC33" s="16">
        <v>0.73504273504273498</v>
      </c>
      <c r="BD33" s="16">
        <v>0.74285714285714299</v>
      </c>
      <c r="BE33" s="16">
        <v>0.75</v>
      </c>
      <c r="BF33" s="16"/>
      <c r="BG33" s="16">
        <v>0.69512195121951204</v>
      </c>
      <c r="BH33" s="16">
        <v>0.74117647058823499</v>
      </c>
      <c r="BI33" s="16">
        <v>0.77083333333333304</v>
      </c>
      <c r="BJ33" s="16">
        <v>0.78787878787878796</v>
      </c>
      <c r="BK33" s="16">
        <v>0.79746835443038</v>
      </c>
      <c r="BL33" s="16">
        <v>0.70370370370370405</v>
      </c>
      <c r="BM33" s="16"/>
      <c r="BN33" s="16">
        <v>0.76895306859205803</v>
      </c>
      <c r="BO33" s="16">
        <v>0.74371859296482401</v>
      </c>
      <c r="BP33" s="16"/>
      <c r="BQ33" s="16">
        <v>0.76219512195121997</v>
      </c>
      <c r="BR33" s="16">
        <v>0.75</v>
      </c>
      <c r="BS33" s="16"/>
      <c r="BT33" s="16">
        <v>0.77111716621253401</v>
      </c>
      <c r="BU33" s="16">
        <v>0.71568627450980404</v>
      </c>
    </row>
    <row r="34" spans="2:73" x14ac:dyDescent="0.35">
      <c r="B34" t="s">
        <v>108</v>
      </c>
      <c r="C34" s="16">
        <v>0.55925155925155901</v>
      </c>
      <c r="D34" s="16">
        <v>0.55050505050505005</v>
      </c>
      <c r="E34" s="16">
        <v>0.56537102473498202</v>
      </c>
      <c r="F34" s="16"/>
      <c r="G34" s="16">
        <v>0.45945945945945899</v>
      </c>
      <c r="H34" s="16">
        <v>0.58918918918918906</v>
      </c>
      <c r="I34" s="16"/>
      <c r="J34" s="16">
        <v>0.60975609756097604</v>
      </c>
      <c r="K34" s="16">
        <v>0.45762711864406802</v>
      </c>
      <c r="L34" s="16">
        <v>0.51724137931034497</v>
      </c>
      <c r="M34" s="16">
        <v>0.59090909090909105</v>
      </c>
      <c r="N34" s="16">
        <v>0.5</v>
      </c>
      <c r="O34" s="16">
        <v>0.5625</v>
      </c>
      <c r="P34" s="16">
        <v>0.56666666666666698</v>
      </c>
      <c r="Q34" s="16">
        <v>0.38461538461538503</v>
      </c>
      <c r="R34" s="16">
        <v>0.5</v>
      </c>
      <c r="S34" s="16">
        <v>0.61702127659574502</v>
      </c>
      <c r="T34" s="16">
        <v>0.7</v>
      </c>
      <c r="U34" s="16">
        <v>0.64285714285714302</v>
      </c>
      <c r="V34" s="16">
        <v>0.64705882352941202</v>
      </c>
      <c r="W34" s="16">
        <v>0.47058823529411797</v>
      </c>
      <c r="X34" s="16">
        <v>0.5</v>
      </c>
      <c r="Y34" s="16">
        <v>0.625</v>
      </c>
      <c r="Z34" s="16"/>
      <c r="AA34" s="16">
        <v>0.58851674641148299</v>
      </c>
      <c r="AB34" s="16">
        <v>0.58620689655172398</v>
      </c>
      <c r="AC34" s="16">
        <v>0.5</v>
      </c>
      <c r="AD34" s="16">
        <v>0.4</v>
      </c>
      <c r="AE34" s="16"/>
      <c r="AF34" s="16">
        <v>0.57894736842105299</v>
      </c>
      <c r="AG34" s="16">
        <v>0.53333333333333299</v>
      </c>
      <c r="AH34" s="16">
        <v>0.40476190476190499</v>
      </c>
      <c r="AI34" s="16">
        <v>0.5</v>
      </c>
      <c r="AJ34" s="16"/>
      <c r="AK34" s="16">
        <v>0.59836065573770503</v>
      </c>
      <c r="AL34" s="16">
        <v>0.53030303030303005</v>
      </c>
      <c r="AM34" s="16">
        <v>0.52380952380952395</v>
      </c>
      <c r="AN34" s="16">
        <v>0.51612903225806495</v>
      </c>
      <c r="AO34" s="16">
        <v>0.66666666666666696</v>
      </c>
      <c r="AP34" s="16">
        <v>0.47058823529411797</v>
      </c>
      <c r="AQ34" s="16"/>
      <c r="AR34" s="16">
        <v>0.54337899543378998</v>
      </c>
      <c r="AS34" s="16">
        <v>0.58536585365853699</v>
      </c>
      <c r="AT34" s="16">
        <v>0.58536585365853699</v>
      </c>
      <c r="AU34" s="16">
        <v>0.679245283018868</v>
      </c>
      <c r="AV34" s="16">
        <v>0.30434782608695699</v>
      </c>
      <c r="AW34" s="16">
        <v>0.55319148936170204</v>
      </c>
      <c r="AX34" s="16">
        <v>0.8</v>
      </c>
      <c r="AY34" s="16"/>
      <c r="AZ34" s="16">
        <v>0.49572649572649602</v>
      </c>
      <c r="BA34" s="16">
        <v>0.66666666666666696</v>
      </c>
      <c r="BB34" s="16">
        <v>0.61904761904761896</v>
      </c>
      <c r="BC34" s="16">
        <v>0.57264957264957295</v>
      </c>
      <c r="BD34" s="16">
        <v>0.58285714285714296</v>
      </c>
      <c r="BE34" s="16">
        <v>0.25</v>
      </c>
      <c r="BF34" s="16"/>
      <c r="BG34" s="16">
        <v>0.56097560975609795</v>
      </c>
      <c r="BH34" s="16">
        <v>0.57647058823529396</v>
      </c>
      <c r="BI34" s="16">
        <v>0.47916666666666702</v>
      </c>
      <c r="BJ34" s="16">
        <v>0.51515151515151503</v>
      </c>
      <c r="BK34" s="16">
        <v>0.620253164556962</v>
      </c>
      <c r="BL34" s="16">
        <v>0.61111111111111105</v>
      </c>
      <c r="BM34" s="16"/>
      <c r="BN34" s="16">
        <v>0.584837545126354</v>
      </c>
      <c r="BO34" s="16">
        <v>0.52261306532663299</v>
      </c>
      <c r="BP34" s="16"/>
      <c r="BQ34" s="16">
        <v>0.61585365853658502</v>
      </c>
      <c r="BR34" s="16">
        <v>0.528481012658228</v>
      </c>
      <c r="BS34" s="16"/>
      <c r="BT34" s="16">
        <v>0.57220708446866497</v>
      </c>
      <c r="BU34" s="16">
        <v>0.50980392156862697</v>
      </c>
    </row>
    <row r="35" spans="2:73" x14ac:dyDescent="0.35">
      <c r="B35" t="s">
        <v>109</v>
      </c>
      <c r="C35" s="16">
        <v>0.47193347193347202</v>
      </c>
      <c r="D35" s="16">
        <v>0.48484848484848497</v>
      </c>
      <c r="E35" s="16">
        <v>0.46289752650176702</v>
      </c>
      <c r="F35" s="16"/>
      <c r="G35" s="16">
        <v>0.45945945945945899</v>
      </c>
      <c r="H35" s="16">
        <v>0.47567567567567598</v>
      </c>
      <c r="I35" s="16"/>
      <c r="J35" s="16">
        <v>0.439024390243902</v>
      </c>
      <c r="K35" s="16">
        <v>0.49152542372881403</v>
      </c>
      <c r="L35" s="16">
        <v>0.41379310344827602</v>
      </c>
      <c r="M35" s="16">
        <v>0.5</v>
      </c>
      <c r="N35" s="16">
        <v>0.375</v>
      </c>
      <c r="O35" s="16">
        <v>0.5625</v>
      </c>
      <c r="P35" s="16">
        <v>0.7</v>
      </c>
      <c r="Q35" s="16">
        <v>0.38461538461538503</v>
      </c>
      <c r="R35" s="16">
        <v>0.5</v>
      </c>
      <c r="S35" s="16">
        <v>0.42553191489361702</v>
      </c>
      <c r="T35" s="16">
        <v>0.4</v>
      </c>
      <c r="U35" s="16">
        <v>0.5</v>
      </c>
      <c r="V35" s="16">
        <v>0.47058823529411797</v>
      </c>
      <c r="W35" s="16">
        <v>0.35294117647058798</v>
      </c>
      <c r="X35" s="16">
        <v>0.61111111111111105</v>
      </c>
      <c r="Y35" s="16">
        <v>0.625</v>
      </c>
      <c r="Z35" s="16"/>
      <c r="AA35" s="16">
        <v>0.46889952153109998</v>
      </c>
      <c r="AB35" s="16">
        <v>0.49655172413793103</v>
      </c>
      <c r="AC35" s="16">
        <v>0.5</v>
      </c>
      <c r="AD35" s="16">
        <v>0.314285714285714</v>
      </c>
      <c r="AE35" s="16"/>
      <c r="AF35" s="16">
        <v>0.49307479224376699</v>
      </c>
      <c r="AG35" s="16">
        <v>0.53333333333333299</v>
      </c>
      <c r="AH35" s="16">
        <v>0.35714285714285698</v>
      </c>
      <c r="AI35" s="16">
        <v>0</v>
      </c>
      <c r="AJ35" s="16"/>
      <c r="AK35" s="16">
        <v>0.46721311475409799</v>
      </c>
      <c r="AL35" s="16">
        <v>0.560606060606061</v>
      </c>
      <c r="AM35" s="16">
        <v>0.5</v>
      </c>
      <c r="AN35" s="16">
        <v>0.32258064516128998</v>
      </c>
      <c r="AO35" s="16">
        <v>0.33333333333333298</v>
      </c>
      <c r="AP35" s="16">
        <v>0.47058823529411797</v>
      </c>
      <c r="AQ35" s="16"/>
      <c r="AR35" s="16">
        <v>0.465753424657534</v>
      </c>
      <c r="AS35" s="16">
        <v>0.46341463414634099</v>
      </c>
      <c r="AT35" s="16">
        <v>0.46341463414634099</v>
      </c>
      <c r="AU35" s="16">
        <v>0.339622641509434</v>
      </c>
      <c r="AV35" s="16">
        <v>0.47826086956521702</v>
      </c>
      <c r="AW35" s="16">
        <v>0.57446808510638303</v>
      </c>
      <c r="AX35" s="16">
        <v>1</v>
      </c>
      <c r="AY35" s="16"/>
      <c r="AZ35" s="16">
        <v>0.401709401709402</v>
      </c>
      <c r="BA35" s="16">
        <v>0.61538461538461497</v>
      </c>
      <c r="BB35" s="16">
        <v>0.38095238095238099</v>
      </c>
      <c r="BC35" s="16">
        <v>0.49572649572649602</v>
      </c>
      <c r="BD35" s="16">
        <v>0.47428571428571398</v>
      </c>
      <c r="BE35" s="16">
        <v>0.625</v>
      </c>
      <c r="BF35" s="16"/>
      <c r="BG35" s="16">
        <v>0.45121951219512202</v>
      </c>
      <c r="BH35" s="16">
        <v>0.435294117647059</v>
      </c>
      <c r="BI35" s="16">
        <v>0.45833333333333298</v>
      </c>
      <c r="BJ35" s="16">
        <v>0.47727272727272702</v>
      </c>
      <c r="BK35" s="16">
        <v>0.506329113924051</v>
      </c>
      <c r="BL35" s="16">
        <v>0.5</v>
      </c>
      <c r="BM35" s="16"/>
      <c r="BN35" s="16">
        <v>0.45487364620938597</v>
      </c>
      <c r="BO35" s="16">
        <v>0.49246231155778902</v>
      </c>
      <c r="BP35" s="16"/>
      <c r="BQ35" s="16">
        <v>0.48780487804877998</v>
      </c>
      <c r="BR35" s="16">
        <v>0.462025316455696</v>
      </c>
      <c r="BS35" s="16"/>
      <c r="BT35" s="16">
        <v>0.49863760217983599</v>
      </c>
      <c r="BU35" s="16">
        <v>0.38235294117647101</v>
      </c>
    </row>
    <row r="36" spans="2:73" x14ac:dyDescent="0.35">
      <c r="B36" t="s">
        <v>110</v>
      </c>
      <c r="C36" s="16">
        <v>0.426195426195426</v>
      </c>
      <c r="D36" s="16">
        <v>0.44444444444444398</v>
      </c>
      <c r="E36" s="16">
        <v>0.41342756183745599</v>
      </c>
      <c r="F36" s="16"/>
      <c r="G36" s="16">
        <v>0.34234234234234201</v>
      </c>
      <c r="H36" s="16">
        <v>0.45135135135135102</v>
      </c>
      <c r="I36" s="16"/>
      <c r="J36" s="16">
        <v>0.439024390243902</v>
      </c>
      <c r="K36" s="16">
        <v>0.38983050847457601</v>
      </c>
      <c r="L36" s="16">
        <v>0.34482758620689702</v>
      </c>
      <c r="M36" s="16">
        <v>0.45454545454545497</v>
      </c>
      <c r="N36" s="16">
        <v>0.375</v>
      </c>
      <c r="O36" s="16">
        <v>0.625</v>
      </c>
      <c r="P36" s="16">
        <v>0.56666666666666698</v>
      </c>
      <c r="Q36" s="16">
        <v>0.41025641025641002</v>
      </c>
      <c r="R36" s="16">
        <v>0.14285714285714299</v>
      </c>
      <c r="S36" s="16">
        <v>0.42553191489361702</v>
      </c>
      <c r="T36" s="16">
        <v>0.4</v>
      </c>
      <c r="U36" s="16">
        <v>0.28571428571428598</v>
      </c>
      <c r="V36" s="16">
        <v>0.47058823529411797</v>
      </c>
      <c r="W36" s="16">
        <v>0.29411764705882398</v>
      </c>
      <c r="X36" s="16">
        <v>0.44444444444444398</v>
      </c>
      <c r="Y36" s="16">
        <v>0.6875</v>
      </c>
      <c r="Z36" s="16"/>
      <c r="AA36" s="16">
        <v>0.38277511961722499</v>
      </c>
      <c r="AB36" s="16">
        <v>0.49655172413793103</v>
      </c>
      <c r="AC36" s="16">
        <v>0.44642857142857101</v>
      </c>
      <c r="AD36" s="16">
        <v>0.371428571428571</v>
      </c>
      <c r="AE36" s="16"/>
      <c r="AF36" s="16">
        <v>0.45983379501385002</v>
      </c>
      <c r="AG36" s="16">
        <v>0.36666666666666697</v>
      </c>
      <c r="AH36" s="16">
        <v>0.30952380952380998</v>
      </c>
      <c r="AI36" s="16">
        <v>0.5</v>
      </c>
      <c r="AJ36" s="16"/>
      <c r="AK36" s="16">
        <v>0.44262295081967201</v>
      </c>
      <c r="AL36" s="16">
        <v>0.40909090909090901</v>
      </c>
      <c r="AM36" s="16">
        <v>0.40476190476190499</v>
      </c>
      <c r="AN36" s="16">
        <v>0.54838709677419395</v>
      </c>
      <c r="AO36" s="16">
        <v>0.66666666666666696</v>
      </c>
      <c r="AP36" s="16">
        <v>0.41176470588235298</v>
      </c>
      <c r="AQ36" s="16"/>
      <c r="AR36" s="16">
        <v>0.42465753424657499</v>
      </c>
      <c r="AS36" s="16">
        <v>0.58536585365853699</v>
      </c>
      <c r="AT36" s="16">
        <v>0.58536585365853699</v>
      </c>
      <c r="AU36" s="16">
        <v>0.30188679245283001</v>
      </c>
      <c r="AV36" s="16">
        <v>0.30434782608695699</v>
      </c>
      <c r="AW36" s="16">
        <v>0.44680851063829802</v>
      </c>
      <c r="AX36" s="16">
        <v>0.4</v>
      </c>
      <c r="AY36" s="16"/>
      <c r="AZ36" s="16">
        <v>0.43589743589743601</v>
      </c>
      <c r="BA36" s="16">
        <v>0.64102564102564097</v>
      </c>
      <c r="BB36" s="16">
        <v>0.14285714285714299</v>
      </c>
      <c r="BC36" s="16">
        <v>0.38461538461538503</v>
      </c>
      <c r="BD36" s="16">
        <v>0.42857142857142899</v>
      </c>
      <c r="BE36" s="16">
        <v>0.5</v>
      </c>
      <c r="BF36" s="16"/>
      <c r="BG36" s="16">
        <v>0.45121951219512202</v>
      </c>
      <c r="BH36" s="16">
        <v>0.36470588235294099</v>
      </c>
      <c r="BI36" s="16">
        <v>0.39583333333333298</v>
      </c>
      <c r="BJ36" s="16">
        <v>0.46969696969697</v>
      </c>
      <c r="BK36" s="16">
        <v>0.430379746835443</v>
      </c>
      <c r="BL36" s="16">
        <v>0.38888888888888901</v>
      </c>
      <c r="BM36" s="16"/>
      <c r="BN36" s="16">
        <v>0.45126353790613699</v>
      </c>
      <c r="BO36" s="16">
        <v>0.39195979899497502</v>
      </c>
      <c r="BP36" s="16"/>
      <c r="BQ36" s="16">
        <v>0.46341463414634099</v>
      </c>
      <c r="BR36" s="16">
        <v>0.40506329113924</v>
      </c>
      <c r="BS36" s="16"/>
      <c r="BT36" s="16">
        <v>0.433242506811989</v>
      </c>
      <c r="BU36" s="16">
        <v>0.40196078431372601</v>
      </c>
    </row>
    <row r="37" spans="2:73" x14ac:dyDescent="0.35">
      <c r="B37" t="s">
        <v>111</v>
      </c>
      <c r="C37" s="16">
        <v>0.36382536382536401</v>
      </c>
      <c r="D37" s="16">
        <v>0.37878787878787901</v>
      </c>
      <c r="E37" s="16">
        <v>0.35335689045936403</v>
      </c>
      <c r="F37" s="16"/>
      <c r="G37" s="16">
        <v>0.32432432432432401</v>
      </c>
      <c r="H37" s="16">
        <v>0.375675675675676</v>
      </c>
      <c r="I37" s="16"/>
      <c r="J37" s="16">
        <v>0.439024390243902</v>
      </c>
      <c r="K37" s="16">
        <v>0.42372881355932202</v>
      </c>
      <c r="L37" s="16">
        <v>0.31034482758620702</v>
      </c>
      <c r="M37" s="16">
        <v>0.27272727272727298</v>
      </c>
      <c r="N37" s="16">
        <v>0.5</v>
      </c>
      <c r="O37" s="16">
        <v>0.3125</v>
      </c>
      <c r="P37" s="16">
        <v>0.53333333333333299</v>
      </c>
      <c r="Q37" s="16">
        <v>0.35897435897435898</v>
      </c>
      <c r="R37" s="16">
        <v>0.214285714285714</v>
      </c>
      <c r="S37" s="16">
        <v>0.26595744680851102</v>
      </c>
      <c r="T37" s="16">
        <v>0.5</v>
      </c>
      <c r="U37" s="16">
        <v>0.28571428571428598</v>
      </c>
      <c r="V37" s="16">
        <v>0.32352941176470601</v>
      </c>
      <c r="W37" s="16">
        <v>0.29411764705882398</v>
      </c>
      <c r="X37" s="16">
        <v>0.27777777777777801</v>
      </c>
      <c r="Y37" s="16">
        <v>0.625</v>
      </c>
      <c r="Z37" s="16"/>
      <c r="AA37" s="16">
        <v>0.27751196172248799</v>
      </c>
      <c r="AB37" s="16">
        <v>0.38620689655172402</v>
      </c>
      <c r="AC37" s="16">
        <v>0.51785714285714302</v>
      </c>
      <c r="AD37" s="16">
        <v>0.45714285714285702</v>
      </c>
      <c r="AE37" s="16"/>
      <c r="AF37" s="16">
        <v>0.36842105263157898</v>
      </c>
      <c r="AG37" s="16">
        <v>0.3</v>
      </c>
      <c r="AH37" s="16">
        <v>0.38095238095238099</v>
      </c>
      <c r="AI37" s="16">
        <v>0.5</v>
      </c>
      <c r="AJ37" s="16"/>
      <c r="AK37" s="16">
        <v>0.42622950819672101</v>
      </c>
      <c r="AL37" s="16">
        <v>0.37878787878787901</v>
      </c>
      <c r="AM37" s="16">
        <v>0.238095238095238</v>
      </c>
      <c r="AN37" s="16">
        <v>0.41935483870967699</v>
      </c>
      <c r="AO37" s="16">
        <v>0.55555555555555602</v>
      </c>
      <c r="AP37" s="16">
        <v>0.41176470588235298</v>
      </c>
      <c r="AQ37" s="16"/>
      <c r="AR37" s="16">
        <v>0.32876712328767099</v>
      </c>
      <c r="AS37" s="16">
        <v>0.53658536585365901</v>
      </c>
      <c r="AT37" s="16">
        <v>0.53658536585365901</v>
      </c>
      <c r="AU37" s="16">
        <v>0.22641509433962301</v>
      </c>
      <c r="AV37" s="16">
        <v>0.173913043478261</v>
      </c>
      <c r="AW37" s="16">
        <v>0.48936170212766</v>
      </c>
      <c r="AX37" s="16">
        <v>0.4</v>
      </c>
      <c r="AY37" s="16"/>
      <c r="AZ37" s="16">
        <v>0.41025641025641002</v>
      </c>
      <c r="BA37" s="16">
        <v>0.64102564102564097</v>
      </c>
      <c r="BB37" s="16">
        <v>0.238095238095238</v>
      </c>
      <c r="BC37" s="16">
        <v>0.29059829059829101</v>
      </c>
      <c r="BD37" s="16">
        <v>0.32571428571428601</v>
      </c>
      <c r="BE37" s="16">
        <v>0.5</v>
      </c>
      <c r="BF37" s="16"/>
      <c r="BG37" s="16">
        <v>0.32926829268292701</v>
      </c>
      <c r="BH37" s="16">
        <v>0.30588235294117599</v>
      </c>
      <c r="BI37" s="16">
        <v>0.39583333333333298</v>
      </c>
      <c r="BJ37" s="16">
        <v>0.36363636363636398</v>
      </c>
      <c r="BK37" s="16">
        <v>0.379746835443038</v>
      </c>
      <c r="BL37" s="16">
        <v>0.44444444444444398</v>
      </c>
      <c r="BM37" s="16"/>
      <c r="BN37" s="16">
        <v>0.40794223826714798</v>
      </c>
      <c r="BO37" s="16">
        <v>0.30150753768844202</v>
      </c>
      <c r="BP37" s="16"/>
      <c r="BQ37" s="16">
        <v>0.44512195121951198</v>
      </c>
      <c r="BR37" s="16">
        <v>0.319620253164557</v>
      </c>
      <c r="BS37" s="16"/>
      <c r="BT37" s="16">
        <v>0.365122615803815</v>
      </c>
      <c r="BU37" s="16">
        <v>0.36274509803921601</v>
      </c>
    </row>
    <row r="38" spans="2:73" x14ac:dyDescent="0.35">
      <c r="B38" t="s">
        <v>112</v>
      </c>
      <c r="C38" s="16">
        <v>0.36382536382536401</v>
      </c>
      <c r="D38" s="16">
        <v>0.34848484848484901</v>
      </c>
      <c r="E38" s="16">
        <v>0.37455830388692601</v>
      </c>
      <c r="F38" s="16"/>
      <c r="G38" s="16">
        <v>0.31531531531531498</v>
      </c>
      <c r="H38" s="16">
        <v>0.37837837837837801</v>
      </c>
      <c r="I38" s="16"/>
      <c r="J38" s="16">
        <v>0.31707317073170699</v>
      </c>
      <c r="K38" s="16">
        <v>0.38983050847457601</v>
      </c>
      <c r="L38" s="16">
        <v>0.17241379310344801</v>
      </c>
      <c r="M38" s="16">
        <v>0.45454545454545497</v>
      </c>
      <c r="N38" s="16">
        <v>0.25</v>
      </c>
      <c r="O38" s="16">
        <v>0.375</v>
      </c>
      <c r="P38" s="16">
        <v>0.266666666666667</v>
      </c>
      <c r="Q38" s="16">
        <v>0.35897435897435898</v>
      </c>
      <c r="R38" s="16">
        <v>0.28571428571428598</v>
      </c>
      <c r="S38" s="16">
        <v>0.39361702127659598</v>
      </c>
      <c r="T38" s="16">
        <v>0.56666666666666698</v>
      </c>
      <c r="U38" s="16">
        <v>0.42857142857142899</v>
      </c>
      <c r="V38" s="16">
        <v>0.38235294117647101</v>
      </c>
      <c r="W38" s="16">
        <v>0.17647058823529399</v>
      </c>
      <c r="X38" s="16">
        <v>0.27777777777777801</v>
      </c>
      <c r="Y38" s="16">
        <v>0.5625</v>
      </c>
      <c r="Z38" s="16"/>
      <c r="AA38" s="16">
        <v>0.31578947368421101</v>
      </c>
      <c r="AB38" s="16">
        <v>0.39310344827586202</v>
      </c>
      <c r="AC38" s="16">
        <v>0.48214285714285698</v>
      </c>
      <c r="AD38" s="16">
        <v>0.371428571428571</v>
      </c>
      <c r="AE38" s="16"/>
      <c r="AF38" s="16">
        <v>0.36565096952908599</v>
      </c>
      <c r="AG38" s="16">
        <v>0.43333333333333302</v>
      </c>
      <c r="AH38" s="16">
        <v>0.38095238095238099</v>
      </c>
      <c r="AI38" s="16">
        <v>0.5</v>
      </c>
      <c r="AJ38" s="16"/>
      <c r="AK38" s="16">
        <v>0.38524590163934402</v>
      </c>
      <c r="AL38" s="16">
        <v>0.33333333333333298</v>
      </c>
      <c r="AM38" s="16">
        <v>0.28571428571428598</v>
      </c>
      <c r="AN38" s="16">
        <v>0.35483870967741898</v>
      </c>
      <c r="AO38" s="16">
        <v>0.55555555555555602</v>
      </c>
      <c r="AP38" s="16">
        <v>0.32352941176470601</v>
      </c>
      <c r="AQ38" s="16"/>
      <c r="AR38" s="16">
        <v>0.36986301369863001</v>
      </c>
      <c r="AS38" s="16">
        <v>0.41463414634146301</v>
      </c>
      <c r="AT38" s="16">
        <v>0.41463414634146301</v>
      </c>
      <c r="AU38" s="16">
        <v>0.18867924528301899</v>
      </c>
      <c r="AV38" s="16">
        <v>0.47826086956521702</v>
      </c>
      <c r="AW38" s="16">
        <v>0.27659574468085102</v>
      </c>
      <c r="AX38" s="16">
        <v>0.6</v>
      </c>
      <c r="AY38" s="16"/>
      <c r="AZ38" s="16">
        <v>0.47863247863247899</v>
      </c>
      <c r="BA38" s="16">
        <v>0.46153846153846201</v>
      </c>
      <c r="BB38" s="16">
        <v>9.5238095238095205E-2</v>
      </c>
      <c r="BC38" s="16">
        <v>0.256410256410256</v>
      </c>
      <c r="BD38" s="16">
        <v>0.371428571428571</v>
      </c>
      <c r="BE38" s="16">
        <v>0.25</v>
      </c>
      <c r="BF38" s="16"/>
      <c r="BG38" s="16">
        <v>0.24390243902438999</v>
      </c>
      <c r="BH38" s="16">
        <v>0.25882352941176501</v>
      </c>
      <c r="BI38" s="16">
        <v>0.33333333333333298</v>
      </c>
      <c r="BJ38" s="16">
        <v>0.43181818181818199</v>
      </c>
      <c r="BK38" s="16">
        <v>0.455696202531646</v>
      </c>
      <c r="BL38" s="16">
        <v>0.42592592592592599</v>
      </c>
      <c r="BM38" s="16"/>
      <c r="BN38" s="16">
        <v>0.40794223826714798</v>
      </c>
      <c r="BO38" s="16">
        <v>0.30150753768844202</v>
      </c>
      <c r="BP38" s="16"/>
      <c r="BQ38" s="16">
        <v>0.42073170731707299</v>
      </c>
      <c r="BR38" s="16">
        <v>0.332278481012658</v>
      </c>
      <c r="BS38" s="16"/>
      <c r="BT38" s="16">
        <v>0.35422343324250699</v>
      </c>
      <c r="BU38" s="16">
        <v>0.42156862745098</v>
      </c>
    </row>
    <row r="39" spans="2:73" x14ac:dyDescent="0.35">
      <c r="B39" t="s">
        <v>113</v>
      </c>
      <c r="C39" s="16">
        <v>0.33679833679833698</v>
      </c>
      <c r="D39" s="16">
        <v>0.33838383838383801</v>
      </c>
      <c r="E39" s="16">
        <v>0.33568904593639598</v>
      </c>
      <c r="F39" s="16"/>
      <c r="G39" s="16">
        <v>0.28828828828828801</v>
      </c>
      <c r="H39" s="16">
        <v>0.35135135135135098</v>
      </c>
      <c r="I39" s="16"/>
      <c r="J39" s="16">
        <v>0.46341463414634099</v>
      </c>
      <c r="K39" s="16">
        <v>0.355932203389831</v>
      </c>
      <c r="L39" s="16">
        <v>0.27586206896551702</v>
      </c>
      <c r="M39" s="16">
        <v>0.5</v>
      </c>
      <c r="N39" s="16">
        <v>0.375</v>
      </c>
      <c r="O39" s="16">
        <v>0.1875</v>
      </c>
      <c r="P39" s="16">
        <v>0.4</v>
      </c>
      <c r="Q39" s="16">
        <v>0.28205128205128199</v>
      </c>
      <c r="R39" s="16">
        <v>0.14285714285714299</v>
      </c>
      <c r="S39" s="16">
        <v>0.36170212765957399</v>
      </c>
      <c r="T39" s="16">
        <v>0.33333333333333298</v>
      </c>
      <c r="U39" s="16">
        <v>0.35714285714285698</v>
      </c>
      <c r="V39" s="16">
        <v>0.26470588235294101</v>
      </c>
      <c r="W39" s="16">
        <v>0.23529411764705899</v>
      </c>
      <c r="X39" s="16">
        <v>0.22222222222222199</v>
      </c>
      <c r="Y39" s="16">
        <v>0.375</v>
      </c>
      <c r="Z39" s="16"/>
      <c r="AA39" s="16">
        <v>0.32535885167464101</v>
      </c>
      <c r="AB39" s="16">
        <v>0.37241379310344802</v>
      </c>
      <c r="AC39" s="16">
        <v>0.35714285714285698</v>
      </c>
      <c r="AD39" s="16">
        <v>0.14285714285714299</v>
      </c>
      <c r="AE39" s="16"/>
      <c r="AF39" s="16">
        <v>0.36565096952908599</v>
      </c>
      <c r="AG39" s="16">
        <v>0.3</v>
      </c>
      <c r="AH39" s="16">
        <v>0.16666666666666699</v>
      </c>
      <c r="AI39" s="16">
        <v>0</v>
      </c>
      <c r="AJ39" s="16"/>
      <c r="AK39" s="16">
        <v>0.35245901639344301</v>
      </c>
      <c r="AL39" s="16">
        <v>0.33333333333333298</v>
      </c>
      <c r="AM39" s="16">
        <v>0.33333333333333298</v>
      </c>
      <c r="AN39" s="16">
        <v>0.29032258064516098</v>
      </c>
      <c r="AO39" s="16">
        <v>0.33333333333333298</v>
      </c>
      <c r="AP39" s="16">
        <v>0.35294117647058798</v>
      </c>
      <c r="AQ39" s="16"/>
      <c r="AR39" s="16">
        <v>0.34703196347032</v>
      </c>
      <c r="AS39" s="16">
        <v>0.34146341463414598</v>
      </c>
      <c r="AT39" s="16">
        <v>0.34146341463414598</v>
      </c>
      <c r="AU39" s="16">
        <v>0.20754716981132099</v>
      </c>
      <c r="AV39" s="16">
        <v>0.13043478260869601</v>
      </c>
      <c r="AW39" s="16">
        <v>0.42553191489361702</v>
      </c>
      <c r="AX39" s="16">
        <v>0.6</v>
      </c>
      <c r="AY39" s="16"/>
      <c r="AZ39" s="16">
        <v>0.256410256410256</v>
      </c>
      <c r="BA39" s="16">
        <v>0.43589743589743601</v>
      </c>
      <c r="BB39" s="16">
        <v>0.33333333333333298</v>
      </c>
      <c r="BC39" s="16">
        <v>0.30769230769230799</v>
      </c>
      <c r="BD39" s="16">
        <v>0.38285714285714301</v>
      </c>
      <c r="BE39" s="16">
        <v>0.375</v>
      </c>
      <c r="BF39" s="16"/>
      <c r="BG39" s="16">
        <v>0.32926829268292701</v>
      </c>
      <c r="BH39" s="16">
        <v>0.27058823529411802</v>
      </c>
      <c r="BI39" s="16">
        <v>0.27083333333333298</v>
      </c>
      <c r="BJ39" s="16">
        <v>0.37878787878787901</v>
      </c>
      <c r="BK39" s="16">
        <v>0.30379746835443</v>
      </c>
      <c r="BL39" s="16">
        <v>0.44444444444444398</v>
      </c>
      <c r="BM39" s="16"/>
      <c r="BN39" s="16">
        <v>0.36101083032490999</v>
      </c>
      <c r="BO39" s="16">
        <v>0.30150753768844202</v>
      </c>
      <c r="BP39" s="16"/>
      <c r="BQ39" s="16">
        <v>0.37195121951219501</v>
      </c>
      <c r="BR39" s="16">
        <v>0.316455696202532</v>
      </c>
      <c r="BS39" s="16"/>
      <c r="BT39" s="16">
        <v>0.33514986376021799</v>
      </c>
      <c r="BU39" s="16">
        <v>0.32352941176470601</v>
      </c>
    </row>
    <row r="40" spans="2:73" x14ac:dyDescent="0.35">
      <c r="B40" t="s">
        <v>114</v>
      </c>
      <c r="C40" s="16">
        <v>0.24324324324324301</v>
      </c>
      <c r="D40" s="16">
        <v>0.22222222222222199</v>
      </c>
      <c r="E40" s="16">
        <v>0.25795053003533602</v>
      </c>
      <c r="F40" s="16"/>
      <c r="G40" s="16">
        <v>0.20720720720720701</v>
      </c>
      <c r="H40" s="16">
        <v>0.25405405405405401</v>
      </c>
      <c r="I40" s="16"/>
      <c r="J40" s="16">
        <v>0.26829268292682901</v>
      </c>
      <c r="K40" s="16">
        <v>0.22033898305084701</v>
      </c>
      <c r="L40" s="16">
        <v>0.24137931034482801</v>
      </c>
      <c r="M40" s="16">
        <v>0.27272727272727298</v>
      </c>
      <c r="N40" s="16">
        <v>0.25</v>
      </c>
      <c r="O40" s="16">
        <v>0.25</v>
      </c>
      <c r="P40" s="16">
        <v>0.233333333333333</v>
      </c>
      <c r="Q40" s="16">
        <v>0.28205128205128199</v>
      </c>
      <c r="R40" s="16">
        <v>0.28571428571428598</v>
      </c>
      <c r="S40" s="16">
        <v>0.22340425531914901</v>
      </c>
      <c r="T40" s="16">
        <v>0.133333333333333</v>
      </c>
      <c r="U40" s="16">
        <v>0.214285714285714</v>
      </c>
      <c r="V40" s="16">
        <v>0.17647058823529399</v>
      </c>
      <c r="W40" s="16">
        <v>0.35294117647058798</v>
      </c>
      <c r="X40" s="16">
        <v>0.27777777777777801</v>
      </c>
      <c r="Y40" s="16">
        <v>0.4375</v>
      </c>
      <c r="Z40" s="16"/>
      <c r="AA40" s="16">
        <v>0.291866028708134</v>
      </c>
      <c r="AB40" s="16">
        <v>0.20689655172413801</v>
      </c>
      <c r="AC40" s="16">
        <v>0.214285714285714</v>
      </c>
      <c r="AD40" s="16">
        <v>8.5714285714285701E-2</v>
      </c>
      <c r="AE40" s="16"/>
      <c r="AF40" s="16">
        <v>0.24930747922437699</v>
      </c>
      <c r="AG40" s="16">
        <v>0.233333333333333</v>
      </c>
      <c r="AH40" s="16">
        <v>0.33333333333333298</v>
      </c>
      <c r="AI40" s="16">
        <v>0</v>
      </c>
      <c r="AJ40" s="16"/>
      <c r="AK40" s="16">
        <v>0.204918032786885</v>
      </c>
      <c r="AL40" s="16">
        <v>0.18181818181818199</v>
      </c>
      <c r="AM40" s="16">
        <v>0.33333333333333298</v>
      </c>
      <c r="AN40" s="16">
        <v>0.19354838709677399</v>
      </c>
      <c r="AO40" s="16">
        <v>0.33333333333333298</v>
      </c>
      <c r="AP40" s="16">
        <v>0.32352941176470601</v>
      </c>
      <c r="AQ40" s="16"/>
      <c r="AR40" s="16">
        <v>0.22831050228310501</v>
      </c>
      <c r="AS40" s="16">
        <v>0.219512195121951</v>
      </c>
      <c r="AT40" s="16">
        <v>0.219512195121951</v>
      </c>
      <c r="AU40" s="16">
        <v>0.28301886792452802</v>
      </c>
      <c r="AV40" s="16">
        <v>0.30434782608695699</v>
      </c>
      <c r="AW40" s="16">
        <v>0.25531914893617003</v>
      </c>
      <c r="AX40" s="16">
        <v>0.2</v>
      </c>
      <c r="AY40" s="16"/>
      <c r="AZ40" s="16">
        <v>0.170940170940171</v>
      </c>
      <c r="BA40" s="16">
        <v>0.30769230769230799</v>
      </c>
      <c r="BB40" s="16">
        <v>0.19047619047618999</v>
      </c>
      <c r="BC40" s="16">
        <v>0.28205128205128199</v>
      </c>
      <c r="BD40" s="16">
        <v>0.251428571428571</v>
      </c>
      <c r="BE40" s="16">
        <v>0.375</v>
      </c>
      <c r="BF40" s="16"/>
      <c r="BG40" s="16">
        <v>0.18292682926829301</v>
      </c>
      <c r="BH40" s="16">
        <v>0.247058823529412</v>
      </c>
      <c r="BI40" s="16">
        <v>0.22916666666666699</v>
      </c>
      <c r="BJ40" s="16">
        <v>0.28030303030303</v>
      </c>
      <c r="BK40" s="16">
        <v>0.265822784810127</v>
      </c>
      <c r="BL40" s="16">
        <v>0.22222222222222199</v>
      </c>
      <c r="BM40" s="16"/>
      <c r="BN40" s="16">
        <v>0.25631768953068601</v>
      </c>
      <c r="BO40" s="16">
        <v>0.221105527638191</v>
      </c>
      <c r="BP40" s="16"/>
      <c r="BQ40" s="16">
        <v>0.28658536585365901</v>
      </c>
      <c r="BR40" s="16">
        <v>0.218354430379747</v>
      </c>
      <c r="BS40" s="16"/>
      <c r="BT40" s="16">
        <v>0.26158038147139001</v>
      </c>
      <c r="BU40" s="16">
        <v>0.16666666666666699</v>
      </c>
    </row>
    <row r="41" spans="2:73" x14ac:dyDescent="0.35">
      <c r="B41" t="s">
        <v>115</v>
      </c>
      <c r="C41" s="16">
        <v>0.178794178794179</v>
      </c>
      <c r="D41" s="16">
        <v>0.14646464646464599</v>
      </c>
      <c r="E41" s="16">
        <v>0.201413427561837</v>
      </c>
      <c r="F41" s="16"/>
      <c r="G41" s="16">
        <v>0.153153153153153</v>
      </c>
      <c r="H41" s="16">
        <v>0.186486486486486</v>
      </c>
      <c r="I41" s="16"/>
      <c r="J41" s="16">
        <v>0.17073170731707299</v>
      </c>
      <c r="K41" s="16">
        <v>8.4745762711864403E-2</v>
      </c>
      <c r="L41" s="16">
        <v>6.8965517241379296E-2</v>
      </c>
      <c r="M41" s="16">
        <v>0.18181818181818199</v>
      </c>
      <c r="N41" s="16">
        <v>0.25</v>
      </c>
      <c r="O41" s="16">
        <v>0.125</v>
      </c>
      <c r="P41" s="16">
        <v>0.16666666666666699</v>
      </c>
      <c r="Q41" s="16">
        <v>0.20512820512820501</v>
      </c>
      <c r="R41" s="16">
        <v>0</v>
      </c>
      <c r="S41" s="16">
        <v>0.28723404255319201</v>
      </c>
      <c r="T41" s="16">
        <v>0.2</v>
      </c>
      <c r="U41" s="16">
        <v>7.1428571428571397E-2</v>
      </c>
      <c r="V41" s="16">
        <v>0.14705882352941199</v>
      </c>
      <c r="W41" s="16">
        <v>0.11764705882352899</v>
      </c>
      <c r="X41" s="16">
        <v>0.16666666666666699</v>
      </c>
      <c r="Y41" s="16">
        <v>0.4375</v>
      </c>
      <c r="Z41" s="16"/>
      <c r="AA41" s="16">
        <v>0.17703349282296699</v>
      </c>
      <c r="AB41" s="16">
        <v>0.22758620689655201</v>
      </c>
      <c r="AC41" s="16">
        <v>0.125</v>
      </c>
      <c r="AD41" s="16">
        <v>8.5714285714285701E-2</v>
      </c>
      <c r="AE41" s="16"/>
      <c r="AF41" s="16">
        <v>0.18005540166205</v>
      </c>
      <c r="AG41" s="16">
        <v>0.233333333333333</v>
      </c>
      <c r="AH41" s="16">
        <v>0.16666666666666699</v>
      </c>
      <c r="AI41" s="16">
        <v>0</v>
      </c>
      <c r="AJ41" s="16"/>
      <c r="AK41" s="16">
        <v>0.16393442622950799</v>
      </c>
      <c r="AL41" s="16">
        <v>0.13636363636363599</v>
      </c>
      <c r="AM41" s="16">
        <v>0.16666666666666699</v>
      </c>
      <c r="AN41" s="16">
        <v>0.19354838709677399</v>
      </c>
      <c r="AO41" s="16">
        <v>0.22222222222222199</v>
      </c>
      <c r="AP41" s="16">
        <v>0.20588235294117599</v>
      </c>
      <c r="AQ41" s="16"/>
      <c r="AR41" s="16">
        <v>0.17808219178082199</v>
      </c>
      <c r="AS41" s="16">
        <v>0.292682926829268</v>
      </c>
      <c r="AT41" s="16">
        <v>0.292682926829268</v>
      </c>
      <c r="AU41" s="16">
        <v>0.169811320754717</v>
      </c>
      <c r="AV41" s="16">
        <v>0.173913043478261</v>
      </c>
      <c r="AW41" s="16">
        <v>0.12765957446808501</v>
      </c>
      <c r="AX41" s="16">
        <v>0.2</v>
      </c>
      <c r="AY41" s="16"/>
      <c r="AZ41" s="16">
        <v>0.170940170940171</v>
      </c>
      <c r="BA41" s="16">
        <v>0.256410256410256</v>
      </c>
      <c r="BB41" s="16">
        <v>0.238095238095238</v>
      </c>
      <c r="BC41" s="16">
        <v>0.128205128205128</v>
      </c>
      <c r="BD41" s="16">
        <v>0.182857142857143</v>
      </c>
      <c r="BE41" s="16">
        <v>0.25</v>
      </c>
      <c r="BF41" s="16"/>
      <c r="BG41" s="16">
        <v>0.134146341463415</v>
      </c>
      <c r="BH41" s="16">
        <v>0.23529411764705899</v>
      </c>
      <c r="BI41" s="16">
        <v>0.125</v>
      </c>
      <c r="BJ41" s="16">
        <v>0.15909090909090901</v>
      </c>
      <c r="BK41" s="16">
        <v>0.20253164556962</v>
      </c>
      <c r="BL41" s="16">
        <v>0.203703703703704</v>
      </c>
      <c r="BM41" s="16"/>
      <c r="BN41" s="16">
        <v>0.17689530685920599</v>
      </c>
      <c r="BO41" s="16">
        <v>0.180904522613065</v>
      </c>
      <c r="BP41" s="16"/>
      <c r="BQ41" s="16">
        <v>0.207317073170732</v>
      </c>
      <c r="BR41" s="16">
        <v>0.161392405063291</v>
      </c>
      <c r="BS41" s="16"/>
      <c r="BT41" s="16">
        <v>0.182561307901907</v>
      </c>
      <c r="BU41" s="16">
        <v>0.15686274509803899</v>
      </c>
    </row>
    <row r="42" spans="2:73" x14ac:dyDescent="0.35">
      <c r="B42" t="s">
        <v>93</v>
      </c>
      <c r="C42" s="16">
        <v>2.7027027027027001E-2</v>
      </c>
      <c r="D42" s="16">
        <v>1.5151515151515201E-2</v>
      </c>
      <c r="E42" s="16">
        <v>3.5335689045936397E-2</v>
      </c>
      <c r="F42" s="16"/>
      <c r="G42" s="16">
        <v>2.7027027027027001E-2</v>
      </c>
      <c r="H42" s="16">
        <v>2.7027027027027001E-2</v>
      </c>
      <c r="I42" s="16"/>
      <c r="J42" s="16">
        <v>4.8780487804878099E-2</v>
      </c>
      <c r="K42" s="16">
        <v>1.6949152542372899E-2</v>
      </c>
      <c r="L42" s="16">
        <v>0</v>
      </c>
      <c r="M42" s="16">
        <v>4.5454545454545497E-2</v>
      </c>
      <c r="N42" s="16">
        <v>0.125</v>
      </c>
      <c r="O42" s="16">
        <v>0</v>
      </c>
      <c r="P42" s="16">
        <v>0</v>
      </c>
      <c r="Q42" s="16">
        <v>2.5641025641025599E-2</v>
      </c>
      <c r="R42" s="16">
        <v>0</v>
      </c>
      <c r="S42" s="16">
        <v>0</v>
      </c>
      <c r="T42" s="16">
        <v>6.6666666666666693E-2</v>
      </c>
      <c r="U42" s="16">
        <v>7.1428571428571397E-2</v>
      </c>
      <c r="V42" s="16">
        <v>2.9411764705882401E-2</v>
      </c>
      <c r="W42" s="16">
        <v>0.17647058823529399</v>
      </c>
      <c r="X42" s="16">
        <v>0</v>
      </c>
      <c r="Y42" s="16">
        <v>0</v>
      </c>
      <c r="Z42" s="16"/>
      <c r="AA42" s="16">
        <v>3.82775119617225E-2</v>
      </c>
      <c r="AB42" s="16">
        <v>1.37931034482759E-2</v>
      </c>
      <c r="AC42" s="16">
        <v>1.7857142857142901E-2</v>
      </c>
      <c r="AD42" s="16">
        <v>0</v>
      </c>
      <c r="AE42" s="16"/>
      <c r="AF42" s="16">
        <v>2.2160664819944598E-2</v>
      </c>
      <c r="AG42" s="16">
        <v>0</v>
      </c>
      <c r="AH42" s="16">
        <v>4.7619047619047603E-2</v>
      </c>
      <c r="AI42" s="16">
        <v>0</v>
      </c>
      <c r="AJ42" s="16"/>
      <c r="AK42" s="16">
        <v>2.4590163934426201E-2</v>
      </c>
      <c r="AL42" s="16">
        <v>0</v>
      </c>
      <c r="AM42" s="16">
        <v>2.3809523809523801E-2</v>
      </c>
      <c r="AN42" s="16">
        <v>6.4516129032258104E-2</v>
      </c>
      <c r="AO42" s="16">
        <v>0</v>
      </c>
      <c r="AP42" s="16">
        <v>0</v>
      </c>
      <c r="AQ42" s="16"/>
      <c r="AR42" s="16">
        <v>2.7397260273972601E-2</v>
      </c>
      <c r="AS42" s="16">
        <v>0</v>
      </c>
      <c r="AT42" s="16">
        <v>0</v>
      </c>
      <c r="AU42" s="16">
        <v>3.77358490566038E-2</v>
      </c>
      <c r="AV42" s="16">
        <v>0</v>
      </c>
      <c r="AW42" s="16">
        <v>4.2553191489361701E-2</v>
      </c>
      <c r="AX42" s="16">
        <v>0</v>
      </c>
      <c r="AY42" s="16"/>
      <c r="AZ42" s="16">
        <v>1.7094017094017099E-2</v>
      </c>
      <c r="BA42" s="16">
        <v>0</v>
      </c>
      <c r="BB42" s="16">
        <v>4.7619047619047603E-2</v>
      </c>
      <c r="BC42" s="16">
        <v>8.5470085470085496E-3</v>
      </c>
      <c r="BD42" s="16">
        <v>4.57142857142857E-2</v>
      </c>
      <c r="BE42" s="16">
        <v>0</v>
      </c>
      <c r="BF42" s="16"/>
      <c r="BG42" s="16">
        <v>1.21951219512195E-2</v>
      </c>
      <c r="BH42" s="16">
        <v>2.3529411764705899E-2</v>
      </c>
      <c r="BI42" s="16">
        <v>6.25E-2</v>
      </c>
      <c r="BJ42" s="16">
        <v>2.27272727272727E-2</v>
      </c>
      <c r="BK42" s="16">
        <v>1.26582278481013E-2</v>
      </c>
      <c r="BL42" s="16">
        <v>5.5555555555555601E-2</v>
      </c>
      <c r="BM42" s="16"/>
      <c r="BN42" s="16">
        <v>3.2490974729241902E-2</v>
      </c>
      <c r="BO42" s="16">
        <v>2.01005025125628E-2</v>
      </c>
      <c r="BP42" s="16"/>
      <c r="BQ42" s="16">
        <v>3.65853658536585E-2</v>
      </c>
      <c r="BR42" s="16">
        <v>2.2151898734177201E-2</v>
      </c>
      <c r="BS42" s="16"/>
      <c r="BT42" s="16">
        <v>1.9073569482288801E-2</v>
      </c>
      <c r="BU42" s="16">
        <v>4.9019607843137303E-2</v>
      </c>
    </row>
    <row r="43" spans="2:73" x14ac:dyDescent="0.35">
      <c r="B43" t="s">
        <v>116</v>
      </c>
      <c r="C43" s="16">
        <v>7.2765072765072797E-2</v>
      </c>
      <c r="D43" s="16">
        <v>7.5757575757575801E-2</v>
      </c>
      <c r="E43" s="16">
        <v>7.0671378091872794E-2</v>
      </c>
      <c r="F43" s="16"/>
      <c r="G43" s="16">
        <v>8.1081081081081099E-2</v>
      </c>
      <c r="H43" s="16">
        <v>7.0270270270270302E-2</v>
      </c>
      <c r="I43" s="16"/>
      <c r="J43" s="16">
        <v>7.3170731707317097E-2</v>
      </c>
      <c r="K43" s="16">
        <v>0.101694915254237</v>
      </c>
      <c r="L43" s="16">
        <v>3.4482758620689703E-2</v>
      </c>
      <c r="M43" s="16">
        <v>0</v>
      </c>
      <c r="N43" s="16">
        <v>0.25</v>
      </c>
      <c r="O43" s="16">
        <v>6.25E-2</v>
      </c>
      <c r="P43" s="16">
        <v>0</v>
      </c>
      <c r="Q43" s="16">
        <v>7.69230769230769E-2</v>
      </c>
      <c r="R43" s="16">
        <v>0.214285714285714</v>
      </c>
      <c r="S43" s="16">
        <v>7.4468085106383003E-2</v>
      </c>
      <c r="T43" s="16">
        <v>0</v>
      </c>
      <c r="U43" s="16">
        <v>7.1428571428571397E-2</v>
      </c>
      <c r="V43" s="16">
        <v>0.11764705882352899</v>
      </c>
      <c r="W43" s="16">
        <v>0.11764705882352899</v>
      </c>
      <c r="X43" s="16">
        <v>0.11111111111111099</v>
      </c>
      <c r="Y43" s="16">
        <v>0</v>
      </c>
      <c r="Z43" s="16"/>
      <c r="AA43" s="16">
        <v>5.2631578947368397E-2</v>
      </c>
      <c r="AB43" s="16">
        <v>6.8965517241379296E-2</v>
      </c>
      <c r="AC43" s="16">
        <v>7.1428571428571397E-2</v>
      </c>
      <c r="AD43" s="16">
        <v>0.14285714285714299</v>
      </c>
      <c r="AE43" s="16"/>
      <c r="AF43" s="16">
        <v>6.9252077562326902E-2</v>
      </c>
      <c r="AG43" s="16">
        <v>3.3333333333333298E-2</v>
      </c>
      <c r="AH43" s="16">
        <v>7.1428571428571397E-2</v>
      </c>
      <c r="AI43" s="16">
        <v>0</v>
      </c>
      <c r="AJ43" s="16"/>
      <c r="AK43" s="16">
        <v>3.2786885245901599E-2</v>
      </c>
      <c r="AL43" s="16">
        <v>7.5757575757575801E-2</v>
      </c>
      <c r="AM43" s="16">
        <v>7.1428571428571397E-2</v>
      </c>
      <c r="AN43" s="16">
        <v>3.2258064516128997E-2</v>
      </c>
      <c r="AO43" s="16">
        <v>0.11111111111111099</v>
      </c>
      <c r="AP43" s="16">
        <v>8.8235294117647106E-2</v>
      </c>
      <c r="AQ43" s="16"/>
      <c r="AR43" s="16">
        <v>0.100456621004566</v>
      </c>
      <c r="AS43" s="16">
        <v>4.8780487804878099E-2</v>
      </c>
      <c r="AT43" s="16">
        <v>4.8780487804878099E-2</v>
      </c>
      <c r="AU43" s="16">
        <v>3.77358490566038E-2</v>
      </c>
      <c r="AV43" s="16">
        <v>8.6956521739130405E-2</v>
      </c>
      <c r="AW43" s="16">
        <v>6.3829787234042507E-2</v>
      </c>
      <c r="AX43" s="16">
        <v>0</v>
      </c>
      <c r="AY43" s="16"/>
      <c r="AZ43" s="16">
        <v>6.8376068376068397E-2</v>
      </c>
      <c r="BA43" s="16">
        <v>2.5641025641025599E-2</v>
      </c>
      <c r="BB43" s="16">
        <v>9.5238095238095205E-2</v>
      </c>
      <c r="BC43" s="16">
        <v>8.54700854700855E-2</v>
      </c>
      <c r="BD43" s="16">
        <v>7.4285714285714302E-2</v>
      </c>
      <c r="BE43" s="16">
        <v>0</v>
      </c>
      <c r="BF43" s="16"/>
      <c r="BG43" s="16">
        <v>9.7560975609756101E-2</v>
      </c>
      <c r="BH43" s="16">
        <v>4.7058823529411799E-2</v>
      </c>
      <c r="BI43" s="16">
        <v>8.3333333333333301E-2</v>
      </c>
      <c r="BJ43" s="16">
        <v>7.5757575757575801E-2</v>
      </c>
      <c r="BK43" s="16">
        <v>7.5949367088607597E-2</v>
      </c>
      <c r="BL43" s="16">
        <v>5.5555555555555601E-2</v>
      </c>
      <c r="BM43" s="16"/>
      <c r="BN43" s="16">
        <v>6.1371841155234703E-2</v>
      </c>
      <c r="BO43" s="16">
        <v>8.5427135678391997E-2</v>
      </c>
      <c r="BP43" s="16"/>
      <c r="BQ43" s="16">
        <v>7.3170731707317097E-2</v>
      </c>
      <c r="BR43" s="16">
        <v>7.2784810126582306E-2</v>
      </c>
      <c r="BS43" s="16"/>
      <c r="BT43" s="16">
        <v>6.2670299727520404E-2</v>
      </c>
      <c r="BU43" s="16">
        <v>9.8039215686274495E-2</v>
      </c>
    </row>
    <row r="44" spans="2:73" x14ac:dyDescent="0.35">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row>
    <row r="45" spans="2:73" x14ac:dyDescent="0.35">
      <c r="B45" s="6" t="s">
        <v>125</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row>
    <row r="46" spans="2:73" x14ac:dyDescent="0.35">
      <c r="B46" s="23" t="s">
        <v>95</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row>
    <row r="47" spans="2:73" x14ac:dyDescent="0.35">
      <c r="B47" t="s">
        <v>118</v>
      </c>
      <c r="C47" s="16">
        <v>1.6632016632016602E-2</v>
      </c>
      <c r="D47" s="16">
        <v>3.03030303030303E-2</v>
      </c>
      <c r="E47" s="16">
        <v>7.0671378091872799E-3</v>
      </c>
      <c r="F47" s="16"/>
      <c r="G47" s="16">
        <v>2.7027027027027001E-2</v>
      </c>
      <c r="H47" s="16">
        <v>1.35135135135135E-2</v>
      </c>
      <c r="I47" s="16"/>
      <c r="J47" s="16">
        <v>4.8780487804878099E-2</v>
      </c>
      <c r="K47" s="16">
        <v>3.3898305084745797E-2</v>
      </c>
      <c r="L47" s="16">
        <v>0</v>
      </c>
      <c r="M47" s="16">
        <v>0</v>
      </c>
      <c r="N47" s="16">
        <v>0</v>
      </c>
      <c r="O47" s="16">
        <v>0</v>
      </c>
      <c r="P47" s="16">
        <v>0</v>
      </c>
      <c r="Q47" s="16">
        <v>5.1282051282051301E-2</v>
      </c>
      <c r="R47" s="16">
        <v>0</v>
      </c>
      <c r="S47" s="16">
        <v>0</v>
      </c>
      <c r="T47" s="16">
        <v>0</v>
      </c>
      <c r="U47" s="16">
        <v>0</v>
      </c>
      <c r="V47" s="16">
        <v>0</v>
      </c>
      <c r="W47" s="16">
        <v>5.8823529411764698E-2</v>
      </c>
      <c r="X47" s="16">
        <v>0</v>
      </c>
      <c r="Y47" s="16">
        <v>6.25E-2</v>
      </c>
      <c r="Z47" s="16"/>
      <c r="AA47" s="16">
        <v>1.43540669856459E-2</v>
      </c>
      <c r="AB47" s="16">
        <v>2.06896551724138E-2</v>
      </c>
      <c r="AC47" s="16">
        <v>1.7857142857142901E-2</v>
      </c>
      <c r="AD47" s="16">
        <v>2.8571428571428598E-2</v>
      </c>
      <c r="AE47" s="16"/>
      <c r="AF47" s="16">
        <v>1.6620498614958401E-2</v>
      </c>
      <c r="AG47" s="16">
        <v>0</v>
      </c>
      <c r="AH47" s="16">
        <v>2.3809523809523801E-2</v>
      </c>
      <c r="AI47" s="16">
        <v>0</v>
      </c>
      <c r="AJ47" s="16"/>
      <c r="AK47" s="16">
        <v>2.4590163934426201E-2</v>
      </c>
      <c r="AL47" s="16">
        <v>1.5151515151515201E-2</v>
      </c>
      <c r="AM47" s="16">
        <v>2.3809523809523801E-2</v>
      </c>
      <c r="AN47" s="16">
        <v>3.2258064516128997E-2</v>
      </c>
      <c r="AO47" s="16">
        <v>0</v>
      </c>
      <c r="AP47" s="16">
        <v>0</v>
      </c>
      <c r="AQ47" s="16"/>
      <c r="AR47" s="16">
        <v>1.8264840182648401E-2</v>
      </c>
      <c r="AS47" s="16">
        <v>4.8780487804878099E-2</v>
      </c>
      <c r="AT47" s="16">
        <v>4.8780487804878099E-2</v>
      </c>
      <c r="AU47" s="16">
        <v>1.88679245283019E-2</v>
      </c>
      <c r="AV47" s="16">
        <v>0</v>
      </c>
      <c r="AW47" s="16">
        <v>0</v>
      </c>
      <c r="AX47" s="16">
        <v>0</v>
      </c>
      <c r="AY47" s="16"/>
      <c r="AZ47" s="16">
        <v>8.5470085470085496E-3</v>
      </c>
      <c r="BA47" s="16">
        <v>0</v>
      </c>
      <c r="BB47" s="16">
        <v>0</v>
      </c>
      <c r="BC47" s="16">
        <v>2.5641025641025599E-2</v>
      </c>
      <c r="BD47" s="16">
        <v>2.2857142857142899E-2</v>
      </c>
      <c r="BE47" s="16">
        <v>0</v>
      </c>
      <c r="BF47" s="16"/>
      <c r="BG47" s="16">
        <v>1.21951219512195E-2</v>
      </c>
      <c r="BH47" s="16">
        <v>2.3529411764705899E-2</v>
      </c>
      <c r="BI47" s="16">
        <v>0</v>
      </c>
      <c r="BJ47" s="16">
        <v>3.03030303030303E-2</v>
      </c>
      <c r="BK47" s="16">
        <v>1.26582278481013E-2</v>
      </c>
      <c r="BL47" s="16">
        <v>0</v>
      </c>
      <c r="BM47" s="16"/>
      <c r="BN47" s="16">
        <v>1.0830324909747301E-2</v>
      </c>
      <c r="BO47" s="16">
        <v>2.5125628140703501E-2</v>
      </c>
      <c r="BP47" s="16"/>
      <c r="BQ47" s="16">
        <v>0</v>
      </c>
      <c r="BR47" s="16">
        <v>2.53164556962025E-2</v>
      </c>
      <c r="BS47" s="16"/>
      <c r="BT47" s="16">
        <v>1.63487738419619E-2</v>
      </c>
      <c r="BU47" s="16">
        <v>1.9607843137254902E-2</v>
      </c>
    </row>
    <row r="48" spans="2:73" x14ac:dyDescent="0.35">
      <c r="B48" t="s">
        <v>119</v>
      </c>
      <c r="C48" s="16">
        <v>0.11018711018711</v>
      </c>
      <c r="D48" s="16">
        <v>0.16666666666666699</v>
      </c>
      <c r="E48" s="16">
        <v>7.0671378091872794E-2</v>
      </c>
      <c r="F48" s="16"/>
      <c r="G48" s="16">
        <v>9.90990990990991E-2</v>
      </c>
      <c r="H48" s="16">
        <v>0.11351351351351401</v>
      </c>
      <c r="I48" s="16"/>
      <c r="J48" s="16">
        <v>9.7560975609756101E-2</v>
      </c>
      <c r="K48" s="16">
        <v>0.20338983050847501</v>
      </c>
      <c r="L48" s="16">
        <v>0</v>
      </c>
      <c r="M48" s="16">
        <v>0.13636363636363599</v>
      </c>
      <c r="N48" s="16">
        <v>0.125</v>
      </c>
      <c r="O48" s="16">
        <v>0</v>
      </c>
      <c r="P48" s="16">
        <v>0.1</v>
      </c>
      <c r="Q48" s="16">
        <v>0.20512820512820501</v>
      </c>
      <c r="R48" s="16">
        <v>0.14285714285714299</v>
      </c>
      <c r="S48" s="16">
        <v>9.5744680851063801E-2</v>
      </c>
      <c r="T48" s="16">
        <v>6.6666666666666693E-2</v>
      </c>
      <c r="U48" s="16">
        <v>7.1428571428571397E-2</v>
      </c>
      <c r="V48" s="16">
        <v>5.8823529411764698E-2</v>
      </c>
      <c r="W48" s="16">
        <v>0.11764705882352899</v>
      </c>
      <c r="X48" s="16">
        <v>0.11111111111111099</v>
      </c>
      <c r="Y48" s="16">
        <v>0.125</v>
      </c>
      <c r="Z48" s="16"/>
      <c r="AA48" s="16">
        <v>7.6555023923445001E-2</v>
      </c>
      <c r="AB48" s="16">
        <v>0.11034482758620701</v>
      </c>
      <c r="AC48" s="16">
        <v>7.1428571428571397E-2</v>
      </c>
      <c r="AD48" s="16">
        <v>0.371428571428571</v>
      </c>
      <c r="AE48" s="16"/>
      <c r="AF48" s="16">
        <v>0.10803324099723</v>
      </c>
      <c r="AG48" s="16">
        <v>0.1</v>
      </c>
      <c r="AH48" s="16">
        <v>0.16666666666666699</v>
      </c>
      <c r="AI48" s="16">
        <v>0.5</v>
      </c>
      <c r="AJ48" s="16"/>
      <c r="AK48" s="16">
        <v>0.12295081967213101</v>
      </c>
      <c r="AL48" s="16">
        <v>0.18181818181818199</v>
      </c>
      <c r="AM48" s="16">
        <v>2.3809523809523801E-2</v>
      </c>
      <c r="AN48" s="16">
        <v>0.12903225806451599</v>
      </c>
      <c r="AO48" s="16">
        <v>0.22222222222222199</v>
      </c>
      <c r="AP48" s="16">
        <v>8.8235294117647106E-2</v>
      </c>
      <c r="AQ48" s="16"/>
      <c r="AR48" s="16">
        <v>0.141552511415525</v>
      </c>
      <c r="AS48" s="16">
        <v>0.219512195121951</v>
      </c>
      <c r="AT48" s="16">
        <v>0.219512195121951</v>
      </c>
      <c r="AU48" s="16">
        <v>5.6603773584905703E-2</v>
      </c>
      <c r="AV48" s="16">
        <v>4.3478260869565202E-2</v>
      </c>
      <c r="AW48" s="16">
        <v>2.1276595744680899E-2</v>
      </c>
      <c r="AX48" s="16">
        <v>0.2</v>
      </c>
      <c r="AY48" s="16"/>
      <c r="AZ48" s="16">
        <v>0.19658119658119699</v>
      </c>
      <c r="BA48" s="16">
        <v>7.69230769230769E-2</v>
      </c>
      <c r="BB48" s="16">
        <v>0</v>
      </c>
      <c r="BC48" s="16">
        <v>0.13675213675213699</v>
      </c>
      <c r="BD48" s="16">
        <v>5.7142857142857099E-2</v>
      </c>
      <c r="BE48" s="16">
        <v>0</v>
      </c>
      <c r="BF48" s="16"/>
      <c r="BG48" s="16">
        <v>9.7560975609756101E-2</v>
      </c>
      <c r="BH48" s="16">
        <v>8.2352941176470601E-2</v>
      </c>
      <c r="BI48" s="16">
        <v>8.3333333333333301E-2</v>
      </c>
      <c r="BJ48" s="16">
        <v>0.14393939393939401</v>
      </c>
      <c r="BK48" s="16">
        <v>0.139240506329114</v>
      </c>
      <c r="BL48" s="16">
        <v>7.4074074074074098E-2</v>
      </c>
      <c r="BM48" s="16"/>
      <c r="BN48" s="16">
        <v>0.11913357400721999</v>
      </c>
      <c r="BO48" s="16">
        <v>9.5477386934673406E-2</v>
      </c>
      <c r="BP48" s="16"/>
      <c r="BQ48" s="16">
        <v>0.103658536585366</v>
      </c>
      <c r="BR48" s="16">
        <v>0.113924050632911</v>
      </c>
      <c r="BS48" s="16"/>
      <c r="BT48" s="16">
        <v>0.100817438692098</v>
      </c>
      <c r="BU48" s="16">
        <v>0.15686274509803899</v>
      </c>
    </row>
    <row r="49" spans="2:73" x14ac:dyDescent="0.35">
      <c r="B49" t="s">
        <v>120</v>
      </c>
      <c r="C49" s="16">
        <v>0.27650727650727702</v>
      </c>
      <c r="D49" s="16">
        <v>0.23232323232323199</v>
      </c>
      <c r="E49" s="16">
        <v>0.307420494699647</v>
      </c>
      <c r="F49" s="16"/>
      <c r="G49" s="16">
        <v>0.25225225225225201</v>
      </c>
      <c r="H49" s="16">
        <v>0.28378378378378399</v>
      </c>
      <c r="I49" s="16"/>
      <c r="J49" s="16">
        <v>0.24390243902438999</v>
      </c>
      <c r="K49" s="16">
        <v>0.27118644067796599</v>
      </c>
      <c r="L49" s="16">
        <v>0.55172413793103403</v>
      </c>
      <c r="M49" s="16">
        <v>0.13636363636363599</v>
      </c>
      <c r="N49" s="16">
        <v>0.125</v>
      </c>
      <c r="O49" s="16">
        <v>0.5</v>
      </c>
      <c r="P49" s="16">
        <v>0.266666666666667</v>
      </c>
      <c r="Q49" s="16">
        <v>0.230769230769231</v>
      </c>
      <c r="R49" s="16">
        <v>0.214285714285714</v>
      </c>
      <c r="S49" s="16">
        <v>0.25531914893617003</v>
      </c>
      <c r="T49" s="16">
        <v>0.4</v>
      </c>
      <c r="U49" s="16">
        <v>0.28571428571428598</v>
      </c>
      <c r="V49" s="16">
        <v>0.14705882352941199</v>
      </c>
      <c r="W49" s="16">
        <v>0.29411764705882398</v>
      </c>
      <c r="X49" s="16">
        <v>0.27777777777777801</v>
      </c>
      <c r="Y49" s="16">
        <v>0.25</v>
      </c>
      <c r="Z49" s="16"/>
      <c r="AA49" s="16">
        <v>0.248803827751196</v>
      </c>
      <c r="AB49" s="16">
        <v>0.30344827586206902</v>
      </c>
      <c r="AC49" s="16">
        <v>0.30357142857142899</v>
      </c>
      <c r="AD49" s="16">
        <v>0.114285714285714</v>
      </c>
      <c r="AE49" s="16"/>
      <c r="AF49" s="16">
        <v>0.26869806094182802</v>
      </c>
      <c r="AG49" s="16">
        <v>0.2</v>
      </c>
      <c r="AH49" s="16">
        <v>0.35714285714285698</v>
      </c>
      <c r="AI49" s="16">
        <v>0</v>
      </c>
      <c r="AJ49" s="16"/>
      <c r="AK49" s="16">
        <v>0.32786885245901598</v>
      </c>
      <c r="AL49" s="16">
        <v>0.22727272727272699</v>
      </c>
      <c r="AM49" s="16">
        <v>0.238095238095238</v>
      </c>
      <c r="AN49" s="16">
        <v>0.35483870967741898</v>
      </c>
      <c r="AO49" s="16">
        <v>0.22222222222222199</v>
      </c>
      <c r="AP49" s="16">
        <v>0.14705882352941199</v>
      </c>
      <c r="AQ49" s="16"/>
      <c r="AR49" s="16">
        <v>0.22831050228310501</v>
      </c>
      <c r="AS49" s="16">
        <v>0.292682926829268</v>
      </c>
      <c r="AT49" s="16">
        <v>0.292682926829268</v>
      </c>
      <c r="AU49" s="16">
        <v>0.245283018867925</v>
      </c>
      <c r="AV49" s="16">
        <v>0.434782608695652</v>
      </c>
      <c r="AW49" s="16">
        <v>0.25531914893617003</v>
      </c>
      <c r="AX49" s="16">
        <v>0.6</v>
      </c>
      <c r="AY49" s="16"/>
      <c r="AZ49" s="16">
        <v>0.33333333333333298</v>
      </c>
      <c r="BA49" s="16">
        <v>0.128205128205128</v>
      </c>
      <c r="BB49" s="16">
        <v>0.19047619047618999</v>
      </c>
      <c r="BC49" s="16">
        <v>0.32478632478632502</v>
      </c>
      <c r="BD49" s="16">
        <v>0.251428571428571</v>
      </c>
      <c r="BE49" s="16">
        <v>0.375</v>
      </c>
      <c r="BF49" s="16"/>
      <c r="BG49" s="16">
        <v>0.37804878048780499</v>
      </c>
      <c r="BH49" s="16">
        <v>0.32941176470588202</v>
      </c>
      <c r="BI49" s="16">
        <v>0.29166666666666702</v>
      </c>
      <c r="BJ49" s="16">
        <v>0.21212121212121199</v>
      </c>
      <c r="BK49" s="16">
        <v>0.189873417721519</v>
      </c>
      <c r="BL49" s="16">
        <v>0.31481481481481499</v>
      </c>
      <c r="BM49" s="16"/>
      <c r="BN49" s="16">
        <v>0.29963898916967502</v>
      </c>
      <c r="BO49" s="16">
        <v>0.25125628140703499</v>
      </c>
      <c r="BP49" s="16"/>
      <c r="BQ49" s="16">
        <v>0.31707317073170699</v>
      </c>
      <c r="BR49" s="16">
        <v>0.256329113924051</v>
      </c>
      <c r="BS49" s="16"/>
      <c r="BT49" s="16">
        <v>0.26158038147139001</v>
      </c>
      <c r="BU49" s="16">
        <v>0.30392156862745101</v>
      </c>
    </row>
    <row r="50" spans="2:73" x14ac:dyDescent="0.35">
      <c r="B50" t="s">
        <v>121</v>
      </c>
      <c r="C50" s="16">
        <v>0.32224532224532199</v>
      </c>
      <c r="D50" s="16">
        <v>0.32828282828282801</v>
      </c>
      <c r="E50" s="16">
        <v>0.31802120141342799</v>
      </c>
      <c r="F50" s="16"/>
      <c r="G50" s="16">
        <v>0.34234234234234201</v>
      </c>
      <c r="H50" s="16">
        <v>0.31621621621621598</v>
      </c>
      <c r="I50" s="16"/>
      <c r="J50" s="16">
        <v>0.34146341463414598</v>
      </c>
      <c r="K50" s="16">
        <v>0.25423728813559299</v>
      </c>
      <c r="L50" s="16">
        <v>0.20689655172413801</v>
      </c>
      <c r="M50" s="16">
        <v>0.40909090909090901</v>
      </c>
      <c r="N50" s="16">
        <v>0.25</v>
      </c>
      <c r="O50" s="16">
        <v>0.125</v>
      </c>
      <c r="P50" s="16">
        <v>0.3</v>
      </c>
      <c r="Q50" s="16">
        <v>0.35897435897435898</v>
      </c>
      <c r="R50" s="16">
        <v>0.28571428571428598</v>
      </c>
      <c r="S50" s="16">
        <v>0.39361702127659598</v>
      </c>
      <c r="T50" s="16">
        <v>0.4</v>
      </c>
      <c r="U50" s="16">
        <v>0.5</v>
      </c>
      <c r="V50" s="16">
        <v>0.26470588235294101</v>
      </c>
      <c r="W50" s="16">
        <v>0.11764705882352899</v>
      </c>
      <c r="X50" s="16">
        <v>0.44444444444444398</v>
      </c>
      <c r="Y50" s="16">
        <v>0.3125</v>
      </c>
      <c r="Z50" s="16"/>
      <c r="AA50" s="16">
        <v>0.301435406698565</v>
      </c>
      <c r="AB50" s="16">
        <v>0.33793103448275902</v>
      </c>
      <c r="AC50" s="16">
        <v>0.375</v>
      </c>
      <c r="AD50" s="16">
        <v>0.314285714285714</v>
      </c>
      <c r="AE50" s="16"/>
      <c r="AF50" s="16">
        <v>0.33518005540166201</v>
      </c>
      <c r="AG50" s="16">
        <v>0.36666666666666697</v>
      </c>
      <c r="AH50" s="16">
        <v>0.19047619047618999</v>
      </c>
      <c r="AI50" s="16">
        <v>0</v>
      </c>
      <c r="AJ50" s="16"/>
      <c r="AK50" s="16">
        <v>0.37704918032786899</v>
      </c>
      <c r="AL50" s="16">
        <v>0.37878787878787901</v>
      </c>
      <c r="AM50" s="16">
        <v>0.16666666666666699</v>
      </c>
      <c r="AN50" s="16">
        <v>0.19354838709677399</v>
      </c>
      <c r="AO50" s="16">
        <v>0.33333333333333298</v>
      </c>
      <c r="AP50" s="16">
        <v>0.441176470588235</v>
      </c>
      <c r="AQ50" s="16"/>
      <c r="AR50" s="16">
        <v>0.33333333333333298</v>
      </c>
      <c r="AS50" s="16">
        <v>0.19512195121951201</v>
      </c>
      <c r="AT50" s="16">
        <v>0.19512195121951201</v>
      </c>
      <c r="AU50" s="16">
        <v>0.320754716981132</v>
      </c>
      <c r="AV50" s="16">
        <v>0.217391304347826</v>
      </c>
      <c r="AW50" s="16">
        <v>0.44680851063829802</v>
      </c>
      <c r="AX50" s="16">
        <v>0.2</v>
      </c>
      <c r="AY50" s="16"/>
      <c r="AZ50" s="16">
        <v>0.29914529914529903</v>
      </c>
      <c r="BA50" s="16">
        <v>0.46153846153846201</v>
      </c>
      <c r="BB50" s="16">
        <v>0.238095238095238</v>
      </c>
      <c r="BC50" s="16">
        <v>0.28205128205128199</v>
      </c>
      <c r="BD50" s="16">
        <v>0.34285714285714303</v>
      </c>
      <c r="BE50" s="16">
        <v>0.375</v>
      </c>
      <c r="BF50" s="16"/>
      <c r="BG50" s="16">
        <v>0.18292682926829301</v>
      </c>
      <c r="BH50" s="16">
        <v>0.247058823529412</v>
      </c>
      <c r="BI50" s="16">
        <v>0.45833333333333298</v>
      </c>
      <c r="BJ50" s="16">
        <v>0.31818181818181801</v>
      </c>
      <c r="BK50" s="16">
        <v>0.430379746835443</v>
      </c>
      <c r="BL50" s="16">
        <v>0.37037037037037002</v>
      </c>
      <c r="BM50" s="16"/>
      <c r="BN50" s="16">
        <v>0.29963898916967502</v>
      </c>
      <c r="BO50" s="16">
        <v>0.35175879396984899</v>
      </c>
      <c r="BP50" s="16"/>
      <c r="BQ50" s="16">
        <v>0.29878048780487798</v>
      </c>
      <c r="BR50" s="16">
        <v>0.332278481012658</v>
      </c>
      <c r="BS50" s="16"/>
      <c r="BT50" s="16">
        <v>0.34332425068119898</v>
      </c>
      <c r="BU50" s="16">
        <v>0.27450980392156898</v>
      </c>
    </row>
    <row r="51" spans="2:73" x14ac:dyDescent="0.35">
      <c r="B51" t="s">
        <v>122</v>
      </c>
      <c r="C51" s="16">
        <v>0.25571725571725601</v>
      </c>
      <c r="D51" s="16">
        <v>0.22727272727272699</v>
      </c>
      <c r="E51" s="16">
        <v>0.27561837455830401</v>
      </c>
      <c r="F51" s="16"/>
      <c r="G51" s="16">
        <v>0.27927927927927898</v>
      </c>
      <c r="H51" s="16">
        <v>0.248648648648649</v>
      </c>
      <c r="I51" s="16"/>
      <c r="J51" s="16">
        <v>0.24390243902438999</v>
      </c>
      <c r="K51" s="16">
        <v>0.22033898305084701</v>
      </c>
      <c r="L51" s="16">
        <v>0.20689655172413801</v>
      </c>
      <c r="M51" s="16">
        <v>0.31818181818181801</v>
      </c>
      <c r="N51" s="16">
        <v>0.375</v>
      </c>
      <c r="O51" s="16">
        <v>0.375</v>
      </c>
      <c r="P51" s="16">
        <v>0.33333333333333298</v>
      </c>
      <c r="Q51" s="16">
        <v>0.128205128205128</v>
      </c>
      <c r="R51" s="16">
        <v>0.35714285714285698</v>
      </c>
      <c r="S51" s="16">
        <v>0.24468085106383</v>
      </c>
      <c r="T51" s="16">
        <v>0.133333333333333</v>
      </c>
      <c r="U51" s="16">
        <v>0.14285714285714299</v>
      </c>
      <c r="V51" s="16">
        <v>0.441176470588235</v>
      </c>
      <c r="W51" s="16">
        <v>0.41176470588235298</v>
      </c>
      <c r="X51" s="16">
        <v>0.16666666666666699</v>
      </c>
      <c r="Y51" s="16">
        <v>0.25</v>
      </c>
      <c r="Z51" s="16"/>
      <c r="AA51" s="16">
        <v>0.33971291866028702</v>
      </c>
      <c r="AB51" s="16">
        <v>0.21379310344827601</v>
      </c>
      <c r="AC51" s="16">
        <v>0.23214285714285701</v>
      </c>
      <c r="AD51" s="16">
        <v>0.14285714285714299</v>
      </c>
      <c r="AE51" s="16"/>
      <c r="AF51" s="16">
        <v>0.26592797783933497</v>
      </c>
      <c r="AG51" s="16">
        <v>0.33333333333333298</v>
      </c>
      <c r="AH51" s="16">
        <v>0.238095238095238</v>
      </c>
      <c r="AI51" s="16">
        <v>0.5</v>
      </c>
      <c r="AJ51" s="16"/>
      <c r="AK51" s="16">
        <v>0.14754098360655701</v>
      </c>
      <c r="AL51" s="16">
        <v>0.19696969696969699</v>
      </c>
      <c r="AM51" s="16">
        <v>0.547619047619048</v>
      </c>
      <c r="AN51" s="16">
        <v>0.29032258064516098</v>
      </c>
      <c r="AO51" s="16">
        <v>0.22222222222222199</v>
      </c>
      <c r="AP51" s="16">
        <v>0.29411764705882398</v>
      </c>
      <c r="AQ51" s="16"/>
      <c r="AR51" s="16">
        <v>0.26027397260273999</v>
      </c>
      <c r="AS51" s="16">
        <v>0.24390243902438999</v>
      </c>
      <c r="AT51" s="16">
        <v>0.24390243902438999</v>
      </c>
      <c r="AU51" s="16">
        <v>0.320754716981132</v>
      </c>
      <c r="AV51" s="16">
        <v>0.26086956521739102</v>
      </c>
      <c r="AW51" s="16">
        <v>0.27659574468085102</v>
      </c>
      <c r="AX51" s="16">
        <v>0</v>
      </c>
      <c r="AY51" s="16"/>
      <c r="AZ51" s="16">
        <v>0.15384615384615399</v>
      </c>
      <c r="BA51" s="16">
        <v>0.30769230769230799</v>
      </c>
      <c r="BB51" s="16">
        <v>0.476190476190476</v>
      </c>
      <c r="BC51" s="16">
        <v>0.22222222222222199</v>
      </c>
      <c r="BD51" s="16">
        <v>0.308571428571429</v>
      </c>
      <c r="BE51" s="16">
        <v>0.25</v>
      </c>
      <c r="BF51" s="16"/>
      <c r="BG51" s="16">
        <v>0.292682926829268</v>
      </c>
      <c r="BH51" s="16">
        <v>0.317647058823529</v>
      </c>
      <c r="BI51" s="16">
        <v>0.125</v>
      </c>
      <c r="BJ51" s="16">
        <v>0.28030303030303</v>
      </c>
      <c r="BK51" s="16">
        <v>0.215189873417722</v>
      </c>
      <c r="BL51" s="16">
        <v>0.22222222222222199</v>
      </c>
      <c r="BM51" s="16"/>
      <c r="BN51" s="16">
        <v>0.24187725631769</v>
      </c>
      <c r="BO51" s="16">
        <v>0.276381909547739</v>
      </c>
      <c r="BP51" s="16"/>
      <c r="BQ51" s="16">
        <v>0.23170731707317099</v>
      </c>
      <c r="BR51" s="16">
        <v>0.268987341772152</v>
      </c>
      <c r="BS51" s="16"/>
      <c r="BT51" s="16">
        <v>0.26702997275204399</v>
      </c>
      <c r="BU51" s="16">
        <v>0.21568627450980399</v>
      </c>
    </row>
    <row r="52" spans="2:73" x14ac:dyDescent="0.35">
      <c r="B52" t="s">
        <v>93</v>
      </c>
      <c r="C52" s="16">
        <v>1.8711018711018702E-2</v>
      </c>
      <c r="D52" s="16">
        <v>1.5151515151515201E-2</v>
      </c>
      <c r="E52" s="16">
        <v>2.1201413427561801E-2</v>
      </c>
      <c r="F52" s="16"/>
      <c r="G52" s="16">
        <v>0</v>
      </c>
      <c r="H52" s="16">
        <v>2.4324324324324301E-2</v>
      </c>
      <c r="I52" s="16"/>
      <c r="J52" s="16">
        <v>2.4390243902439001E-2</v>
      </c>
      <c r="K52" s="16">
        <v>1.6949152542372899E-2</v>
      </c>
      <c r="L52" s="16">
        <v>3.4482758620689703E-2</v>
      </c>
      <c r="M52" s="16">
        <v>0</v>
      </c>
      <c r="N52" s="16">
        <v>0.125</v>
      </c>
      <c r="O52" s="16">
        <v>0</v>
      </c>
      <c r="P52" s="16">
        <v>0</v>
      </c>
      <c r="Q52" s="16">
        <v>2.5641025641025599E-2</v>
      </c>
      <c r="R52" s="16">
        <v>0</v>
      </c>
      <c r="S52" s="16">
        <v>1.0638297872340399E-2</v>
      </c>
      <c r="T52" s="16">
        <v>0</v>
      </c>
      <c r="U52" s="16">
        <v>0</v>
      </c>
      <c r="V52" s="16">
        <v>8.8235294117647106E-2</v>
      </c>
      <c r="W52" s="16">
        <v>0</v>
      </c>
      <c r="X52" s="16">
        <v>0</v>
      </c>
      <c r="Y52" s="16">
        <v>0</v>
      </c>
      <c r="Z52" s="16"/>
      <c r="AA52" s="16">
        <v>1.9138755980861202E-2</v>
      </c>
      <c r="AB52" s="16">
        <v>1.37931034482759E-2</v>
      </c>
      <c r="AC52" s="16">
        <v>0</v>
      </c>
      <c r="AD52" s="16">
        <v>2.8571428571428598E-2</v>
      </c>
      <c r="AE52" s="16"/>
      <c r="AF52" s="16">
        <v>5.5401662049861496E-3</v>
      </c>
      <c r="AG52" s="16">
        <v>0</v>
      </c>
      <c r="AH52" s="16">
        <v>2.3809523809523801E-2</v>
      </c>
      <c r="AI52" s="16">
        <v>0</v>
      </c>
      <c r="AJ52" s="16"/>
      <c r="AK52" s="16">
        <v>0</v>
      </c>
      <c r="AL52" s="16">
        <v>0</v>
      </c>
      <c r="AM52" s="16">
        <v>0</v>
      </c>
      <c r="AN52" s="16">
        <v>0</v>
      </c>
      <c r="AO52" s="16">
        <v>0</v>
      </c>
      <c r="AP52" s="16">
        <v>2.9411764705882401E-2</v>
      </c>
      <c r="AQ52" s="16"/>
      <c r="AR52" s="16">
        <v>1.8264840182648401E-2</v>
      </c>
      <c r="AS52" s="16">
        <v>0</v>
      </c>
      <c r="AT52" s="16">
        <v>0</v>
      </c>
      <c r="AU52" s="16">
        <v>3.77358490566038E-2</v>
      </c>
      <c r="AV52" s="16">
        <v>4.3478260869565202E-2</v>
      </c>
      <c r="AW52" s="16">
        <v>0</v>
      </c>
      <c r="AX52" s="16">
        <v>0</v>
      </c>
      <c r="AY52" s="16"/>
      <c r="AZ52" s="16">
        <v>8.5470085470085496E-3</v>
      </c>
      <c r="BA52" s="16">
        <v>2.5641025641025599E-2</v>
      </c>
      <c r="BB52" s="16">
        <v>9.5238095238095205E-2</v>
      </c>
      <c r="BC52" s="16">
        <v>8.5470085470085496E-3</v>
      </c>
      <c r="BD52" s="16">
        <v>1.7142857142857099E-2</v>
      </c>
      <c r="BE52" s="16">
        <v>0</v>
      </c>
      <c r="BF52" s="16"/>
      <c r="BG52" s="16">
        <v>3.65853658536585E-2</v>
      </c>
      <c r="BH52" s="16">
        <v>0</v>
      </c>
      <c r="BI52" s="16">
        <v>4.1666666666666699E-2</v>
      </c>
      <c r="BJ52" s="16">
        <v>1.5151515151515201E-2</v>
      </c>
      <c r="BK52" s="16">
        <v>1.26582278481013E-2</v>
      </c>
      <c r="BL52" s="16">
        <v>1.85185185185185E-2</v>
      </c>
      <c r="BM52" s="16"/>
      <c r="BN52" s="16">
        <v>2.8880866425992802E-2</v>
      </c>
      <c r="BO52" s="16">
        <v>0</v>
      </c>
      <c r="BP52" s="16"/>
      <c r="BQ52" s="16">
        <v>4.8780487804878099E-2</v>
      </c>
      <c r="BR52" s="16">
        <v>3.1645569620253199E-3</v>
      </c>
      <c r="BS52" s="16"/>
      <c r="BT52" s="16">
        <v>1.08991825613079E-2</v>
      </c>
      <c r="BU52" s="16">
        <v>2.9411764705882401E-2</v>
      </c>
    </row>
    <row r="53" spans="2:73" x14ac:dyDescent="0.35">
      <c r="B53" t="s">
        <v>123</v>
      </c>
      <c r="C53" s="16">
        <v>0.12681912681912699</v>
      </c>
      <c r="D53" s="16">
        <v>0.19696969696969699</v>
      </c>
      <c r="E53" s="16">
        <v>7.7738515901060096E-2</v>
      </c>
      <c r="F53" s="16"/>
      <c r="G53" s="16">
        <v>0.126126126126126</v>
      </c>
      <c r="H53" s="16">
        <v>0.12702702702702701</v>
      </c>
      <c r="I53" s="16"/>
      <c r="J53" s="16">
        <v>0.146341463414634</v>
      </c>
      <c r="K53" s="16">
        <v>0.23728813559322001</v>
      </c>
      <c r="L53" s="16">
        <v>0</v>
      </c>
      <c r="M53" s="16">
        <v>0.13636363636363599</v>
      </c>
      <c r="N53" s="16">
        <v>0.125</v>
      </c>
      <c r="O53" s="16">
        <v>0</v>
      </c>
      <c r="P53" s="16">
        <v>0.1</v>
      </c>
      <c r="Q53" s="16">
        <v>0.256410256410256</v>
      </c>
      <c r="R53" s="16">
        <v>0.14285714285714299</v>
      </c>
      <c r="S53" s="16">
        <v>9.5744680851063801E-2</v>
      </c>
      <c r="T53" s="16">
        <v>6.6666666666666693E-2</v>
      </c>
      <c r="U53" s="16">
        <v>7.1428571428571397E-2</v>
      </c>
      <c r="V53" s="16">
        <v>5.8823529411764698E-2</v>
      </c>
      <c r="W53" s="16">
        <v>0.17647058823529399</v>
      </c>
      <c r="X53" s="16">
        <v>0.11111111111111099</v>
      </c>
      <c r="Y53" s="16">
        <v>0.1875</v>
      </c>
      <c r="Z53" s="16"/>
      <c r="AA53" s="16">
        <v>9.0909090909090898E-2</v>
      </c>
      <c r="AB53" s="16">
        <v>0.13103448275862101</v>
      </c>
      <c r="AC53" s="16">
        <v>8.9285714285714302E-2</v>
      </c>
      <c r="AD53" s="16">
        <v>0.4</v>
      </c>
      <c r="AE53" s="16"/>
      <c r="AF53" s="16">
        <v>0.12465373961218799</v>
      </c>
      <c r="AG53" s="16">
        <v>0.1</v>
      </c>
      <c r="AH53" s="16">
        <v>0.19047619047618999</v>
      </c>
      <c r="AI53" s="16">
        <v>0.5</v>
      </c>
      <c r="AJ53" s="16"/>
      <c r="AK53" s="16">
        <v>0.14754098360655701</v>
      </c>
      <c r="AL53" s="16">
        <v>0.19696969696969699</v>
      </c>
      <c r="AM53" s="16">
        <v>4.7619047619047603E-2</v>
      </c>
      <c r="AN53" s="16">
        <v>0.16129032258064499</v>
      </c>
      <c r="AO53" s="16">
        <v>0.22222222222222199</v>
      </c>
      <c r="AP53" s="16">
        <v>8.8235294117647106E-2</v>
      </c>
      <c r="AQ53" s="16"/>
      <c r="AR53" s="16">
        <v>0.15981735159817401</v>
      </c>
      <c r="AS53" s="16">
        <v>0.26829268292682901</v>
      </c>
      <c r="AT53" s="16">
        <v>0.26829268292682901</v>
      </c>
      <c r="AU53" s="16">
        <v>7.5471698113207503E-2</v>
      </c>
      <c r="AV53" s="16">
        <v>4.3478260869565202E-2</v>
      </c>
      <c r="AW53" s="16">
        <v>2.1276595744680899E-2</v>
      </c>
      <c r="AX53" s="16">
        <v>0.2</v>
      </c>
      <c r="AY53" s="16"/>
      <c r="AZ53" s="16">
        <v>0.20512820512820501</v>
      </c>
      <c r="BA53" s="16">
        <v>7.69230769230769E-2</v>
      </c>
      <c r="BB53" s="16">
        <v>0</v>
      </c>
      <c r="BC53" s="16">
        <v>0.16239316239316201</v>
      </c>
      <c r="BD53" s="16">
        <v>0.08</v>
      </c>
      <c r="BE53" s="16">
        <v>0</v>
      </c>
      <c r="BF53" s="16"/>
      <c r="BG53" s="16">
        <v>0.109756097560976</v>
      </c>
      <c r="BH53" s="16">
        <v>0.105882352941176</v>
      </c>
      <c r="BI53" s="16">
        <v>8.3333333333333301E-2</v>
      </c>
      <c r="BJ53" s="16">
        <v>0.174242424242424</v>
      </c>
      <c r="BK53" s="16">
        <v>0.151898734177215</v>
      </c>
      <c r="BL53" s="16">
        <v>7.4074074074074098E-2</v>
      </c>
      <c r="BM53" s="16"/>
      <c r="BN53" s="16">
        <v>0.129963898916967</v>
      </c>
      <c r="BO53" s="16">
        <v>0.120603015075377</v>
      </c>
      <c r="BP53" s="16"/>
      <c r="BQ53" s="16">
        <v>0.103658536585366</v>
      </c>
      <c r="BR53" s="16">
        <v>0.139240506329114</v>
      </c>
      <c r="BS53" s="16"/>
      <c r="BT53" s="16">
        <v>0.11716621253406</v>
      </c>
      <c r="BU53" s="16">
        <v>0.17647058823529399</v>
      </c>
    </row>
    <row r="54" spans="2:73" x14ac:dyDescent="0.35">
      <c r="B54" t="s">
        <v>124</v>
      </c>
      <c r="C54" s="16">
        <v>0.57796257796257799</v>
      </c>
      <c r="D54" s="16">
        <v>0.55555555555555602</v>
      </c>
      <c r="E54" s="16">
        <v>0.593639575971731</v>
      </c>
      <c r="F54" s="16"/>
      <c r="G54" s="16">
        <v>0.62162162162162204</v>
      </c>
      <c r="H54" s="16">
        <v>0.56486486486486498</v>
      </c>
      <c r="I54" s="16"/>
      <c r="J54" s="16">
        <v>0.58536585365853699</v>
      </c>
      <c r="K54" s="16">
        <v>0.47457627118644102</v>
      </c>
      <c r="L54" s="16">
        <v>0.41379310344827602</v>
      </c>
      <c r="M54" s="16">
        <v>0.72727272727272696</v>
      </c>
      <c r="N54" s="16">
        <v>0.625</v>
      </c>
      <c r="O54" s="16">
        <v>0.5</v>
      </c>
      <c r="P54" s="16">
        <v>0.63333333333333297</v>
      </c>
      <c r="Q54" s="16">
        <v>0.487179487179487</v>
      </c>
      <c r="R54" s="16">
        <v>0.64285714285714302</v>
      </c>
      <c r="S54" s="16">
        <v>0.63829787234042601</v>
      </c>
      <c r="T54" s="16">
        <v>0.53333333333333299</v>
      </c>
      <c r="U54" s="16">
        <v>0.64285714285714302</v>
      </c>
      <c r="V54" s="16">
        <v>0.70588235294117596</v>
      </c>
      <c r="W54" s="16">
        <v>0.52941176470588203</v>
      </c>
      <c r="X54" s="16">
        <v>0.61111111111111105</v>
      </c>
      <c r="Y54" s="16">
        <v>0.5625</v>
      </c>
      <c r="Z54" s="16"/>
      <c r="AA54" s="16">
        <v>0.64114832535885202</v>
      </c>
      <c r="AB54" s="16">
        <v>0.55172413793103403</v>
      </c>
      <c r="AC54" s="16">
        <v>0.60714285714285698</v>
      </c>
      <c r="AD54" s="16">
        <v>0.45714285714285702</v>
      </c>
      <c r="AE54" s="16"/>
      <c r="AF54" s="16">
        <v>0.60110803324099704</v>
      </c>
      <c r="AG54" s="16">
        <v>0.7</v>
      </c>
      <c r="AH54" s="16">
        <v>0.42857142857142899</v>
      </c>
      <c r="AI54" s="16">
        <v>0.5</v>
      </c>
      <c r="AJ54" s="16"/>
      <c r="AK54" s="16">
        <v>0.52459016393442603</v>
      </c>
      <c r="AL54" s="16">
        <v>0.57575757575757602</v>
      </c>
      <c r="AM54" s="16">
        <v>0.71428571428571397</v>
      </c>
      <c r="AN54" s="16">
        <v>0.483870967741935</v>
      </c>
      <c r="AO54" s="16">
        <v>0.55555555555555602</v>
      </c>
      <c r="AP54" s="16">
        <v>0.73529411764705899</v>
      </c>
      <c r="AQ54" s="16"/>
      <c r="AR54" s="16">
        <v>0.59360730593607303</v>
      </c>
      <c r="AS54" s="16">
        <v>0.439024390243902</v>
      </c>
      <c r="AT54" s="16">
        <v>0.439024390243902</v>
      </c>
      <c r="AU54" s="16">
        <v>0.64150943396226401</v>
      </c>
      <c r="AV54" s="16">
        <v>0.47826086956521702</v>
      </c>
      <c r="AW54" s="16">
        <v>0.72340425531914898</v>
      </c>
      <c r="AX54" s="16">
        <v>0.2</v>
      </c>
      <c r="AY54" s="16"/>
      <c r="AZ54" s="16">
        <v>0.45299145299145299</v>
      </c>
      <c r="BA54" s="16">
        <v>0.76923076923076905</v>
      </c>
      <c r="BB54" s="16">
        <v>0.71428571428571397</v>
      </c>
      <c r="BC54" s="16">
        <v>0.50427350427350404</v>
      </c>
      <c r="BD54" s="16">
        <v>0.65142857142857102</v>
      </c>
      <c r="BE54" s="16">
        <v>0.625</v>
      </c>
      <c r="BF54" s="16"/>
      <c r="BG54" s="16">
        <v>0.47560975609756101</v>
      </c>
      <c r="BH54" s="16">
        <v>0.56470588235294095</v>
      </c>
      <c r="BI54" s="16">
        <v>0.58333333333333304</v>
      </c>
      <c r="BJ54" s="16">
        <v>0.59848484848484795</v>
      </c>
      <c r="BK54" s="16">
        <v>0.645569620253165</v>
      </c>
      <c r="BL54" s="16">
        <v>0.592592592592593</v>
      </c>
      <c r="BM54" s="16"/>
      <c r="BN54" s="16">
        <v>0.54151624548736499</v>
      </c>
      <c r="BO54" s="16">
        <v>0.62814070351758799</v>
      </c>
      <c r="BP54" s="16"/>
      <c r="BQ54" s="16">
        <v>0.53048780487804903</v>
      </c>
      <c r="BR54" s="16">
        <v>0.60126582278481</v>
      </c>
      <c r="BS54" s="16"/>
      <c r="BT54" s="16">
        <v>0.61035422343324297</v>
      </c>
      <c r="BU54" s="16">
        <v>0.49019607843137297</v>
      </c>
    </row>
    <row r="55" spans="2:73" x14ac:dyDescent="0.35">
      <c r="B55" t="s">
        <v>105</v>
      </c>
      <c r="C55" s="16">
        <v>-0.451143451143451</v>
      </c>
      <c r="D55" s="16">
        <v>-0.35858585858585901</v>
      </c>
      <c r="E55" s="16">
        <v>-0.51590106007067105</v>
      </c>
      <c r="F55" s="16"/>
      <c r="G55" s="16">
        <v>-0.49549549549549499</v>
      </c>
      <c r="H55" s="16">
        <v>-0.43783783783783797</v>
      </c>
      <c r="I55" s="16"/>
      <c r="J55" s="16">
        <v>-0.439024390243902</v>
      </c>
      <c r="K55" s="16">
        <v>-0.23728813559322001</v>
      </c>
      <c r="L55" s="16">
        <v>-0.41379310344827602</v>
      </c>
      <c r="M55" s="16">
        <v>-0.59090909090909105</v>
      </c>
      <c r="N55" s="16">
        <v>-0.5</v>
      </c>
      <c r="O55" s="16">
        <v>-0.5</v>
      </c>
      <c r="P55" s="16">
        <v>-0.53333333333333299</v>
      </c>
      <c r="Q55" s="16">
        <v>-0.230769230769231</v>
      </c>
      <c r="R55" s="16">
        <v>-0.5</v>
      </c>
      <c r="S55" s="16">
        <v>-0.54255319148936199</v>
      </c>
      <c r="T55" s="16">
        <v>-0.46666666666666701</v>
      </c>
      <c r="U55" s="16">
        <v>-0.57142857142857095</v>
      </c>
      <c r="V55" s="16">
        <v>-0.64705882352941202</v>
      </c>
      <c r="W55" s="16">
        <v>-0.35294117647058798</v>
      </c>
      <c r="X55" s="16">
        <v>-0.5</v>
      </c>
      <c r="Y55" s="16">
        <v>-0.375</v>
      </c>
      <c r="Z55" s="16"/>
      <c r="AA55" s="16">
        <v>-0.55023923444976097</v>
      </c>
      <c r="AB55" s="16">
        <v>-0.42068965517241402</v>
      </c>
      <c r="AC55" s="16">
        <v>-0.51785714285714302</v>
      </c>
      <c r="AD55" s="16">
        <v>-5.7142857142857099E-2</v>
      </c>
      <c r="AE55" s="16"/>
      <c r="AF55" s="16">
        <v>-0.47645429362880898</v>
      </c>
      <c r="AG55" s="16">
        <v>-0.6</v>
      </c>
      <c r="AH55" s="16">
        <v>-0.238095238095238</v>
      </c>
      <c r="AI55" s="16">
        <v>0</v>
      </c>
      <c r="AJ55" s="16"/>
      <c r="AK55" s="16">
        <v>-0.37704918032786899</v>
      </c>
      <c r="AL55" s="16">
        <v>-0.37878787878787901</v>
      </c>
      <c r="AM55" s="16">
        <v>-0.66666666666666696</v>
      </c>
      <c r="AN55" s="16">
        <v>-0.32258064516128998</v>
      </c>
      <c r="AO55" s="16">
        <v>-0.33333333333333298</v>
      </c>
      <c r="AP55" s="16">
        <v>-0.64705882352941202</v>
      </c>
      <c r="AQ55" s="16"/>
      <c r="AR55" s="16">
        <v>-0.43378995433790002</v>
      </c>
      <c r="AS55" s="16">
        <v>-0.17073170731707299</v>
      </c>
      <c r="AT55" s="16">
        <v>-0.17073170731707299</v>
      </c>
      <c r="AU55" s="16">
        <v>-0.56603773584905703</v>
      </c>
      <c r="AV55" s="16">
        <v>-0.434782608695652</v>
      </c>
      <c r="AW55" s="16">
        <v>-0.70212765957446799</v>
      </c>
      <c r="AX55" s="16">
        <v>0</v>
      </c>
      <c r="AY55" s="16"/>
      <c r="AZ55" s="16">
        <v>-0.24786324786324801</v>
      </c>
      <c r="BA55" s="16">
        <v>-0.69230769230769196</v>
      </c>
      <c r="BB55" s="16">
        <v>-0.71428571428571397</v>
      </c>
      <c r="BC55" s="16">
        <v>-0.341880341880342</v>
      </c>
      <c r="BD55" s="16">
        <v>-0.57142857142857195</v>
      </c>
      <c r="BE55" s="16">
        <v>-0.625</v>
      </c>
      <c r="BF55" s="16"/>
      <c r="BG55" s="16">
        <v>-0.36585365853658502</v>
      </c>
      <c r="BH55" s="16">
        <v>-0.45882352941176502</v>
      </c>
      <c r="BI55" s="16">
        <v>-0.5</v>
      </c>
      <c r="BJ55" s="16">
        <v>-0.42424242424242398</v>
      </c>
      <c r="BK55" s="16">
        <v>-0.493670886075949</v>
      </c>
      <c r="BL55" s="16">
        <v>-0.51851851851851805</v>
      </c>
      <c r="BM55" s="16"/>
      <c r="BN55" s="16">
        <v>-0.41155234657039702</v>
      </c>
      <c r="BO55" s="16">
        <v>-0.50753768844221103</v>
      </c>
      <c r="BP55" s="16"/>
      <c r="BQ55" s="16">
        <v>-0.42682926829268297</v>
      </c>
      <c r="BR55" s="16">
        <v>-0.462025316455696</v>
      </c>
      <c r="BS55" s="16"/>
      <c r="BT55" s="16">
        <v>-0.49318801089918302</v>
      </c>
      <c r="BU55" s="16">
        <v>-0.31372549019607798</v>
      </c>
    </row>
    <row r="56" spans="2:73" x14ac:dyDescent="0.35">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row>
    <row r="57" spans="2:73" x14ac:dyDescent="0.35">
      <c r="B57" s="6" t="s">
        <v>130</v>
      </c>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row>
    <row r="58" spans="2:73" x14ac:dyDescent="0.35">
      <c r="B58" s="24" t="s">
        <v>386</v>
      </c>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row>
    <row r="59" spans="2:73" x14ac:dyDescent="0.35">
      <c r="B59" t="s">
        <v>126</v>
      </c>
      <c r="C59" s="16">
        <v>0.95047169811320797</v>
      </c>
      <c r="D59" s="16">
        <v>0.96531791907514497</v>
      </c>
      <c r="E59" s="16">
        <v>0.94023904382470103</v>
      </c>
      <c r="F59" s="16"/>
      <c r="G59" s="16">
        <v>0.89247311827956999</v>
      </c>
      <c r="H59" s="16">
        <v>0.96676737160120896</v>
      </c>
      <c r="I59" s="16"/>
      <c r="J59" s="16">
        <v>0.97142857142857097</v>
      </c>
      <c r="K59" s="16">
        <v>1</v>
      </c>
      <c r="L59" s="16">
        <v>0.88</v>
      </c>
      <c r="M59" s="16">
        <v>1</v>
      </c>
      <c r="N59" s="16">
        <v>1</v>
      </c>
      <c r="O59" s="16">
        <v>0.85714285714285698</v>
      </c>
      <c r="P59" s="16">
        <v>1</v>
      </c>
      <c r="Q59" s="16">
        <v>0.91891891891891897</v>
      </c>
      <c r="R59" s="16">
        <v>1</v>
      </c>
      <c r="S59" s="16">
        <v>0.9</v>
      </c>
      <c r="T59" s="16">
        <v>1</v>
      </c>
      <c r="U59" s="16">
        <v>1</v>
      </c>
      <c r="V59" s="16">
        <v>1</v>
      </c>
      <c r="W59" s="16">
        <v>0.93333333333333302</v>
      </c>
      <c r="X59" s="16">
        <v>0.88235294117647101</v>
      </c>
      <c r="Y59" s="16">
        <v>0.93333333333333302</v>
      </c>
      <c r="Z59" s="16"/>
      <c r="AA59" s="16">
        <v>0.94219653179190799</v>
      </c>
      <c r="AB59" s="16">
        <v>0.94852941176470595</v>
      </c>
      <c r="AC59" s="16">
        <v>0.94444444444444398</v>
      </c>
      <c r="AD59" s="16">
        <v>1</v>
      </c>
      <c r="AE59" s="16"/>
      <c r="AF59" s="16">
        <v>0.953125</v>
      </c>
      <c r="AG59" s="16">
        <v>0.88888888888888895</v>
      </c>
      <c r="AH59" s="16">
        <v>0.95</v>
      </c>
      <c r="AI59" s="16">
        <v>1</v>
      </c>
      <c r="AJ59" s="16"/>
      <c r="AK59" s="16">
        <v>0.946902654867257</v>
      </c>
      <c r="AL59" s="16">
        <v>1</v>
      </c>
      <c r="AM59" s="16">
        <v>0.96969696969696995</v>
      </c>
      <c r="AN59" s="16">
        <v>0.96666666666666701</v>
      </c>
      <c r="AO59" s="16">
        <v>1</v>
      </c>
      <c r="AP59" s="16">
        <v>0.9</v>
      </c>
      <c r="AQ59" s="16"/>
      <c r="AR59" s="16">
        <v>0.98173515981735204</v>
      </c>
      <c r="AS59" s="16">
        <v>1</v>
      </c>
      <c r="AT59" s="16">
        <v>1</v>
      </c>
      <c r="AU59" s="16" t="s">
        <v>129</v>
      </c>
      <c r="AV59" s="16">
        <v>0.95652173913043503</v>
      </c>
      <c r="AW59" s="16">
        <v>0.87234042553191504</v>
      </c>
      <c r="AX59" s="16">
        <v>1</v>
      </c>
      <c r="AY59" s="16"/>
      <c r="AZ59" s="16">
        <v>0.95535714285714302</v>
      </c>
      <c r="BA59" s="16">
        <v>0.94285714285714295</v>
      </c>
      <c r="BB59" s="16">
        <v>0.78571428571428603</v>
      </c>
      <c r="BC59" s="16">
        <v>0.94230769230769196</v>
      </c>
      <c r="BD59" s="16">
        <v>0.97315436241610698</v>
      </c>
      <c r="BE59" s="16">
        <v>1</v>
      </c>
      <c r="BF59" s="16"/>
      <c r="BG59" s="16">
        <v>0.90140845070422504</v>
      </c>
      <c r="BH59" s="16">
        <v>0.95774647887323905</v>
      </c>
      <c r="BI59" s="16">
        <v>0.95555555555555605</v>
      </c>
      <c r="BJ59" s="16">
        <v>0.95652173913043503</v>
      </c>
      <c r="BK59" s="16">
        <v>0.94366197183098599</v>
      </c>
      <c r="BL59" s="16">
        <v>1</v>
      </c>
      <c r="BM59" s="16"/>
      <c r="BN59" s="16">
        <v>0.95983935742971904</v>
      </c>
      <c r="BO59" s="16">
        <v>0.93567251461988299</v>
      </c>
      <c r="BP59" s="16"/>
      <c r="BQ59" s="16">
        <v>0.93793103448275905</v>
      </c>
      <c r="BR59" s="16">
        <v>0.95683453237410099</v>
      </c>
      <c r="BS59" s="16"/>
      <c r="BT59" s="16">
        <v>0.95223880597014898</v>
      </c>
      <c r="BU59" s="16">
        <v>0.96296296296296302</v>
      </c>
    </row>
    <row r="60" spans="2:73" x14ac:dyDescent="0.35">
      <c r="B60" t="s">
        <v>127</v>
      </c>
      <c r="C60" s="16">
        <v>4.9528301886792497E-2</v>
      </c>
      <c r="D60" s="16">
        <v>3.4682080924855502E-2</v>
      </c>
      <c r="E60" s="16">
        <v>5.97609561752988E-2</v>
      </c>
      <c r="F60" s="16"/>
      <c r="G60" s="16">
        <v>0.10752688172043</v>
      </c>
      <c r="H60" s="16">
        <v>3.32326283987915E-2</v>
      </c>
      <c r="I60" s="16"/>
      <c r="J60" s="16">
        <v>2.8571428571428598E-2</v>
      </c>
      <c r="K60" s="16">
        <v>0</v>
      </c>
      <c r="L60" s="16">
        <v>0.12</v>
      </c>
      <c r="M60" s="16">
        <v>0</v>
      </c>
      <c r="N60" s="16">
        <v>0</v>
      </c>
      <c r="O60" s="16">
        <v>0.14285714285714299</v>
      </c>
      <c r="P60" s="16">
        <v>0</v>
      </c>
      <c r="Q60" s="16">
        <v>8.1081081081081099E-2</v>
      </c>
      <c r="R60" s="16">
        <v>0</v>
      </c>
      <c r="S60" s="16">
        <v>0.1</v>
      </c>
      <c r="T60" s="16">
        <v>0</v>
      </c>
      <c r="U60" s="16">
        <v>0</v>
      </c>
      <c r="V60" s="16">
        <v>0</v>
      </c>
      <c r="W60" s="16">
        <v>6.6666666666666693E-2</v>
      </c>
      <c r="X60" s="16">
        <v>0.11764705882352899</v>
      </c>
      <c r="Y60" s="16">
        <v>6.6666666666666693E-2</v>
      </c>
      <c r="Z60" s="16"/>
      <c r="AA60" s="16">
        <v>5.7803468208092498E-2</v>
      </c>
      <c r="AB60" s="16">
        <v>5.1470588235294101E-2</v>
      </c>
      <c r="AC60" s="16">
        <v>5.5555555555555601E-2</v>
      </c>
      <c r="AD60" s="16">
        <v>0</v>
      </c>
      <c r="AE60" s="16"/>
      <c r="AF60" s="16">
        <v>4.6875E-2</v>
      </c>
      <c r="AG60" s="16">
        <v>0.11111111111111099</v>
      </c>
      <c r="AH60" s="16">
        <v>0.05</v>
      </c>
      <c r="AI60" s="16">
        <v>0</v>
      </c>
      <c r="AJ60" s="16"/>
      <c r="AK60" s="16">
        <v>5.3097345132743397E-2</v>
      </c>
      <c r="AL60" s="16">
        <v>0</v>
      </c>
      <c r="AM60" s="16">
        <v>3.03030303030303E-2</v>
      </c>
      <c r="AN60" s="16">
        <v>3.3333333333333298E-2</v>
      </c>
      <c r="AO60" s="16">
        <v>0</v>
      </c>
      <c r="AP60" s="16">
        <v>0.1</v>
      </c>
      <c r="AQ60" s="16"/>
      <c r="AR60" s="16">
        <v>1.8264840182648401E-2</v>
      </c>
      <c r="AS60" s="16">
        <v>0</v>
      </c>
      <c r="AT60" s="16">
        <v>0</v>
      </c>
      <c r="AU60" s="16" t="s">
        <v>129</v>
      </c>
      <c r="AV60" s="16">
        <v>4.3478260869565202E-2</v>
      </c>
      <c r="AW60" s="16">
        <v>0.12765957446808501</v>
      </c>
      <c r="AX60" s="16">
        <v>0</v>
      </c>
      <c r="AY60" s="16"/>
      <c r="AZ60" s="16">
        <v>4.4642857142857102E-2</v>
      </c>
      <c r="BA60" s="16">
        <v>5.7142857142857099E-2</v>
      </c>
      <c r="BB60" s="16">
        <v>0.214285714285714</v>
      </c>
      <c r="BC60" s="16">
        <v>5.7692307692307702E-2</v>
      </c>
      <c r="BD60" s="16">
        <v>2.68456375838926E-2</v>
      </c>
      <c r="BE60" s="16">
        <v>0</v>
      </c>
      <c r="BF60" s="16"/>
      <c r="BG60" s="16">
        <v>9.85915492957746E-2</v>
      </c>
      <c r="BH60" s="16">
        <v>4.2253521126760597E-2</v>
      </c>
      <c r="BI60" s="16">
        <v>4.4444444444444398E-2</v>
      </c>
      <c r="BJ60" s="16">
        <v>4.3478260869565202E-2</v>
      </c>
      <c r="BK60" s="16">
        <v>5.63380281690141E-2</v>
      </c>
      <c r="BL60" s="16">
        <v>0</v>
      </c>
      <c r="BM60" s="16"/>
      <c r="BN60" s="16">
        <v>4.0160642570281103E-2</v>
      </c>
      <c r="BO60" s="16">
        <v>6.4327485380116997E-2</v>
      </c>
      <c r="BP60" s="16"/>
      <c r="BQ60" s="16">
        <v>6.2068965517241399E-2</v>
      </c>
      <c r="BR60" s="16">
        <v>4.3165467625899297E-2</v>
      </c>
      <c r="BS60" s="16"/>
      <c r="BT60" s="16">
        <v>4.7761194029850698E-2</v>
      </c>
      <c r="BU60" s="16">
        <v>3.7037037037037E-2</v>
      </c>
    </row>
    <row r="61" spans="2:73" x14ac:dyDescent="0.35">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row>
    <row r="62" spans="2:73" x14ac:dyDescent="0.35">
      <c r="B62" s="6" t="s">
        <v>132</v>
      </c>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row>
    <row r="63" spans="2:73" x14ac:dyDescent="0.35">
      <c r="B63" s="24" t="s">
        <v>387</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row>
    <row r="64" spans="2:73" x14ac:dyDescent="0.35">
      <c r="B64" t="s">
        <v>126</v>
      </c>
      <c r="C64" s="16">
        <v>0.729528535980149</v>
      </c>
      <c r="D64" s="16">
        <v>0.82634730538922196</v>
      </c>
      <c r="E64" s="16">
        <v>0.66101694915254205</v>
      </c>
      <c r="F64" s="16"/>
      <c r="G64" s="16">
        <v>0.626506024096386</v>
      </c>
      <c r="H64" s="16">
        <v>0.75624999999999998</v>
      </c>
      <c r="I64" s="16"/>
      <c r="J64" s="16">
        <v>0.73529411764705899</v>
      </c>
      <c r="K64" s="16">
        <v>0.68965517241379304</v>
      </c>
      <c r="L64" s="16">
        <v>0.63636363636363602</v>
      </c>
      <c r="M64" s="16">
        <v>0.6</v>
      </c>
      <c r="N64" s="16">
        <v>1</v>
      </c>
      <c r="O64" s="16">
        <v>0.66666666666666696</v>
      </c>
      <c r="P64" s="16">
        <v>0.84615384615384603</v>
      </c>
      <c r="Q64" s="16">
        <v>0.82352941176470595</v>
      </c>
      <c r="R64" s="16">
        <v>1</v>
      </c>
      <c r="S64" s="16">
        <v>0.625</v>
      </c>
      <c r="T64" s="16">
        <v>0.69565217391304301</v>
      </c>
      <c r="U64" s="16">
        <v>0.53846153846153799</v>
      </c>
      <c r="V64" s="16">
        <v>0.84</v>
      </c>
      <c r="W64" s="16">
        <v>0.85714285714285698</v>
      </c>
      <c r="X64" s="16">
        <v>0.73333333333333295</v>
      </c>
      <c r="Y64" s="16">
        <v>0.85714285714285698</v>
      </c>
      <c r="Z64" s="16"/>
      <c r="AA64" s="16">
        <v>0.74233128834355799</v>
      </c>
      <c r="AB64" s="16">
        <v>0.74418604651162801</v>
      </c>
      <c r="AC64" s="16">
        <v>0.56862745098039202</v>
      </c>
      <c r="AD64" s="16">
        <v>0.85294117647058798</v>
      </c>
      <c r="AE64" s="16"/>
      <c r="AF64" s="16">
        <v>0.727868852459016</v>
      </c>
      <c r="AG64" s="16">
        <v>0.875</v>
      </c>
      <c r="AH64" s="16">
        <v>0.71052631578947401</v>
      </c>
      <c r="AI64" s="16">
        <v>1</v>
      </c>
      <c r="AJ64" s="16"/>
      <c r="AK64" s="16">
        <v>0.72897196261682196</v>
      </c>
      <c r="AL64" s="16">
        <v>0.81967213114754101</v>
      </c>
      <c r="AM64" s="16">
        <v>0.8125</v>
      </c>
      <c r="AN64" s="16">
        <v>0.72413793103448298</v>
      </c>
      <c r="AO64" s="16">
        <v>1</v>
      </c>
      <c r="AP64" s="16">
        <v>0.70370370370370405</v>
      </c>
      <c r="AQ64" s="16"/>
      <c r="AR64" s="16">
        <v>0.94883720930232596</v>
      </c>
      <c r="AS64" s="16">
        <v>1</v>
      </c>
      <c r="AT64" s="16">
        <v>1</v>
      </c>
      <c r="AU64" s="16" t="s">
        <v>129</v>
      </c>
      <c r="AV64" s="16">
        <v>0.27272727272727298</v>
      </c>
      <c r="AW64" s="16">
        <v>0.48780487804877998</v>
      </c>
      <c r="AX64" s="16">
        <v>0.2</v>
      </c>
      <c r="AY64" s="16"/>
      <c r="AZ64" s="16">
        <v>0.71962616822429903</v>
      </c>
      <c r="BA64" s="16">
        <v>0.78787878787878796</v>
      </c>
      <c r="BB64" s="16">
        <v>0.45454545454545497</v>
      </c>
      <c r="BC64" s="16">
        <v>0.70408163265306101</v>
      </c>
      <c r="BD64" s="16">
        <v>0.78620689655172404</v>
      </c>
      <c r="BE64" s="16">
        <v>0.375</v>
      </c>
      <c r="BF64" s="16"/>
      <c r="BG64" s="16">
        <v>0.765625</v>
      </c>
      <c r="BH64" s="16">
        <v>0.76470588235294101</v>
      </c>
      <c r="BI64" s="16">
        <v>0.67441860465116299</v>
      </c>
      <c r="BJ64" s="16">
        <v>0.70909090909090899</v>
      </c>
      <c r="BK64" s="16">
        <v>0.76119402985074602</v>
      </c>
      <c r="BL64" s="16">
        <v>0.7</v>
      </c>
      <c r="BM64" s="16"/>
      <c r="BN64" s="16">
        <v>0.71548117154811697</v>
      </c>
      <c r="BO64" s="16">
        <v>0.75</v>
      </c>
      <c r="BP64" s="16"/>
      <c r="BQ64" s="16">
        <v>0.77205882352941202</v>
      </c>
      <c r="BR64" s="16">
        <v>0.70676691729323304</v>
      </c>
      <c r="BS64" s="16"/>
      <c r="BT64" s="16">
        <v>0.75548589341692796</v>
      </c>
      <c r="BU64" s="16">
        <v>0.62820512820512797</v>
      </c>
    </row>
    <row r="65" spans="2:73" x14ac:dyDescent="0.35">
      <c r="B65" t="s">
        <v>127</v>
      </c>
      <c r="C65" s="16">
        <v>0.24317617866005001</v>
      </c>
      <c r="D65" s="16">
        <v>0.14371257485029901</v>
      </c>
      <c r="E65" s="16">
        <v>0.31355932203389802</v>
      </c>
      <c r="F65" s="16"/>
      <c r="G65" s="16">
        <v>0.34939759036144602</v>
      </c>
      <c r="H65" s="16">
        <v>0.21562500000000001</v>
      </c>
      <c r="I65" s="16"/>
      <c r="J65" s="16">
        <v>0.23529411764705899</v>
      </c>
      <c r="K65" s="16">
        <v>0.25862068965517199</v>
      </c>
      <c r="L65" s="16">
        <v>0.36363636363636398</v>
      </c>
      <c r="M65" s="16">
        <v>0.35</v>
      </c>
      <c r="N65" s="16">
        <v>0</v>
      </c>
      <c r="O65" s="16">
        <v>0.25</v>
      </c>
      <c r="P65" s="16">
        <v>0.115384615384615</v>
      </c>
      <c r="Q65" s="16">
        <v>0.17647058823529399</v>
      </c>
      <c r="R65" s="16">
        <v>0</v>
      </c>
      <c r="S65" s="16">
        <v>0.33333333333333298</v>
      </c>
      <c r="T65" s="16">
        <v>0.26086956521739102</v>
      </c>
      <c r="U65" s="16">
        <v>0.46153846153846201</v>
      </c>
      <c r="V65" s="16">
        <v>0.16</v>
      </c>
      <c r="W65" s="16">
        <v>0.14285714285714299</v>
      </c>
      <c r="X65" s="16">
        <v>0.266666666666667</v>
      </c>
      <c r="Y65" s="16">
        <v>0.14285714285714299</v>
      </c>
      <c r="Z65" s="16"/>
      <c r="AA65" s="16">
        <v>0.220858895705521</v>
      </c>
      <c r="AB65" s="16">
        <v>0.232558139534884</v>
      </c>
      <c r="AC65" s="16">
        <v>0.41176470588235298</v>
      </c>
      <c r="AD65" s="16">
        <v>0.14705882352941199</v>
      </c>
      <c r="AE65" s="16"/>
      <c r="AF65" s="16">
        <v>0.242622950819672</v>
      </c>
      <c r="AG65" s="16">
        <v>0.125</v>
      </c>
      <c r="AH65" s="16">
        <v>0.26315789473684198</v>
      </c>
      <c r="AI65" s="16">
        <v>0</v>
      </c>
      <c r="AJ65" s="16"/>
      <c r="AK65" s="16">
        <v>0.242990654205607</v>
      </c>
      <c r="AL65" s="16">
        <v>0.16393442622950799</v>
      </c>
      <c r="AM65" s="16">
        <v>0.15625</v>
      </c>
      <c r="AN65" s="16">
        <v>0.24137931034482801</v>
      </c>
      <c r="AO65" s="16">
        <v>0</v>
      </c>
      <c r="AP65" s="16">
        <v>0.25925925925925902</v>
      </c>
      <c r="AQ65" s="16"/>
      <c r="AR65" s="16">
        <v>3.25581395348837E-2</v>
      </c>
      <c r="AS65" s="16">
        <v>0</v>
      </c>
      <c r="AT65" s="16">
        <v>0</v>
      </c>
      <c r="AU65" s="16" t="s">
        <v>129</v>
      </c>
      <c r="AV65" s="16">
        <v>0.72727272727272696</v>
      </c>
      <c r="AW65" s="16">
        <v>0.41463414634146301</v>
      </c>
      <c r="AX65" s="16">
        <v>0.8</v>
      </c>
      <c r="AY65" s="16"/>
      <c r="AZ65" s="16">
        <v>0.27102803738317799</v>
      </c>
      <c r="BA65" s="16">
        <v>0.18181818181818199</v>
      </c>
      <c r="BB65" s="16">
        <v>0.45454545454545497</v>
      </c>
      <c r="BC65" s="16">
        <v>0.23469387755102</v>
      </c>
      <c r="BD65" s="16">
        <v>0.2</v>
      </c>
      <c r="BE65" s="16">
        <v>0.625</v>
      </c>
      <c r="BF65" s="16"/>
      <c r="BG65" s="16">
        <v>0.171875</v>
      </c>
      <c r="BH65" s="16">
        <v>0.23529411764705899</v>
      </c>
      <c r="BI65" s="16">
        <v>0.25581395348837199</v>
      </c>
      <c r="BJ65" s="16">
        <v>0.29090909090909101</v>
      </c>
      <c r="BK65" s="16">
        <v>0.22388059701492499</v>
      </c>
      <c r="BL65" s="16">
        <v>0.24</v>
      </c>
      <c r="BM65" s="16"/>
      <c r="BN65" s="16">
        <v>0.25941422594142299</v>
      </c>
      <c r="BO65" s="16">
        <v>0.21875</v>
      </c>
      <c r="BP65" s="16"/>
      <c r="BQ65" s="16">
        <v>0.20588235294117599</v>
      </c>
      <c r="BR65" s="16">
        <v>0.26315789473684198</v>
      </c>
      <c r="BS65" s="16"/>
      <c r="BT65" s="16">
        <v>0.21630094043887099</v>
      </c>
      <c r="BU65" s="16">
        <v>0.34615384615384598</v>
      </c>
    </row>
    <row r="66" spans="2:73" x14ac:dyDescent="0.35">
      <c r="B66" t="s">
        <v>131</v>
      </c>
      <c r="C66" s="16">
        <v>2.72952853598015E-2</v>
      </c>
      <c r="D66" s="16">
        <v>2.9940119760479E-2</v>
      </c>
      <c r="E66" s="16">
        <v>2.5423728813559299E-2</v>
      </c>
      <c r="F66" s="16"/>
      <c r="G66" s="16">
        <v>2.40963855421687E-2</v>
      </c>
      <c r="H66" s="16">
        <v>2.8125000000000001E-2</v>
      </c>
      <c r="I66" s="16"/>
      <c r="J66" s="16">
        <v>2.9411764705882401E-2</v>
      </c>
      <c r="K66" s="16">
        <v>5.1724137931034503E-2</v>
      </c>
      <c r="L66" s="16">
        <v>0</v>
      </c>
      <c r="M66" s="16">
        <v>0.05</v>
      </c>
      <c r="N66" s="16">
        <v>0</v>
      </c>
      <c r="O66" s="16">
        <v>8.3333333333333301E-2</v>
      </c>
      <c r="P66" s="16">
        <v>3.8461538461538498E-2</v>
      </c>
      <c r="Q66" s="16">
        <v>0</v>
      </c>
      <c r="R66" s="16">
        <v>0</v>
      </c>
      <c r="S66" s="16">
        <v>4.1666666666666699E-2</v>
      </c>
      <c r="T66" s="16">
        <v>4.3478260869565202E-2</v>
      </c>
      <c r="U66" s="16">
        <v>0</v>
      </c>
      <c r="V66" s="16">
        <v>0</v>
      </c>
      <c r="W66" s="16">
        <v>0</v>
      </c>
      <c r="X66" s="16">
        <v>0</v>
      </c>
      <c r="Y66" s="16">
        <v>0</v>
      </c>
      <c r="Z66" s="16"/>
      <c r="AA66" s="16">
        <v>3.6809815950920199E-2</v>
      </c>
      <c r="AB66" s="16">
        <v>2.32558139534884E-2</v>
      </c>
      <c r="AC66" s="16">
        <v>1.9607843137254902E-2</v>
      </c>
      <c r="AD66" s="16">
        <v>0</v>
      </c>
      <c r="AE66" s="16"/>
      <c r="AF66" s="16">
        <v>2.9508196721311501E-2</v>
      </c>
      <c r="AG66" s="16">
        <v>0</v>
      </c>
      <c r="AH66" s="16">
        <v>2.6315789473684199E-2</v>
      </c>
      <c r="AI66" s="16">
        <v>0</v>
      </c>
      <c r="AJ66" s="16"/>
      <c r="AK66" s="16">
        <v>2.80373831775701E-2</v>
      </c>
      <c r="AL66" s="16">
        <v>1.63934426229508E-2</v>
      </c>
      <c r="AM66" s="16">
        <v>3.125E-2</v>
      </c>
      <c r="AN66" s="16">
        <v>3.4482758620689703E-2</v>
      </c>
      <c r="AO66" s="16">
        <v>0</v>
      </c>
      <c r="AP66" s="16">
        <v>3.7037037037037E-2</v>
      </c>
      <c r="AQ66" s="16"/>
      <c r="AR66" s="16">
        <v>1.8604651162790701E-2</v>
      </c>
      <c r="AS66" s="16">
        <v>0</v>
      </c>
      <c r="AT66" s="16">
        <v>0</v>
      </c>
      <c r="AU66" s="16" t="s">
        <v>129</v>
      </c>
      <c r="AV66" s="16">
        <v>0</v>
      </c>
      <c r="AW66" s="16">
        <v>9.7560975609756101E-2</v>
      </c>
      <c r="AX66" s="16">
        <v>0</v>
      </c>
      <c r="AY66" s="16"/>
      <c r="AZ66" s="16">
        <v>9.3457943925233603E-3</v>
      </c>
      <c r="BA66" s="16">
        <v>3.03030303030303E-2</v>
      </c>
      <c r="BB66" s="16">
        <v>9.0909090909090898E-2</v>
      </c>
      <c r="BC66" s="16">
        <v>6.1224489795918401E-2</v>
      </c>
      <c r="BD66" s="16">
        <v>1.37931034482759E-2</v>
      </c>
      <c r="BE66" s="16">
        <v>0</v>
      </c>
      <c r="BF66" s="16"/>
      <c r="BG66" s="16">
        <v>6.25E-2</v>
      </c>
      <c r="BH66" s="16">
        <v>0</v>
      </c>
      <c r="BI66" s="16">
        <v>6.9767441860465101E-2</v>
      </c>
      <c r="BJ66" s="16">
        <v>0</v>
      </c>
      <c r="BK66" s="16">
        <v>1.49253731343284E-2</v>
      </c>
      <c r="BL66" s="16">
        <v>0.06</v>
      </c>
      <c r="BM66" s="16"/>
      <c r="BN66" s="16">
        <v>2.5104602510460299E-2</v>
      </c>
      <c r="BO66" s="16">
        <v>3.125E-2</v>
      </c>
      <c r="BP66" s="16"/>
      <c r="BQ66" s="16">
        <v>2.2058823529411801E-2</v>
      </c>
      <c r="BR66" s="16">
        <v>3.00751879699248E-2</v>
      </c>
      <c r="BS66" s="16"/>
      <c r="BT66" s="16">
        <v>2.8213166144200601E-2</v>
      </c>
      <c r="BU66" s="16">
        <v>2.5641025641025599E-2</v>
      </c>
    </row>
    <row r="67" spans="2:73" x14ac:dyDescent="0.35">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row>
    <row r="68" spans="2:73" x14ac:dyDescent="0.35">
      <c r="B68" s="6" t="s">
        <v>136</v>
      </c>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row>
    <row r="69" spans="2:73" x14ac:dyDescent="0.35">
      <c r="B69" s="24" t="s">
        <v>387</v>
      </c>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row>
    <row r="70" spans="2:73" x14ac:dyDescent="0.35">
      <c r="B70" t="s">
        <v>133</v>
      </c>
      <c r="C70" s="16">
        <v>0.873449131513648</v>
      </c>
      <c r="D70" s="16">
        <v>0.87425149700598803</v>
      </c>
      <c r="E70" s="16">
        <v>0.87288135593220295</v>
      </c>
      <c r="F70" s="16"/>
      <c r="G70" s="16">
        <v>0.83132530120481896</v>
      </c>
      <c r="H70" s="16">
        <v>0.88437500000000002</v>
      </c>
      <c r="I70" s="16"/>
      <c r="J70" s="16">
        <v>0.79411764705882304</v>
      </c>
      <c r="K70" s="16">
        <v>0.81034482758620696</v>
      </c>
      <c r="L70" s="16">
        <v>0.77272727272727304</v>
      </c>
      <c r="M70" s="16">
        <v>0.95</v>
      </c>
      <c r="N70" s="16">
        <v>0.75</v>
      </c>
      <c r="O70" s="16">
        <v>0.91666666666666696</v>
      </c>
      <c r="P70" s="16">
        <v>0.88461538461538503</v>
      </c>
      <c r="Q70" s="16">
        <v>0.91176470588235303</v>
      </c>
      <c r="R70" s="16">
        <v>1</v>
      </c>
      <c r="S70" s="16">
        <v>0.94444444444444398</v>
      </c>
      <c r="T70" s="16">
        <v>0.82608695652173902</v>
      </c>
      <c r="U70" s="16">
        <v>0.92307692307692302</v>
      </c>
      <c r="V70" s="16">
        <v>0.84</v>
      </c>
      <c r="W70" s="16">
        <v>0.85714285714285698</v>
      </c>
      <c r="X70" s="16">
        <v>0.93333333333333302</v>
      </c>
      <c r="Y70" s="16">
        <v>0.85714285714285698</v>
      </c>
      <c r="Z70" s="16"/>
      <c r="AA70" s="16">
        <v>0.84662576687116597</v>
      </c>
      <c r="AB70" s="16">
        <v>0.91472868217054304</v>
      </c>
      <c r="AC70" s="16">
        <v>0.86274509803921595</v>
      </c>
      <c r="AD70" s="16">
        <v>0.85294117647058798</v>
      </c>
      <c r="AE70" s="16"/>
      <c r="AF70" s="16">
        <v>0.86885245901639296</v>
      </c>
      <c r="AG70" s="16">
        <v>0.95833333333333304</v>
      </c>
      <c r="AH70" s="16">
        <v>0.78947368421052599</v>
      </c>
      <c r="AI70" s="16">
        <v>1</v>
      </c>
      <c r="AJ70" s="16"/>
      <c r="AK70" s="16">
        <v>0.89719626168224298</v>
      </c>
      <c r="AL70" s="16">
        <v>0.91803278688524603</v>
      </c>
      <c r="AM70" s="16">
        <v>0.8125</v>
      </c>
      <c r="AN70" s="16">
        <v>0.96551724137931005</v>
      </c>
      <c r="AO70" s="16">
        <v>1</v>
      </c>
      <c r="AP70" s="16">
        <v>0.81481481481481499</v>
      </c>
      <c r="AQ70" s="16"/>
      <c r="AR70" s="16">
        <v>0.93488372093023298</v>
      </c>
      <c r="AS70" s="16">
        <v>0.85365853658536595</v>
      </c>
      <c r="AT70" s="16">
        <v>0.85365853658536595</v>
      </c>
      <c r="AU70" s="16" t="s">
        <v>129</v>
      </c>
      <c r="AV70" s="16">
        <v>0.72727272727272696</v>
      </c>
      <c r="AW70" s="16">
        <v>0.80487804878048796</v>
      </c>
      <c r="AX70" s="16">
        <v>0.6</v>
      </c>
      <c r="AY70" s="16"/>
      <c r="AZ70" s="16">
        <v>0.84112149532710301</v>
      </c>
      <c r="BA70" s="16">
        <v>0.84848484848484895</v>
      </c>
      <c r="BB70" s="16">
        <v>0.81818181818181801</v>
      </c>
      <c r="BC70" s="16">
        <v>0.88775510204081598</v>
      </c>
      <c r="BD70" s="16">
        <v>0.917241379310345</v>
      </c>
      <c r="BE70" s="16">
        <v>0.5</v>
      </c>
      <c r="BF70" s="16"/>
      <c r="BG70" s="16">
        <v>0.921875</v>
      </c>
      <c r="BH70" s="16">
        <v>0.88235294117647101</v>
      </c>
      <c r="BI70" s="16">
        <v>0.837209302325581</v>
      </c>
      <c r="BJ70" s="16">
        <v>0.90909090909090895</v>
      </c>
      <c r="BK70" s="16">
        <v>0.79104477611940305</v>
      </c>
      <c r="BL70" s="16">
        <v>0.86</v>
      </c>
      <c r="BM70" s="16"/>
      <c r="BN70" s="16">
        <v>0.85355648535564899</v>
      </c>
      <c r="BO70" s="16">
        <v>0.90625</v>
      </c>
      <c r="BP70" s="16"/>
      <c r="BQ70" s="16">
        <v>0.875</v>
      </c>
      <c r="BR70" s="16">
        <v>0.87218045112781994</v>
      </c>
      <c r="BS70" s="16"/>
      <c r="BT70" s="16">
        <v>0.88714733542319701</v>
      </c>
      <c r="BU70" s="16">
        <v>0.83333333333333304</v>
      </c>
    </row>
    <row r="71" spans="2:73" x14ac:dyDescent="0.35">
      <c r="B71" t="s">
        <v>134</v>
      </c>
      <c r="C71" s="16">
        <v>7.4441687344913203E-3</v>
      </c>
      <c r="D71" s="16">
        <v>0</v>
      </c>
      <c r="E71" s="16">
        <v>1.27118644067797E-2</v>
      </c>
      <c r="F71" s="16"/>
      <c r="G71" s="16">
        <v>0</v>
      </c>
      <c r="H71" s="16">
        <v>9.3749999999999997E-3</v>
      </c>
      <c r="I71" s="16"/>
      <c r="J71" s="16">
        <v>2.9411764705882401E-2</v>
      </c>
      <c r="K71" s="16">
        <v>0</v>
      </c>
      <c r="L71" s="16">
        <v>4.5454545454545497E-2</v>
      </c>
      <c r="M71" s="16">
        <v>0</v>
      </c>
      <c r="N71" s="16">
        <v>0</v>
      </c>
      <c r="O71" s="16">
        <v>0</v>
      </c>
      <c r="P71" s="16">
        <v>0</v>
      </c>
      <c r="Q71" s="16">
        <v>0</v>
      </c>
      <c r="R71" s="16">
        <v>0</v>
      </c>
      <c r="S71" s="16">
        <v>0</v>
      </c>
      <c r="T71" s="16">
        <v>4.3478260869565202E-2</v>
      </c>
      <c r="U71" s="16">
        <v>0</v>
      </c>
      <c r="V71" s="16">
        <v>0</v>
      </c>
      <c r="W71" s="16">
        <v>0</v>
      </c>
      <c r="X71" s="16">
        <v>0</v>
      </c>
      <c r="Y71" s="16">
        <v>0</v>
      </c>
      <c r="Z71" s="16"/>
      <c r="AA71" s="16">
        <v>1.22699386503067E-2</v>
      </c>
      <c r="AB71" s="16">
        <v>0</v>
      </c>
      <c r="AC71" s="16">
        <v>0</v>
      </c>
      <c r="AD71" s="16">
        <v>0</v>
      </c>
      <c r="AE71" s="16"/>
      <c r="AF71" s="16">
        <v>3.27868852459016E-3</v>
      </c>
      <c r="AG71" s="16">
        <v>0</v>
      </c>
      <c r="AH71" s="16">
        <v>5.2631578947368397E-2</v>
      </c>
      <c r="AI71" s="16">
        <v>0</v>
      </c>
      <c r="AJ71" s="16"/>
      <c r="AK71" s="16">
        <v>0</v>
      </c>
      <c r="AL71" s="16">
        <v>0</v>
      </c>
      <c r="AM71" s="16">
        <v>0</v>
      </c>
      <c r="AN71" s="16">
        <v>0</v>
      </c>
      <c r="AO71" s="16">
        <v>0</v>
      </c>
      <c r="AP71" s="16">
        <v>3.7037037037037E-2</v>
      </c>
      <c r="AQ71" s="16"/>
      <c r="AR71" s="16">
        <v>9.3023255813953504E-3</v>
      </c>
      <c r="AS71" s="16">
        <v>0</v>
      </c>
      <c r="AT71" s="16">
        <v>0</v>
      </c>
      <c r="AU71" s="16" t="s">
        <v>129</v>
      </c>
      <c r="AV71" s="16">
        <v>0</v>
      </c>
      <c r="AW71" s="16">
        <v>0</v>
      </c>
      <c r="AX71" s="16">
        <v>0</v>
      </c>
      <c r="AY71" s="16"/>
      <c r="AZ71" s="16">
        <v>1.86915887850467E-2</v>
      </c>
      <c r="BA71" s="16">
        <v>0</v>
      </c>
      <c r="BB71" s="16">
        <v>0</v>
      </c>
      <c r="BC71" s="16">
        <v>0</v>
      </c>
      <c r="BD71" s="16">
        <v>0</v>
      </c>
      <c r="BE71" s="16">
        <v>0.125</v>
      </c>
      <c r="BF71" s="16"/>
      <c r="BG71" s="16">
        <v>0</v>
      </c>
      <c r="BH71" s="16">
        <v>0</v>
      </c>
      <c r="BI71" s="16">
        <v>0</v>
      </c>
      <c r="BJ71" s="16">
        <v>9.0909090909090905E-3</v>
      </c>
      <c r="BK71" s="16">
        <v>1.49253731343284E-2</v>
      </c>
      <c r="BL71" s="16">
        <v>0.02</v>
      </c>
      <c r="BM71" s="16"/>
      <c r="BN71" s="16">
        <v>8.3682008368200795E-3</v>
      </c>
      <c r="BO71" s="16">
        <v>6.2500000000000003E-3</v>
      </c>
      <c r="BP71" s="16"/>
      <c r="BQ71" s="16">
        <v>1.4705882352941201E-2</v>
      </c>
      <c r="BR71" s="16">
        <v>3.7593984962406E-3</v>
      </c>
      <c r="BS71" s="16"/>
      <c r="BT71" s="16">
        <v>6.2695924764890297E-3</v>
      </c>
      <c r="BU71" s="16">
        <v>1.2820512820512799E-2</v>
      </c>
    </row>
    <row r="72" spans="2:73" x14ac:dyDescent="0.35">
      <c r="B72" t="s">
        <v>135</v>
      </c>
      <c r="C72" s="16">
        <v>0.106699751861042</v>
      </c>
      <c r="D72" s="16">
        <v>0.11377245508981999</v>
      </c>
      <c r="E72" s="16">
        <v>0.101694915254237</v>
      </c>
      <c r="F72" s="16"/>
      <c r="G72" s="16">
        <v>0.120481927710843</v>
      </c>
      <c r="H72" s="16">
        <v>0.10312499999999999</v>
      </c>
      <c r="I72" s="16"/>
      <c r="J72" s="16">
        <v>0.14705882352941199</v>
      </c>
      <c r="K72" s="16">
        <v>0.17241379310344801</v>
      </c>
      <c r="L72" s="16">
        <v>0.13636363636363599</v>
      </c>
      <c r="M72" s="16">
        <v>0.05</v>
      </c>
      <c r="N72" s="16">
        <v>0.25</v>
      </c>
      <c r="O72" s="16">
        <v>8.3333333333333301E-2</v>
      </c>
      <c r="P72" s="16">
        <v>0.115384615384615</v>
      </c>
      <c r="Q72" s="16">
        <v>5.8823529411764698E-2</v>
      </c>
      <c r="R72" s="16">
        <v>0</v>
      </c>
      <c r="S72" s="16">
        <v>5.5555555555555601E-2</v>
      </c>
      <c r="T72" s="16">
        <v>0.13043478260869601</v>
      </c>
      <c r="U72" s="16">
        <v>7.69230769230769E-2</v>
      </c>
      <c r="V72" s="16">
        <v>0.12</v>
      </c>
      <c r="W72" s="16">
        <v>0.14285714285714299</v>
      </c>
      <c r="X72" s="16">
        <v>6.6666666666666693E-2</v>
      </c>
      <c r="Y72" s="16">
        <v>0.14285714285714299</v>
      </c>
      <c r="Z72" s="16"/>
      <c r="AA72" s="16">
        <v>0.11656441717791401</v>
      </c>
      <c r="AB72" s="16">
        <v>8.5271317829457405E-2</v>
      </c>
      <c r="AC72" s="16">
        <v>0.11764705882352899</v>
      </c>
      <c r="AD72" s="16">
        <v>0.14705882352941199</v>
      </c>
      <c r="AE72" s="16"/>
      <c r="AF72" s="16">
        <v>0.114754098360656</v>
      </c>
      <c r="AG72" s="16">
        <v>4.1666666666666699E-2</v>
      </c>
      <c r="AH72" s="16">
        <v>0.157894736842105</v>
      </c>
      <c r="AI72" s="16">
        <v>0</v>
      </c>
      <c r="AJ72" s="16"/>
      <c r="AK72" s="16">
        <v>0.10280373831775701</v>
      </c>
      <c r="AL72" s="16">
        <v>8.1967213114754106E-2</v>
      </c>
      <c r="AM72" s="16">
        <v>0.1875</v>
      </c>
      <c r="AN72" s="16">
        <v>3.4482758620689703E-2</v>
      </c>
      <c r="AO72" s="16">
        <v>0</v>
      </c>
      <c r="AP72" s="16">
        <v>0.148148148148148</v>
      </c>
      <c r="AQ72" s="16"/>
      <c r="AR72" s="16">
        <v>5.1162790697674397E-2</v>
      </c>
      <c r="AS72" s="16">
        <v>0.146341463414634</v>
      </c>
      <c r="AT72" s="16">
        <v>0.146341463414634</v>
      </c>
      <c r="AU72" s="16" t="s">
        <v>129</v>
      </c>
      <c r="AV72" s="16">
        <v>0.22727272727272699</v>
      </c>
      <c r="AW72" s="16">
        <v>0.146341463414634</v>
      </c>
      <c r="AX72" s="16">
        <v>0.4</v>
      </c>
      <c r="AY72" s="16"/>
      <c r="AZ72" s="16">
        <v>0.13084112149532701</v>
      </c>
      <c r="BA72" s="16">
        <v>0.15151515151515199</v>
      </c>
      <c r="BB72" s="16">
        <v>0.18181818181818199</v>
      </c>
      <c r="BC72" s="16">
        <v>0.102040816326531</v>
      </c>
      <c r="BD72" s="16">
        <v>6.2068965517241399E-2</v>
      </c>
      <c r="BE72" s="16">
        <v>0.375</v>
      </c>
      <c r="BF72" s="16"/>
      <c r="BG72" s="16">
        <v>6.25E-2</v>
      </c>
      <c r="BH72" s="16">
        <v>0.11764705882352899</v>
      </c>
      <c r="BI72" s="16">
        <v>0.13953488372093001</v>
      </c>
      <c r="BJ72" s="16">
        <v>7.2727272727272696E-2</v>
      </c>
      <c r="BK72" s="16">
        <v>0.164179104477612</v>
      </c>
      <c r="BL72" s="16">
        <v>0.12</v>
      </c>
      <c r="BM72" s="16"/>
      <c r="BN72" s="16">
        <v>0.129707112970711</v>
      </c>
      <c r="BO72" s="16">
        <v>7.4999999999999997E-2</v>
      </c>
      <c r="BP72" s="16"/>
      <c r="BQ72" s="16">
        <v>9.5588235294117599E-2</v>
      </c>
      <c r="BR72" s="16">
        <v>0.112781954887218</v>
      </c>
      <c r="BS72" s="16"/>
      <c r="BT72" s="16">
        <v>9.0909090909090898E-2</v>
      </c>
      <c r="BU72" s="16">
        <v>0.15384615384615399</v>
      </c>
    </row>
    <row r="73" spans="2:73" x14ac:dyDescent="0.35">
      <c r="B73" t="s">
        <v>93</v>
      </c>
      <c r="C73" s="16">
        <v>1.2406947890818899E-2</v>
      </c>
      <c r="D73" s="16">
        <v>1.19760479041916E-2</v>
      </c>
      <c r="E73" s="16">
        <v>1.27118644067797E-2</v>
      </c>
      <c r="F73" s="16"/>
      <c r="G73" s="16">
        <v>4.81927710843374E-2</v>
      </c>
      <c r="H73" s="16">
        <v>3.1250000000000002E-3</v>
      </c>
      <c r="I73" s="16"/>
      <c r="J73" s="16">
        <v>2.9411764705882401E-2</v>
      </c>
      <c r="K73" s="16">
        <v>1.72413793103448E-2</v>
      </c>
      <c r="L73" s="16">
        <v>4.5454545454545497E-2</v>
      </c>
      <c r="M73" s="16">
        <v>0</v>
      </c>
      <c r="N73" s="16">
        <v>0</v>
      </c>
      <c r="O73" s="16">
        <v>0</v>
      </c>
      <c r="P73" s="16">
        <v>0</v>
      </c>
      <c r="Q73" s="16">
        <v>2.9411764705882401E-2</v>
      </c>
      <c r="R73" s="16">
        <v>0</v>
      </c>
      <c r="S73" s="16">
        <v>0</v>
      </c>
      <c r="T73" s="16">
        <v>0</v>
      </c>
      <c r="U73" s="16">
        <v>0</v>
      </c>
      <c r="V73" s="16">
        <v>0.04</v>
      </c>
      <c r="W73" s="16">
        <v>0</v>
      </c>
      <c r="X73" s="16">
        <v>0</v>
      </c>
      <c r="Y73" s="16">
        <v>0</v>
      </c>
      <c r="Z73" s="16"/>
      <c r="AA73" s="16">
        <v>2.4539877300613501E-2</v>
      </c>
      <c r="AB73" s="16">
        <v>0</v>
      </c>
      <c r="AC73" s="16">
        <v>1.9607843137254902E-2</v>
      </c>
      <c r="AD73" s="16">
        <v>0</v>
      </c>
      <c r="AE73" s="16"/>
      <c r="AF73" s="16">
        <v>1.3114754098360701E-2</v>
      </c>
      <c r="AG73" s="16">
        <v>0</v>
      </c>
      <c r="AH73" s="16">
        <v>0</v>
      </c>
      <c r="AI73" s="16">
        <v>0</v>
      </c>
      <c r="AJ73" s="16"/>
      <c r="AK73" s="16">
        <v>0</v>
      </c>
      <c r="AL73" s="16">
        <v>0</v>
      </c>
      <c r="AM73" s="16">
        <v>0</v>
      </c>
      <c r="AN73" s="16">
        <v>0</v>
      </c>
      <c r="AO73" s="16">
        <v>0</v>
      </c>
      <c r="AP73" s="16">
        <v>0</v>
      </c>
      <c r="AQ73" s="16"/>
      <c r="AR73" s="16">
        <v>4.65116279069767E-3</v>
      </c>
      <c r="AS73" s="16">
        <v>0</v>
      </c>
      <c r="AT73" s="16">
        <v>0</v>
      </c>
      <c r="AU73" s="16" t="s">
        <v>129</v>
      </c>
      <c r="AV73" s="16">
        <v>4.5454545454545497E-2</v>
      </c>
      <c r="AW73" s="16">
        <v>4.8780487804878099E-2</v>
      </c>
      <c r="AX73" s="16">
        <v>0</v>
      </c>
      <c r="AY73" s="16"/>
      <c r="AZ73" s="16">
        <v>9.3457943925233603E-3</v>
      </c>
      <c r="BA73" s="16">
        <v>0</v>
      </c>
      <c r="BB73" s="16">
        <v>0</v>
      </c>
      <c r="BC73" s="16">
        <v>1.02040816326531E-2</v>
      </c>
      <c r="BD73" s="16">
        <v>2.06896551724138E-2</v>
      </c>
      <c r="BE73" s="16">
        <v>0</v>
      </c>
      <c r="BF73" s="16"/>
      <c r="BG73" s="16">
        <v>1.5625E-2</v>
      </c>
      <c r="BH73" s="16">
        <v>0</v>
      </c>
      <c r="BI73" s="16">
        <v>2.32558139534884E-2</v>
      </c>
      <c r="BJ73" s="16">
        <v>9.0909090909090905E-3</v>
      </c>
      <c r="BK73" s="16">
        <v>2.9850746268656699E-2</v>
      </c>
      <c r="BL73" s="16">
        <v>0</v>
      </c>
      <c r="BM73" s="16"/>
      <c r="BN73" s="16">
        <v>8.3682008368200795E-3</v>
      </c>
      <c r="BO73" s="16">
        <v>1.2500000000000001E-2</v>
      </c>
      <c r="BP73" s="16"/>
      <c r="BQ73" s="16">
        <v>1.4705882352941201E-2</v>
      </c>
      <c r="BR73" s="16">
        <v>1.12781954887218E-2</v>
      </c>
      <c r="BS73" s="16"/>
      <c r="BT73" s="16">
        <v>1.56739811912226E-2</v>
      </c>
      <c r="BU73" s="16">
        <v>0</v>
      </c>
    </row>
    <row r="74" spans="2:73" x14ac:dyDescent="0.35">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row>
    <row r="75" spans="2:73" x14ac:dyDescent="0.35">
      <c r="B75" s="6" t="s">
        <v>139</v>
      </c>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row>
    <row r="76" spans="2:73" x14ac:dyDescent="0.35">
      <c r="B76" s="24" t="s">
        <v>156</v>
      </c>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row>
    <row r="77" spans="2:73" x14ac:dyDescent="0.35">
      <c r="B77" t="s">
        <v>137</v>
      </c>
      <c r="C77" s="16">
        <v>0.80113636363636398</v>
      </c>
      <c r="D77" s="16">
        <v>0.78767123287671204</v>
      </c>
      <c r="E77" s="16">
        <v>0.81067961165048497</v>
      </c>
      <c r="F77" s="16"/>
      <c r="G77" s="16">
        <v>0.71014492753623204</v>
      </c>
      <c r="H77" s="16">
        <v>0.82332155477031799</v>
      </c>
      <c r="I77" s="16"/>
      <c r="J77" s="16">
        <v>0.92592592592592604</v>
      </c>
      <c r="K77" s="16">
        <v>0.76595744680851097</v>
      </c>
      <c r="L77" s="16">
        <v>0.82352941176470595</v>
      </c>
      <c r="M77" s="16">
        <v>0.73684210526315796</v>
      </c>
      <c r="N77" s="16">
        <v>0.66666666666666696</v>
      </c>
      <c r="O77" s="16">
        <v>0.72727272727272696</v>
      </c>
      <c r="P77" s="16">
        <v>0.73913043478260898</v>
      </c>
      <c r="Q77" s="16">
        <v>0.90322580645161299</v>
      </c>
      <c r="R77" s="16">
        <v>0.92307692307692302</v>
      </c>
      <c r="S77" s="16">
        <v>0.79411764705882304</v>
      </c>
      <c r="T77" s="16">
        <v>0.78947368421052599</v>
      </c>
      <c r="U77" s="16">
        <v>0.75</v>
      </c>
      <c r="V77" s="16">
        <v>0.85714285714285698</v>
      </c>
      <c r="W77" s="16">
        <v>0.75</v>
      </c>
      <c r="X77" s="16">
        <v>0.78571428571428603</v>
      </c>
      <c r="Y77" s="16">
        <v>0.66666666666666696</v>
      </c>
      <c r="Z77" s="16"/>
      <c r="AA77" s="16">
        <v>0.78985507246376796</v>
      </c>
      <c r="AB77" s="16">
        <v>0.80508474576271205</v>
      </c>
      <c r="AC77" s="16">
        <v>0.79545454545454497</v>
      </c>
      <c r="AD77" s="16">
        <v>0.82758620689655205</v>
      </c>
      <c r="AE77" s="16"/>
      <c r="AF77" s="16">
        <v>0.79622641509434</v>
      </c>
      <c r="AG77" s="16">
        <v>0.86956521739130399</v>
      </c>
      <c r="AH77" s="16">
        <v>0.83333333333333304</v>
      </c>
      <c r="AI77" s="16">
        <v>1</v>
      </c>
      <c r="AJ77" s="16"/>
      <c r="AK77" s="16">
        <v>0.77083333333333304</v>
      </c>
      <c r="AL77" s="16">
        <v>0.80357142857142905</v>
      </c>
      <c r="AM77" s="16">
        <v>0.80769230769230804</v>
      </c>
      <c r="AN77" s="16">
        <v>0.82142857142857095</v>
      </c>
      <c r="AO77" s="16">
        <v>1</v>
      </c>
      <c r="AP77" s="16">
        <v>0.72727272727272696</v>
      </c>
      <c r="AQ77" s="16"/>
      <c r="AR77" s="16">
        <v>0.86567164179104505</v>
      </c>
      <c r="AS77" s="16">
        <v>0.8</v>
      </c>
      <c r="AT77" s="16">
        <v>0.8</v>
      </c>
      <c r="AU77" s="16" t="s">
        <v>129</v>
      </c>
      <c r="AV77" s="16">
        <v>0.6875</v>
      </c>
      <c r="AW77" s="16">
        <v>0.60606060606060597</v>
      </c>
      <c r="AX77" s="16">
        <v>0.66666666666666696</v>
      </c>
      <c r="AY77" s="16"/>
      <c r="AZ77" s="16">
        <v>0.8</v>
      </c>
      <c r="BA77" s="16">
        <v>0.78571428571428603</v>
      </c>
      <c r="BB77" s="16">
        <v>1</v>
      </c>
      <c r="BC77" s="16">
        <v>0.79310344827586199</v>
      </c>
      <c r="BD77" s="16">
        <v>0.79699248120300703</v>
      </c>
      <c r="BE77" s="16">
        <v>0.75</v>
      </c>
      <c r="BF77" s="16"/>
      <c r="BG77" s="16">
        <v>0.76271186440677996</v>
      </c>
      <c r="BH77" s="16">
        <v>0.86666666666666703</v>
      </c>
      <c r="BI77" s="16">
        <v>0.75</v>
      </c>
      <c r="BJ77" s="16">
        <v>0.82</v>
      </c>
      <c r="BK77" s="16">
        <v>0.75471698113207597</v>
      </c>
      <c r="BL77" s="16">
        <v>0.81395348837209303</v>
      </c>
      <c r="BM77" s="16"/>
      <c r="BN77" s="16">
        <v>0.82352941176470595</v>
      </c>
      <c r="BO77" s="16">
        <v>0.76551724137930999</v>
      </c>
      <c r="BP77" s="16"/>
      <c r="BQ77" s="16">
        <v>0.84033613445378197</v>
      </c>
      <c r="BR77" s="16">
        <v>0.78017241379310298</v>
      </c>
      <c r="BS77" s="16"/>
      <c r="BT77" s="16">
        <v>0.791519434628975</v>
      </c>
      <c r="BU77" s="16">
        <v>0.83076923076923104</v>
      </c>
    </row>
    <row r="78" spans="2:73" x14ac:dyDescent="0.35">
      <c r="B78" t="s">
        <v>138</v>
      </c>
      <c r="C78" s="16">
        <v>0.107954545454545</v>
      </c>
      <c r="D78" s="16">
        <v>0.123287671232877</v>
      </c>
      <c r="E78" s="16">
        <v>9.7087378640776698E-2</v>
      </c>
      <c r="F78" s="16"/>
      <c r="G78" s="16">
        <v>0.15942028985507201</v>
      </c>
      <c r="H78" s="16">
        <v>9.5406360424028294E-2</v>
      </c>
      <c r="I78" s="16"/>
      <c r="J78" s="16">
        <v>7.4074074074074098E-2</v>
      </c>
      <c r="K78" s="16">
        <v>0.170212765957447</v>
      </c>
      <c r="L78" s="16">
        <v>5.8823529411764698E-2</v>
      </c>
      <c r="M78" s="16">
        <v>0.105263157894737</v>
      </c>
      <c r="N78" s="16">
        <v>0.16666666666666699</v>
      </c>
      <c r="O78" s="16">
        <v>9.0909090909090898E-2</v>
      </c>
      <c r="P78" s="16">
        <v>0.13043478260869601</v>
      </c>
      <c r="Q78" s="16">
        <v>3.2258064516128997E-2</v>
      </c>
      <c r="R78" s="16">
        <v>7.69230769230769E-2</v>
      </c>
      <c r="S78" s="16">
        <v>7.3529411764705899E-2</v>
      </c>
      <c r="T78" s="16">
        <v>5.2631578947368397E-2</v>
      </c>
      <c r="U78" s="16">
        <v>8.3333333333333301E-2</v>
      </c>
      <c r="V78" s="16">
        <v>9.5238095238095205E-2</v>
      </c>
      <c r="W78" s="16">
        <v>0.16666666666666699</v>
      </c>
      <c r="X78" s="16">
        <v>0.214285714285714</v>
      </c>
      <c r="Y78" s="16">
        <v>0.33333333333333298</v>
      </c>
      <c r="Z78" s="16"/>
      <c r="AA78" s="16">
        <v>0.101449275362319</v>
      </c>
      <c r="AB78" s="16">
        <v>0.12711864406779699</v>
      </c>
      <c r="AC78" s="16">
        <v>0.11363636363636399</v>
      </c>
      <c r="AD78" s="16">
        <v>3.4482758620689703E-2</v>
      </c>
      <c r="AE78" s="16"/>
      <c r="AF78" s="16">
        <v>0.11698113207547201</v>
      </c>
      <c r="AG78" s="16">
        <v>8.6956521739130405E-2</v>
      </c>
      <c r="AH78" s="16">
        <v>0.1</v>
      </c>
      <c r="AI78" s="16">
        <v>0</v>
      </c>
      <c r="AJ78" s="16"/>
      <c r="AK78" s="16">
        <v>7.2916666666666699E-2</v>
      </c>
      <c r="AL78" s="16">
        <v>0.160714285714286</v>
      </c>
      <c r="AM78" s="16">
        <v>0.15384615384615399</v>
      </c>
      <c r="AN78" s="16">
        <v>0.14285714285714299</v>
      </c>
      <c r="AO78" s="16">
        <v>0</v>
      </c>
      <c r="AP78" s="16">
        <v>0.13636363636363599</v>
      </c>
      <c r="AQ78" s="16"/>
      <c r="AR78" s="16">
        <v>7.9601990049751201E-2</v>
      </c>
      <c r="AS78" s="16">
        <v>8.5714285714285701E-2</v>
      </c>
      <c r="AT78" s="16">
        <v>8.5714285714285701E-2</v>
      </c>
      <c r="AU78" s="16" t="s">
        <v>129</v>
      </c>
      <c r="AV78" s="16">
        <v>0.25</v>
      </c>
      <c r="AW78" s="16">
        <v>0.18181818181818199</v>
      </c>
      <c r="AX78" s="16">
        <v>0</v>
      </c>
      <c r="AY78" s="16"/>
      <c r="AZ78" s="16">
        <v>0.133333333333333</v>
      </c>
      <c r="BA78" s="16">
        <v>0.14285714285714299</v>
      </c>
      <c r="BB78" s="16">
        <v>0</v>
      </c>
      <c r="BC78" s="16">
        <v>0.114942528735632</v>
      </c>
      <c r="BD78" s="16">
        <v>8.2706766917293201E-2</v>
      </c>
      <c r="BE78" s="16">
        <v>0.25</v>
      </c>
      <c r="BF78" s="16"/>
      <c r="BG78" s="16">
        <v>6.7796610169491497E-2</v>
      </c>
      <c r="BH78" s="16">
        <v>0.1</v>
      </c>
      <c r="BI78" s="16">
        <v>0.11111111111111099</v>
      </c>
      <c r="BJ78" s="16">
        <v>0.11</v>
      </c>
      <c r="BK78" s="16">
        <v>0.169811320754717</v>
      </c>
      <c r="BL78" s="16">
        <v>9.3023255813953501E-2</v>
      </c>
      <c r="BM78" s="16"/>
      <c r="BN78" s="16">
        <v>9.31372549019608E-2</v>
      </c>
      <c r="BO78" s="16">
        <v>0.13103448275862101</v>
      </c>
      <c r="BP78" s="16"/>
      <c r="BQ78" s="16">
        <v>0.10084033613445401</v>
      </c>
      <c r="BR78" s="16">
        <v>0.11206896551724101</v>
      </c>
      <c r="BS78" s="16"/>
      <c r="BT78" s="16">
        <v>0.120141342756184</v>
      </c>
      <c r="BU78" s="16">
        <v>6.15384615384615E-2</v>
      </c>
    </row>
    <row r="79" spans="2:73" x14ac:dyDescent="0.35">
      <c r="B79" t="s">
        <v>93</v>
      </c>
      <c r="C79" s="16">
        <v>9.0909090909090898E-2</v>
      </c>
      <c r="D79" s="16">
        <v>8.9041095890410996E-2</v>
      </c>
      <c r="E79" s="16">
        <v>9.2233009708737906E-2</v>
      </c>
      <c r="F79" s="16"/>
      <c r="G79" s="16">
        <v>0.13043478260869601</v>
      </c>
      <c r="H79" s="16">
        <v>8.1272084805653705E-2</v>
      </c>
      <c r="I79" s="16"/>
      <c r="J79" s="16">
        <v>0</v>
      </c>
      <c r="K79" s="16">
        <v>6.3829787234042507E-2</v>
      </c>
      <c r="L79" s="16">
        <v>0.11764705882352899</v>
      </c>
      <c r="M79" s="16">
        <v>0.157894736842105</v>
      </c>
      <c r="N79" s="16">
        <v>0.16666666666666699</v>
      </c>
      <c r="O79" s="16">
        <v>0.18181818181818199</v>
      </c>
      <c r="P79" s="16">
        <v>0.13043478260869601</v>
      </c>
      <c r="Q79" s="16">
        <v>6.4516129032258104E-2</v>
      </c>
      <c r="R79" s="16">
        <v>0</v>
      </c>
      <c r="S79" s="16">
        <v>0.13235294117647101</v>
      </c>
      <c r="T79" s="16">
        <v>0.157894736842105</v>
      </c>
      <c r="U79" s="16">
        <v>0.16666666666666699</v>
      </c>
      <c r="V79" s="16">
        <v>4.7619047619047603E-2</v>
      </c>
      <c r="W79" s="16">
        <v>8.3333333333333301E-2</v>
      </c>
      <c r="X79" s="16">
        <v>0</v>
      </c>
      <c r="Y79" s="16">
        <v>0</v>
      </c>
      <c r="Z79" s="16"/>
      <c r="AA79" s="16">
        <v>0.108695652173913</v>
      </c>
      <c r="AB79" s="16">
        <v>6.7796610169491497E-2</v>
      </c>
      <c r="AC79" s="16">
        <v>9.0909090909090898E-2</v>
      </c>
      <c r="AD79" s="16">
        <v>0.13793103448275901</v>
      </c>
      <c r="AE79" s="16"/>
      <c r="AF79" s="16">
        <v>8.6792452830188702E-2</v>
      </c>
      <c r="AG79" s="16">
        <v>4.3478260869565202E-2</v>
      </c>
      <c r="AH79" s="16">
        <v>6.6666666666666693E-2</v>
      </c>
      <c r="AI79" s="16">
        <v>0</v>
      </c>
      <c r="AJ79" s="16"/>
      <c r="AK79" s="16">
        <v>0.15625</v>
      </c>
      <c r="AL79" s="16">
        <v>3.5714285714285698E-2</v>
      </c>
      <c r="AM79" s="16">
        <v>3.8461538461538498E-2</v>
      </c>
      <c r="AN79" s="16">
        <v>3.5714285714285698E-2</v>
      </c>
      <c r="AO79" s="16">
        <v>0</v>
      </c>
      <c r="AP79" s="16">
        <v>0.13636363636363599</v>
      </c>
      <c r="AQ79" s="16"/>
      <c r="AR79" s="16">
        <v>5.4726368159204002E-2</v>
      </c>
      <c r="AS79" s="16">
        <v>0.114285714285714</v>
      </c>
      <c r="AT79" s="16">
        <v>0.114285714285714</v>
      </c>
      <c r="AU79" s="16" t="s">
        <v>129</v>
      </c>
      <c r="AV79" s="16">
        <v>6.25E-2</v>
      </c>
      <c r="AW79" s="16">
        <v>0.21212121212121199</v>
      </c>
      <c r="AX79" s="16">
        <v>0.33333333333333298</v>
      </c>
      <c r="AY79" s="16"/>
      <c r="AZ79" s="16">
        <v>6.6666666666666693E-2</v>
      </c>
      <c r="BA79" s="16">
        <v>7.1428571428571397E-2</v>
      </c>
      <c r="BB79" s="16">
        <v>0</v>
      </c>
      <c r="BC79" s="16">
        <v>9.1954022988505704E-2</v>
      </c>
      <c r="BD79" s="16">
        <v>0.12030075187969901</v>
      </c>
      <c r="BE79" s="16">
        <v>0</v>
      </c>
      <c r="BF79" s="16"/>
      <c r="BG79" s="16">
        <v>0.169491525423729</v>
      </c>
      <c r="BH79" s="16">
        <v>3.3333333333333298E-2</v>
      </c>
      <c r="BI79" s="16">
        <v>0.13888888888888901</v>
      </c>
      <c r="BJ79" s="16">
        <v>7.0000000000000007E-2</v>
      </c>
      <c r="BK79" s="16">
        <v>7.5471698113207503E-2</v>
      </c>
      <c r="BL79" s="16">
        <v>9.3023255813953501E-2</v>
      </c>
      <c r="BM79" s="16"/>
      <c r="BN79" s="16">
        <v>8.3333333333333301E-2</v>
      </c>
      <c r="BO79" s="16">
        <v>0.10344827586206901</v>
      </c>
      <c r="BP79" s="16"/>
      <c r="BQ79" s="16">
        <v>5.8823529411764698E-2</v>
      </c>
      <c r="BR79" s="16">
        <v>0.107758620689655</v>
      </c>
      <c r="BS79" s="16"/>
      <c r="BT79" s="16">
        <v>8.8339222614841006E-2</v>
      </c>
      <c r="BU79" s="16">
        <v>0.107692307692308</v>
      </c>
    </row>
    <row r="80" spans="2:73" x14ac:dyDescent="0.35">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row>
    <row r="81" spans="2:73" x14ac:dyDescent="0.35">
      <c r="B81" s="6" t="s">
        <v>154</v>
      </c>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row>
    <row r="82" spans="2:73" x14ac:dyDescent="0.35">
      <c r="B82" s="24" t="s">
        <v>387</v>
      </c>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row>
    <row r="83" spans="2:73" x14ac:dyDescent="0.35">
      <c r="B83" t="s">
        <v>140</v>
      </c>
      <c r="C83" s="16">
        <v>0.64019851116625304</v>
      </c>
      <c r="D83" s="16">
        <v>0.68263473053892199</v>
      </c>
      <c r="E83" s="16">
        <v>0.61016949152542399</v>
      </c>
      <c r="F83" s="16"/>
      <c r="G83" s="16">
        <v>0.74698795180722899</v>
      </c>
      <c r="H83" s="16">
        <v>0.61250000000000004</v>
      </c>
      <c r="I83" s="16"/>
      <c r="J83" s="16">
        <v>0.5</v>
      </c>
      <c r="K83" s="16">
        <v>0.568965517241379</v>
      </c>
      <c r="L83" s="16">
        <v>0.72727272727272696</v>
      </c>
      <c r="M83" s="16">
        <v>0.75</v>
      </c>
      <c r="N83" s="16">
        <v>0.75</v>
      </c>
      <c r="O83" s="16">
        <v>0.66666666666666696</v>
      </c>
      <c r="P83" s="16">
        <v>0.76923076923076905</v>
      </c>
      <c r="Q83" s="16">
        <v>0.76470588235294101</v>
      </c>
      <c r="R83" s="16">
        <v>0.69230769230769196</v>
      </c>
      <c r="S83" s="16">
        <v>0.59722222222222199</v>
      </c>
      <c r="T83" s="16">
        <v>0.47826086956521702</v>
      </c>
      <c r="U83" s="16">
        <v>0.61538461538461497</v>
      </c>
      <c r="V83" s="16">
        <v>0.64</v>
      </c>
      <c r="W83" s="16">
        <v>0.64285714285714302</v>
      </c>
      <c r="X83" s="16">
        <v>0.73333333333333295</v>
      </c>
      <c r="Y83" s="16">
        <v>0.71428571428571397</v>
      </c>
      <c r="Z83" s="16"/>
      <c r="AA83" s="16">
        <v>0.71165644171779097</v>
      </c>
      <c r="AB83" s="16">
        <v>0.67441860465116299</v>
      </c>
      <c r="AC83" s="16">
        <v>0.45098039215686297</v>
      </c>
      <c r="AD83" s="16">
        <v>0.5</v>
      </c>
      <c r="AE83" s="16"/>
      <c r="AF83" s="16">
        <v>0.665573770491803</v>
      </c>
      <c r="AG83" s="16">
        <v>0.70833333333333304</v>
      </c>
      <c r="AH83" s="16">
        <v>0.5</v>
      </c>
      <c r="AI83" s="16">
        <v>0.5</v>
      </c>
      <c r="AJ83" s="16"/>
      <c r="AK83" s="16">
        <v>0.73831775700934599</v>
      </c>
      <c r="AL83" s="16">
        <v>0.55737704918032804</v>
      </c>
      <c r="AM83" s="16">
        <v>0.75</v>
      </c>
      <c r="AN83" s="16">
        <v>0.68965517241379304</v>
      </c>
      <c r="AO83" s="16">
        <v>0.66666666666666696</v>
      </c>
      <c r="AP83" s="16">
        <v>0.55555555555555602</v>
      </c>
      <c r="AQ83" s="16"/>
      <c r="AR83" s="16">
        <v>0.71162790697674405</v>
      </c>
      <c r="AS83" s="16">
        <v>0.63414634146341498</v>
      </c>
      <c r="AT83" s="16">
        <v>0.63414634146341498</v>
      </c>
      <c r="AU83" s="16" t="s">
        <v>129</v>
      </c>
      <c r="AV83" s="16">
        <v>0.45454545454545497</v>
      </c>
      <c r="AW83" s="16">
        <v>0.90243902439024404</v>
      </c>
      <c r="AX83" s="16">
        <v>0.2</v>
      </c>
      <c r="AY83" s="16"/>
      <c r="AZ83" s="16">
        <v>0.42990654205607498</v>
      </c>
      <c r="BA83" s="16">
        <v>0.66666666666666696</v>
      </c>
      <c r="BB83" s="16">
        <v>0.81818181818181801</v>
      </c>
      <c r="BC83" s="16">
        <v>0.67346938775510201</v>
      </c>
      <c r="BD83" s="16">
        <v>0.75172413793103399</v>
      </c>
      <c r="BE83" s="16">
        <v>0.625</v>
      </c>
      <c r="BF83" s="16"/>
      <c r="BG83" s="16">
        <v>0.734375</v>
      </c>
      <c r="BH83" s="16">
        <v>0.64705882352941202</v>
      </c>
      <c r="BI83" s="16">
        <v>0.62790697674418605</v>
      </c>
      <c r="BJ83" s="16">
        <v>0.6</v>
      </c>
      <c r="BK83" s="16">
        <v>0.62686567164179097</v>
      </c>
      <c r="BL83" s="16">
        <v>0.62</v>
      </c>
      <c r="BM83" s="16"/>
      <c r="BN83" s="16">
        <v>0.60669456066945604</v>
      </c>
      <c r="BO83" s="16">
        <v>0.7</v>
      </c>
      <c r="BP83" s="16"/>
      <c r="BQ83" s="16">
        <v>0.63970588235294101</v>
      </c>
      <c r="BR83" s="16">
        <v>0.63909774436090205</v>
      </c>
      <c r="BS83" s="16"/>
      <c r="BT83" s="16">
        <v>0.73354231974921602</v>
      </c>
      <c r="BU83" s="16">
        <v>0.29487179487179499</v>
      </c>
    </row>
    <row r="84" spans="2:73" x14ac:dyDescent="0.35">
      <c r="B84" t="s">
        <v>141</v>
      </c>
      <c r="C84" s="16">
        <v>0.126550868486352</v>
      </c>
      <c r="D84" s="16">
        <v>0.119760479041916</v>
      </c>
      <c r="E84" s="16">
        <v>0.13135593220339001</v>
      </c>
      <c r="F84" s="16"/>
      <c r="G84" s="16">
        <v>8.4337349397590397E-2</v>
      </c>
      <c r="H84" s="16">
        <v>0.13750000000000001</v>
      </c>
      <c r="I84" s="16"/>
      <c r="J84" s="16">
        <v>5.8823529411764698E-2</v>
      </c>
      <c r="K84" s="16">
        <v>0.15517241379310301</v>
      </c>
      <c r="L84" s="16">
        <v>0</v>
      </c>
      <c r="M84" s="16">
        <v>0.25</v>
      </c>
      <c r="N84" s="16">
        <v>0.25</v>
      </c>
      <c r="O84" s="16">
        <v>8.3333333333333301E-2</v>
      </c>
      <c r="P84" s="16">
        <v>0.19230769230769201</v>
      </c>
      <c r="Q84" s="16">
        <v>0.11764705882352899</v>
      </c>
      <c r="R84" s="16">
        <v>0.230769230769231</v>
      </c>
      <c r="S84" s="16">
        <v>9.7222222222222196E-2</v>
      </c>
      <c r="T84" s="16">
        <v>0.173913043478261</v>
      </c>
      <c r="U84" s="16">
        <v>0.15384615384615399</v>
      </c>
      <c r="V84" s="16">
        <v>0.12</v>
      </c>
      <c r="W84" s="16">
        <v>7.1428571428571397E-2</v>
      </c>
      <c r="X84" s="16">
        <v>0</v>
      </c>
      <c r="Y84" s="16">
        <v>0.214285714285714</v>
      </c>
      <c r="Z84" s="16"/>
      <c r="AA84" s="16">
        <v>0.184049079754601</v>
      </c>
      <c r="AB84" s="16">
        <v>0.10077519379845</v>
      </c>
      <c r="AC84" s="16">
        <v>5.8823529411764698E-2</v>
      </c>
      <c r="AD84" s="16">
        <v>8.8235294117647106E-2</v>
      </c>
      <c r="AE84" s="16"/>
      <c r="AF84" s="16">
        <v>0.124590163934426</v>
      </c>
      <c r="AG84" s="16">
        <v>0.16666666666666699</v>
      </c>
      <c r="AH84" s="16">
        <v>7.8947368421052599E-2</v>
      </c>
      <c r="AI84" s="16">
        <v>0</v>
      </c>
      <c r="AJ84" s="16"/>
      <c r="AK84" s="16">
        <v>0.10280373831775701</v>
      </c>
      <c r="AL84" s="16">
        <v>0.114754098360656</v>
      </c>
      <c r="AM84" s="16">
        <v>0.15625</v>
      </c>
      <c r="AN84" s="16">
        <v>0.10344827586206901</v>
      </c>
      <c r="AO84" s="16">
        <v>0.11111111111111099</v>
      </c>
      <c r="AP84" s="16">
        <v>0.148148148148148</v>
      </c>
      <c r="AQ84" s="16"/>
      <c r="AR84" s="16">
        <v>0.12093023255814001</v>
      </c>
      <c r="AS84" s="16">
        <v>0.146341463414634</v>
      </c>
      <c r="AT84" s="16">
        <v>0.146341463414634</v>
      </c>
      <c r="AU84" s="16" t="s">
        <v>129</v>
      </c>
      <c r="AV84" s="16">
        <v>0.18181818181818199</v>
      </c>
      <c r="AW84" s="16">
        <v>9.7560975609756101E-2</v>
      </c>
      <c r="AX84" s="16">
        <v>0</v>
      </c>
      <c r="AY84" s="16"/>
      <c r="AZ84" s="16">
        <v>7.4766355140186896E-2</v>
      </c>
      <c r="BA84" s="16">
        <v>9.0909090909090898E-2</v>
      </c>
      <c r="BB84" s="16">
        <v>9.0909090909090898E-2</v>
      </c>
      <c r="BC84" s="16">
        <v>0.15306122448979601</v>
      </c>
      <c r="BD84" s="16">
        <v>0.15862068965517201</v>
      </c>
      <c r="BE84" s="16">
        <v>0.125</v>
      </c>
      <c r="BF84" s="16"/>
      <c r="BG84" s="16">
        <v>0.125</v>
      </c>
      <c r="BH84" s="16">
        <v>0.10294117647058799</v>
      </c>
      <c r="BI84" s="16">
        <v>0.116279069767442</v>
      </c>
      <c r="BJ84" s="16">
        <v>0.15454545454545501</v>
      </c>
      <c r="BK84" s="16">
        <v>0.164179104477612</v>
      </c>
      <c r="BL84" s="16">
        <v>0.06</v>
      </c>
      <c r="BM84" s="16"/>
      <c r="BN84" s="16">
        <v>0.14225941422594099</v>
      </c>
      <c r="BO84" s="16">
        <v>0.10625</v>
      </c>
      <c r="BP84" s="16"/>
      <c r="BQ84" s="16">
        <v>0.13970588235294101</v>
      </c>
      <c r="BR84" s="16">
        <v>0.116541353383459</v>
      </c>
      <c r="BS84" s="16"/>
      <c r="BT84" s="16">
        <v>0.14733542319749199</v>
      </c>
      <c r="BU84" s="16">
        <v>5.1282051282051301E-2</v>
      </c>
    </row>
    <row r="85" spans="2:73" x14ac:dyDescent="0.35">
      <c r="B85" t="s">
        <v>142</v>
      </c>
      <c r="C85" s="16">
        <v>9.1811414392059601E-2</v>
      </c>
      <c r="D85" s="16">
        <v>8.3832335329341298E-2</v>
      </c>
      <c r="E85" s="16">
        <v>9.74576271186441E-2</v>
      </c>
      <c r="F85" s="16"/>
      <c r="G85" s="16">
        <v>1.20481927710843E-2</v>
      </c>
      <c r="H85" s="16">
        <v>0.1125</v>
      </c>
      <c r="I85" s="16"/>
      <c r="J85" s="16">
        <v>0.11764705882352899</v>
      </c>
      <c r="K85" s="16">
        <v>8.6206896551724102E-2</v>
      </c>
      <c r="L85" s="16">
        <v>9.0909090909090898E-2</v>
      </c>
      <c r="M85" s="16">
        <v>0.1</v>
      </c>
      <c r="N85" s="16">
        <v>0.125</v>
      </c>
      <c r="O85" s="16">
        <v>8.3333333333333301E-2</v>
      </c>
      <c r="P85" s="16">
        <v>3.8461538461538498E-2</v>
      </c>
      <c r="Q85" s="16">
        <v>2.9411764705882401E-2</v>
      </c>
      <c r="R85" s="16">
        <v>0.30769230769230799</v>
      </c>
      <c r="S85" s="16">
        <v>8.3333333333333301E-2</v>
      </c>
      <c r="T85" s="16">
        <v>0.173913043478261</v>
      </c>
      <c r="U85" s="16">
        <v>0</v>
      </c>
      <c r="V85" s="16">
        <v>0.04</v>
      </c>
      <c r="W85" s="16">
        <v>0.14285714285714299</v>
      </c>
      <c r="X85" s="16">
        <v>0.133333333333333</v>
      </c>
      <c r="Y85" s="16">
        <v>7.1428571428571397E-2</v>
      </c>
      <c r="Z85" s="16"/>
      <c r="AA85" s="16">
        <v>6.13496932515337E-2</v>
      </c>
      <c r="AB85" s="16">
        <v>0.10077519379845</v>
      </c>
      <c r="AC85" s="16">
        <v>7.8431372549019607E-2</v>
      </c>
      <c r="AD85" s="16">
        <v>0.14705882352941199</v>
      </c>
      <c r="AE85" s="16"/>
      <c r="AF85" s="16">
        <v>8.8524590163934394E-2</v>
      </c>
      <c r="AG85" s="16">
        <v>8.3333333333333301E-2</v>
      </c>
      <c r="AH85" s="16">
        <v>0.13157894736842099</v>
      </c>
      <c r="AI85" s="16">
        <v>0</v>
      </c>
      <c r="AJ85" s="16"/>
      <c r="AK85" s="16">
        <v>0.11214953271028</v>
      </c>
      <c r="AL85" s="16">
        <v>8.1967213114754106E-2</v>
      </c>
      <c r="AM85" s="16">
        <v>0</v>
      </c>
      <c r="AN85" s="16">
        <v>6.8965517241379296E-2</v>
      </c>
      <c r="AO85" s="16">
        <v>0.11111111111111099</v>
      </c>
      <c r="AP85" s="16">
        <v>0.18518518518518501</v>
      </c>
      <c r="AQ85" s="16"/>
      <c r="AR85" s="16">
        <v>0.111627906976744</v>
      </c>
      <c r="AS85" s="16">
        <v>0.12195121951219499</v>
      </c>
      <c r="AT85" s="16">
        <v>0.12195121951219499</v>
      </c>
      <c r="AU85" s="16" t="s">
        <v>129</v>
      </c>
      <c r="AV85" s="16">
        <v>9.0909090909090898E-2</v>
      </c>
      <c r="AW85" s="16">
        <v>2.4390243902439001E-2</v>
      </c>
      <c r="AX85" s="16">
        <v>0</v>
      </c>
      <c r="AY85" s="16"/>
      <c r="AZ85" s="16">
        <v>0.14953271028037399</v>
      </c>
      <c r="BA85" s="16">
        <v>6.0606060606060601E-2</v>
      </c>
      <c r="BB85" s="16">
        <v>0</v>
      </c>
      <c r="BC85" s="16">
        <v>0.11224489795918401</v>
      </c>
      <c r="BD85" s="16">
        <v>4.8275862068965503E-2</v>
      </c>
      <c r="BE85" s="16">
        <v>0.125</v>
      </c>
      <c r="BF85" s="16"/>
      <c r="BG85" s="16">
        <v>6.25E-2</v>
      </c>
      <c r="BH85" s="16">
        <v>0.10294117647058799</v>
      </c>
      <c r="BI85" s="16">
        <v>9.3023255813953501E-2</v>
      </c>
      <c r="BJ85" s="16">
        <v>5.4545454545454501E-2</v>
      </c>
      <c r="BK85" s="16">
        <v>0.119402985074627</v>
      </c>
      <c r="BL85" s="16">
        <v>0.16</v>
      </c>
      <c r="BM85" s="16"/>
      <c r="BN85" s="16">
        <v>0.100418410041841</v>
      </c>
      <c r="BO85" s="16">
        <v>6.8750000000000006E-2</v>
      </c>
      <c r="BP85" s="16"/>
      <c r="BQ85" s="16">
        <v>0.110294117647059</v>
      </c>
      <c r="BR85" s="16">
        <v>8.2706766917293201E-2</v>
      </c>
      <c r="BS85" s="16"/>
      <c r="BT85" s="16">
        <v>6.8965517241379296E-2</v>
      </c>
      <c r="BU85" s="16">
        <v>0.19230769230769201</v>
      </c>
    </row>
    <row r="86" spans="2:73" x14ac:dyDescent="0.35">
      <c r="B86" t="s">
        <v>143</v>
      </c>
      <c r="C86" s="16">
        <v>8.9330024813895806E-2</v>
      </c>
      <c r="D86" s="16">
        <v>2.39520958083832E-2</v>
      </c>
      <c r="E86" s="16">
        <v>0.13559322033898299</v>
      </c>
      <c r="F86" s="16"/>
      <c r="G86" s="16">
        <v>0.108433734939759</v>
      </c>
      <c r="H86" s="16">
        <v>8.4375000000000006E-2</v>
      </c>
      <c r="I86" s="16"/>
      <c r="J86" s="16">
        <v>0.11764705882352899</v>
      </c>
      <c r="K86" s="16">
        <v>0.15517241379310301</v>
      </c>
      <c r="L86" s="16">
        <v>4.5454545454545497E-2</v>
      </c>
      <c r="M86" s="16">
        <v>0.1</v>
      </c>
      <c r="N86" s="16">
        <v>0</v>
      </c>
      <c r="O86" s="16">
        <v>0</v>
      </c>
      <c r="P86" s="16">
        <v>3.8461538461538498E-2</v>
      </c>
      <c r="Q86" s="16">
        <v>5.8823529411764698E-2</v>
      </c>
      <c r="R86" s="16">
        <v>7.69230769230769E-2</v>
      </c>
      <c r="S86" s="16">
        <v>0.125</v>
      </c>
      <c r="T86" s="16">
        <v>0.13043478260869601</v>
      </c>
      <c r="U86" s="16">
        <v>7.69230769230769E-2</v>
      </c>
      <c r="V86" s="16">
        <v>0.04</v>
      </c>
      <c r="W86" s="16">
        <v>7.1428571428571397E-2</v>
      </c>
      <c r="X86" s="16">
        <v>0</v>
      </c>
      <c r="Y86" s="16">
        <v>7.1428571428571397E-2</v>
      </c>
      <c r="Z86" s="16"/>
      <c r="AA86" s="16">
        <v>6.7484662576687102E-2</v>
      </c>
      <c r="AB86" s="16">
        <v>9.3023255813953501E-2</v>
      </c>
      <c r="AC86" s="16">
        <v>0.17647058823529399</v>
      </c>
      <c r="AD86" s="16">
        <v>8.8235294117647106E-2</v>
      </c>
      <c r="AE86" s="16"/>
      <c r="AF86" s="16">
        <v>9.8360655737704902E-2</v>
      </c>
      <c r="AG86" s="16">
        <v>0</v>
      </c>
      <c r="AH86" s="16">
        <v>7.8947368421052599E-2</v>
      </c>
      <c r="AI86" s="16">
        <v>0</v>
      </c>
      <c r="AJ86" s="16"/>
      <c r="AK86" s="16">
        <v>8.4112149532710304E-2</v>
      </c>
      <c r="AL86" s="16">
        <v>9.8360655737704902E-2</v>
      </c>
      <c r="AM86" s="16">
        <v>3.125E-2</v>
      </c>
      <c r="AN86" s="16">
        <v>3.4482758620689703E-2</v>
      </c>
      <c r="AO86" s="16">
        <v>0.11111111111111099</v>
      </c>
      <c r="AP86" s="16">
        <v>0.18518518518518501</v>
      </c>
      <c r="AQ86" s="16"/>
      <c r="AR86" s="16">
        <v>1.8604651162790701E-2</v>
      </c>
      <c r="AS86" s="16">
        <v>2.4390243902439001E-2</v>
      </c>
      <c r="AT86" s="16">
        <v>2.4390243902439001E-2</v>
      </c>
      <c r="AU86" s="16" t="s">
        <v>129</v>
      </c>
      <c r="AV86" s="16">
        <v>9.0909090909090898E-2</v>
      </c>
      <c r="AW86" s="16">
        <v>4.8780487804878099E-2</v>
      </c>
      <c r="AX86" s="16">
        <v>0.8</v>
      </c>
      <c r="AY86" s="16"/>
      <c r="AZ86" s="16">
        <v>0.121495327102804</v>
      </c>
      <c r="BA86" s="16">
        <v>6.0606060606060601E-2</v>
      </c>
      <c r="BB86" s="16">
        <v>9.0909090909090898E-2</v>
      </c>
      <c r="BC86" s="16">
        <v>7.1428571428571397E-2</v>
      </c>
      <c r="BD86" s="16">
        <v>6.2068965517241399E-2</v>
      </c>
      <c r="BE86" s="16">
        <v>0.5</v>
      </c>
      <c r="BF86" s="16"/>
      <c r="BG86" s="16">
        <v>7.8125E-2</v>
      </c>
      <c r="BH86" s="16">
        <v>5.8823529411764698E-2</v>
      </c>
      <c r="BI86" s="16">
        <v>2.32558139534884E-2</v>
      </c>
      <c r="BJ86" s="16">
        <v>0.12727272727272701</v>
      </c>
      <c r="BK86" s="16">
        <v>0.104477611940299</v>
      </c>
      <c r="BL86" s="16">
        <v>0.1</v>
      </c>
      <c r="BM86" s="16"/>
      <c r="BN86" s="16">
        <v>0.104602510460251</v>
      </c>
      <c r="BO86" s="16">
        <v>6.25E-2</v>
      </c>
      <c r="BP86" s="16"/>
      <c r="BQ86" s="16">
        <v>8.0882352941176502E-2</v>
      </c>
      <c r="BR86" s="16">
        <v>9.3984962406015005E-2</v>
      </c>
      <c r="BS86" s="16"/>
      <c r="BT86" s="16">
        <v>5.9561128526645801E-2</v>
      </c>
      <c r="BU86" s="16">
        <v>0.17948717948717899</v>
      </c>
    </row>
    <row r="87" spans="2:73" x14ac:dyDescent="0.35">
      <c r="B87" t="s">
        <v>144</v>
      </c>
      <c r="C87" s="16">
        <v>5.95533498759305E-2</v>
      </c>
      <c r="D87" s="16">
        <v>8.9820359281437098E-2</v>
      </c>
      <c r="E87" s="16">
        <v>3.8135593220338999E-2</v>
      </c>
      <c r="F87" s="16"/>
      <c r="G87" s="16">
        <v>1.20481927710843E-2</v>
      </c>
      <c r="H87" s="16">
        <v>7.1874999999999994E-2</v>
      </c>
      <c r="I87" s="16"/>
      <c r="J87" s="16">
        <v>8.8235294117647106E-2</v>
      </c>
      <c r="K87" s="16">
        <v>0.12068965517241401</v>
      </c>
      <c r="L87" s="16">
        <v>0</v>
      </c>
      <c r="M87" s="16">
        <v>0.1</v>
      </c>
      <c r="N87" s="16">
        <v>0.25</v>
      </c>
      <c r="O87" s="16">
        <v>0</v>
      </c>
      <c r="P87" s="16">
        <v>0</v>
      </c>
      <c r="Q87" s="16">
        <v>0</v>
      </c>
      <c r="R87" s="16">
        <v>0</v>
      </c>
      <c r="S87" s="16">
        <v>0</v>
      </c>
      <c r="T87" s="16">
        <v>4.3478260869565202E-2</v>
      </c>
      <c r="U87" s="16">
        <v>0</v>
      </c>
      <c r="V87" s="16">
        <v>0.12</v>
      </c>
      <c r="W87" s="16">
        <v>7.1428571428571397E-2</v>
      </c>
      <c r="X87" s="16">
        <v>0.133333333333333</v>
      </c>
      <c r="Y87" s="16">
        <v>0.214285714285714</v>
      </c>
      <c r="Z87" s="16"/>
      <c r="AA87" s="16">
        <v>4.2944785276073601E-2</v>
      </c>
      <c r="AB87" s="16">
        <v>6.9767441860465101E-2</v>
      </c>
      <c r="AC87" s="16">
        <v>1.9607843137254902E-2</v>
      </c>
      <c r="AD87" s="16">
        <v>0.14705882352941199</v>
      </c>
      <c r="AE87" s="16"/>
      <c r="AF87" s="16">
        <v>4.59016393442623E-2</v>
      </c>
      <c r="AG87" s="16">
        <v>0.16666666666666699</v>
      </c>
      <c r="AH87" s="16">
        <v>0.105263157894737</v>
      </c>
      <c r="AI87" s="16">
        <v>0</v>
      </c>
      <c r="AJ87" s="16"/>
      <c r="AK87" s="16">
        <v>1.86915887850467E-2</v>
      </c>
      <c r="AL87" s="16">
        <v>8.1967213114754106E-2</v>
      </c>
      <c r="AM87" s="16">
        <v>6.25E-2</v>
      </c>
      <c r="AN87" s="16">
        <v>0</v>
      </c>
      <c r="AO87" s="16">
        <v>0</v>
      </c>
      <c r="AP87" s="16">
        <v>0.148148148148148</v>
      </c>
      <c r="AQ87" s="16"/>
      <c r="AR87" s="16">
        <v>7.9069767441860506E-2</v>
      </c>
      <c r="AS87" s="16">
        <v>0.12195121951219499</v>
      </c>
      <c r="AT87" s="16">
        <v>0.12195121951219499</v>
      </c>
      <c r="AU87" s="16" t="s">
        <v>129</v>
      </c>
      <c r="AV87" s="16">
        <v>4.5454545454545497E-2</v>
      </c>
      <c r="AW87" s="16">
        <v>0</v>
      </c>
      <c r="AX87" s="16">
        <v>0</v>
      </c>
      <c r="AY87" s="16"/>
      <c r="AZ87" s="16">
        <v>9.34579439252336E-2</v>
      </c>
      <c r="BA87" s="16">
        <v>0.18181818181818199</v>
      </c>
      <c r="BB87" s="16">
        <v>0</v>
      </c>
      <c r="BC87" s="16">
        <v>5.10204081632653E-2</v>
      </c>
      <c r="BD87" s="16">
        <v>2.06896551724138E-2</v>
      </c>
      <c r="BE87" s="16">
        <v>0</v>
      </c>
      <c r="BF87" s="16"/>
      <c r="BG87" s="16">
        <v>1.5625E-2</v>
      </c>
      <c r="BH87" s="16">
        <v>2.9411764705882401E-2</v>
      </c>
      <c r="BI87" s="16">
        <v>9.3023255813953501E-2</v>
      </c>
      <c r="BJ87" s="16">
        <v>4.5454545454545497E-2</v>
      </c>
      <c r="BK87" s="16">
        <v>0.104477611940299</v>
      </c>
      <c r="BL87" s="16">
        <v>0.1</v>
      </c>
      <c r="BM87" s="16"/>
      <c r="BN87" s="16">
        <v>7.1129707112970703E-2</v>
      </c>
      <c r="BO87" s="16">
        <v>4.3749999999999997E-2</v>
      </c>
      <c r="BP87" s="16"/>
      <c r="BQ87" s="16">
        <v>9.5588235294117599E-2</v>
      </c>
      <c r="BR87" s="16">
        <v>4.13533834586466E-2</v>
      </c>
      <c r="BS87" s="16"/>
      <c r="BT87" s="16">
        <v>4.3887147335423198E-2</v>
      </c>
      <c r="BU87" s="16">
        <v>0.115384615384615</v>
      </c>
    </row>
    <row r="88" spans="2:73" x14ac:dyDescent="0.35">
      <c r="B88" t="s">
        <v>145</v>
      </c>
      <c r="C88" s="16">
        <v>5.2109181141439198E-2</v>
      </c>
      <c r="D88" s="16">
        <v>7.1856287425149698E-2</v>
      </c>
      <c r="E88" s="16">
        <v>3.8135593220338999E-2</v>
      </c>
      <c r="F88" s="16"/>
      <c r="G88" s="16">
        <v>2.40963855421687E-2</v>
      </c>
      <c r="H88" s="16">
        <v>5.9374999999999997E-2</v>
      </c>
      <c r="I88" s="16"/>
      <c r="J88" s="16">
        <v>2.9411764705882401E-2</v>
      </c>
      <c r="K88" s="16">
        <v>6.8965517241379296E-2</v>
      </c>
      <c r="L88" s="16">
        <v>4.5454545454545497E-2</v>
      </c>
      <c r="M88" s="16">
        <v>0.05</v>
      </c>
      <c r="N88" s="16">
        <v>0</v>
      </c>
      <c r="O88" s="16">
        <v>0</v>
      </c>
      <c r="P88" s="16">
        <v>0</v>
      </c>
      <c r="Q88" s="16">
        <v>2.9411764705882401E-2</v>
      </c>
      <c r="R88" s="16">
        <v>0</v>
      </c>
      <c r="S88" s="16">
        <v>5.5555555555555601E-2</v>
      </c>
      <c r="T88" s="16">
        <v>0.26086956521739102</v>
      </c>
      <c r="U88" s="16">
        <v>0</v>
      </c>
      <c r="V88" s="16">
        <v>0</v>
      </c>
      <c r="W88" s="16">
        <v>0</v>
      </c>
      <c r="X88" s="16">
        <v>0.133333333333333</v>
      </c>
      <c r="Y88" s="16">
        <v>7.1428571428571397E-2</v>
      </c>
      <c r="Z88" s="16"/>
      <c r="AA88" s="16">
        <v>3.0674846625766899E-2</v>
      </c>
      <c r="AB88" s="16">
        <v>4.6511627906976702E-2</v>
      </c>
      <c r="AC88" s="16">
        <v>7.8431372549019607E-2</v>
      </c>
      <c r="AD88" s="16">
        <v>0.11764705882352899</v>
      </c>
      <c r="AE88" s="16"/>
      <c r="AF88" s="16">
        <v>3.6065573770491799E-2</v>
      </c>
      <c r="AG88" s="16">
        <v>8.3333333333333301E-2</v>
      </c>
      <c r="AH88" s="16">
        <v>0.13157894736842099</v>
      </c>
      <c r="AI88" s="16">
        <v>0.5</v>
      </c>
      <c r="AJ88" s="16"/>
      <c r="AK88" s="16">
        <v>6.5420560747663503E-2</v>
      </c>
      <c r="AL88" s="16">
        <v>6.5573770491803296E-2</v>
      </c>
      <c r="AM88" s="16">
        <v>3.125E-2</v>
      </c>
      <c r="AN88" s="16">
        <v>3.4482758620689703E-2</v>
      </c>
      <c r="AO88" s="16">
        <v>0.11111111111111099</v>
      </c>
      <c r="AP88" s="16">
        <v>7.4074074074074098E-2</v>
      </c>
      <c r="AQ88" s="16"/>
      <c r="AR88" s="16">
        <v>5.5813953488372099E-2</v>
      </c>
      <c r="AS88" s="16">
        <v>4.8780487804878099E-2</v>
      </c>
      <c r="AT88" s="16">
        <v>4.8780487804878099E-2</v>
      </c>
      <c r="AU88" s="16" t="s">
        <v>129</v>
      </c>
      <c r="AV88" s="16">
        <v>4.5454545454545497E-2</v>
      </c>
      <c r="AW88" s="16">
        <v>0</v>
      </c>
      <c r="AX88" s="16">
        <v>0</v>
      </c>
      <c r="AY88" s="16"/>
      <c r="AZ88" s="16">
        <v>0.121495327102804</v>
      </c>
      <c r="BA88" s="16">
        <v>3.03030303030303E-2</v>
      </c>
      <c r="BB88" s="16">
        <v>0</v>
      </c>
      <c r="BC88" s="16">
        <v>2.04081632653061E-2</v>
      </c>
      <c r="BD88" s="16">
        <v>2.7586206896551699E-2</v>
      </c>
      <c r="BE88" s="16">
        <v>0.125</v>
      </c>
      <c r="BF88" s="16"/>
      <c r="BG88" s="16">
        <v>6.25E-2</v>
      </c>
      <c r="BH88" s="16">
        <v>2.9411764705882401E-2</v>
      </c>
      <c r="BI88" s="16">
        <v>2.32558139534884E-2</v>
      </c>
      <c r="BJ88" s="16">
        <v>6.3636363636363602E-2</v>
      </c>
      <c r="BK88" s="16">
        <v>2.9850746268656699E-2</v>
      </c>
      <c r="BL88" s="16">
        <v>0.1</v>
      </c>
      <c r="BM88" s="16"/>
      <c r="BN88" s="16">
        <v>4.6025104602510497E-2</v>
      </c>
      <c r="BO88" s="16">
        <v>6.25E-2</v>
      </c>
      <c r="BP88" s="16"/>
      <c r="BQ88" s="16">
        <v>4.4117647058823498E-2</v>
      </c>
      <c r="BR88" s="16">
        <v>5.6390977443608999E-2</v>
      </c>
      <c r="BS88" s="16"/>
      <c r="BT88" s="16">
        <v>3.7617554858934199E-2</v>
      </c>
      <c r="BU88" s="16">
        <v>0.115384615384615</v>
      </c>
    </row>
    <row r="89" spans="2:73" x14ac:dyDescent="0.35">
      <c r="B89" t="s">
        <v>146</v>
      </c>
      <c r="C89" s="16">
        <v>4.9627791563275403E-2</v>
      </c>
      <c r="D89" s="16">
        <v>4.7904191616766498E-2</v>
      </c>
      <c r="E89" s="16">
        <v>5.0847457627118599E-2</v>
      </c>
      <c r="F89" s="16"/>
      <c r="G89" s="16">
        <v>3.6144578313252997E-2</v>
      </c>
      <c r="H89" s="16">
        <v>5.3124999999999999E-2</v>
      </c>
      <c r="I89" s="16"/>
      <c r="J89" s="16">
        <v>0.11764705882352899</v>
      </c>
      <c r="K89" s="16">
        <v>1.72413793103448E-2</v>
      </c>
      <c r="L89" s="16">
        <v>4.5454545454545497E-2</v>
      </c>
      <c r="M89" s="16">
        <v>0.05</v>
      </c>
      <c r="N89" s="16">
        <v>0</v>
      </c>
      <c r="O89" s="16">
        <v>8.3333333333333301E-2</v>
      </c>
      <c r="P89" s="16">
        <v>3.8461538461538498E-2</v>
      </c>
      <c r="Q89" s="16">
        <v>0</v>
      </c>
      <c r="R89" s="16">
        <v>7.69230769230769E-2</v>
      </c>
      <c r="S89" s="16">
        <v>5.5555555555555601E-2</v>
      </c>
      <c r="T89" s="16">
        <v>4.3478260869565202E-2</v>
      </c>
      <c r="U89" s="16">
        <v>0</v>
      </c>
      <c r="V89" s="16">
        <v>0.08</v>
      </c>
      <c r="W89" s="16">
        <v>0</v>
      </c>
      <c r="X89" s="16">
        <v>0.133333333333333</v>
      </c>
      <c r="Y89" s="16">
        <v>7.1428571428571397E-2</v>
      </c>
      <c r="Z89" s="16"/>
      <c r="AA89" s="16">
        <v>6.7484662576687102E-2</v>
      </c>
      <c r="AB89" s="16">
        <v>1.5503875968992199E-2</v>
      </c>
      <c r="AC89" s="16">
        <v>5.8823529411764698E-2</v>
      </c>
      <c r="AD89" s="16">
        <v>5.8823529411764698E-2</v>
      </c>
      <c r="AE89" s="16"/>
      <c r="AF89" s="16">
        <v>3.2786885245901599E-2</v>
      </c>
      <c r="AG89" s="16">
        <v>4.1666666666666699E-2</v>
      </c>
      <c r="AH89" s="16">
        <v>0.18421052631578899</v>
      </c>
      <c r="AI89" s="16">
        <v>0.5</v>
      </c>
      <c r="AJ89" s="16"/>
      <c r="AK89" s="16">
        <v>3.7383177570093497E-2</v>
      </c>
      <c r="AL89" s="16">
        <v>0</v>
      </c>
      <c r="AM89" s="16">
        <v>6.25E-2</v>
      </c>
      <c r="AN89" s="16">
        <v>6.8965517241379296E-2</v>
      </c>
      <c r="AO89" s="16">
        <v>0.22222222222222199</v>
      </c>
      <c r="AP89" s="16">
        <v>3.7037037037037E-2</v>
      </c>
      <c r="AQ89" s="16"/>
      <c r="AR89" s="16">
        <v>5.1162790697674397E-2</v>
      </c>
      <c r="AS89" s="16">
        <v>2.4390243902439001E-2</v>
      </c>
      <c r="AT89" s="16">
        <v>2.4390243902439001E-2</v>
      </c>
      <c r="AU89" s="16" t="s">
        <v>129</v>
      </c>
      <c r="AV89" s="16">
        <v>4.5454545454545497E-2</v>
      </c>
      <c r="AW89" s="16">
        <v>4.8780487804878099E-2</v>
      </c>
      <c r="AX89" s="16">
        <v>0</v>
      </c>
      <c r="AY89" s="16"/>
      <c r="AZ89" s="16">
        <v>6.5420560747663503E-2</v>
      </c>
      <c r="BA89" s="16">
        <v>3.03030303030303E-2</v>
      </c>
      <c r="BB89" s="16">
        <v>0</v>
      </c>
      <c r="BC89" s="16">
        <v>7.1428571428571397E-2</v>
      </c>
      <c r="BD89" s="16">
        <v>2.06896551724138E-2</v>
      </c>
      <c r="BE89" s="16">
        <v>0.25</v>
      </c>
      <c r="BF89" s="16"/>
      <c r="BG89" s="16">
        <v>6.25E-2</v>
      </c>
      <c r="BH89" s="16">
        <v>0</v>
      </c>
      <c r="BI89" s="16">
        <v>9.3023255813953501E-2</v>
      </c>
      <c r="BJ89" s="16">
        <v>4.5454545454545497E-2</v>
      </c>
      <c r="BK89" s="16">
        <v>7.4626865671641798E-2</v>
      </c>
      <c r="BL89" s="16">
        <v>0.04</v>
      </c>
      <c r="BM89" s="16"/>
      <c r="BN89" s="16">
        <v>4.1841004184100403E-2</v>
      </c>
      <c r="BO89" s="16">
        <v>6.25E-2</v>
      </c>
      <c r="BP89" s="16"/>
      <c r="BQ89" s="16">
        <v>5.1470588235294101E-2</v>
      </c>
      <c r="BR89" s="16">
        <v>4.8872180451127803E-2</v>
      </c>
      <c r="BS89" s="16"/>
      <c r="BT89" s="16">
        <v>4.70219435736677E-2</v>
      </c>
      <c r="BU89" s="16">
        <v>5.1282051282051301E-2</v>
      </c>
    </row>
    <row r="90" spans="2:73" x14ac:dyDescent="0.35">
      <c r="B90" t="s">
        <v>147</v>
      </c>
      <c r="C90" s="16">
        <v>2.9776674937965299E-2</v>
      </c>
      <c r="D90" s="16">
        <v>1.79640718562874E-2</v>
      </c>
      <c r="E90" s="16">
        <v>3.8135593220338999E-2</v>
      </c>
      <c r="F90" s="16"/>
      <c r="G90" s="16">
        <v>3.6144578313252997E-2</v>
      </c>
      <c r="H90" s="16">
        <v>2.8125000000000001E-2</v>
      </c>
      <c r="I90" s="16"/>
      <c r="J90" s="16">
        <v>2.9411764705882401E-2</v>
      </c>
      <c r="K90" s="16">
        <v>5.1724137931034503E-2</v>
      </c>
      <c r="L90" s="16">
        <v>0</v>
      </c>
      <c r="M90" s="16">
        <v>0.05</v>
      </c>
      <c r="N90" s="16">
        <v>0</v>
      </c>
      <c r="O90" s="16">
        <v>0.16666666666666699</v>
      </c>
      <c r="P90" s="16">
        <v>0</v>
      </c>
      <c r="Q90" s="16">
        <v>0</v>
      </c>
      <c r="R90" s="16">
        <v>0</v>
      </c>
      <c r="S90" s="16">
        <v>4.1666666666666699E-2</v>
      </c>
      <c r="T90" s="16">
        <v>4.3478260869565202E-2</v>
      </c>
      <c r="U90" s="16">
        <v>0</v>
      </c>
      <c r="V90" s="16">
        <v>0</v>
      </c>
      <c r="W90" s="16">
        <v>7.1428571428571397E-2</v>
      </c>
      <c r="X90" s="16">
        <v>0</v>
      </c>
      <c r="Y90" s="16">
        <v>0</v>
      </c>
      <c r="Z90" s="16"/>
      <c r="AA90" s="16">
        <v>1.84049079754601E-2</v>
      </c>
      <c r="AB90" s="16">
        <v>1.5503875968992199E-2</v>
      </c>
      <c r="AC90" s="16">
        <v>0.11764705882352899</v>
      </c>
      <c r="AD90" s="16">
        <v>2.9411764705882401E-2</v>
      </c>
      <c r="AE90" s="16"/>
      <c r="AF90" s="16">
        <v>3.9344262295081998E-2</v>
      </c>
      <c r="AG90" s="16">
        <v>0</v>
      </c>
      <c r="AH90" s="16">
        <v>0</v>
      </c>
      <c r="AI90" s="16">
        <v>0</v>
      </c>
      <c r="AJ90" s="16"/>
      <c r="AK90" s="16">
        <v>2.80373831775701E-2</v>
      </c>
      <c r="AL90" s="16">
        <v>6.5573770491803296E-2</v>
      </c>
      <c r="AM90" s="16">
        <v>0</v>
      </c>
      <c r="AN90" s="16">
        <v>0</v>
      </c>
      <c r="AO90" s="16">
        <v>0</v>
      </c>
      <c r="AP90" s="16">
        <v>3.7037037037037E-2</v>
      </c>
      <c r="AQ90" s="16"/>
      <c r="AR90" s="16">
        <v>9.3023255813953504E-3</v>
      </c>
      <c r="AS90" s="16">
        <v>2.4390243902439001E-2</v>
      </c>
      <c r="AT90" s="16">
        <v>2.4390243902439001E-2</v>
      </c>
      <c r="AU90" s="16" t="s">
        <v>129</v>
      </c>
      <c r="AV90" s="16">
        <v>0</v>
      </c>
      <c r="AW90" s="16">
        <v>4.8780487804878099E-2</v>
      </c>
      <c r="AX90" s="16">
        <v>0</v>
      </c>
      <c r="AY90" s="16"/>
      <c r="AZ90" s="16">
        <v>3.7383177570093497E-2</v>
      </c>
      <c r="BA90" s="16">
        <v>3.03030303030303E-2</v>
      </c>
      <c r="BB90" s="16">
        <v>0</v>
      </c>
      <c r="BC90" s="16">
        <v>3.06122448979592E-2</v>
      </c>
      <c r="BD90" s="16">
        <v>2.7586206896551699E-2</v>
      </c>
      <c r="BE90" s="16">
        <v>0</v>
      </c>
      <c r="BF90" s="16"/>
      <c r="BG90" s="16">
        <v>1.5625E-2</v>
      </c>
      <c r="BH90" s="16">
        <v>4.4117647058823498E-2</v>
      </c>
      <c r="BI90" s="16">
        <v>4.6511627906976702E-2</v>
      </c>
      <c r="BJ90" s="16">
        <v>3.6363636363636397E-2</v>
      </c>
      <c r="BK90" s="16">
        <v>0</v>
      </c>
      <c r="BL90" s="16">
        <v>0.04</v>
      </c>
      <c r="BM90" s="16"/>
      <c r="BN90" s="16">
        <v>3.3472803347280297E-2</v>
      </c>
      <c r="BO90" s="16">
        <v>2.5000000000000001E-2</v>
      </c>
      <c r="BP90" s="16"/>
      <c r="BQ90" s="16">
        <v>3.6764705882352901E-2</v>
      </c>
      <c r="BR90" s="16">
        <v>2.6315789473684199E-2</v>
      </c>
      <c r="BS90" s="16"/>
      <c r="BT90" s="16">
        <v>3.1347962382445103E-2</v>
      </c>
      <c r="BU90" s="16">
        <v>2.5641025641025599E-2</v>
      </c>
    </row>
    <row r="91" spans="2:73" x14ac:dyDescent="0.35">
      <c r="B91" t="s">
        <v>148</v>
      </c>
      <c r="C91" s="16">
        <v>2.72952853598015E-2</v>
      </c>
      <c r="D91" s="16">
        <v>3.59281437125748E-2</v>
      </c>
      <c r="E91" s="16">
        <v>2.1186440677966101E-2</v>
      </c>
      <c r="F91" s="16"/>
      <c r="G91" s="16">
        <v>2.40963855421687E-2</v>
      </c>
      <c r="H91" s="16">
        <v>2.8125000000000001E-2</v>
      </c>
      <c r="I91" s="16"/>
      <c r="J91" s="16">
        <v>8.8235294117647106E-2</v>
      </c>
      <c r="K91" s="16">
        <v>3.4482758620689703E-2</v>
      </c>
      <c r="L91" s="16">
        <v>0</v>
      </c>
      <c r="M91" s="16">
        <v>0</v>
      </c>
      <c r="N91" s="16">
        <v>0</v>
      </c>
      <c r="O91" s="16">
        <v>0</v>
      </c>
      <c r="P91" s="16">
        <v>0</v>
      </c>
      <c r="Q91" s="16">
        <v>2.9411764705882401E-2</v>
      </c>
      <c r="R91" s="16">
        <v>7.69230769230769E-2</v>
      </c>
      <c r="S91" s="16">
        <v>2.7777777777777801E-2</v>
      </c>
      <c r="T91" s="16">
        <v>4.3478260869565202E-2</v>
      </c>
      <c r="U91" s="16">
        <v>0</v>
      </c>
      <c r="V91" s="16">
        <v>0</v>
      </c>
      <c r="W91" s="16">
        <v>0</v>
      </c>
      <c r="X91" s="16">
        <v>6.6666666666666693E-2</v>
      </c>
      <c r="Y91" s="16">
        <v>0</v>
      </c>
      <c r="Z91" s="16"/>
      <c r="AA91" s="16">
        <v>1.22699386503067E-2</v>
      </c>
      <c r="AB91" s="16">
        <v>1.5503875968992199E-2</v>
      </c>
      <c r="AC91" s="16">
        <v>5.8823529411764698E-2</v>
      </c>
      <c r="AD91" s="16">
        <v>8.8235294117647106E-2</v>
      </c>
      <c r="AE91" s="16"/>
      <c r="AF91" s="16">
        <v>1.9672131147540999E-2</v>
      </c>
      <c r="AG91" s="16">
        <v>0</v>
      </c>
      <c r="AH91" s="16">
        <v>7.8947368421052599E-2</v>
      </c>
      <c r="AI91" s="16">
        <v>0.5</v>
      </c>
      <c r="AJ91" s="16"/>
      <c r="AK91" s="16">
        <v>1.86915887850467E-2</v>
      </c>
      <c r="AL91" s="16">
        <v>4.91803278688525E-2</v>
      </c>
      <c r="AM91" s="16">
        <v>3.125E-2</v>
      </c>
      <c r="AN91" s="16">
        <v>6.8965517241379296E-2</v>
      </c>
      <c r="AO91" s="16">
        <v>0</v>
      </c>
      <c r="AP91" s="16">
        <v>0</v>
      </c>
      <c r="AQ91" s="16"/>
      <c r="AR91" s="16">
        <v>2.32558139534884E-2</v>
      </c>
      <c r="AS91" s="16">
        <v>2.4390243902439001E-2</v>
      </c>
      <c r="AT91" s="16">
        <v>2.4390243902439001E-2</v>
      </c>
      <c r="AU91" s="16" t="s">
        <v>129</v>
      </c>
      <c r="AV91" s="16">
        <v>0</v>
      </c>
      <c r="AW91" s="16">
        <v>0</v>
      </c>
      <c r="AX91" s="16">
        <v>0</v>
      </c>
      <c r="AY91" s="16"/>
      <c r="AZ91" s="16">
        <v>5.60747663551402E-2</v>
      </c>
      <c r="BA91" s="16">
        <v>0</v>
      </c>
      <c r="BB91" s="16">
        <v>9.0909090909090898E-2</v>
      </c>
      <c r="BC91" s="16">
        <v>0</v>
      </c>
      <c r="BD91" s="16">
        <v>2.7586206896551699E-2</v>
      </c>
      <c r="BE91" s="16">
        <v>0</v>
      </c>
      <c r="BF91" s="16"/>
      <c r="BG91" s="16">
        <v>1.5625E-2</v>
      </c>
      <c r="BH91" s="16">
        <v>2.9411764705882401E-2</v>
      </c>
      <c r="BI91" s="16">
        <v>2.32558139534884E-2</v>
      </c>
      <c r="BJ91" s="16">
        <v>4.5454545454545497E-2</v>
      </c>
      <c r="BK91" s="16">
        <v>0</v>
      </c>
      <c r="BL91" s="16">
        <v>0.04</v>
      </c>
      <c r="BM91" s="16"/>
      <c r="BN91" s="16">
        <v>2.5104602510460299E-2</v>
      </c>
      <c r="BO91" s="16">
        <v>3.125E-2</v>
      </c>
      <c r="BP91" s="16"/>
      <c r="BQ91" s="16">
        <v>3.6764705882352901E-2</v>
      </c>
      <c r="BR91" s="16">
        <v>2.2556390977443601E-2</v>
      </c>
      <c r="BS91" s="16"/>
      <c r="BT91" s="16">
        <v>1.2539184952978099E-2</v>
      </c>
      <c r="BU91" s="16">
        <v>8.9743589743589702E-2</v>
      </c>
    </row>
    <row r="92" spans="2:73" x14ac:dyDescent="0.35">
      <c r="B92" t="s">
        <v>149</v>
      </c>
      <c r="C92" s="16">
        <v>2.72952853598015E-2</v>
      </c>
      <c r="D92" s="16">
        <v>1.19760479041916E-2</v>
      </c>
      <c r="E92" s="16">
        <v>3.8135593220338999E-2</v>
      </c>
      <c r="F92" s="16"/>
      <c r="G92" s="16">
        <v>0</v>
      </c>
      <c r="H92" s="16">
        <v>3.4375000000000003E-2</v>
      </c>
      <c r="I92" s="16"/>
      <c r="J92" s="16">
        <v>2.9411764705882401E-2</v>
      </c>
      <c r="K92" s="16">
        <v>3.4482758620689703E-2</v>
      </c>
      <c r="L92" s="16">
        <v>0</v>
      </c>
      <c r="M92" s="16">
        <v>0</v>
      </c>
      <c r="N92" s="16">
        <v>0</v>
      </c>
      <c r="O92" s="16">
        <v>0</v>
      </c>
      <c r="P92" s="16">
        <v>0</v>
      </c>
      <c r="Q92" s="16">
        <v>5.8823529411764698E-2</v>
      </c>
      <c r="R92" s="16">
        <v>0</v>
      </c>
      <c r="S92" s="16">
        <v>4.1666666666666699E-2</v>
      </c>
      <c r="T92" s="16">
        <v>0</v>
      </c>
      <c r="U92" s="16">
        <v>7.69230769230769E-2</v>
      </c>
      <c r="V92" s="16">
        <v>0.04</v>
      </c>
      <c r="W92" s="16">
        <v>0</v>
      </c>
      <c r="X92" s="16">
        <v>0</v>
      </c>
      <c r="Y92" s="16">
        <v>7.1428571428571397E-2</v>
      </c>
      <c r="Z92" s="16"/>
      <c r="AA92" s="16">
        <v>1.22699386503067E-2</v>
      </c>
      <c r="AB92" s="16">
        <v>2.32558139534884E-2</v>
      </c>
      <c r="AC92" s="16">
        <v>5.8823529411764698E-2</v>
      </c>
      <c r="AD92" s="16">
        <v>5.8823529411764698E-2</v>
      </c>
      <c r="AE92" s="16"/>
      <c r="AF92" s="16">
        <v>3.2786885245901599E-2</v>
      </c>
      <c r="AG92" s="16">
        <v>0</v>
      </c>
      <c r="AH92" s="16">
        <v>0</v>
      </c>
      <c r="AI92" s="16">
        <v>0</v>
      </c>
      <c r="AJ92" s="16"/>
      <c r="AK92" s="16">
        <v>1.86915887850467E-2</v>
      </c>
      <c r="AL92" s="16">
        <v>3.2786885245901599E-2</v>
      </c>
      <c r="AM92" s="16">
        <v>0</v>
      </c>
      <c r="AN92" s="16">
        <v>0</v>
      </c>
      <c r="AO92" s="16">
        <v>0</v>
      </c>
      <c r="AP92" s="16">
        <v>7.4074074074074098E-2</v>
      </c>
      <c r="AQ92" s="16"/>
      <c r="AR92" s="16">
        <v>1.8604651162790701E-2</v>
      </c>
      <c r="AS92" s="16">
        <v>0</v>
      </c>
      <c r="AT92" s="16">
        <v>0</v>
      </c>
      <c r="AU92" s="16" t="s">
        <v>129</v>
      </c>
      <c r="AV92" s="16">
        <v>9.0909090909090898E-2</v>
      </c>
      <c r="AW92" s="16">
        <v>2.4390243902439001E-2</v>
      </c>
      <c r="AX92" s="16">
        <v>0</v>
      </c>
      <c r="AY92" s="16"/>
      <c r="AZ92" s="16">
        <v>7.4766355140186896E-2</v>
      </c>
      <c r="BA92" s="16">
        <v>0</v>
      </c>
      <c r="BB92" s="16">
        <v>0</v>
      </c>
      <c r="BC92" s="16">
        <v>0</v>
      </c>
      <c r="BD92" s="16">
        <v>2.06896551724138E-2</v>
      </c>
      <c r="BE92" s="16">
        <v>0</v>
      </c>
      <c r="BF92" s="16"/>
      <c r="BG92" s="16">
        <v>0</v>
      </c>
      <c r="BH92" s="16">
        <v>1.4705882352941201E-2</v>
      </c>
      <c r="BI92" s="16">
        <v>2.32558139534884E-2</v>
      </c>
      <c r="BJ92" s="16">
        <v>2.7272727272727299E-2</v>
      </c>
      <c r="BK92" s="16">
        <v>2.9850746268656699E-2</v>
      </c>
      <c r="BL92" s="16">
        <v>0.08</v>
      </c>
      <c r="BM92" s="16"/>
      <c r="BN92" s="16">
        <v>3.3472803347280297E-2</v>
      </c>
      <c r="BO92" s="16">
        <v>1.2500000000000001E-2</v>
      </c>
      <c r="BP92" s="16"/>
      <c r="BQ92" s="16">
        <v>2.9411764705882401E-2</v>
      </c>
      <c r="BR92" s="16">
        <v>2.6315789473684199E-2</v>
      </c>
      <c r="BS92" s="16"/>
      <c r="BT92" s="16">
        <v>2.1943573667711599E-2</v>
      </c>
      <c r="BU92" s="16">
        <v>5.1282051282051301E-2</v>
      </c>
    </row>
    <row r="93" spans="2:73" x14ac:dyDescent="0.35">
      <c r="B93" t="s">
        <v>150</v>
      </c>
      <c r="C93" s="16">
        <v>2.4813895781637701E-2</v>
      </c>
      <c r="D93" s="16">
        <v>2.9940119760479E-2</v>
      </c>
      <c r="E93" s="16">
        <v>2.1186440677966101E-2</v>
      </c>
      <c r="F93" s="16"/>
      <c r="G93" s="16">
        <v>3.6144578313252997E-2</v>
      </c>
      <c r="H93" s="16">
        <v>2.1874999999999999E-2</v>
      </c>
      <c r="I93" s="16"/>
      <c r="J93" s="16">
        <v>2.9411764705882401E-2</v>
      </c>
      <c r="K93" s="16">
        <v>8.6206896551724102E-2</v>
      </c>
      <c r="L93" s="16">
        <v>4.5454545454545497E-2</v>
      </c>
      <c r="M93" s="16">
        <v>0</v>
      </c>
      <c r="N93" s="16">
        <v>0</v>
      </c>
      <c r="O93" s="16">
        <v>0</v>
      </c>
      <c r="P93" s="16">
        <v>0</v>
      </c>
      <c r="Q93" s="16">
        <v>5.8823529411764698E-2</v>
      </c>
      <c r="R93" s="16">
        <v>7.69230769230769E-2</v>
      </c>
      <c r="S93" s="16">
        <v>0</v>
      </c>
      <c r="T93" s="16">
        <v>0</v>
      </c>
      <c r="U93" s="16">
        <v>0</v>
      </c>
      <c r="V93" s="16">
        <v>0</v>
      </c>
      <c r="W93" s="16">
        <v>0</v>
      </c>
      <c r="X93" s="16">
        <v>0</v>
      </c>
      <c r="Y93" s="16">
        <v>0</v>
      </c>
      <c r="Z93" s="16"/>
      <c r="AA93" s="16">
        <v>2.4539877300613501E-2</v>
      </c>
      <c r="AB93" s="16">
        <v>3.1007751937984499E-2</v>
      </c>
      <c r="AC93" s="16">
        <v>0</v>
      </c>
      <c r="AD93" s="16">
        <v>2.9411764705882401E-2</v>
      </c>
      <c r="AE93" s="16"/>
      <c r="AF93" s="16">
        <v>2.2950819672131102E-2</v>
      </c>
      <c r="AG93" s="16">
        <v>4.1666666666666699E-2</v>
      </c>
      <c r="AH93" s="16">
        <v>2.6315789473684199E-2</v>
      </c>
      <c r="AI93" s="16">
        <v>0</v>
      </c>
      <c r="AJ93" s="16"/>
      <c r="AK93" s="16">
        <v>3.7383177570093497E-2</v>
      </c>
      <c r="AL93" s="16">
        <v>3.2786885245901599E-2</v>
      </c>
      <c r="AM93" s="16">
        <v>0</v>
      </c>
      <c r="AN93" s="16">
        <v>0</v>
      </c>
      <c r="AO93" s="16">
        <v>0.11111111111111099</v>
      </c>
      <c r="AP93" s="16">
        <v>0</v>
      </c>
      <c r="AQ93" s="16"/>
      <c r="AR93" s="16">
        <v>2.32558139534884E-2</v>
      </c>
      <c r="AS93" s="16">
        <v>4.8780487804878099E-2</v>
      </c>
      <c r="AT93" s="16">
        <v>4.8780487804878099E-2</v>
      </c>
      <c r="AU93" s="16" t="s">
        <v>129</v>
      </c>
      <c r="AV93" s="16">
        <v>0</v>
      </c>
      <c r="AW93" s="16">
        <v>7.3170731707317097E-2</v>
      </c>
      <c r="AX93" s="16">
        <v>0</v>
      </c>
      <c r="AY93" s="16"/>
      <c r="AZ93" s="16">
        <v>3.7383177570093497E-2</v>
      </c>
      <c r="BA93" s="16">
        <v>6.0606060606060601E-2</v>
      </c>
      <c r="BB93" s="16">
        <v>0</v>
      </c>
      <c r="BC93" s="16">
        <v>2.04081632653061E-2</v>
      </c>
      <c r="BD93" s="16">
        <v>6.8965517241379301E-3</v>
      </c>
      <c r="BE93" s="16">
        <v>0.125</v>
      </c>
      <c r="BF93" s="16"/>
      <c r="BG93" s="16">
        <v>0</v>
      </c>
      <c r="BH93" s="16">
        <v>0</v>
      </c>
      <c r="BI93" s="16">
        <v>4.6511627906976702E-2</v>
      </c>
      <c r="BJ93" s="16">
        <v>1.8181818181818198E-2</v>
      </c>
      <c r="BK93" s="16">
        <v>2.9850746268656699E-2</v>
      </c>
      <c r="BL93" s="16">
        <v>0.08</v>
      </c>
      <c r="BM93" s="16"/>
      <c r="BN93" s="16">
        <v>1.6736401673640201E-2</v>
      </c>
      <c r="BO93" s="16">
        <v>3.7499999999999999E-2</v>
      </c>
      <c r="BP93" s="16"/>
      <c r="BQ93" s="16">
        <v>7.3529411764705899E-3</v>
      </c>
      <c r="BR93" s="16">
        <v>3.3834586466165398E-2</v>
      </c>
      <c r="BS93" s="16"/>
      <c r="BT93" s="16">
        <v>2.5078369905956101E-2</v>
      </c>
      <c r="BU93" s="16">
        <v>2.5641025641025599E-2</v>
      </c>
    </row>
    <row r="94" spans="2:73" x14ac:dyDescent="0.35">
      <c r="B94" t="s">
        <v>151</v>
      </c>
      <c r="C94" s="16">
        <v>1.7369727047146399E-2</v>
      </c>
      <c r="D94" s="16">
        <v>2.39520958083832E-2</v>
      </c>
      <c r="E94" s="16">
        <v>1.27118644067797E-2</v>
      </c>
      <c r="F94" s="16"/>
      <c r="G94" s="16">
        <v>0</v>
      </c>
      <c r="H94" s="16">
        <v>2.1874999999999999E-2</v>
      </c>
      <c r="I94" s="16"/>
      <c r="J94" s="16">
        <v>0</v>
      </c>
      <c r="K94" s="16">
        <v>1.72413793103448E-2</v>
      </c>
      <c r="L94" s="16">
        <v>4.5454545454545497E-2</v>
      </c>
      <c r="M94" s="16">
        <v>0</v>
      </c>
      <c r="N94" s="16">
        <v>0</v>
      </c>
      <c r="O94" s="16">
        <v>0</v>
      </c>
      <c r="P94" s="16">
        <v>3.8461538461538498E-2</v>
      </c>
      <c r="Q94" s="16">
        <v>0</v>
      </c>
      <c r="R94" s="16">
        <v>0</v>
      </c>
      <c r="S94" s="16">
        <v>1.38888888888889E-2</v>
      </c>
      <c r="T94" s="16">
        <v>4.3478260869565202E-2</v>
      </c>
      <c r="U94" s="16">
        <v>0</v>
      </c>
      <c r="V94" s="16">
        <v>0.08</v>
      </c>
      <c r="W94" s="16">
        <v>0</v>
      </c>
      <c r="X94" s="16">
        <v>0</v>
      </c>
      <c r="Y94" s="16">
        <v>0</v>
      </c>
      <c r="Z94" s="16"/>
      <c r="AA94" s="16">
        <v>2.4539877300613501E-2</v>
      </c>
      <c r="AB94" s="16">
        <v>2.32558139534884E-2</v>
      </c>
      <c r="AC94" s="16">
        <v>0</v>
      </c>
      <c r="AD94" s="16">
        <v>0</v>
      </c>
      <c r="AE94" s="16"/>
      <c r="AF94" s="16">
        <v>2.2950819672131102E-2</v>
      </c>
      <c r="AG94" s="16">
        <v>0</v>
      </c>
      <c r="AH94" s="16">
        <v>0</v>
      </c>
      <c r="AI94" s="16">
        <v>0</v>
      </c>
      <c r="AJ94" s="16"/>
      <c r="AK94" s="16">
        <v>1.86915887850467E-2</v>
      </c>
      <c r="AL94" s="16">
        <v>4.91803278688525E-2</v>
      </c>
      <c r="AM94" s="16">
        <v>6.25E-2</v>
      </c>
      <c r="AN94" s="16">
        <v>0</v>
      </c>
      <c r="AO94" s="16">
        <v>0</v>
      </c>
      <c r="AP94" s="16">
        <v>0</v>
      </c>
      <c r="AQ94" s="16"/>
      <c r="AR94" s="16">
        <v>2.32558139534884E-2</v>
      </c>
      <c r="AS94" s="16">
        <v>2.4390243902439001E-2</v>
      </c>
      <c r="AT94" s="16">
        <v>2.4390243902439001E-2</v>
      </c>
      <c r="AU94" s="16" t="s">
        <v>129</v>
      </c>
      <c r="AV94" s="16">
        <v>0</v>
      </c>
      <c r="AW94" s="16">
        <v>2.4390243902439001E-2</v>
      </c>
      <c r="AX94" s="16">
        <v>0</v>
      </c>
      <c r="AY94" s="16"/>
      <c r="AZ94" s="16">
        <v>0</v>
      </c>
      <c r="BA94" s="16">
        <v>3.03030303030303E-2</v>
      </c>
      <c r="BB94" s="16">
        <v>0</v>
      </c>
      <c r="BC94" s="16">
        <v>2.04081632653061E-2</v>
      </c>
      <c r="BD94" s="16">
        <v>2.7586206896551699E-2</v>
      </c>
      <c r="BE94" s="16">
        <v>0</v>
      </c>
      <c r="BF94" s="16"/>
      <c r="BG94" s="16">
        <v>3.125E-2</v>
      </c>
      <c r="BH94" s="16">
        <v>0</v>
      </c>
      <c r="BI94" s="16">
        <v>2.32558139534884E-2</v>
      </c>
      <c r="BJ94" s="16">
        <v>9.0909090909090905E-3</v>
      </c>
      <c r="BK94" s="16">
        <v>1.49253731343284E-2</v>
      </c>
      <c r="BL94" s="16">
        <v>0.04</v>
      </c>
      <c r="BM94" s="16"/>
      <c r="BN94" s="16">
        <v>8.3682008368200795E-3</v>
      </c>
      <c r="BO94" s="16">
        <v>3.125E-2</v>
      </c>
      <c r="BP94" s="16"/>
      <c r="BQ94" s="16">
        <v>1.4705882352941201E-2</v>
      </c>
      <c r="BR94" s="16">
        <v>1.8796992481203E-2</v>
      </c>
      <c r="BS94" s="16"/>
      <c r="BT94" s="16">
        <v>2.1943573667711599E-2</v>
      </c>
      <c r="BU94" s="16">
        <v>0</v>
      </c>
    </row>
    <row r="95" spans="2:73" x14ac:dyDescent="0.35">
      <c r="B95" t="s">
        <v>93</v>
      </c>
      <c r="C95" s="16">
        <v>1.2406947890818899E-2</v>
      </c>
      <c r="D95" s="16">
        <v>1.19760479041916E-2</v>
      </c>
      <c r="E95" s="16">
        <v>1.27118644067797E-2</v>
      </c>
      <c r="F95" s="16"/>
      <c r="G95" s="16">
        <v>4.81927710843374E-2</v>
      </c>
      <c r="H95" s="16">
        <v>3.1250000000000002E-3</v>
      </c>
      <c r="I95" s="16"/>
      <c r="J95" s="16">
        <v>0</v>
      </c>
      <c r="K95" s="16">
        <v>1.72413793103448E-2</v>
      </c>
      <c r="L95" s="16">
        <v>9.0909090909090898E-2</v>
      </c>
      <c r="M95" s="16">
        <v>0</v>
      </c>
      <c r="N95" s="16">
        <v>0</v>
      </c>
      <c r="O95" s="16">
        <v>0</v>
      </c>
      <c r="P95" s="16">
        <v>0</v>
      </c>
      <c r="Q95" s="16">
        <v>2.9411764705882401E-2</v>
      </c>
      <c r="R95" s="16">
        <v>0</v>
      </c>
      <c r="S95" s="16">
        <v>0</v>
      </c>
      <c r="T95" s="16">
        <v>4.3478260869565202E-2</v>
      </c>
      <c r="U95" s="16">
        <v>0</v>
      </c>
      <c r="V95" s="16">
        <v>0</v>
      </c>
      <c r="W95" s="16">
        <v>0</v>
      </c>
      <c r="X95" s="16">
        <v>0</v>
      </c>
      <c r="Y95" s="16">
        <v>0</v>
      </c>
      <c r="Z95" s="16"/>
      <c r="AA95" s="16">
        <v>2.4539877300613501E-2</v>
      </c>
      <c r="AB95" s="16">
        <v>7.7519379844961196E-3</v>
      </c>
      <c r="AC95" s="16">
        <v>0</v>
      </c>
      <c r="AD95" s="16">
        <v>0</v>
      </c>
      <c r="AE95" s="16"/>
      <c r="AF95" s="16">
        <v>1.3114754098360701E-2</v>
      </c>
      <c r="AG95" s="16">
        <v>0</v>
      </c>
      <c r="AH95" s="16">
        <v>0</v>
      </c>
      <c r="AI95" s="16">
        <v>0</v>
      </c>
      <c r="AJ95" s="16"/>
      <c r="AK95" s="16">
        <v>9.3457943925233603E-3</v>
      </c>
      <c r="AL95" s="16">
        <v>0</v>
      </c>
      <c r="AM95" s="16">
        <v>0</v>
      </c>
      <c r="AN95" s="16">
        <v>0</v>
      </c>
      <c r="AO95" s="16">
        <v>0</v>
      </c>
      <c r="AP95" s="16">
        <v>0</v>
      </c>
      <c r="AQ95" s="16"/>
      <c r="AR95" s="16">
        <v>9.3023255813953504E-3</v>
      </c>
      <c r="AS95" s="16">
        <v>0</v>
      </c>
      <c r="AT95" s="16">
        <v>0</v>
      </c>
      <c r="AU95" s="16" t="s">
        <v>129</v>
      </c>
      <c r="AV95" s="16">
        <v>0.13636363636363599</v>
      </c>
      <c r="AW95" s="16">
        <v>0</v>
      </c>
      <c r="AX95" s="16">
        <v>0</v>
      </c>
      <c r="AY95" s="16"/>
      <c r="AZ95" s="16">
        <v>9.3457943925233603E-3</v>
      </c>
      <c r="BA95" s="16">
        <v>0</v>
      </c>
      <c r="BB95" s="16">
        <v>0</v>
      </c>
      <c r="BC95" s="16">
        <v>2.04081632653061E-2</v>
      </c>
      <c r="BD95" s="16">
        <v>1.37931034482759E-2</v>
      </c>
      <c r="BE95" s="16">
        <v>0</v>
      </c>
      <c r="BF95" s="16"/>
      <c r="BG95" s="16">
        <v>0</v>
      </c>
      <c r="BH95" s="16">
        <v>2.9411764705882401E-2</v>
      </c>
      <c r="BI95" s="16">
        <v>0</v>
      </c>
      <c r="BJ95" s="16">
        <v>0</v>
      </c>
      <c r="BK95" s="16">
        <v>2.9850746268656699E-2</v>
      </c>
      <c r="BL95" s="16">
        <v>0.02</v>
      </c>
      <c r="BM95" s="16"/>
      <c r="BN95" s="16">
        <v>1.2552301255230099E-2</v>
      </c>
      <c r="BO95" s="16">
        <v>1.2500000000000001E-2</v>
      </c>
      <c r="BP95" s="16"/>
      <c r="BQ95" s="16">
        <v>0</v>
      </c>
      <c r="BR95" s="16">
        <v>1.8796992481203E-2</v>
      </c>
      <c r="BS95" s="16"/>
      <c r="BT95" s="16">
        <v>1.56739811912226E-2</v>
      </c>
      <c r="BU95" s="16">
        <v>0</v>
      </c>
    </row>
    <row r="96" spans="2:73" x14ac:dyDescent="0.35">
      <c r="B96" t="s">
        <v>152</v>
      </c>
      <c r="C96" s="16">
        <v>4.96277915632754E-3</v>
      </c>
      <c r="D96" s="16">
        <v>5.9880239520958096E-3</v>
      </c>
      <c r="E96" s="16">
        <v>4.2372881355932203E-3</v>
      </c>
      <c r="F96" s="16"/>
      <c r="G96" s="16">
        <v>1.20481927710843E-2</v>
      </c>
      <c r="H96" s="16">
        <v>3.1250000000000002E-3</v>
      </c>
      <c r="I96" s="16"/>
      <c r="J96" s="16">
        <v>0</v>
      </c>
      <c r="K96" s="16">
        <v>0</v>
      </c>
      <c r="L96" s="16">
        <v>0</v>
      </c>
      <c r="M96" s="16">
        <v>0</v>
      </c>
      <c r="N96" s="16">
        <v>0</v>
      </c>
      <c r="O96" s="16">
        <v>0</v>
      </c>
      <c r="P96" s="16">
        <v>0</v>
      </c>
      <c r="Q96" s="16">
        <v>0</v>
      </c>
      <c r="R96" s="16">
        <v>0</v>
      </c>
      <c r="S96" s="16">
        <v>1.38888888888889E-2</v>
      </c>
      <c r="T96" s="16">
        <v>0</v>
      </c>
      <c r="U96" s="16">
        <v>0</v>
      </c>
      <c r="V96" s="16">
        <v>0</v>
      </c>
      <c r="W96" s="16">
        <v>0</v>
      </c>
      <c r="X96" s="16">
        <v>0</v>
      </c>
      <c r="Y96" s="16">
        <v>7.1428571428571397E-2</v>
      </c>
      <c r="Z96" s="16"/>
      <c r="AA96" s="16">
        <v>1.22699386503067E-2</v>
      </c>
      <c r="AB96" s="16">
        <v>0</v>
      </c>
      <c r="AC96" s="16">
        <v>0</v>
      </c>
      <c r="AD96" s="16">
        <v>0</v>
      </c>
      <c r="AE96" s="16"/>
      <c r="AF96" s="16">
        <v>6.5573770491803296E-3</v>
      </c>
      <c r="AG96" s="16">
        <v>0</v>
      </c>
      <c r="AH96" s="16">
        <v>0</v>
      </c>
      <c r="AI96" s="16">
        <v>0</v>
      </c>
      <c r="AJ96" s="16"/>
      <c r="AK96" s="16">
        <v>9.3457943925233603E-3</v>
      </c>
      <c r="AL96" s="16">
        <v>1.63934426229508E-2</v>
      </c>
      <c r="AM96" s="16">
        <v>0</v>
      </c>
      <c r="AN96" s="16">
        <v>0</v>
      </c>
      <c r="AO96" s="16">
        <v>0</v>
      </c>
      <c r="AP96" s="16">
        <v>0</v>
      </c>
      <c r="AQ96" s="16"/>
      <c r="AR96" s="16">
        <v>4.65116279069767E-3</v>
      </c>
      <c r="AS96" s="16">
        <v>0</v>
      </c>
      <c r="AT96" s="16">
        <v>0</v>
      </c>
      <c r="AU96" s="16" t="s">
        <v>129</v>
      </c>
      <c r="AV96" s="16">
        <v>0</v>
      </c>
      <c r="AW96" s="16">
        <v>0</v>
      </c>
      <c r="AX96" s="16">
        <v>0</v>
      </c>
      <c r="AY96" s="16"/>
      <c r="AZ96" s="16">
        <v>9.3457943925233603E-3</v>
      </c>
      <c r="BA96" s="16">
        <v>0</v>
      </c>
      <c r="BB96" s="16">
        <v>0</v>
      </c>
      <c r="BC96" s="16">
        <v>1.02040816326531E-2</v>
      </c>
      <c r="BD96" s="16">
        <v>0</v>
      </c>
      <c r="BE96" s="16">
        <v>0</v>
      </c>
      <c r="BF96" s="16"/>
      <c r="BG96" s="16">
        <v>0</v>
      </c>
      <c r="BH96" s="16">
        <v>0</v>
      </c>
      <c r="BI96" s="16">
        <v>0</v>
      </c>
      <c r="BJ96" s="16">
        <v>1.8181818181818198E-2</v>
      </c>
      <c r="BK96" s="16">
        <v>0</v>
      </c>
      <c r="BL96" s="16">
        <v>0</v>
      </c>
      <c r="BM96" s="16"/>
      <c r="BN96" s="16">
        <v>4.1841004184100397E-3</v>
      </c>
      <c r="BO96" s="16">
        <v>6.2500000000000003E-3</v>
      </c>
      <c r="BP96" s="16"/>
      <c r="BQ96" s="16">
        <v>7.3529411764705899E-3</v>
      </c>
      <c r="BR96" s="16">
        <v>3.7593984962406E-3</v>
      </c>
      <c r="BS96" s="16"/>
      <c r="BT96" s="16">
        <v>6.2695924764890297E-3</v>
      </c>
      <c r="BU96" s="16">
        <v>0</v>
      </c>
    </row>
    <row r="97" spans="2:73" x14ac:dyDescent="0.35">
      <c r="B97" t="s">
        <v>153</v>
      </c>
      <c r="C97" s="16">
        <v>0.126550868486352</v>
      </c>
      <c r="D97" s="16">
        <v>0.119760479041916</v>
      </c>
      <c r="E97" s="16">
        <v>0.13135593220339001</v>
      </c>
      <c r="F97" s="16"/>
      <c r="G97" s="16">
        <v>7.2289156626505993E-2</v>
      </c>
      <c r="H97" s="16">
        <v>0.140625</v>
      </c>
      <c r="I97" s="16"/>
      <c r="J97" s="16">
        <v>0.20588235294117599</v>
      </c>
      <c r="K97" s="16">
        <v>0.12068965517241401</v>
      </c>
      <c r="L97" s="16">
        <v>4.5454545454545497E-2</v>
      </c>
      <c r="M97" s="16">
        <v>0.1</v>
      </c>
      <c r="N97" s="16">
        <v>0.25</v>
      </c>
      <c r="O97" s="16">
        <v>0.25</v>
      </c>
      <c r="P97" s="16">
        <v>7.69230769230769E-2</v>
      </c>
      <c r="Q97" s="16">
        <v>5.8823529411764698E-2</v>
      </c>
      <c r="R97" s="16">
        <v>0</v>
      </c>
      <c r="S97" s="16">
        <v>0.16666666666666699</v>
      </c>
      <c r="T97" s="16">
        <v>8.6956521739130405E-2</v>
      </c>
      <c r="U97" s="16">
        <v>0.30769230769230799</v>
      </c>
      <c r="V97" s="16">
        <v>0.2</v>
      </c>
      <c r="W97" s="16">
        <v>7.1428571428571397E-2</v>
      </c>
      <c r="X97" s="16">
        <v>6.6666666666666693E-2</v>
      </c>
      <c r="Y97" s="16">
        <v>0</v>
      </c>
      <c r="Z97" s="16"/>
      <c r="AA97" s="16">
        <v>0.13496932515337401</v>
      </c>
      <c r="AB97" s="16">
        <v>9.3023255813953501E-2</v>
      </c>
      <c r="AC97" s="16">
        <v>0.19607843137254899</v>
      </c>
      <c r="AD97" s="16">
        <v>8.8235294117647106E-2</v>
      </c>
      <c r="AE97" s="16"/>
      <c r="AF97" s="16">
        <v>0.11147540983606601</v>
      </c>
      <c r="AG97" s="16">
        <v>4.1666666666666699E-2</v>
      </c>
      <c r="AH97" s="16">
        <v>0.157894736842105</v>
      </c>
      <c r="AI97" s="16">
        <v>0</v>
      </c>
      <c r="AJ97" s="16"/>
      <c r="AK97" s="16">
        <v>5.60747663551402E-2</v>
      </c>
      <c r="AL97" s="16">
        <v>0.16393442622950799</v>
      </c>
      <c r="AM97" s="16">
        <v>0.15625</v>
      </c>
      <c r="AN97" s="16">
        <v>0.17241379310344801</v>
      </c>
      <c r="AO97" s="16">
        <v>0</v>
      </c>
      <c r="AP97" s="16">
        <v>7.4074074074074098E-2</v>
      </c>
      <c r="AQ97" s="16"/>
      <c r="AR97" s="16">
        <v>0.12093023255814001</v>
      </c>
      <c r="AS97" s="16">
        <v>7.3170731707317097E-2</v>
      </c>
      <c r="AT97" s="16">
        <v>7.3170731707317097E-2</v>
      </c>
      <c r="AU97" s="16" t="s">
        <v>129</v>
      </c>
      <c r="AV97" s="16">
        <v>0.22727272727272699</v>
      </c>
      <c r="AW97" s="16">
        <v>7.3170731707317097E-2</v>
      </c>
      <c r="AX97" s="16">
        <v>0</v>
      </c>
      <c r="AY97" s="16"/>
      <c r="AZ97" s="16">
        <v>0.177570093457944</v>
      </c>
      <c r="BA97" s="16">
        <v>0.12121212121212099</v>
      </c>
      <c r="BB97" s="16">
        <v>0</v>
      </c>
      <c r="BC97" s="16">
        <v>0.13265306122449</v>
      </c>
      <c r="BD97" s="16">
        <v>9.6551724137931005E-2</v>
      </c>
      <c r="BE97" s="16">
        <v>0.125</v>
      </c>
      <c r="BF97" s="16"/>
      <c r="BG97" s="16">
        <v>0.140625</v>
      </c>
      <c r="BH97" s="16">
        <v>0.13235294117647101</v>
      </c>
      <c r="BI97" s="16">
        <v>0.186046511627907</v>
      </c>
      <c r="BJ97" s="16">
        <v>0.12727272727272701</v>
      </c>
      <c r="BK97" s="16">
        <v>0.134328358208955</v>
      </c>
      <c r="BL97" s="16">
        <v>0.04</v>
      </c>
      <c r="BM97" s="16"/>
      <c r="BN97" s="16">
        <v>0.11715481171548101</v>
      </c>
      <c r="BO97" s="16">
        <v>0.14374999999999999</v>
      </c>
      <c r="BP97" s="16"/>
      <c r="BQ97" s="16">
        <v>0.11764705882352899</v>
      </c>
      <c r="BR97" s="16">
        <v>0.13157894736842099</v>
      </c>
      <c r="BS97" s="16"/>
      <c r="BT97" s="16">
        <v>0.12225705329153599</v>
      </c>
      <c r="BU97" s="16">
        <v>0.141025641025641</v>
      </c>
    </row>
    <row r="98" spans="2:73" x14ac:dyDescent="0.35">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row>
    <row r="99" spans="2:73" x14ac:dyDescent="0.35">
      <c r="B99" s="6" t="s">
        <v>155</v>
      </c>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row>
    <row r="100" spans="2:73" x14ac:dyDescent="0.35">
      <c r="B100" s="24" t="s">
        <v>387</v>
      </c>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row>
    <row r="101" spans="2:73" x14ac:dyDescent="0.35">
      <c r="B101" t="s">
        <v>140</v>
      </c>
      <c r="C101" s="16">
        <v>0.71309192200557103</v>
      </c>
      <c r="D101" s="16">
        <v>0.76510067114094005</v>
      </c>
      <c r="E101" s="16">
        <v>0.67619047619047601</v>
      </c>
      <c r="F101" s="16"/>
      <c r="G101" s="16">
        <v>0.83783783783783805</v>
      </c>
      <c r="H101" s="16">
        <v>0.68070175438596503</v>
      </c>
      <c r="I101" s="16"/>
      <c r="J101" s="16">
        <v>0.60714285714285698</v>
      </c>
      <c r="K101" s="16">
        <v>0.63461538461538503</v>
      </c>
      <c r="L101" s="16">
        <v>0.84210526315789502</v>
      </c>
      <c r="M101" s="16">
        <v>0.77777777777777801</v>
      </c>
      <c r="N101" s="16">
        <v>0.75</v>
      </c>
      <c r="O101" s="16">
        <v>0.88888888888888895</v>
      </c>
      <c r="P101" s="16">
        <v>0.8</v>
      </c>
      <c r="Q101" s="16">
        <v>0.78125</v>
      </c>
      <c r="R101" s="16">
        <v>0.69230769230769196</v>
      </c>
      <c r="S101" s="16">
        <v>0.69354838709677402</v>
      </c>
      <c r="T101" s="16">
        <v>0.55000000000000004</v>
      </c>
      <c r="U101" s="16">
        <v>0.8</v>
      </c>
      <c r="V101" s="16">
        <v>0.72727272727272696</v>
      </c>
      <c r="W101" s="16">
        <v>0.69230769230769196</v>
      </c>
      <c r="X101" s="16">
        <v>0.78571428571428603</v>
      </c>
      <c r="Y101" s="16">
        <v>0.71428571428571397</v>
      </c>
      <c r="Z101" s="16"/>
      <c r="AA101" s="16">
        <v>0.81560283687943302</v>
      </c>
      <c r="AB101" s="16">
        <v>0.71900826446280997</v>
      </c>
      <c r="AC101" s="16">
        <v>0.53488372093023295</v>
      </c>
      <c r="AD101" s="16">
        <v>0.53125</v>
      </c>
      <c r="AE101" s="16"/>
      <c r="AF101" s="16">
        <v>0.73454545454545495</v>
      </c>
      <c r="AG101" s="16">
        <v>0.69565217391304301</v>
      </c>
      <c r="AH101" s="16">
        <v>0.57575757575757602</v>
      </c>
      <c r="AI101" s="16">
        <v>0.5</v>
      </c>
      <c r="AJ101" s="16"/>
      <c r="AK101" s="16">
        <v>0.77227722772277196</v>
      </c>
      <c r="AL101" s="16">
        <v>0.64150943396226401</v>
      </c>
      <c r="AM101" s="16">
        <v>0.8</v>
      </c>
      <c r="AN101" s="16">
        <v>0.8</v>
      </c>
      <c r="AO101" s="16">
        <v>0.66666666666666696</v>
      </c>
      <c r="AP101" s="16">
        <v>0.57692307692307698</v>
      </c>
      <c r="AQ101" s="16"/>
      <c r="AR101" s="16">
        <v>0.78461538461538505</v>
      </c>
      <c r="AS101" s="16">
        <v>0.66666666666666696</v>
      </c>
      <c r="AT101" s="16">
        <v>0.66666666666666696</v>
      </c>
      <c r="AU101" s="16" t="s">
        <v>129</v>
      </c>
      <c r="AV101" s="16">
        <v>0.5625</v>
      </c>
      <c r="AW101" s="16">
        <v>0.97368421052631604</v>
      </c>
      <c r="AX101" s="16">
        <v>0.2</v>
      </c>
      <c r="AY101" s="16"/>
      <c r="AZ101" s="16">
        <v>0.5</v>
      </c>
      <c r="BA101" s="16">
        <v>0.73333333333333295</v>
      </c>
      <c r="BB101" s="16">
        <v>0.81818181818181801</v>
      </c>
      <c r="BC101" s="16">
        <v>0.752941176470588</v>
      </c>
      <c r="BD101" s="16">
        <v>0.81954887218045103</v>
      </c>
      <c r="BE101" s="16">
        <v>0.71428571428571397</v>
      </c>
      <c r="BF101" s="16"/>
      <c r="BG101" s="16">
        <v>0.79310344827586199</v>
      </c>
      <c r="BH101" s="16">
        <v>0.74576271186440701</v>
      </c>
      <c r="BI101" s="16">
        <v>0.72972972972973005</v>
      </c>
      <c r="BJ101" s="16">
        <v>0.65656565656565702</v>
      </c>
      <c r="BK101" s="16">
        <v>0.72413793103448298</v>
      </c>
      <c r="BL101" s="16">
        <v>0.659574468085106</v>
      </c>
      <c r="BM101" s="16"/>
      <c r="BN101" s="16">
        <v>0.66203703703703698</v>
      </c>
      <c r="BO101" s="16">
        <v>0.805755395683453</v>
      </c>
      <c r="BP101" s="16"/>
      <c r="BQ101" s="16">
        <v>0.671875</v>
      </c>
      <c r="BR101" s="16">
        <v>0.73478260869565204</v>
      </c>
      <c r="BS101" s="16"/>
      <c r="BT101" s="16">
        <v>0.81118881118881103</v>
      </c>
      <c r="BU101" s="16">
        <v>0.33823529411764702</v>
      </c>
    </row>
    <row r="102" spans="2:73" x14ac:dyDescent="0.35">
      <c r="B102" t="s">
        <v>143</v>
      </c>
      <c r="C102" s="16">
        <v>8.6350974930362104E-2</v>
      </c>
      <c r="D102" s="16">
        <v>2.01342281879195E-2</v>
      </c>
      <c r="E102" s="16">
        <v>0.133333333333333</v>
      </c>
      <c r="F102" s="16"/>
      <c r="G102" s="16">
        <v>0.108108108108108</v>
      </c>
      <c r="H102" s="16">
        <v>8.0701754385964899E-2</v>
      </c>
      <c r="I102" s="16"/>
      <c r="J102" s="16">
        <v>7.1428571428571397E-2</v>
      </c>
      <c r="K102" s="16">
        <v>0.134615384615385</v>
      </c>
      <c r="L102" s="16">
        <v>5.2631578947368397E-2</v>
      </c>
      <c r="M102" s="16">
        <v>0.11111111111111099</v>
      </c>
      <c r="N102" s="16">
        <v>0</v>
      </c>
      <c r="O102" s="16">
        <v>0</v>
      </c>
      <c r="P102" s="16">
        <v>0</v>
      </c>
      <c r="Q102" s="16">
        <v>6.25E-2</v>
      </c>
      <c r="R102" s="16">
        <v>7.69230769230769E-2</v>
      </c>
      <c r="S102" s="16">
        <v>0.14516129032258099</v>
      </c>
      <c r="T102" s="16">
        <v>0.15</v>
      </c>
      <c r="U102" s="16">
        <v>0.1</v>
      </c>
      <c r="V102" s="16">
        <v>4.5454545454545497E-2</v>
      </c>
      <c r="W102" s="16">
        <v>7.69230769230769E-2</v>
      </c>
      <c r="X102" s="16">
        <v>0</v>
      </c>
      <c r="Y102" s="16">
        <v>7.1428571428571397E-2</v>
      </c>
      <c r="Z102" s="16"/>
      <c r="AA102" s="16">
        <v>5.6737588652482303E-2</v>
      </c>
      <c r="AB102" s="16">
        <v>9.0909090909090898E-2</v>
      </c>
      <c r="AC102" s="16">
        <v>0.186046511627907</v>
      </c>
      <c r="AD102" s="16">
        <v>9.375E-2</v>
      </c>
      <c r="AE102" s="16"/>
      <c r="AF102" s="16">
        <v>9.4545454545454502E-2</v>
      </c>
      <c r="AG102" s="16">
        <v>0</v>
      </c>
      <c r="AH102" s="16">
        <v>9.0909090909090898E-2</v>
      </c>
      <c r="AI102" s="16">
        <v>0</v>
      </c>
      <c r="AJ102" s="16"/>
      <c r="AK102" s="16">
        <v>5.9405940594059403E-2</v>
      </c>
      <c r="AL102" s="16">
        <v>0.113207547169811</v>
      </c>
      <c r="AM102" s="16">
        <v>3.3333333333333298E-2</v>
      </c>
      <c r="AN102" s="16">
        <v>0.04</v>
      </c>
      <c r="AO102" s="16">
        <v>0.11111111111111099</v>
      </c>
      <c r="AP102" s="16">
        <v>0.115384615384615</v>
      </c>
      <c r="AQ102" s="16"/>
      <c r="AR102" s="16">
        <v>1.5384615384615399E-2</v>
      </c>
      <c r="AS102" s="16">
        <v>2.5641025641025599E-2</v>
      </c>
      <c r="AT102" s="16">
        <v>2.5641025641025599E-2</v>
      </c>
      <c r="AU102" s="16" t="s">
        <v>129</v>
      </c>
      <c r="AV102" s="16">
        <v>6.25E-2</v>
      </c>
      <c r="AW102" s="16">
        <v>2.6315789473684199E-2</v>
      </c>
      <c r="AX102" s="16">
        <v>0.8</v>
      </c>
      <c r="AY102" s="16"/>
      <c r="AZ102" s="16">
        <v>0.13043478260869601</v>
      </c>
      <c r="BA102" s="16">
        <v>6.6666666666666693E-2</v>
      </c>
      <c r="BB102" s="16">
        <v>9.0909090909090898E-2</v>
      </c>
      <c r="BC102" s="16">
        <v>8.2352941176470601E-2</v>
      </c>
      <c r="BD102" s="16">
        <v>5.2631578947368397E-2</v>
      </c>
      <c r="BE102" s="16">
        <v>0.28571428571428598</v>
      </c>
      <c r="BF102" s="16"/>
      <c r="BG102" s="16">
        <v>6.8965517241379296E-2</v>
      </c>
      <c r="BH102" s="16">
        <v>6.7796610169491497E-2</v>
      </c>
      <c r="BI102" s="16">
        <v>2.7027027027027001E-2</v>
      </c>
      <c r="BJ102" s="16">
        <v>0.13131313131313099</v>
      </c>
      <c r="BK102" s="16">
        <v>8.6206896551724102E-2</v>
      </c>
      <c r="BL102" s="16">
        <v>8.5106382978723402E-2</v>
      </c>
      <c r="BM102" s="16"/>
      <c r="BN102" s="16">
        <v>0.101851851851852</v>
      </c>
      <c r="BO102" s="16">
        <v>5.7553956834532398E-2</v>
      </c>
      <c r="BP102" s="16"/>
      <c r="BQ102" s="16">
        <v>7.03125E-2</v>
      </c>
      <c r="BR102" s="16">
        <v>9.5652173913043495E-2</v>
      </c>
      <c r="BS102" s="16"/>
      <c r="BT102" s="16">
        <v>4.8951048951049E-2</v>
      </c>
      <c r="BU102" s="16">
        <v>0.20588235294117599</v>
      </c>
    </row>
    <row r="103" spans="2:73" x14ac:dyDescent="0.35">
      <c r="B103" t="s">
        <v>141</v>
      </c>
      <c r="C103" s="16">
        <v>6.4066852367687999E-2</v>
      </c>
      <c r="D103" s="16">
        <v>2.68456375838926E-2</v>
      </c>
      <c r="E103" s="16">
        <v>9.0476190476190502E-2</v>
      </c>
      <c r="F103" s="16"/>
      <c r="G103" s="16">
        <v>6.7567567567567599E-2</v>
      </c>
      <c r="H103" s="16">
        <v>6.3157894736842093E-2</v>
      </c>
      <c r="I103" s="16"/>
      <c r="J103" s="16">
        <v>3.5714285714285698E-2</v>
      </c>
      <c r="K103" s="16">
        <v>5.7692307692307702E-2</v>
      </c>
      <c r="L103" s="16">
        <v>0</v>
      </c>
      <c r="M103" s="16">
        <v>0.11111111111111099</v>
      </c>
      <c r="N103" s="16">
        <v>0</v>
      </c>
      <c r="O103" s="16">
        <v>0</v>
      </c>
      <c r="P103" s="16">
        <v>0.16</v>
      </c>
      <c r="Q103" s="16">
        <v>9.375E-2</v>
      </c>
      <c r="R103" s="16">
        <v>7.69230769230769E-2</v>
      </c>
      <c r="S103" s="16">
        <v>4.8387096774193498E-2</v>
      </c>
      <c r="T103" s="16">
        <v>0.1</v>
      </c>
      <c r="U103" s="16">
        <v>0.1</v>
      </c>
      <c r="V103" s="16">
        <v>0</v>
      </c>
      <c r="W103" s="16">
        <v>7.69230769230769E-2</v>
      </c>
      <c r="X103" s="16">
        <v>0</v>
      </c>
      <c r="Y103" s="16">
        <v>0.14285714285714299</v>
      </c>
      <c r="Z103" s="16"/>
      <c r="AA103" s="16">
        <v>8.5106382978723402E-2</v>
      </c>
      <c r="AB103" s="16">
        <v>5.7851239669421503E-2</v>
      </c>
      <c r="AC103" s="16">
        <v>4.6511627906976702E-2</v>
      </c>
      <c r="AD103" s="16">
        <v>3.125E-2</v>
      </c>
      <c r="AE103" s="16"/>
      <c r="AF103" s="16">
        <v>5.8181818181818203E-2</v>
      </c>
      <c r="AG103" s="16">
        <v>8.6956521739130405E-2</v>
      </c>
      <c r="AH103" s="16">
        <v>3.03030303030303E-2</v>
      </c>
      <c r="AI103" s="16">
        <v>0</v>
      </c>
      <c r="AJ103" s="16"/>
      <c r="AK103" s="16">
        <v>4.95049504950495E-2</v>
      </c>
      <c r="AL103" s="16">
        <v>7.5471698113207503E-2</v>
      </c>
      <c r="AM103" s="16">
        <v>6.6666666666666693E-2</v>
      </c>
      <c r="AN103" s="16">
        <v>0.04</v>
      </c>
      <c r="AO103" s="16">
        <v>0</v>
      </c>
      <c r="AP103" s="16">
        <v>7.69230769230769E-2</v>
      </c>
      <c r="AQ103" s="16"/>
      <c r="AR103" s="16">
        <v>4.1025641025640998E-2</v>
      </c>
      <c r="AS103" s="16">
        <v>7.69230769230769E-2</v>
      </c>
      <c r="AT103" s="16">
        <v>7.69230769230769E-2</v>
      </c>
      <c r="AU103" s="16" t="s">
        <v>129</v>
      </c>
      <c r="AV103" s="16">
        <v>0.1875</v>
      </c>
      <c r="AW103" s="16">
        <v>2.6315789473684199E-2</v>
      </c>
      <c r="AX103" s="16">
        <v>0</v>
      </c>
      <c r="AY103" s="16"/>
      <c r="AZ103" s="16">
        <v>4.3478260869565202E-2</v>
      </c>
      <c r="BA103" s="16">
        <v>3.3333333333333298E-2</v>
      </c>
      <c r="BB103" s="16">
        <v>0</v>
      </c>
      <c r="BC103" s="16">
        <v>8.2352941176470601E-2</v>
      </c>
      <c r="BD103" s="16">
        <v>8.2706766917293201E-2</v>
      </c>
      <c r="BE103" s="16">
        <v>0</v>
      </c>
      <c r="BF103" s="16"/>
      <c r="BG103" s="16">
        <v>5.1724137931034503E-2</v>
      </c>
      <c r="BH103" s="16">
        <v>3.3898305084745797E-2</v>
      </c>
      <c r="BI103" s="16">
        <v>5.4054054054054099E-2</v>
      </c>
      <c r="BJ103" s="16">
        <v>9.0909090909090898E-2</v>
      </c>
      <c r="BK103" s="16">
        <v>0.10344827586206901</v>
      </c>
      <c r="BL103" s="16">
        <v>2.1276595744680899E-2</v>
      </c>
      <c r="BM103" s="16"/>
      <c r="BN103" s="16">
        <v>7.4074074074074098E-2</v>
      </c>
      <c r="BO103" s="16">
        <v>5.0359712230215799E-2</v>
      </c>
      <c r="BP103" s="16"/>
      <c r="BQ103" s="16">
        <v>7.03125E-2</v>
      </c>
      <c r="BR103" s="16">
        <v>6.08695652173913E-2</v>
      </c>
      <c r="BS103" s="16"/>
      <c r="BT103" s="16">
        <v>6.9930069930069894E-2</v>
      </c>
      <c r="BU103" s="16">
        <v>4.4117647058823498E-2</v>
      </c>
    </row>
    <row r="104" spans="2:73" x14ac:dyDescent="0.35">
      <c r="B104" t="s">
        <v>142</v>
      </c>
      <c r="C104" s="16">
        <v>6.12813370473538E-2</v>
      </c>
      <c r="D104" s="16">
        <v>4.0268456375838903E-2</v>
      </c>
      <c r="E104" s="16">
        <v>7.6190476190476197E-2</v>
      </c>
      <c r="F104" s="16"/>
      <c r="G104" s="16">
        <v>1.35135135135135E-2</v>
      </c>
      <c r="H104" s="16">
        <v>7.3684210526315796E-2</v>
      </c>
      <c r="I104" s="16"/>
      <c r="J104" s="16">
        <v>0.107142857142857</v>
      </c>
      <c r="K104" s="16">
        <v>5.7692307692307702E-2</v>
      </c>
      <c r="L104" s="16">
        <v>5.2631578947368397E-2</v>
      </c>
      <c r="M104" s="16">
        <v>5.5555555555555601E-2</v>
      </c>
      <c r="N104" s="16">
        <v>0</v>
      </c>
      <c r="O104" s="16">
        <v>0</v>
      </c>
      <c r="P104" s="16">
        <v>0.04</v>
      </c>
      <c r="Q104" s="16">
        <v>3.125E-2</v>
      </c>
      <c r="R104" s="16">
        <v>0.230769230769231</v>
      </c>
      <c r="S104" s="16">
        <v>6.4516129032258104E-2</v>
      </c>
      <c r="T104" s="16">
        <v>0.1</v>
      </c>
      <c r="U104" s="16">
        <v>0</v>
      </c>
      <c r="V104" s="16">
        <v>0</v>
      </c>
      <c r="W104" s="16">
        <v>0.15384615384615399</v>
      </c>
      <c r="X104" s="16">
        <v>0</v>
      </c>
      <c r="Y104" s="16">
        <v>7.1428571428571397E-2</v>
      </c>
      <c r="Z104" s="16"/>
      <c r="AA104" s="16">
        <v>4.2553191489361701E-2</v>
      </c>
      <c r="AB104" s="16">
        <v>7.43801652892562E-2</v>
      </c>
      <c r="AC104" s="16">
        <v>0</v>
      </c>
      <c r="AD104" s="16">
        <v>9.375E-2</v>
      </c>
      <c r="AE104" s="16"/>
      <c r="AF104" s="16">
        <v>6.18181818181818E-2</v>
      </c>
      <c r="AG104" s="16">
        <v>8.6956521739130405E-2</v>
      </c>
      <c r="AH104" s="16">
        <v>3.03030303030303E-2</v>
      </c>
      <c r="AI104" s="16">
        <v>0</v>
      </c>
      <c r="AJ104" s="16"/>
      <c r="AK104" s="16">
        <v>6.9306930693069299E-2</v>
      </c>
      <c r="AL104" s="16">
        <v>5.6603773584905703E-2</v>
      </c>
      <c r="AM104" s="16">
        <v>0</v>
      </c>
      <c r="AN104" s="16">
        <v>0.08</v>
      </c>
      <c r="AO104" s="16">
        <v>0</v>
      </c>
      <c r="AP104" s="16">
        <v>0.115384615384615</v>
      </c>
      <c r="AQ104" s="16"/>
      <c r="AR104" s="16">
        <v>7.1794871794871803E-2</v>
      </c>
      <c r="AS104" s="16">
        <v>0.102564102564103</v>
      </c>
      <c r="AT104" s="16">
        <v>0.102564102564103</v>
      </c>
      <c r="AU104" s="16" t="s">
        <v>129</v>
      </c>
      <c r="AV104" s="16">
        <v>6.25E-2</v>
      </c>
      <c r="AW104" s="16">
        <v>0</v>
      </c>
      <c r="AX104" s="16">
        <v>0</v>
      </c>
      <c r="AY104" s="16"/>
      <c r="AZ104" s="16">
        <v>0.13043478260869601</v>
      </c>
      <c r="BA104" s="16">
        <v>0</v>
      </c>
      <c r="BB104" s="16">
        <v>0</v>
      </c>
      <c r="BC104" s="16">
        <v>5.8823529411764698E-2</v>
      </c>
      <c r="BD104" s="16">
        <v>3.7593984962405999E-2</v>
      </c>
      <c r="BE104" s="16">
        <v>0</v>
      </c>
      <c r="BF104" s="16"/>
      <c r="BG104" s="16">
        <v>5.1724137931034503E-2</v>
      </c>
      <c r="BH104" s="16">
        <v>0.101694915254237</v>
      </c>
      <c r="BI104" s="16">
        <v>0</v>
      </c>
      <c r="BJ104" s="16">
        <v>2.02020202020202E-2</v>
      </c>
      <c r="BK104" s="16">
        <v>0.10344827586206901</v>
      </c>
      <c r="BL104" s="16">
        <v>0.10638297872340401</v>
      </c>
      <c r="BM104" s="16"/>
      <c r="BN104" s="16">
        <v>7.4074074074074098E-2</v>
      </c>
      <c r="BO104" s="16">
        <v>3.5971223021582698E-2</v>
      </c>
      <c r="BP104" s="16"/>
      <c r="BQ104" s="16">
        <v>6.25E-2</v>
      </c>
      <c r="BR104" s="16">
        <v>6.08695652173913E-2</v>
      </c>
      <c r="BS104" s="16"/>
      <c r="BT104" s="16">
        <v>4.5454545454545497E-2</v>
      </c>
      <c r="BU104" s="16">
        <v>0.13235294117647101</v>
      </c>
    </row>
    <row r="105" spans="2:73" x14ac:dyDescent="0.35">
      <c r="B105" t="s">
        <v>144</v>
      </c>
      <c r="C105" s="16">
        <v>5.5710306406685201E-2</v>
      </c>
      <c r="D105" s="16">
        <v>9.3959731543624206E-2</v>
      </c>
      <c r="E105" s="16">
        <v>2.8571428571428598E-2</v>
      </c>
      <c r="F105" s="16"/>
      <c r="G105" s="16">
        <v>1.35135135135135E-2</v>
      </c>
      <c r="H105" s="16">
        <v>6.6666666666666693E-2</v>
      </c>
      <c r="I105" s="16"/>
      <c r="J105" s="16">
        <v>0.107142857142857</v>
      </c>
      <c r="K105" s="16">
        <v>0.115384615384615</v>
      </c>
      <c r="L105" s="16">
        <v>0</v>
      </c>
      <c r="M105" s="16">
        <v>5.5555555555555601E-2</v>
      </c>
      <c r="N105" s="16">
        <v>0.25</v>
      </c>
      <c r="O105" s="16">
        <v>0</v>
      </c>
      <c r="P105" s="16">
        <v>0</v>
      </c>
      <c r="Q105" s="16">
        <v>0</v>
      </c>
      <c r="R105" s="16">
        <v>0</v>
      </c>
      <c r="S105" s="16">
        <v>0</v>
      </c>
      <c r="T105" s="16">
        <v>0.05</v>
      </c>
      <c r="U105" s="16">
        <v>0</v>
      </c>
      <c r="V105" s="16">
        <v>9.0909090909090898E-2</v>
      </c>
      <c r="W105" s="16">
        <v>0</v>
      </c>
      <c r="X105" s="16">
        <v>0.14285714285714299</v>
      </c>
      <c r="Y105" s="16">
        <v>0.214285714285714</v>
      </c>
      <c r="Z105" s="16"/>
      <c r="AA105" s="16">
        <v>3.54609929078014E-2</v>
      </c>
      <c r="AB105" s="16">
        <v>6.6115702479338803E-2</v>
      </c>
      <c r="AC105" s="16">
        <v>2.32558139534884E-2</v>
      </c>
      <c r="AD105" s="16">
        <v>0.15625</v>
      </c>
      <c r="AE105" s="16"/>
      <c r="AF105" s="16">
        <v>4.3636363636363598E-2</v>
      </c>
      <c r="AG105" s="16">
        <v>8.6956521739130405E-2</v>
      </c>
      <c r="AH105" s="16">
        <v>0.12121212121212099</v>
      </c>
      <c r="AI105" s="16">
        <v>0</v>
      </c>
      <c r="AJ105" s="16"/>
      <c r="AK105" s="16">
        <v>1.9801980198019799E-2</v>
      </c>
      <c r="AL105" s="16">
        <v>7.5471698113207503E-2</v>
      </c>
      <c r="AM105" s="16">
        <v>6.6666666666666693E-2</v>
      </c>
      <c r="AN105" s="16">
        <v>0</v>
      </c>
      <c r="AO105" s="16">
        <v>0</v>
      </c>
      <c r="AP105" s="16">
        <v>0.15384615384615399</v>
      </c>
      <c r="AQ105" s="16"/>
      <c r="AR105" s="16">
        <v>7.1794871794871803E-2</v>
      </c>
      <c r="AS105" s="16">
        <v>0.128205128205128</v>
      </c>
      <c r="AT105" s="16">
        <v>0.128205128205128</v>
      </c>
      <c r="AU105" s="16" t="s">
        <v>129</v>
      </c>
      <c r="AV105" s="16">
        <v>0</v>
      </c>
      <c r="AW105" s="16">
        <v>0</v>
      </c>
      <c r="AX105" s="16">
        <v>0</v>
      </c>
      <c r="AY105" s="16"/>
      <c r="AZ105" s="16">
        <v>9.7826086956521702E-2</v>
      </c>
      <c r="BA105" s="16">
        <v>0.16666666666666699</v>
      </c>
      <c r="BB105" s="16">
        <v>0</v>
      </c>
      <c r="BC105" s="16">
        <v>3.5294117647058802E-2</v>
      </c>
      <c r="BD105" s="16">
        <v>2.2556390977443601E-2</v>
      </c>
      <c r="BE105" s="16">
        <v>0</v>
      </c>
      <c r="BF105" s="16"/>
      <c r="BG105" s="16">
        <v>1.72413793103448E-2</v>
      </c>
      <c r="BH105" s="16">
        <v>1.6949152542372899E-2</v>
      </c>
      <c r="BI105" s="16">
        <v>8.1081081081081099E-2</v>
      </c>
      <c r="BJ105" s="16">
        <v>4.0404040404040401E-2</v>
      </c>
      <c r="BK105" s="16">
        <v>0.12068965517241401</v>
      </c>
      <c r="BL105" s="16">
        <v>8.5106382978723402E-2</v>
      </c>
      <c r="BM105" s="16"/>
      <c r="BN105" s="16">
        <v>6.4814814814814797E-2</v>
      </c>
      <c r="BO105" s="16">
        <v>4.3165467625899297E-2</v>
      </c>
      <c r="BP105" s="16"/>
      <c r="BQ105" s="16">
        <v>8.59375E-2</v>
      </c>
      <c r="BR105" s="16">
        <v>3.9130434782608699E-2</v>
      </c>
      <c r="BS105" s="16"/>
      <c r="BT105" s="16">
        <v>3.8461538461538498E-2</v>
      </c>
      <c r="BU105" s="16">
        <v>0.11764705882352899</v>
      </c>
    </row>
    <row r="106" spans="2:73" x14ac:dyDescent="0.35">
      <c r="B106" t="s">
        <v>146</v>
      </c>
      <c r="C106" s="16">
        <v>2.5069637883008401E-2</v>
      </c>
      <c r="D106" s="16">
        <v>2.01342281879195E-2</v>
      </c>
      <c r="E106" s="16">
        <v>2.8571428571428598E-2</v>
      </c>
      <c r="F106" s="16"/>
      <c r="G106" s="16">
        <v>1.35135135135135E-2</v>
      </c>
      <c r="H106" s="16">
        <v>2.8070175438596499E-2</v>
      </c>
      <c r="I106" s="16"/>
      <c r="J106" s="16">
        <v>7.1428571428571397E-2</v>
      </c>
      <c r="K106" s="16">
        <v>1.9230769230769201E-2</v>
      </c>
      <c r="L106" s="16">
        <v>0</v>
      </c>
      <c r="M106" s="16">
        <v>0</v>
      </c>
      <c r="N106" s="16">
        <v>0</v>
      </c>
      <c r="O106" s="16">
        <v>0.11111111111111099</v>
      </c>
      <c r="P106" s="16">
        <v>0</v>
      </c>
      <c r="Q106" s="16">
        <v>0</v>
      </c>
      <c r="R106" s="16">
        <v>0</v>
      </c>
      <c r="S106" s="16">
        <v>3.2258064516128997E-2</v>
      </c>
      <c r="T106" s="16">
        <v>0.05</v>
      </c>
      <c r="U106" s="16">
        <v>0</v>
      </c>
      <c r="V106" s="16">
        <v>4.5454545454545497E-2</v>
      </c>
      <c r="W106" s="16">
        <v>0</v>
      </c>
      <c r="X106" s="16">
        <v>0</v>
      </c>
      <c r="Y106" s="16">
        <v>7.1428571428571397E-2</v>
      </c>
      <c r="Z106" s="16"/>
      <c r="AA106" s="16">
        <v>3.54609929078014E-2</v>
      </c>
      <c r="AB106" s="16">
        <v>8.2644628099173608E-3</v>
      </c>
      <c r="AC106" s="16">
        <v>2.32558139534884E-2</v>
      </c>
      <c r="AD106" s="16">
        <v>3.125E-2</v>
      </c>
      <c r="AE106" s="16"/>
      <c r="AF106" s="16">
        <v>2.1818181818181799E-2</v>
      </c>
      <c r="AG106" s="16">
        <v>4.3478260869565202E-2</v>
      </c>
      <c r="AH106" s="16">
        <v>3.03030303030303E-2</v>
      </c>
      <c r="AI106" s="16">
        <v>0.5</v>
      </c>
      <c r="AJ106" s="16"/>
      <c r="AK106" s="16">
        <v>1.9801980198019799E-2</v>
      </c>
      <c r="AL106" s="16">
        <v>0</v>
      </c>
      <c r="AM106" s="16">
        <v>0</v>
      </c>
      <c r="AN106" s="16">
        <v>0.08</v>
      </c>
      <c r="AO106" s="16">
        <v>0.11111111111111099</v>
      </c>
      <c r="AP106" s="16">
        <v>3.8461538461538498E-2</v>
      </c>
      <c r="AQ106" s="16"/>
      <c r="AR106" s="16">
        <v>4.1025641025640998E-2</v>
      </c>
      <c r="AS106" s="16">
        <v>0</v>
      </c>
      <c r="AT106" s="16">
        <v>0</v>
      </c>
      <c r="AU106" s="16" t="s">
        <v>129</v>
      </c>
      <c r="AV106" s="16">
        <v>0</v>
      </c>
      <c r="AW106" s="16">
        <v>2.6315789473684199E-2</v>
      </c>
      <c r="AX106" s="16">
        <v>0</v>
      </c>
      <c r="AY106" s="16"/>
      <c r="AZ106" s="16">
        <v>4.3478260869565202E-2</v>
      </c>
      <c r="BA106" s="16">
        <v>0</v>
      </c>
      <c r="BB106" s="16">
        <v>0</v>
      </c>
      <c r="BC106" s="16">
        <v>3.5294117647058802E-2</v>
      </c>
      <c r="BD106" s="16">
        <v>1.50375939849624E-2</v>
      </c>
      <c r="BE106" s="16">
        <v>0</v>
      </c>
      <c r="BF106" s="16"/>
      <c r="BG106" s="16">
        <v>3.4482758620689703E-2</v>
      </c>
      <c r="BH106" s="16">
        <v>0</v>
      </c>
      <c r="BI106" s="16">
        <v>0.108108108108108</v>
      </c>
      <c r="BJ106" s="16">
        <v>0</v>
      </c>
      <c r="BK106" s="16">
        <v>3.4482758620689703E-2</v>
      </c>
      <c r="BL106" s="16">
        <v>2.1276595744680899E-2</v>
      </c>
      <c r="BM106" s="16"/>
      <c r="BN106" s="16">
        <v>2.7777777777777801E-2</v>
      </c>
      <c r="BO106" s="16">
        <v>2.15827338129496E-2</v>
      </c>
      <c r="BP106" s="16"/>
      <c r="BQ106" s="16">
        <v>3.90625E-2</v>
      </c>
      <c r="BR106" s="16">
        <v>1.7391304347826101E-2</v>
      </c>
      <c r="BS106" s="16"/>
      <c r="BT106" s="16">
        <v>2.7972027972028E-2</v>
      </c>
      <c r="BU106" s="16">
        <v>1.4705882352941201E-2</v>
      </c>
    </row>
    <row r="107" spans="2:73" x14ac:dyDescent="0.35">
      <c r="B107" t="s">
        <v>145</v>
      </c>
      <c r="C107" s="16">
        <v>2.5069637883008401E-2</v>
      </c>
      <c r="D107" s="16">
        <v>2.68456375838926E-2</v>
      </c>
      <c r="E107" s="16">
        <v>2.3809523809523801E-2</v>
      </c>
      <c r="F107" s="16"/>
      <c r="G107" s="16">
        <v>1.35135135135135E-2</v>
      </c>
      <c r="H107" s="16">
        <v>2.8070175438596499E-2</v>
      </c>
      <c r="I107" s="16"/>
      <c r="J107" s="16">
        <v>0</v>
      </c>
      <c r="K107" s="16">
        <v>3.8461538461538498E-2</v>
      </c>
      <c r="L107" s="16">
        <v>5.2631578947368397E-2</v>
      </c>
      <c r="M107" s="16">
        <v>0</v>
      </c>
      <c r="N107" s="16">
        <v>0</v>
      </c>
      <c r="O107" s="16">
        <v>0</v>
      </c>
      <c r="P107" s="16">
        <v>0</v>
      </c>
      <c r="Q107" s="16">
        <v>0</v>
      </c>
      <c r="R107" s="16">
        <v>0</v>
      </c>
      <c r="S107" s="16">
        <v>1.6129032258064498E-2</v>
      </c>
      <c r="T107" s="16">
        <v>0.25</v>
      </c>
      <c r="U107" s="16">
        <v>0</v>
      </c>
      <c r="V107" s="16">
        <v>0</v>
      </c>
      <c r="W107" s="16">
        <v>0</v>
      </c>
      <c r="X107" s="16">
        <v>0</v>
      </c>
      <c r="Y107" s="16">
        <v>0</v>
      </c>
      <c r="Z107" s="16"/>
      <c r="AA107" s="16">
        <v>0</v>
      </c>
      <c r="AB107" s="16">
        <v>3.3057851239669402E-2</v>
      </c>
      <c r="AC107" s="16">
        <v>6.9767441860465101E-2</v>
      </c>
      <c r="AD107" s="16">
        <v>3.125E-2</v>
      </c>
      <c r="AE107" s="16"/>
      <c r="AF107" s="16">
        <v>1.45454545454545E-2</v>
      </c>
      <c r="AG107" s="16">
        <v>8.6956521739130405E-2</v>
      </c>
      <c r="AH107" s="16">
        <v>3.03030303030303E-2</v>
      </c>
      <c r="AI107" s="16">
        <v>0</v>
      </c>
      <c r="AJ107" s="16"/>
      <c r="AK107" s="16">
        <v>3.9603960396039598E-2</v>
      </c>
      <c r="AL107" s="16">
        <v>5.6603773584905703E-2</v>
      </c>
      <c r="AM107" s="16">
        <v>0</v>
      </c>
      <c r="AN107" s="16">
        <v>0</v>
      </c>
      <c r="AO107" s="16">
        <v>0.11111111111111099</v>
      </c>
      <c r="AP107" s="16">
        <v>3.8461538461538498E-2</v>
      </c>
      <c r="AQ107" s="16"/>
      <c r="AR107" s="16">
        <v>2.5641025641025599E-2</v>
      </c>
      <c r="AS107" s="16">
        <v>5.1282051282051301E-2</v>
      </c>
      <c r="AT107" s="16">
        <v>5.1282051282051301E-2</v>
      </c>
      <c r="AU107" s="16" t="s">
        <v>129</v>
      </c>
      <c r="AV107" s="16">
        <v>0</v>
      </c>
      <c r="AW107" s="16">
        <v>0</v>
      </c>
      <c r="AX107" s="16">
        <v>0</v>
      </c>
      <c r="AY107" s="16"/>
      <c r="AZ107" s="16">
        <v>6.5217391304347797E-2</v>
      </c>
      <c r="BA107" s="16">
        <v>0</v>
      </c>
      <c r="BB107" s="16">
        <v>0</v>
      </c>
      <c r="BC107" s="16">
        <v>1.1764705882352899E-2</v>
      </c>
      <c r="BD107" s="16">
        <v>1.50375939849624E-2</v>
      </c>
      <c r="BE107" s="16">
        <v>0</v>
      </c>
      <c r="BF107" s="16"/>
      <c r="BG107" s="16">
        <v>1.72413793103448E-2</v>
      </c>
      <c r="BH107" s="16">
        <v>3.3898305084745797E-2</v>
      </c>
      <c r="BI107" s="16">
        <v>2.7027027027027001E-2</v>
      </c>
      <c r="BJ107" s="16">
        <v>3.03030303030303E-2</v>
      </c>
      <c r="BK107" s="16">
        <v>0</v>
      </c>
      <c r="BL107" s="16">
        <v>4.2553191489361701E-2</v>
      </c>
      <c r="BM107" s="16"/>
      <c r="BN107" s="16">
        <v>1.85185185185185E-2</v>
      </c>
      <c r="BO107" s="16">
        <v>3.5971223021582698E-2</v>
      </c>
      <c r="BP107" s="16"/>
      <c r="BQ107" s="16">
        <v>2.34375E-2</v>
      </c>
      <c r="BR107" s="16">
        <v>2.6086956521739101E-2</v>
      </c>
      <c r="BS107" s="16"/>
      <c r="BT107" s="16">
        <v>1.3986013986014E-2</v>
      </c>
      <c r="BU107" s="16">
        <v>7.3529411764705899E-2</v>
      </c>
    </row>
    <row r="108" spans="2:73" x14ac:dyDescent="0.35">
      <c r="B108" t="s">
        <v>148</v>
      </c>
      <c r="C108" s="16">
        <v>2.2284122562674102E-2</v>
      </c>
      <c r="D108" s="16">
        <v>2.68456375838926E-2</v>
      </c>
      <c r="E108" s="16">
        <v>1.9047619047619001E-2</v>
      </c>
      <c r="F108" s="16"/>
      <c r="G108" s="16">
        <v>1.35135135135135E-2</v>
      </c>
      <c r="H108" s="16">
        <v>2.4561403508771899E-2</v>
      </c>
      <c r="I108" s="16"/>
      <c r="J108" s="16">
        <v>7.1428571428571397E-2</v>
      </c>
      <c r="K108" s="16">
        <v>3.8461538461538498E-2</v>
      </c>
      <c r="L108" s="16">
        <v>0</v>
      </c>
      <c r="M108" s="16">
        <v>0</v>
      </c>
      <c r="N108" s="16">
        <v>0</v>
      </c>
      <c r="O108" s="16">
        <v>0</v>
      </c>
      <c r="P108" s="16">
        <v>0</v>
      </c>
      <c r="Q108" s="16">
        <v>3.125E-2</v>
      </c>
      <c r="R108" s="16">
        <v>7.69230769230769E-2</v>
      </c>
      <c r="S108" s="16">
        <v>0</v>
      </c>
      <c r="T108" s="16">
        <v>0.05</v>
      </c>
      <c r="U108" s="16">
        <v>0</v>
      </c>
      <c r="V108" s="16">
        <v>0</v>
      </c>
      <c r="W108" s="16">
        <v>0</v>
      </c>
      <c r="X108" s="16">
        <v>7.1428571428571397E-2</v>
      </c>
      <c r="Y108" s="16">
        <v>0</v>
      </c>
      <c r="Z108" s="16"/>
      <c r="AA108" s="16">
        <v>7.09219858156028E-3</v>
      </c>
      <c r="AB108" s="16">
        <v>8.2644628099173608E-3</v>
      </c>
      <c r="AC108" s="16">
        <v>6.9767441860465101E-2</v>
      </c>
      <c r="AD108" s="16">
        <v>6.25E-2</v>
      </c>
      <c r="AE108" s="16"/>
      <c r="AF108" s="16">
        <v>1.45454545454545E-2</v>
      </c>
      <c r="AG108" s="16">
        <v>0</v>
      </c>
      <c r="AH108" s="16">
        <v>9.0909090909090898E-2</v>
      </c>
      <c r="AI108" s="16">
        <v>0</v>
      </c>
      <c r="AJ108" s="16"/>
      <c r="AK108" s="16">
        <v>9.9009900990098994E-3</v>
      </c>
      <c r="AL108" s="16">
        <v>3.77358490566038E-2</v>
      </c>
      <c r="AM108" s="16">
        <v>3.3333333333333298E-2</v>
      </c>
      <c r="AN108" s="16">
        <v>0.04</v>
      </c>
      <c r="AO108" s="16">
        <v>0</v>
      </c>
      <c r="AP108" s="16">
        <v>0</v>
      </c>
      <c r="AQ108" s="16"/>
      <c r="AR108" s="16">
        <v>1.5384615384615399E-2</v>
      </c>
      <c r="AS108" s="16">
        <v>2.5641025641025599E-2</v>
      </c>
      <c r="AT108" s="16">
        <v>2.5641025641025599E-2</v>
      </c>
      <c r="AU108" s="16" t="s">
        <v>129</v>
      </c>
      <c r="AV108" s="16">
        <v>0</v>
      </c>
      <c r="AW108" s="16">
        <v>0</v>
      </c>
      <c r="AX108" s="16">
        <v>0</v>
      </c>
      <c r="AY108" s="16"/>
      <c r="AZ108" s="16">
        <v>5.4347826086956499E-2</v>
      </c>
      <c r="BA108" s="16">
        <v>0</v>
      </c>
      <c r="BB108" s="16">
        <v>9.0909090909090898E-2</v>
      </c>
      <c r="BC108" s="16">
        <v>0</v>
      </c>
      <c r="BD108" s="16">
        <v>1.50375939849624E-2</v>
      </c>
      <c r="BE108" s="16">
        <v>0</v>
      </c>
      <c r="BF108" s="16"/>
      <c r="BG108" s="16">
        <v>0</v>
      </c>
      <c r="BH108" s="16">
        <v>1.6949152542372899E-2</v>
      </c>
      <c r="BI108" s="16">
        <v>2.7027027027027001E-2</v>
      </c>
      <c r="BJ108" s="16">
        <v>4.0404040404040401E-2</v>
      </c>
      <c r="BK108" s="16">
        <v>0</v>
      </c>
      <c r="BL108" s="16">
        <v>4.2553191489361701E-2</v>
      </c>
      <c r="BM108" s="16"/>
      <c r="BN108" s="16">
        <v>2.7777777777777801E-2</v>
      </c>
      <c r="BO108" s="16">
        <v>1.4388489208633099E-2</v>
      </c>
      <c r="BP108" s="16"/>
      <c r="BQ108" s="16">
        <v>3.90625E-2</v>
      </c>
      <c r="BR108" s="16">
        <v>1.3043478260869599E-2</v>
      </c>
      <c r="BS108" s="16"/>
      <c r="BT108" s="16">
        <v>6.9930069930069904E-3</v>
      </c>
      <c r="BU108" s="16">
        <v>8.8235294117647106E-2</v>
      </c>
    </row>
    <row r="109" spans="2:73" x14ac:dyDescent="0.35">
      <c r="B109" t="s">
        <v>149</v>
      </c>
      <c r="C109" s="16">
        <v>1.67130919220056E-2</v>
      </c>
      <c r="D109" s="16">
        <v>6.7114093959731499E-3</v>
      </c>
      <c r="E109" s="16">
        <v>2.3809523809523801E-2</v>
      </c>
      <c r="F109" s="16"/>
      <c r="G109" s="16">
        <v>0</v>
      </c>
      <c r="H109" s="16">
        <v>2.1052631578947399E-2</v>
      </c>
      <c r="I109" s="16"/>
      <c r="J109" s="16">
        <v>0</v>
      </c>
      <c r="K109" s="16">
        <v>0</v>
      </c>
      <c r="L109" s="16">
        <v>0</v>
      </c>
      <c r="M109" s="16">
        <v>0</v>
      </c>
      <c r="N109" s="16">
        <v>0</v>
      </c>
      <c r="O109" s="16">
        <v>0</v>
      </c>
      <c r="P109" s="16">
        <v>0</v>
      </c>
      <c r="Q109" s="16">
        <v>6.25E-2</v>
      </c>
      <c r="R109" s="16">
        <v>0</v>
      </c>
      <c r="S109" s="16">
        <v>3.2258064516128997E-2</v>
      </c>
      <c r="T109" s="16">
        <v>0</v>
      </c>
      <c r="U109" s="16">
        <v>0.1</v>
      </c>
      <c r="V109" s="16">
        <v>4.5454545454545497E-2</v>
      </c>
      <c r="W109" s="16">
        <v>0</v>
      </c>
      <c r="X109" s="16">
        <v>0</v>
      </c>
      <c r="Y109" s="16">
        <v>0</v>
      </c>
      <c r="Z109" s="16"/>
      <c r="AA109" s="16">
        <v>7.09219858156028E-3</v>
      </c>
      <c r="AB109" s="16">
        <v>8.2644628099173608E-3</v>
      </c>
      <c r="AC109" s="16">
        <v>4.6511627906976702E-2</v>
      </c>
      <c r="AD109" s="16">
        <v>6.25E-2</v>
      </c>
      <c r="AE109" s="16"/>
      <c r="AF109" s="16">
        <v>1.8181818181818198E-2</v>
      </c>
      <c r="AG109" s="16">
        <v>0</v>
      </c>
      <c r="AH109" s="16">
        <v>0</v>
      </c>
      <c r="AI109" s="16">
        <v>0</v>
      </c>
      <c r="AJ109" s="16"/>
      <c r="AK109" s="16">
        <v>1.9801980198019799E-2</v>
      </c>
      <c r="AL109" s="16">
        <v>0</v>
      </c>
      <c r="AM109" s="16">
        <v>0</v>
      </c>
      <c r="AN109" s="16">
        <v>0</v>
      </c>
      <c r="AO109" s="16">
        <v>0</v>
      </c>
      <c r="AP109" s="16">
        <v>0</v>
      </c>
      <c r="AQ109" s="16"/>
      <c r="AR109" s="16">
        <v>5.1282051282051299E-3</v>
      </c>
      <c r="AS109" s="16">
        <v>0</v>
      </c>
      <c r="AT109" s="16">
        <v>0</v>
      </c>
      <c r="AU109" s="16" t="s">
        <v>129</v>
      </c>
      <c r="AV109" s="16">
        <v>0.125</v>
      </c>
      <c r="AW109" s="16">
        <v>0</v>
      </c>
      <c r="AX109" s="16">
        <v>0</v>
      </c>
      <c r="AY109" s="16"/>
      <c r="AZ109" s="16">
        <v>4.3478260869565202E-2</v>
      </c>
      <c r="BA109" s="16">
        <v>0</v>
      </c>
      <c r="BB109" s="16">
        <v>0</v>
      </c>
      <c r="BC109" s="16">
        <v>0</v>
      </c>
      <c r="BD109" s="16">
        <v>1.50375939849624E-2</v>
      </c>
      <c r="BE109" s="16">
        <v>0</v>
      </c>
      <c r="BF109" s="16"/>
      <c r="BG109" s="16">
        <v>0</v>
      </c>
      <c r="BH109" s="16">
        <v>1.6949152542372899E-2</v>
      </c>
      <c r="BI109" s="16">
        <v>2.7027027027027001E-2</v>
      </c>
      <c r="BJ109" s="16">
        <v>2.02020202020202E-2</v>
      </c>
      <c r="BK109" s="16">
        <v>1.72413793103448E-2</v>
      </c>
      <c r="BL109" s="16">
        <v>2.1276595744680899E-2</v>
      </c>
      <c r="BM109" s="16"/>
      <c r="BN109" s="16">
        <v>1.85185185185185E-2</v>
      </c>
      <c r="BO109" s="16">
        <v>1.4388489208633099E-2</v>
      </c>
      <c r="BP109" s="16"/>
      <c r="BQ109" s="16">
        <v>1.5625E-2</v>
      </c>
      <c r="BR109" s="16">
        <v>1.7391304347826101E-2</v>
      </c>
      <c r="BS109" s="16"/>
      <c r="BT109" s="16">
        <v>1.3986013986014E-2</v>
      </c>
      <c r="BU109" s="16">
        <v>2.9411764705882401E-2</v>
      </c>
    </row>
    <row r="110" spans="2:73" x14ac:dyDescent="0.35">
      <c r="B110" t="s">
        <v>152</v>
      </c>
      <c r="C110" s="16">
        <v>5.5710306406685202E-3</v>
      </c>
      <c r="D110" s="16">
        <v>6.7114093959731499E-3</v>
      </c>
      <c r="E110" s="16">
        <v>4.7619047619047597E-3</v>
      </c>
      <c r="F110" s="16"/>
      <c r="G110" s="16">
        <v>1.35135135135135E-2</v>
      </c>
      <c r="H110" s="16">
        <v>3.5087719298245602E-3</v>
      </c>
      <c r="I110" s="16"/>
      <c r="J110" s="16">
        <v>0</v>
      </c>
      <c r="K110" s="16">
        <v>0</v>
      </c>
      <c r="L110" s="16">
        <v>0</v>
      </c>
      <c r="M110" s="16">
        <v>0</v>
      </c>
      <c r="N110" s="16">
        <v>0</v>
      </c>
      <c r="O110" s="16">
        <v>0</v>
      </c>
      <c r="P110" s="16">
        <v>0</v>
      </c>
      <c r="Q110" s="16">
        <v>0</v>
      </c>
      <c r="R110" s="16">
        <v>0</v>
      </c>
      <c r="S110" s="16">
        <v>1.6129032258064498E-2</v>
      </c>
      <c r="T110" s="16">
        <v>0</v>
      </c>
      <c r="U110" s="16">
        <v>0</v>
      </c>
      <c r="V110" s="16">
        <v>0</v>
      </c>
      <c r="W110" s="16">
        <v>0</v>
      </c>
      <c r="X110" s="16">
        <v>0</v>
      </c>
      <c r="Y110" s="16">
        <v>7.1428571428571397E-2</v>
      </c>
      <c r="Z110" s="16"/>
      <c r="AA110" s="16">
        <v>1.41843971631206E-2</v>
      </c>
      <c r="AB110" s="16">
        <v>0</v>
      </c>
      <c r="AC110" s="16">
        <v>0</v>
      </c>
      <c r="AD110" s="16">
        <v>0</v>
      </c>
      <c r="AE110" s="16"/>
      <c r="AF110" s="16">
        <v>7.2727272727272701E-3</v>
      </c>
      <c r="AG110" s="16">
        <v>0</v>
      </c>
      <c r="AH110" s="16">
        <v>0</v>
      </c>
      <c r="AI110" s="16">
        <v>0</v>
      </c>
      <c r="AJ110" s="16"/>
      <c r="AK110" s="16">
        <v>9.9009900990098994E-3</v>
      </c>
      <c r="AL110" s="16">
        <v>1.88679245283019E-2</v>
      </c>
      <c r="AM110" s="16">
        <v>0</v>
      </c>
      <c r="AN110" s="16">
        <v>0</v>
      </c>
      <c r="AO110" s="16">
        <v>0</v>
      </c>
      <c r="AP110" s="16">
        <v>0</v>
      </c>
      <c r="AQ110" s="16"/>
      <c r="AR110" s="16">
        <v>5.1282051282051299E-3</v>
      </c>
      <c r="AS110" s="16">
        <v>0</v>
      </c>
      <c r="AT110" s="16">
        <v>0</v>
      </c>
      <c r="AU110" s="16" t="s">
        <v>129</v>
      </c>
      <c r="AV110" s="16">
        <v>0</v>
      </c>
      <c r="AW110" s="16">
        <v>0</v>
      </c>
      <c r="AX110" s="16">
        <v>0</v>
      </c>
      <c r="AY110" s="16"/>
      <c r="AZ110" s="16">
        <v>1.0869565217391301E-2</v>
      </c>
      <c r="BA110" s="16">
        <v>0</v>
      </c>
      <c r="BB110" s="16">
        <v>0</v>
      </c>
      <c r="BC110" s="16">
        <v>1.1764705882352899E-2</v>
      </c>
      <c r="BD110" s="16">
        <v>0</v>
      </c>
      <c r="BE110" s="16">
        <v>0</v>
      </c>
      <c r="BF110" s="16"/>
      <c r="BG110" s="16">
        <v>0</v>
      </c>
      <c r="BH110" s="16">
        <v>0</v>
      </c>
      <c r="BI110" s="16">
        <v>0</v>
      </c>
      <c r="BJ110" s="16">
        <v>2.02020202020202E-2</v>
      </c>
      <c r="BK110" s="16">
        <v>0</v>
      </c>
      <c r="BL110" s="16">
        <v>0</v>
      </c>
      <c r="BM110" s="16"/>
      <c r="BN110" s="16">
        <v>4.6296296296296302E-3</v>
      </c>
      <c r="BO110" s="16">
        <v>7.1942446043165497E-3</v>
      </c>
      <c r="BP110" s="16"/>
      <c r="BQ110" s="16">
        <v>7.8125E-3</v>
      </c>
      <c r="BR110" s="16">
        <v>4.3478260869565201E-3</v>
      </c>
      <c r="BS110" s="16"/>
      <c r="BT110" s="16">
        <v>6.9930069930069904E-3</v>
      </c>
      <c r="BU110" s="16">
        <v>0</v>
      </c>
    </row>
    <row r="111" spans="2:73" x14ac:dyDescent="0.35">
      <c r="B111" t="s">
        <v>147</v>
      </c>
      <c r="C111" s="16">
        <v>2.7855153203342601E-3</v>
      </c>
      <c r="D111" s="16">
        <v>0</v>
      </c>
      <c r="E111" s="16">
        <v>4.7619047619047597E-3</v>
      </c>
      <c r="F111" s="16"/>
      <c r="G111" s="16">
        <v>0</v>
      </c>
      <c r="H111" s="16">
        <v>3.5087719298245602E-3</v>
      </c>
      <c r="I111" s="16"/>
      <c r="J111" s="16">
        <v>3.5714285714285698E-2</v>
      </c>
      <c r="K111" s="16">
        <v>0</v>
      </c>
      <c r="L111" s="16">
        <v>0</v>
      </c>
      <c r="M111" s="16">
        <v>0</v>
      </c>
      <c r="N111" s="16">
        <v>0</v>
      </c>
      <c r="O111" s="16">
        <v>0</v>
      </c>
      <c r="P111" s="16">
        <v>0</v>
      </c>
      <c r="Q111" s="16">
        <v>0</v>
      </c>
      <c r="R111" s="16">
        <v>0</v>
      </c>
      <c r="S111" s="16">
        <v>0</v>
      </c>
      <c r="T111" s="16">
        <v>0</v>
      </c>
      <c r="U111" s="16">
        <v>0</v>
      </c>
      <c r="V111" s="16">
        <v>0</v>
      </c>
      <c r="W111" s="16">
        <v>0</v>
      </c>
      <c r="X111" s="16">
        <v>0</v>
      </c>
      <c r="Y111" s="16">
        <v>0</v>
      </c>
      <c r="Z111" s="16"/>
      <c r="AA111" s="16">
        <v>0</v>
      </c>
      <c r="AB111" s="16">
        <v>0</v>
      </c>
      <c r="AC111" s="16">
        <v>2.32558139534884E-2</v>
      </c>
      <c r="AD111" s="16">
        <v>0</v>
      </c>
      <c r="AE111" s="16"/>
      <c r="AF111" s="16">
        <v>3.6363636363636398E-3</v>
      </c>
      <c r="AG111" s="16">
        <v>0</v>
      </c>
      <c r="AH111" s="16">
        <v>0</v>
      </c>
      <c r="AI111" s="16">
        <v>0</v>
      </c>
      <c r="AJ111" s="16"/>
      <c r="AK111" s="16">
        <v>0</v>
      </c>
      <c r="AL111" s="16">
        <v>1.88679245283019E-2</v>
      </c>
      <c r="AM111" s="16">
        <v>0</v>
      </c>
      <c r="AN111" s="16">
        <v>0</v>
      </c>
      <c r="AO111" s="16">
        <v>0</v>
      </c>
      <c r="AP111" s="16">
        <v>0</v>
      </c>
      <c r="AQ111" s="16"/>
      <c r="AR111" s="16">
        <v>0</v>
      </c>
      <c r="AS111" s="16">
        <v>0</v>
      </c>
      <c r="AT111" s="16">
        <v>0</v>
      </c>
      <c r="AU111" s="16" t="s">
        <v>129</v>
      </c>
      <c r="AV111" s="16">
        <v>0</v>
      </c>
      <c r="AW111" s="16">
        <v>0</v>
      </c>
      <c r="AX111" s="16">
        <v>0</v>
      </c>
      <c r="AY111" s="16"/>
      <c r="AZ111" s="16">
        <v>1.0869565217391301E-2</v>
      </c>
      <c r="BA111" s="16">
        <v>0</v>
      </c>
      <c r="BB111" s="16">
        <v>0</v>
      </c>
      <c r="BC111" s="16">
        <v>0</v>
      </c>
      <c r="BD111" s="16">
        <v>0</v>
      </c>
      <c r="BE111" s="16">
        <v>0</v>
      </c>
      <c r="BF111" s="16"/>
      <c r="BG111" s="16">
        <v>0</v>
      </c>
      <c r="BH111" s="16">
        <v>0</v>
      </c>
      <c r="BI111" s="16">
        <v>0</v>
      </c>
      <c r="BJ111" s="16">
        <v>1.01010101010101E-2</v>
      </c>
      <c r="BK111" s="16">
        <v>0</v>
      </c>
      <c r="BL111" s="16">
        <v>0</v>
      </c>
      <c r="BM111" s="16"/>
      <c r="BN111" s="16">
        <v>0</v>
      </c>
      <c r="BO111" s="16">
        <v>7.1942446043165497E-3</v>
      </c>
      <c r="BP111" s="16"/>
      <c r="BQ111" s="16">
        <v>0</v>
      </c>
      <c r="BR111" s="16">
        <v>4.3478260869565201E-3</v>
      </c>
      <c r="BS111" s="16"/>
      <c r="BT111" s="16">
        <v>0</v>
      </c>
      <c r="BU111" s="16">
        <v>1.4705882352941201E-2</v>
      </c>
    </row>
    <row r="112" spans="2:73" x14ac:dyDescent="0.35">
      <c r="B112" t="s">
        <v>151</v>
      </c>
      <c r="C112" s="16">
        <v>2.7855153203342601E-3</v>
      </c>
      <c r="D112" s="16">
        <v>0</v>
      </c>
      <c r="E112" s="16">
        <v>4.7619047619047597E-3</v>
      </c>
      <c r="F112" s="16"/>
      <c r="G112" s="16">
        <v>0</v>
      </c>
      <c r="H112" s="16">
        <v>3.5087719298245602E-3</v>
      </c>
      <c r="I112" s="16"/>
      <c r="J112" s="16">
        <v>0</v>
      </c>
      <c r="K112" s="16">
        <v>0</v>
      </c>
      <c r="L112" s="16">
        <v>0</v>
      </c>
      <c r="M112" s="16">
        <v>0</v>
      </c>
      <c r="N112" s="16">
        <v>0</v>
      </c>
      <c r="O112" s="16">
        <v>0</v>
      </c>
      <c r="P112" s="16">
        <v>0</v>
      </c>
      <c r="Q112" s="16">
        <v>0</v>
      </c>
      <c r="R112" s="16">
        <v>0</v>
      </c>
      <c r="S112" s="16">
        <v>0</v>
      </c>
      <c r="T112" s="16">
        <v>0</v>
      </c>
      <c r="U112" s="16">
        <v>0</v>
      </c>
      <c r="V112" s="16">
        <v>4.5454545454545497E-2</v>
      </c>
      <c r="W112" s="16">
        <v>0</v>
      </c>
      <c r="X112" s="16">
        <v>0</v>
      </c>
      <c r="Y112" s="16">
        <v>0</v>
      </c>
      <c r="Z112" s="16"/>
      <c r="AA112" s="16">
        <v>7.09219858156028E-3</v>
      </c>
      <c r="AB112" s="16">
        <v>0</v>
      </c>
      <c r="AC112" s="16">
        <v>0</v>
      </c>
      <c r="AD112" s="16">
        <v>0</v>
      </c>
      <c r="AE112" s="16"/>
      <c r="AF112" s="16">
        <v>3.6363636363636398E-3</v>
      </c>
      <c r="AG112" s="16">
        <v>0</v>
      </c>
      <c r="AH112" s="16">
        <v>0</v>
      </c>
      <c r="AI112" s="16">
        <v>0</v>
      </c>
      <c r="AJ112" s="16"/>
      <c r="AK112" s="16">
        <v>0</v>
      </c>
      <c r="AL112" s="16">
        <v>0</v>
      </c>
      <c r="AM112" s="16">
        <v>3.3333333333333298E-2</v>
      </c>
      <c r="AN112" s="16">
        <v>0</v>
      </c>
      <c r="AO112" s="16">
        <v>0</v>
      </c>
      <c r="AP112" s="16">
        <v>0</v>
      </c>
      <c r="AQ112" s="16"/>
      <c r="AR112" s="16">
        <v>0</v>
      </c>
      <c r="AS112" s="16">
        <v>2.5641025641025599E-2</v>
      </c>
      <c r="AT112" s="16">
        <v>2.5641025641025599E-2</v>
      </c>
      <c r="AU112" s="16" t="s">
        <v>129</v>
      </c>
      <c r="AV112" s="16">
        <v>0</v>
      </c>
      <c r="AW112" s="16">
        <v>0</v>
      </c>
      <c r="AX112" s="16">
        <v>0</v>
      </c>
      <c r="AY112" s="16"/>
      <c r="AZ112" s="16">
        <v>0</v>
      </c>
      <c r="BA112" s="16">
        <v>0</v>
      </c>
      <c r="BB112" s="16">
        <v>0</v>
      </c>
      <c r="BC112" s="16">
        <v>0</v>
      </c>
      <c r="BD112" s="16">
        <v>7.5187969924812E-3</v>
      </c>
      <c r="BE112" s="16">
        <v>0</v>
      </c>
      <c r="BF112" s="16"/>
      <c r="BG112" s="16">
        <v>0</v>
      </c>
      <c r="BH112" s="16">
        <v>0</v>
      </c>
      <c r="BI112" s="16">
        <v>0</v>
      </c>
      <c r="BJ112" s="16">
        <v>1.01010101010101E-2</v>
      </c>
      <c r="BK112" s="16">
        <v>0</v>
      </c>
      <c r="BL112" s="16">
        <v>0</v>
      </c>
      <c r="BM112" s="16"/>
      <c r="BN112" s="16">
        <v>0</v>
      </c>
      <c r="BO112" s="16">
        <v>7.1942446043165497E-3</v>
      </c>
      <c r="BP112" s="16"/>
      <c r="BQ112" s="16">
        <v>0</v>
      </c>
      <c r="BR112" s="16">
        <v>4.3478260869565201E-3</v>
      </c>
      <c r="BS112" s="16"/>
      <c r="BT112" s="16">
        <v>3.4965034965035E-3</v>
      </c>
      <c r="BU112" s="16">
        <v>0</v>
      </c>
    </row>
    <row r="113" spans="2:73" x14ac:dyDescent="0.35">
      <c r="B113" t="s">
        <v>131</v>
      </c>
      <c r="C113" s="16">
        <v>5.5710306406685202E-3</v>
      </c>
      <c r="D113" s="16">
        <v>0</v>
      </c>
      <c r="E113" s="16">
        <v>9.5238095238095195E-3</v>
      </c>
      <c r="F113" s="16"/>
      <c r="G113" s="16">
        <v>0</v>
      </c>
      <c r="H113" s="16">
        <v>7.0175438596491203E-3</v>
      </c>
      <c r="I113" s="16"/>
      <c r="J113" s="16">
        <v>3.5714285714285698E-2</v>
      </c>
      <c r="K113" s="16">
        <v>1.9230769230769201E-2</v>
      </c>
      <c r="L113" s="16">
        <v>0</v>
      </c>
      <c r="M113" s="16">
        <v>0</v>
      </c>
      <c r="N113" s="16">
        <v>0</v>
      </c>
      <c r="O113" s="16">
        <v>0</v>
      </c>
      <c r="P113" s="16">
        <v>0</v>
      </c>
      <c r="Q113" s="16">
        <v>0</v>
      </c>
      <c r="R113" s="16">
        <v>0</v>
      </c>
      <c r="S113" s="16">
        <v>0</v>
      </c>
      <c r="T113" s="16">
        <v>0</v>
      </c>
      <c r="U113" s="16">
        <v>0</v>
      </c>
      <c r="V113" s="16">
        <v>0</v>
      </c>
      <c r="W113" s="16">
        <v>0</v>
      </c>
      <c r="X113" s="16">
        <v>0</v>
      </c>
      <c r="Y113" s="16">
        <v>0</v>
      </c>
      <c r="Z113" s="16"/>
      <c r="AA113" s="16">
        <v>0</v>
      </c>
      <c r="AB113" s="16">
        <v>8.2644628099173608E-3</v>
      </c>
      <c r="AC113" s="16">
        <v>2.32558139534884E-2</v>
      </c>
      <c r="AD113" s="16">
        <v>0</v>
      </c>
      <c r="AE113" s="16"/>
      <c r="AF113" s="16">
        <v>7.2727272727272701E-3</v>
      </c>
      <c r="AG113" s="16">
        <v>0</v>
      </c>
      <c r="AH113" s="16">
        <v>0</v>
      </c>
      <c r="AI113" s="16">
        <v>0</v>
      </c>
      <c r="AJ113" s="16"/>
      <c r="AK113" s="16">
        <v>0</v>
      </c>
      <c r="AL113" s="16">
        <v>0</v>
      </c>
      <c r="AM113" s="16">
        <v>0</v>
      </c>
      <c r="AN113" s="16">
        <v>0</v>
      </c>
      <c r="AO113" s="16">
        <v>0</v>
      </c>
      <c r="AP113" s="16">
        <v>3.8461538461538498E-2</v>
      </c>
      <c r="AQ113" s="16"/>
      <c r="AR113" s="16">
        <v>5.1282051282051299E-3</v>
      </c>
      <c r="AS113" s="16">
        <v>0</v>
      </c>
      <c r="AT113" s="16">
        <v>0</v>
      </c>
      <c r="AU113" s="16" t="s">
        <v>129</v>
      </c>
      <c r="AV113" s="16">
        <v>0</v>
      </c>
      <c r="AW113" s="16">
        <v>0</v>
      </c>
      <c r="AX113" s="16">
        <v>0</v>
      </c>
      <c r="AY113" s="16"/>
      <c r="AZ113" s="16">
        <v>1.0869565217391301E-2</v>
      </c>
      <c r="BA113" s="16">
        <v>0</v>
      </c>
      <c r="BB113" s="16">
        <v>0</v>
      </c>
      <c r="BC113" s="16">
        <v>0</v>
      </c>
      <c r="BD113" s="16">
        <v>7.5187969924812E-3</v>
      </c>
      <c r="BE113" s="16">
        <v>0</v>
      </c>
      <c r="BF113" s="16"/>
      <c r="BG113" s="16">
        <v>1.72413793103448E-2</v>
      </c>
      <c r="BH113" s="16">
        <v>0</v>
      </c>
      <c r="BI113" s="16">
        <v>0</v>
      </c>
      <c r="BJ113" s="16">
        <v>0</v>
      </c>
      <c r="BK113" s="16">
        <v>0</v>
      </c>
      <c r="BL113" s="16">
        <v>2.1276595744680899E-2</v>
      </c>
      <c r="BM113" s="16"/>
      <c r="BN113" s="16">
        <v>4.6296296296296302E-3</v>
      </c>
      <c r="BO113" s="16">
        <v>0</v>
      </c>
      <c r="BP113" s="16"/>
      <c r="BQ113" s="16">
        <v>7.8125E-3</v>
      </c>
      <c r="BR113" s="16">
        <v>4.3478260869565201E-3</v>
      </c>
      <c r="BS113" s="16"/>
      <c r="BT113" s="16">
        <v>3.4965034965035E-3</v>
      </c>
      <c r="BU113" s="16">
        <v>1.4705882352941201E-2</v>
      </c>
    </row>
    <row r="114" spans="2:73" x14ac:dyDescent="0.35">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row>
    <row r="115" spans="2:73" x14ac:dyDescent="0.35">
      <c r="B115" s="6" t="s">
        <v>159</v>
      </c>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row>
    <row r="116" spans="2:73" x14ac:dyDescent="0.35">
      <c r="B116" s="24" t="s">
        <v>387</v>
      </c>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row>
    <row r="117" spans="2:73" x14ac:dyDescent="0.35">
      <c r="B117" t="s">
        <v>157</v>
      </c>
      <c r="C117" s="16">
        <v>0.70471464019851104</v>
      </c>
      <c r="D117" s="16">
        <v>0.80838323353293395</v>
      </c>
      <c r="E117" s="16">
        <v>0.63135593220339004</v>
      </c>
      <c r="F117" s="16"/>
      <c r="G117" s="16">
        <v>0.63855421686747005</v>
      </c>
      <c r="H117" s="16">
        <v>0.72187500000000004</v>
      </c>
      <c r="I117" s="16"/>
      <c r="J117" s="16">
        <v>0.73529411764705899</v>
      </c>
      <c r="K117" s="16">
        <v>0.67241379310344795</v>
      </c>
      <c r="L117" s="16">
        <v>0.72727272727272696</v>
      </c>
      <c r="M117" s="16">
        <v>0.65</v>
      </c>
      <c r="N117" s="16">
        <v>0.875</v>
      </c>
      <c r="O117" s="16">
        <v>0.58333333333333304</v>
      </c>
      <c r="P117" s="16">
        <v>0.73076923076923095</v>
      </c>
      <c r="Q117" s="16">
        <v>0.85294117647058798</v>
      </c>
      <c r="R117" s="16">
        <v>1</v>
      </c>
      <c r="S117" s="16">
        <v>0.61111111111111105</v>
      </c>
      <c r="T117" s="16">
        <v>0.60869565217391297</v>
      </c>
      <c r="U117" s="16">
        <v>0.53846153846153799</v>
      </c>
      <c r="V117" s="16">
        <v>0.68</v>
      </c>
      <c r="W117" s="16">
        <v>0.85714285714285698</v>
      </c>
      <c r="X117" s="16">
        <v>0.73333333333333295</v>
      </c>
      <c r="Y117" s="16">
        <v>0.78571428571428603</v>
      </c>
      <c r="Z117" s="16"/>
      <c r="AA117" s="16">
        <v>0.76073619631901801</v>
      </c>
      <c r="AB117" s="16">
        <v>0.71317829457364301</v>
      </c>
      <c r="AC117" s="16">
        <v>0.54901960784313697</v>
      </c>
      <c r="AD117" s="16">
        <v>0.61764705882352899</v>
      </c>
      <c r="AE117" s="16"/>
      <c r="AF117" s="16">
        <v>0.72131147540983598</v>
      </c>
      <c r="AG117" s="16">
        <v>0.625</v>
      </c>
      <c r="AH117" s="16">
        <v>0.65789473684210498</v>
      </c>
      <c r="AI117" s="16">
        <v>1</v>
      </c>
      <c r="AJ117" s="16"/>
      <c r="AK117" s="16">
        <v>0.72897196261682196</v>
      </c>
      <c r="AL117" s="16">
        <v>0.72131147540983598</v>
      </c>
      <c r="AM117" s="16">
        <v>0.8125</v>
      </c>
      <c r="AN117" s="16">
        <v>0.75862068965517204</v>
      </c>
      <c r="AO117" s="16">
        <v>0.88888888888888895</v>
      </c>
      <c r="AP117" s="16">
        <v>0.70370370370370405</v>
      </c>
      <c r="AQ117" s="16"/>
      <c r="AR117" s="16">
        <v>0.93953488372092997</v>
      </c>
      <c r="AS117" s="16">
        <v>0.82926829268292701</v>
      </c>
      <c r="AT117" s="16">
        <v>0.82926829268292701</v>
      </c>
      <c r="AU117" s="16" t="s">
        <v>129</v>
      </c>
      <c r="AV117" s="16">
        <v>0.31818181818181801</v>
      </c>
      <c r="AW117" s="16">
        <v>0.51219512195121997</v>
      </c>
      <c r="AX117" s="16">
        <v>0.2</v>
      </c>
      <c r="AY117" s="16"/>
      <c r="AZ117" s="16">
        <v>0.62616822429906505</v>
      </c>
      <c r="BA117" s="16">
        <v>0.75757575757575801</v>
      </c>
      <c r="BB117" s="16">
        <v>0.45454545454545497</v>
      </c>
      <c r="BC117" s="16">
        <v>0.67346938775510201</v>
      </c>
      <c r="BD117" s="16">
        <v>0.80689655172413799</v>
      </c>
      <c r="BE117" s="16">
        <v>0.375</v>
      </c>
      <c r="BF117" s="16"/>
      <c r="BG117" s="16">
        <v>0.796875</v>
      </c>
      <c r="BH117" s="16">
        <v>0.66176470588235303</v>
      </c>
      <c r="BI117" s="16">
        <v>0.65116279069767402</v>
      </c>
      <c r="BJ117" s="16">
        <v>0.71818181818181803</v>
      </c>
      <c r="BK117" s="16">
        <v>0.73134328358209</v>
      </c>
      <c r="BL117" s="16">
        <v>0.62</v>
      </c>
      <c r="BM117" s="16"/>
      <c r="BN117" s="16">
        <v>0.665271966527197</v>
      </c>
      <c r="BO117" s="16">
        <v>0.76875000000000004</v>
      </c>
      <c r="BP117" s="16"/>
      <c r="BQ117" s="16">
        <v>0.72794117647058798</v>
      </c>
      <c r="BR117" s="16">
        <v>0.69172932330827097</v>
      </c>
      <c r="BS117" s="16"/>
      <c r="BT117" s="16">
        <v>0.74608150470219403</v>
      </c>
      <c r="BU117" s="16">
        <v>0.55128205128205099</v>
      </c>
    </row>
    <row r="118" spans="2:73" x14ac:dyDescent="0.35">
      <c r="B118" t="s">
        <v>158</v>
      </c>
      <c r="C118" s="16">
        <v>0.16129032258064499</v>
      </c>
      <c r="D118" s="16">
        <v>0.19161676646706599</v>
      </c>
      <c r="E118" s="16">
        <v>0.13983050847457601</v>
      </c>
      <c r="F118" s="16"/>
      <c r="G118" s="16">
        <v>0.14457831325301199</v>
      </c>
      <c r="H118" s="16">
        <v>0.16562499999999999</v>
      </c>
      <c r="I118" s="16"/>
      <c r="J118" s="16">
        <v>0.20588235294117599</v>
      </c>
      <c r="K118" s="16">
        <v>0.20689655172413801</v>
      </c>
      <c r="L118" s="16">
        <v>4.5454545454545497E-2</v>
      </c>
      <c r="M118" s="16">
        <v>0.15</v>
      </c>
      <c r="N118" s="16">
        <v>0.125</v>
      </c>
      <c r="O118" s="16">
        <v>0.25</v>
      </c>
      <c r="P118" s="16">
        <v>0.115384615384615</v>
      </c>
      <c r="Q118" s="16">
        <v>8.8235294117647106E-2</v>
      </c>
      <c r="R118" s="16">
        <v>7.69230769230769E-2</v>
      </c>
      <c r="S118" s="16">
        <v>0.194444444444444</v>
      </c>
      <c r="T118" s="16">
        <v>0.173913043478261</v>
      </c>
      <c r="U118" s="16">
        <v>0</v>
      </c>
      <c r="V118" s="16">
        <v>0.24</v>
      </c>
      <c r="W118" s="16">
        <v>0.214285714285714</v>
      </c>
      <c r="X118" s="16">
        <v>6.6666666666666693E-2</v>
      </c>
      <c r="Y118" s="16">
        <v>0.214285714285714</v>
      </c>
      <c r="Z118" s="16"/>
      <c r="AA118" s="16">
        <v>0.104294478527607</v>
      </c>
      <c r="AB118" s="16">
        <v>0.209302325581395</v>
      </c>
      <c r="AC118" s="16">
        <v>0.13725490196078399</v>
      </c>
      <c r="AD118" s="16">
        <v>0.32352941176470601</v>
      </c>
      <c r="AE118" s="16"/>
      <c r="AF118" s="16">
        <v>0.13114754098360701</v>
      </c>
      <c r="AG118" s="16">
        <v>0.29166666666666702</v>
      </c>
      <c r="AH118" s="16">
        <v>0.23684210526315799</v>
      </c>
      <c r="AI118" s="16">
        <v>1</v>
      </c>
      <c r="AJ118" s="16"/>
      <c r="AK118" s="16">
        <v>0.19626168224299101</v>
      </c>
      <c r="AL118" s="16">
        <v>0.26229508196721302</v>
      </c>
      <c r="AM118" s="16">
        <v>0.15625</v>
      </c>
      <c r="AN118" s="16">
        <v>0.13793103448275901</v>
      </c>
      <c r="AO118" s="16">
        <v>0.11111111111111099</v>
      </c>
      <c r="AP118" s="16">
        <v>7.4074074074074098E-2</v>
      </c>
      <c r="AQ118" s="16"/>
      <c r="AR118" s="16">
        <v>0.116279069767442</v>
      </c>
      <c r="AS118" s="16">
        <v>0.60975609756097604</v>
      </c>
      <c r="AT118" s="16">
        <v>0.60975609756097604</v>
      </c>
      <c r="AU118" s="16" t="s">
        <v>129</v>
      </c>
      <c r="AV118" s="16">
        <v>9.0909090909090898E-2</v>
      </c>
      <c r="AW118" s="16">
        <v>7.3170731707317097E-2</v>
      </c>
      <c r="AX118" s="16">
        <v>0</v>
      </c>
      <c r="AY118" s="16"/>
      <c r="AZ118" s="16">
        <v>0.19626168224299101</v>
      </c>
      <c r="BA118" s="16">
        <v>0.18181818181818199</v>
      </c>
      <c r="BB118" s="16">
        <v>0</v>
      </c>
      <c r="BC118" s="16">
        <v>0.17346938775510201</v>
      </c>
      <c r="BD118" s="16">
        <v>0.14482758620689701</v>
      </c>
      <c r="BE118" s="16">
        <v>0</v>
      </c>
      <c r="BF118" s="16"/>
      <c r="BG118" s="16">
        <v>0.125</v>
      </c>
      <c r="BH118" s="16">
        <v>0.23529411764705899</v>
      </c>
      <c r="BI118" s="16">
        <v>0.209302325581395</v>
      </c>
      <c r="BJ118" s="16">
        <v>0.145454545454545</v>
      </c>
      <c r="BK118" s="16">
        <v>7.4626865671641798E-2</v>
      </c>
      <c r="BL118" s="16">
        <v>0.22</v>
      </c>
      <c r="BM118" s="16"/>
      <c r="BN118" s="16">
        <v>0.163179916317992</v>
      </c>
      <c r="BO118" s="16">
        <v>0.16250000000000001</v>
      </c>
      <c r="BP118" s="16"/>
      <c r="BQ118" s="16">
        <v>0.13235294117647101</v>
      </c>
      <c r="BR118" s="16">
        <v>0.17669172932330801</v>
      </c>
      <c r="BS118" s="16"/>
      <c r="BT118" s="16">
        <v>0.15987460815047</v>
      </c>
      <c r="BU118" s="16">
        <v>0.17948717948717899</v>
      </c>
    </row>
    <row r="119" spans="2:73" x14ac:dyDescent="0.35">
      <c r="B119" t="s">
        <v>93</v>
      </c>
      <c r="C119" s="16">
        <v>9.9255583126550903E-3</v>
      </c>
      <c r="D119" s="16">
        <v>5.9880239520958096E-3</v>
      </c>
      <c r="E119" s="16">
        <v>1.27118644067797E-2</v>
      </c>
      <c r="F119" s="16"/>
      <c r="G119" s="16">
        <v>3.6144578313252997E-2</v>
      </c>
      <c r="H119" s="16">
        <v>3.1250000000000002E-3</v>
      </c>
      <c r="I119" s="16"/>
      <c r="J119" s="16">
        <v>2.9411764705882401E-2</v>
      </c>
      <c r="K119" s="16">
        <v>3.4482758620689703E-2</v>
      </c>
      <c r="L119" s="16">
        <v>0</v>
      </c>
      <c r="M119" s="16">
        <v>0</v>
      </c>
      <c r="N119" s="16">
        <v>0</v>
      </c>
      <c r="O119" s="16">
        <v>0</v>
      </c>
      <c r="P119" s="16">
        <v>0</v>
      </c>
      <c r="Q119" s="16">
        <v>0</v>
      </c>
      <c r="R119" s="16">
        <v>0</v>
      </c>
      <c r="S119" s="16">
        <v>1.38888888888889E-2</v>
      </c>
      <c r="T119" s="16">
        <v>0</v>
      </c>
      <c r="U119" s="16">
        <v>0</v>
      </c>
      <c r="V119" s="16">
        <v>0</v>
      </c>
      <c r="W119" s="16">
        <v>0</v>
      </c>
      <c r="X119" s="16">
        <v>0</v>
      </c>
      <c r="Y119" s="16">
        <v>0</v>
      </c>
      <c r="Z119" s="16"/>
      <c r="AA119" s="16">
        <v>1.22699386503067E-2</v>
      </c>
      <c r="AB119" s="16">
        <v>0</v>
      </c>
      <c r="AC119" s="16">
        <v>0</v>
      </c>
      <c r="AD119" s="16">
        <v>2.9411764705882401E-2</v>
      </c>
      <c r="AE119" s="16"/>
      <c r="AF119" s="16">
        <v>1.3114754098360701E-2</v>
      </c>
      <c r="AG119" s="16">
        <v>0</v>
      </c>
      <c r="AH119" s="16">
        <v>0</v>
      </c>
      <c r="AI119" s="16">
        <v>0</v>
      </c>
      <c r="AJ119" s="16"/>
      <c r="AK119" s="16">
        <v>9.3457943925233603E-3</v>
      </c>
      <c r="AL119" s="16">
        <v>0</v>
      </c>
      <c r="AM119" s="16">
        <v>0</v>
      </c>
      <c r="AN119" s="16">
        <v>0</v>
      </c>
      <c r="AO119" s="16">
        <v>0</v>
      </c>
      <c r="AP119" s="16">
        <v>0</v>
      </c>
      <c r="AQ119" s="16"/>
      <c r="AR119" s="16">
        <v>0</v>
      </c>
      <c r="AS119" s="16">
        <v>0</v>
      </c>
      <c r="AT119" s="16">
        <v>0</v>
      </c>
      <c r="AU119" s="16" t="s">
        <v>129</v>
      </c>
      <c r="AV119" s="16">
        <v>0</v>
      </c>
      <c r="AW119" s="16">
        <v>2.4390243902439001E-2</v>
      </c>
      <c r="AX119" s="16">
        <v>0</v>
      </c>
      <c r="AY119" s="16"/>
      <c r="AZ119" s="16">
        <v>0</v>
      </c>
      <c r="BA119" s="16">
        <v>0</v>
      </c>
      <c r="BB119" s="16">
        <v>0</v>
      </c>
      <c r="BC119" s="16">
        <v>2.04081632653061E-2</v>
      </c>
      <c r="BD119" s="16">
        <v>1.37931034482759E-2</v>
      </c>
      <c r="BE119" s="16">
        <v>0</v>
      </c>
      <c r="BF119" s="16"/>
      <c r="BG119" s="16">
        <v>0</v>
      </c>
      <c r="BH119" s="16">
        <v>0</v>
      </c>
      <c r="BI119" s="16">
        <v>2.32558139534884E-2</v>
      </c>
      <c r="BJ119" s="16">
        <v>9.0909090909090905E-3</v>
      </c>
      <c r="BK119" s="16">
        <v>0</v>
      </c>
      <c r="BL119" s="16">
        <v>0.04</v>
      </c>
      <c r="BM119" s="16"/>
      <c r="BN119" s="16">
        <v>1.2552301255230099E-2</v>
      </c>
      <c r="BO119" s="16">
        <v>6.2500000000000003E-3</v>
      </c>
      <c r="BP119" s="16"/>
      <c r="BQ119" s="16">
        <v>7.3529411764705899E-3</v>
      </c>
      <c r="BR119" s="16">
        <v>1.12781954887218E-2</v>
      </c>
      <c r="BS119" s="16"/>
      <c r="BT119" s="16">
        <v>9.4043887147335394E-3</v>
      </c>
      <c r="BU119" s="16">
        <v>1.2820512820512799E-2</v>
      </c>
    </row>
    <row r="120" spans="2:73" x14ac:dyDescent="0.35">
      <c r="B120" t="s">
        <v>116</v>
      </c>
      <c r="C120" s="16">
        <v>0.238213399503722</v>
      </c>
      <c r="D120" s="16">
        <v>0.13772455089820401</v>
      </c>
      <c r="E120" s="16">
        <v>0.30932203389830498</v>
      </c>
      <c r="F120" s="16"/>
      <c r="G120" s="16">
        <v>0.265060240963855</v>
      </c>
      <c r="H120" s="16">
        <v>0.23125000000000001</v>
      </c>
      <c r="I120" s="16"/>
      <c r="J120" s="16">
        <v>0.20588235294117599</v>
      </c>
      <c r="K120" s="16">
        <v>0.20689655172413801</v>
      </c>
      <c r="L120" s="16">
        <v>0.27272727272727298</v>
      </c>
      <c r="M120" s="16">
        <v>0.35</v>
      </c>
      <c r="N120" s="16">
        <v>0.125</v>
      </c>
      <c r="O120" s="16">
        <v>0.25</v>
      </c>
      <c r="P120" s="16">
        <v>0.19230769230769201</v>
      </c>
      <c r="Q120" s="16">
        <v>0.14705882352941199</v>
      </c>
      <c r="R120" s="16">
        <v>0</v>
      </c>
      <c r="S120" s="16">
        <v>0.31944444444444398</v>
      </c>
      <c r="T120" s="16">
        <v>0.34782608695652201</v>
      </c>
      <c r="U120" s="16">
        <v>0.46153846153846201</v>
      </c>
      <c r="V120" s="16">
        <v>0.24</v>
      </c>
      <c r="W120" s="16">
        <v>0.14285714285714299</v>
      </c>
      <c r="X120" s="16">
        <v>0.2</v>
      </c>
      <c r="Y120" s="16">
        <v>0.14285714285714299</v>
      </c>
      <c r="Z120" s="16"/>
      <c r="AA120" s="16">
        <v>0.214723926380368</v>
      </c>
      <c r="AB120" s="16">
        <v>0.201550387596899</v>
      </c>
      <c r="AC120" s="16">
        <v>0.43137254901960798</v>
      </c>
      <c r="AD120" s="16">
        <v>0.23529411764705899</v>
      </c>
      <c r="AE120" s="16"/>
      <c r="AF120" s="16">
        <v>0.226229508196721</v>
      </c>
      <c r="AG120" s="16">
        <v>0.20833333333333301</v>
      </c>
      <c r="AH120" s="16">
        <v>0.31578947368421101</v>
      </c>
      <c r="AI120" s="16">
        <v>0</v>
      </c>
      <c r="AJ120" s="16"/>
      <c r="AK120" s="16">
        <v>0.233644859813084</v>
      </c>
      <c r="AL120" s="16">
        <v>0.13114754098360701</v>
      </c>
      <c r="AM120" s="16">
        <v>0.15625</v>
      </c>
      <c r="AN120" s="16">
        <v>0.20689655172413801</v>
      </c>
      <c r="AO120" s="16">
        <v>0.11111111111111099</v>
      </c>
      <c r="AP120" s="16">
        <v>0.25925925925925902</v>
      </c>
      <c r="AQ120" s="16"/>
      <c r="AR120" s="16">
        <v>2.32558139534884E-2</v>
      </c>
      <c r="AS120" s="16">
        <v>7.3170731707317097E-2</v>
      </c>
      <c r="AT120" s="16">
        <v>7.3170731707317097E-2</v>
      </c>
      <c r="AU120" s="16" t="s">
        <v>129</v>
      </c>
      <c r="AV120" s="16">
        <v>0.68181818181818199</v>
      </c>
      <c r="AW120" s="16">
        <v>0.46341463414634099</v>
      </c>
      <c r="AX120" s="16">
        <v>0.8</v>
      </c>
      <c r="AY120" s="16"/>
      <c r="AZ120" s="16">
        <v>0.31775700934579398</v>
      </c>
      <c r="BA120" s="16">
        <v>0.18181818181818199</v>
      </c>
      <c r="BB120" s="16">
        <v>0.54545454545454497</v>
      </c>
      <c r="BC120" s="16">
        <v>0.214285714285714</v>
      </c>
      <c r="BD120" s="16">
        <v>0.16551724137931001</v>
      </c>
      <c r="BE120" s="16">
        <v>0.625</v>
      </c>
      <c r="BF120" s="16"/>
      <c r="BG120" s="16">
        <v>0.1875</v>
      </c>
      <c r="BH120" s="16">
        <v>0.23529411764705899</v>
      </c>
      <c r="BI120" s="16">
        <v>0.27906976744186002</v>
      </c>
      <c r="BJ120" s="16">
        <v>0.236363636363636</v>
      </c>
      <c r="BK120" s="16">
        <v>0.238805970149254</v>
      </c>
      <c r="BL120" s="16">
        <v>0.28000000000000003</v>
      </c>
      <c r="BM120" s="16"/>
      <c r="BN120" s="16">
        <v>0.27615062761506298</v>
      </c>
      <c r="BO120" s="16">
        <v>0.17499999999999999</v>
      </c>
      <c r="BP120" s="16"/>
      <c r="BQ120" s="16">
        <v>0.23529411764705899</v>
      </c>
      <c r="BR120" s="16">
        <v>0.24060150375939801</v>
      </c>
      <c r="BS120" s="16"/>
      <c r="BT120" s="16">
        <v>0.20376175548589301</v>
      </c>
      <c r="BU120" s="16">
        <v>0.35897435897435898</v>
      </c>
    </row>
    <row r="121" spans="2:73" x14ac:dyDescent="0.35">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row>
    <row r="122" spans="2:73" x14ac:dyDescent="0.35">
      <c r="B122" s="6" t="s">
        <v>162</v>
      </c>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row>
    <row r="123" spans="2:73" x14ac:dyDescent="0.35">
      <c r="B123" s="24" t="s">
        <v>192</v>
      </c>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row>
    <row r="124" spans="2:73" x14ac:dyDescent="0.35">
      <c r="B124" t="s">
        <v>160</v>
      </c>
      <c r="C124" s="16">
        <v>0.63076923076923097</v>
      </c>
      <c r="D124" s="16">
        <v>0.65625</v>
      </c>
      <c r="E124" s="16">
        <v>0.60606060606060597</v>
      </c>
      <c r="F124" s="16"/>
      <c r="G124" s="16">
        <v>0.58333333333333304</v>
      </c>
      <c r="H124" s="16">
        <v>0.64150943396226401</v>
      </c>
      <c r="I124" s="16"/>
      <c r="J124" s="16">
        <v>0.85714285714285698</v>
      </c>
      <c r="K124" s="16">
        <v>0.41666666666666702</v>
      </c>
      <c r="L124" s="16">
        <v>0</v>
      </c>
      <c r="M124" s="16">
        <v>1</v>
      </c>
      <c r="N124" s="16">
        <v>1</v>
      </c>
      <c r="O124" s="16">
        <v>0.33333333333333298</v>
      </c>
      <c r="P124" s="16">
        <v>1</v>
      </c>
      <c r="Q124" s="16">
        <v>0.66666666666666696</v>
      </c>
      <c r="R124" s="16">
        <v>1</v>
      </c>
      <c r="S124" s="16">
        <v>0.57142857142857095</v>
      </c>
      <c r="T124" s="16">
        <v>0.25</v>
      </c>
      <c r="U124" s="16" t="s">
        <v>129</v>
      </c>
      <c r="V124" s="16">
        <v>1</v>
      </c>
      <c r="W124" s="16">
        <v>0.33333333333333298</v>
      </c>
      <c r="X124" s="16">
        <v>1</v>
      </c>
      <c r="Y124" s="16">
        <v>0.66666666666666696</v>
      </c>
      <c r="Z124" s="16"/>
      <c r="AA124" s="16">
        <v>0.70588235294117696</v>
      </c>
      <c r="AB124" s="16">
        <v>0.44444444444444398</v>
      </c>
      <c r="AC124" s="16">
        <v>1</v>
      </c>
      <c r="AD124" s="16">
        <v>0.63636363636363602</v>
      </c>
      <c r="AE124" s="16"/>
      <c r="AF124" s="16">
        <v>0.67500000000000004</v>
      </c>
      <c r="AG124" s="16">
        <v>0.85714285714285698</v>
      </c>
      <c r="AH124" s="16">
        <v>0.66666666666666696</v>
      </c>
      <c r="AI124" s="16">
        <v>0.5</v>
      </c>
      <c r="AJ124" s="16"/>
      <c r="AK124" s="16">
        <v>0.57142857142857095</v>
      </c>
      <c r="AL124" s="16">
        <v>0.625</v>
      </c>
      <c r="AM124" s="16">
        <v>0.6</v>
      </c>
      <c r="AN124" s="16">
        <v>0.5</v>
      </c>
      <c r="AO124" s="16">
        <v>1</v>
      </c>
      <c r="AP124" s="16">
        <v>1</v>
      </c>
      <c r="AQ124" s="16"/>
      <c r="AR124" s="16">
        <v>0.68</v>
      </c>
      <c r="AS124" s="16">
        <v>0.68</v>
      </c>
      <c r="AT124" s="16">
        <v>0.68</v>
      </c>
      <c r="AU124" s="16" t="s">
        <v>129</v>
      </c>
      <c r="AV124" s="16">
        <v>0.5</v>
      </c>
      <c r="AW124" s="16">
        <v>1</v>
      </c>
      <c r="AX124" s="16" t="s">
        <v>129</v>
      </c>
      <c r="AY124" s="16"/>
      <c r="AZ124" s="16">
        <v>0.76190476190476197</v>
      </c>
      <c r="BA124" s="16">
        <v>0.83333333333333304</v>
      </c>
      <c r="BB124" s="16" t="s">
        <v>129</v>
      </c>
      <c r="BC124" s="16">
        <v>0.58823529411764697</v>
      </c>
      <c r="BD124" s="16">
        <v>0.476190476190476</v>
      </c>
      <c r="BE124" s="16" t="s">
        <v>129</v>
      </c>
      <c r="BF124" s="16"/>
      <c r="BG124" s="16">
        <v>0.625</v>
      </c>
      <c r="BH124" s="16">
        <v>0.625</v>
      </c>
      <c r="BI124" s="16">
        <v>0.55555555555555602</v>
      </c>
      <c r="BJ124" s="16">
        <v>0.6875</v>
      </c>
      <c r="BK124" s="16">
        <v>0.8</v>
      </c>
      <c r="BL124" s="16">
        <v>0.54545454545454497</v>
      </c>
      <c r="BM124" s="16"/>
      <c r="BN124" s="16">
        <v>0.61538461538461497</v>
      </c>
      <c r="BO124" s="16">
        <v>0.65384615384615397</v>
      </c>
      <c r="BP124" s="16"/>
      <c r="BQ124" s="16">
        <v>0.61111111111111105</v>
      </c>
      <c r="BR124" s="16">
        <v>0.63829787234042601</v>
      </c>
      <c r="BS124" s="16"/>
      <c r="BT124" s="16">
        <v>0.64705882352941202</v>
      </c>
      <c r="BU124" s="16">
        <v>0.57142857142857095</v>
      </c>
    </row>
    <row r="125" spans="2:73" x14ac:dyDescent="0.35">
      <c r="B125" t="s">
        <v>161</v>
      </c>
      <c r="C125" s="16">
        <v>0.35384615384615398</v>
      </c>
      <c r="D125" s="16">
        <v>0.5</v>
      </c>
      <c r="E125" s="16">
        <v>0.21212121212121199</v>
      </c>
      <c r="F125" s="16"/>
      <c r="G125" s="16">
        <v>0.41666666666666702</v>
      </c>
      <c r="H125" s="16">
        <v>0.339622641509434</v>
      </c>
      <c r="I125" s="16"/>
      <c r="J125" s="16">
        <v>0.42857142857142899</v>
      </c>
      <c r="K125" s="16">
        <v>0.33333333333333298</v>
      </c>
      <c r="L125" s="16">
        <v>1</v>
      </c>
      <c r="M125" s="16">
        <v>0.33333333333333298</v>
      </c>
      <c r="N125" s="16">
        <v>0</v>
      </c>
      <c r="O125" s="16">
        <v>0.33333333333333298</v>
      </c>
      <c r="P125" s="16">
        <v>0</v>
      </c>
      <c r="Q125" s="16">
        <v>0.33333333333333298</v>
      </c>
      <c r="R125" s="16">
        <v>0</v>
      </c>
      <c r="S125" s="16">
        <v>0.42857142857142899</v>
      </c>
      <c r="T125" s="16">
        <v>0.75</v>
      </c>
      <c r="U125" s="16" t="s">
        <v>129</v>
      </c>
      <c r="V125" s="16">
        <v>0</v>
      </c>
      <c r="W125" s="16">
        <v>0.66666666666666696</v>
      </c>
      <c r="X125" s="16">
        <v>0</v>
      </c>
      <c r="Y125" s="16">
        <v>0.33333333333333298</v>
      </c>
      <c r="Z125" s="16"/>
      <c r="AA125" s="16">
        <v>0.17647058823529399</v>
      </c>
      <c r="AB125" s="16">
        <v>0.37037037037037002</v>
      </c>
      <c r="AC125" s="16">
        <v>0.42857142857142899</v>
      </c>
      <c r="AD125" s="16">
        <v>0.54545454545454497</v>
      </c>
      <c r="AE125" s="16"/>
      <c r="AF125" s="16">
        <v>0.375</v>
      </c>
      <c r="AG125" s="16">
        <v>0.28571428571428598</v>
      </c>
      <c r="AH125" s="16">
        <v>0.22222222222222199</v>
      </c>
      <c r="AI125" s="16">
        <v>0.5</v>
      </c>
      <c r="AJ125" s="16"/>
      <c r="AK125" s="16">
        <v>0.42857142857142899</v>
      </c>
      <c r="AL125" s="16">
        <v>0.3125</v>
      </c>
      <c r="AM125" s="16">
        <v>0.4</v>
      </c>
      <c r="AN125" s="16">
        <v>0.5</v>
      </c>
      <c r="AO125" s="16">
        <v>1</v>
      </c>
      <c r="AP125" s="16">
        <v>0</v>
      </c>
      <c r="AQ125" s="16"/>
      <c r="AR125" s="16">
        <v>0.24</v>
      </c>
      <c r="AS125" s="16">
        <v>0.56000000000000005</v>
      </c>
      <c r="AT125" s="16">
        <v>0.56000000000000005</v>
      </c>
      <c r="AU125" s="16" t="s">
        <v>129</v>
      </c>
      <c r="AV125" s="16">
        <v>0</v>
      </c>
      <c r="AW125" s="16">
        <v>0</v>
      </c>
      <c r="AX125" s="16" t="s">
        <v>129</v>
      </c>
      <c r="AY125" s="16"/>
      <c r="AZ125" s="16">
        <v>0.476190476190476</v>
      </c>
      <c r="BA125" s="16">
        <v>0.16666666666666699</v>
      </c>
      <c r="BB125" s="16" t="s">
        <v>129</v>
      </c>
      <c r="BC125" s="16">
        <v>0.23529411764705899</v>
      </c>
      <c r="BD125" s="16">
        <v>0.38095238095238099</v>
      </c>
      <c r="BE125" s="16" t="s">
        <v>129</v>
      </c>
      <c r="BF125" s="16"/>
      <c r="BG125" s="16">
        <v>0.25</v>
      </c>
      <c r="BH125" s="16">
        <v>0.3125</v>
      </c>
      <c r="BI125" s="16">
        <v>0.44444444444444398</v>
      </c>
      <c r="BJ125" s="16">
        <v>0.3125</v>
      </c>
      <c r="BK125" s="16">
        <v>0.4</v>
      </c>
      <c r="BL125" s="16">
        <v>0.45454545454545497</v>
      </c>
      <c r="BM125" s="16"/>
      <c r="BN125" s="16">
        <v>0.33333333333333298</v>
      </c>
      <c r="BO125" s="16">
        <v>0.38461538461538503</v>
      </c>
      <c r="BP125" s="16"/>
      <c r="BQ125" s="16">
        <v>0.38888888888888901</v>
      </c>
      <c r="BR125" s="16">
        <v>0.340425531914894</v>
      </c>
      <c r="BS125" s="16"/>
      <c r="BT125" s="16">
        <v>0.35294117647058798</v>
      </c>
      <c r="BU125" s="16">
        <v>0.35714285714285698</v>
      </c>
    </row>
    <row r="126" spans="2:73" x14ac:dyDescent="0.35">
      <c r="B126" t="s">
        <v>93</v>
      </c>
      <c r="C126" s="16">
        <v>0.16923076923076899</v>
      </c>
      <c r="D126" s="16">
        <v>9.375E-2</v>
      </c>
      <c r="E126" s="16">
        <v>0.24242424242424199</v>
      </c>
      <c r="F126" s="16"/>
      <c r="G126" s="16">
        <v>0.25</v>
      </c>
      <c r="H126" s="16">
        <v>0.15094339622641501</v>
      </c>
      <c r="I126" s="16"/>
      <c r="J126" s="16">
        <v>0.14285714285714299</v>
      </c>
      <c r="K126" s="16">
        <v>0.33333333333333298</v>
      </c>
      <c r="L126" s="16">
        <v>0</v>
      </c>
      <c r="M126" s="16">
        <v>0</v>
      </c>
      <c r="N126" s="16">
        <v>0</v>
      </c>
      <c r="O126" s="16">
        <v>0.66666666666666696</v>
      </c>
      <c r="P126" s="16">
        <v>0</v>
      </c>
      <c r="Q126" s="16">
        <v>0.33333333333333298</v>
      </c>
      <c r="R126" s="16">
        <v>0</v>
      </c>
      <c r="S126" s="16">
        <v>7.1428571428571397E-2</v>
      </c>
      <c r="T126" s="16">
        <v>0.25</v>
      </c>
      <c r="U126" s="16" t="s">
        <v>129</v>
      </c>
      <c r="V126" s="16">
        <v>0</v>
      </c>
      <c r="W126" s="16">
        <v>0</v>
      </c>
      <c r="X126" s="16">
        <v>0</v>
      </c>
      <c r="Y126" s="16">
        <v>0.33333333333333298</v>
      </c>
      <c r="Z126" s="16"/>
      <c r="AA126" s="16">
        <v>0.17647058823529399</v>
      </c>
      <c r="AB126" s="16">
        <v>0.296296296296296</v>
      </c>
      <c r="AC126" s="16">
        <v>0</v>
      </c>
      <c r="AD126" s="16">
        <v>0</v>
      </c>
      <c r="AE126" s="16"/>
      <c r="AF126" s="16">
        <v>0.17499999999999999</v>
      </c>
      <c r="AG126" s="16">
        <v>0</v>
      </c>
      <c r="AH126" s="16">
        <v>0.11111111111111099</v>
      </c>
      <c r="AI126" s="16">
        <v>0</v>
      </c>
      <c r="AJ126" s="16"/>
      <c r="AK126" s="16">
        <v>0.14285714285714299</v>
      </c>
      <c r="AL126" s="16">
        <v>0.1875</v>
      </c>
      <c r="AM126" s="16">
        <v>0.2</v>
      </c>
      <c r="AN126" s="16">
        <v>0.25</v>
      </c>
      <c r="AO126" s="16">
        <v>0</v>
      </c>
      <c r="AP126" s="16">
        <v>0</v>
      </c>
      <c r="AQ126" s="16"/>
      <c r="AR126" s="16">
        <v>0.16</v>
      </c>
      <c r="AS126" s="16">
        <v>0.08</v>
      </c>
      <c r="AT126" s="16">
        <v>0.08</v>
      </c>
      <c r="AU126" s="16" t="s">
        <v>129</v>
      </c>
      <c r="AV126" s="16">
        <v>0.5</v>
      </c>
      <c r="AW126" s="16">
        <v>0</v>
      </c>
      <c r="AX126" s="16" t="s">
        <v>129</v>
      </c>
      <c r="AY126" s="16"/>
      <c r="AZ126" s="16">
        <v>4.7619047619047603E-2</v>
      </c>
      <c r="BA126" s="16">
        <v>0</v>
      </c>
      <c r="BB126" s="16" t="s">
        <v>129</v>
      </c>
      <c r="BC126" s="16">
        <v>0.23529411764705899</v>
      </c>
      <c r="BD126" s="16">
        <v>0.28571428571428598</v>
      </c>
      <c r="BE126" s="16" t="s">
        <v>129</v>
      </c>
      <c r="BF126" s="16"/>
      <c r="BG126" s="16">
        <v>0.125</v>
      </c>
      <c r="BH126" s="16">
        <v>0.25</v>
      </c>
      <c r="BI126" s="16">
        <v>0.22222222222222199</v>
      </c>
      <c r="BJ126" s="16">
        <v>0.1875</v>
      </c>
      <c r="BK126" s="16">
        <v>0</v>
      </c>
      <c r="BL126" s="16">
        <v>9.0909090909090898E-2</v>
      </c>
      <c r="BM126" s="16"/>
      <c r="BN126" s="16">
        <v>0.17948717948717899</v>
      </c>
      <c r="BO126" s="16">
        <v>0.15384615384615399</v>
      </c>
      <c r="BP126" s="16"/>
      <c r="BQ126" s="16">
        <v>0.16666666666666699</v>
      </c>
      <c r="BR126" s="16">
        <v>0.170212765957447</v>
      </c>
      <c r="BS126" s="16"/>
      <c r="BT126" s="16">
        <v>0.15686274509803899</v>
      </c>
      <c r="BU126" s="16">
        <v>0.214285714285714</v>
      </c>
    </row>
    <row r="127" spans="2:73" x14ac:dyDescent="0.35">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row>
    <row r="128" spans="2:73" x14ac:dyDescent="0.35">
      <c r="B128" s="6" t="s">
        <v>166</v>
      </c>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row>
    <row r="129" spans="2:73" x14ac:dyDescent="0.35">
      <c r="B129" s="24" t="s">
        <v>192</v>
      </c>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row>
    <row r="130" spans="2:73" x14ac:dyDescent="0.35">
      <c r="B130" t="s">
        <v>163</v>
      </c>
      <c r="C130" s="16">
        <v>0.4</v>
      </c>
      <c r="D130" s="16">
        <v>0.46875</v>
      </c>
      <c r="E130" s="16">
        <v>0.33333333333333298</v>
      </c>
      <c r="F130" s="16"/>
      <c r="G130" s="16">
        <v>0.33333333333333298</v>
      </c>
      <c r="H130" s="16">
        <v>0.41509433962264197</v>
      </c>
      <c r="I130" s="16"/>
      <c r="J130" s="16">
        <v>0.42857142857142899</v>
      </c>
      <c r="K130" s="16">
        <v>0.41666666666666702</v>
      </c>
      <c r="L130" s="16">
        <v>0</v>
      </c>
      <c r="M130" s="16">
        <v>0.66666666666666696</v>
      </c>
      <c r="N130" s="16">
        <v>1</v>
      </c>
      <c r="O130" s="16">
        <v>0.33333333333333298</v>
      </c>
      <c r="P130" s="16">
        <v>0.33333333333333298</v>
      </c>
      <c r="Q130" s="16">
        <v>0.33333333333333298</v>
      </c>
      <c r="R130" s="16">
        <v>0</v>
      </c>
      <c r="S130" s="16">
        <v>0.35714285714285698</v>
      </c>
      <c r="T130" s="16">
        <v>0.5</v>
      </c>
      <c r="U130" s="16" t="s">
        <v>129</v>
      </c>
      <c r="V130" s="16">
        <v>0.5</v>
      </c>
      <c r="W130" s="16">
        <v>0.33333333333333298</v>
      </c>
      <c r="X130" s="16">
        <v>0</v>
      </c>
      <c r="Y130" s="16">
        <v>0.33333333333333298</v>
      </c>
      <c r="Z130" s="16"/>
      <c r="AA130" s="16">
        <v>0.29411764705882398</v>
      </c>
      <c r="AB130" s="16">
        <v>0.48148148148148101</v>
      </c>
      <c r="AC130" s="16">
        <v>0.42857142857142899</v>
      </c>
      <c r="AD130" s="16">
        <v>0.45454545454545497</v>
      </c>
      <c r="AE130" s="16"/>
      <c r="AF130" s="16">
        <v>0.375</v>
      </c>
      <c r="AG130" s="16">
        <v>0.57142857142857095</v>
      </c>
      <c r="AH130" s="16">
        <v>0.44444444444444398</v>
      </c>
      <c r="AI130" s="16">
        <v>0.5</v>
      </c>
      <c r="AJ130" s="16"/>
      <c r="AK130" s="16">
        <v>0.28571428571428598</v>
      </c>
      <c r="AL130" s="16">
        <v>0.4375</v>
      </c>
      <c r="AM130" s="16">
        <v>0.6</v>
      </c>
      <c r="AN130" s="16">
        <v>0.25</v>
      </c>
      <c r="AO130" s="16">
        <v>1</v>
      </c>
      <c r="AP130" s="16">
        <v>0.5</v>
      </c>
      <c r="AQ130" s="16"/>
      <c r="AR130" s="16">
        <v>0.48</v>
      </c>
      <c r="AS130" s="16">
        <v>0.32</v>
      </c>
      <c r="AT130" s="16">
        <v>0.32</v>
      </c>
      <c r="AU130" s="16" t="s">
        <v>129</v>
      </c>
      <c r="AV130" s="16">
        <v>0</v>
      </c>
      <c r="AW130" s="16">
        <v>0.33333333333333298</v>
      </c>
      <c r="AX130" s="16" t="s">
        <v>129</v>
      </c>
      <c r="AY130" s="16"/>
      <c r="AZ130" s="16">
        <v>0.38095238095238099</v>
      </c>
      <c r="BA130" s="16">
        <v>0.66666666666666696</v>
      </c>
      <c r="BB130" s="16" t="s">
        <v>129</v>
      </c>
      <c r="BC130" s="16">
        <v>0.41176470588235298</v>
      </c>
      <c r="BD130" s="16">
        <v>0.33333333333333298</v>
      </c>
      <c r="BE130" s="16" t="s">
        <v>129</v>
      </c>
      <c r="BF130" s="16"/>
      <c r="BG130" s="16">
        <v>0.375</v>
      </c>
      <c r="BH130" s="16">
        <v>0.4375</v>
      </c>
      <c r="BI130" s="16">
        <v>0.33333333333333298</v>
      </c>
      <c r="BJ130" s="16">
        <v>0.3125</v>
      </c>
      <c r="BK130" s="16">
        <v>0.8</v>
      </c>
      <c r="BL130" s="16">
        <v>0.36363636363636398</v>
      </c>
      <c r="BM130" s="16"/>
      <c r="BN130" s="16">
        <v>0.38461538461538503</v>
      </c>
      <c r="BO130" s="16">
        <v>0.42307692307692302</v>
      </c>
      <c r="BP130" s="16"/>
      <c r="BQ130" s="16">
        <v>0.33333333333333298</v>
      </c>
      <c r="BR130" s="16">
        <v>0.42553191489361702</v>
      </c>
      <c r="BS130" s="16"/>
      <c r="BT130" s="16">
        <v>0.39215686274509798</v>
      </c>
      <c r="BU130" s="16">
        <v>0.42857142857142899</v>
      </c>
    </row>
    <row r="131" spans="2:73" x14ac:dyDescent="0.35">
      <c r="B131" t="s">
        <v>164</v>
      </c>
      <c r="C131" s="16">
        <v>0.35384615384615398</v>
      </c>
      <c r="D131" s="16">
        <v>0.3125</v>
      </c>
      <c r="E131" s="16">
        <v>0.39393939393939398</v>
      </c>
      <c r="F131" s="16"/>
      <c r="G131" s="16">
        <v>0.25</v>
      </c>
      <c r="H131" s="16">
        <v>0.37735849056603799</v>
      </c>
      <c r="I131" s="16"/>
      <c r="J131" s="16">
        <v>0</v>
      </c>
      <c r="K131" s="16">
        <v>0.5</v>
      </c>
      <c r="L131" s="16">
        <v>0</v>
      </c>
      <c r="M131" s="16">
        <v>0</v>
      </c>
      <c r="N131" s="16">
        <v>0</v>
      </c>
      <c r="O131" s="16">
        <v>0.33333333333333298</v>
      </c>
      <c r="P131" s="16">
        <v>0.33333333333333298</v>
      </c>
      <c r="Q131" s="16">
        <v>0.33333333333333298</v>
      </c>
      <c r="R131" s="16">
        <v>1</v>
      </c>
      <c r="S131" s="16">
        <v>0.57142857142857095</v>
      </c>
      <c r="T131" s="16">
        <v>0.25</v>
      </c>
      <c r="U131" s="16" t="s">
        <v>129</v>
      </c>
      <c r="V131" s="16">
        <v>0.5</v>
      </c>
      <c r="W131" s="16">
        <v>0.33333333333333298</v>
      </c>
      <c r="X131" s="16">
        <v>0</v>
      </c>
      <c r="Y131" s="16">
        <v>0</v>
      </c>
      <c r="Z131" s="16"/>
      <c r="AA131" s="16">
        <v>0.35294117647058798</v>
      </c>
      <c r="AB131" s="16">
        <v>0.25925925925925902</v>
      </c>
      <c r="AC131" s="16">
        <v>0.42857142857142899</v>
      </c>
      <c r="AD131" s="16">
        <v>0.45454545454545497</v>
      </c>
      <c r="AE131" s="16"/>
      <c r="AF131" s="16">
        <v>0.35</v>
      </c>
      <c r="AG131" s="16">
        <v>0.28571428571428598</v>
      </c>
      <c r="AH131" s="16">
        <v>0.44444444444444398</v>
      </c>
      <c r="AI131" s="16">
        <v>0.5</v>
      </c>
      <c r="AJ131" s="16"/>
      <c r="AK131" s="16">
        <v>0.42857142857142899</v>
      </c>
      <c r="AL131" s="16">
        <v>0.25</v>
      </c>
      <c r="AM131" s="16">
        <v>0.2</v>
      </c>
      <c r="AN131" s="16">
        <v>0.75</v>
      </c>
      <c r="AO131" s="16">
        <v>0</v>
      </c>
      <c r="AP131" s="16">
        <v>0.5</v>
      </c>
      <c r="AQ131" s="16"/>
      <c r="AR131" s="16">
        <v>0.36</v>
      </c>
      <c r="AS131" s="16">
        <v>0.48</v>
      </c>
      <c r="AT131" s="16">
        <v>0.48</v>
      </c>
      <c r="AU131" s="16" t="s">
        <v>129</v>
      </c>
      <c r="AV131" s="16">
        <v>0.5</v>
      </c>
      <c r="AW131" s="16">
        <v>0</v>
      </c>
      <c r="AX131" s="16" t="s">
        <v>129</v>
      </c>
      <c r="AY131" s="16"/>
      <c r="AZ131" s="16">
        <v>0.33333333333333298</v>
      </c>
      <c r="BA131" s="16">
        <v>0.16666666666666699</v>
      </c>
      <c r="BB131" s="16" t="s">
        <v>129</v>
      </c>
      <c r="BC131" s="16">
        <v>0.17647058823529399</v>
      </c>
      <c r="BD131" s="16">
        <v>0.57142857142857095</v>
      </c>
      <c r="BE131" s="16" t="s">
        <v>129</v>
      </c>
      <c r="BF131" s="16"/>
      <c r="BG131" s="16">
        <v>0.25</v>
      </c>
      <c r="BH131" s="16">
        <v>0.3125</v>
      </c>
      <c r="BI131" s="16">
        <v>0.33333333333333298</v>
      </c>
      <c r="BJ131" s="16">
        <v>0.5</v>
      </c>
      <c r="BK131" s="16">
        <v>0</v>
      </c>
      <c r="BL131" s="16">
        <v>0.45454545454545497</v>
      </c>
      <c r="BM131" s="16"/>
      <c r="BN131" s="16">
        <v>0.35897435897435898</v>
      </c>
      <c r="BO131" s="16">
        <v>0.34615384615384598</v>
      </c>
      <c r="BP131" s="16"/>
      <c r="BQ131" s="16">
        <v>0.38888888888888901</v>
      </c>
      <c r="BR131" s="16">
        <v>0.340425531914894</v>
      </c>
      <c r="BS131" s="16"/>
      <c r="BT131" s="16">
        <v>0.35294117647058798</v>
      </c>
      <c r="BU131" s="16">
        <v>0.35714285714285698</v>
      </c>
    </row>
    <row r="132" spans="2:73" x14ac:dyDescent="0.35">
      <c r="B132" t="s">
        <v>127</v>
      </c>
      <c r="C132" s="16">
        <v>0.21538461538461501</v>
      </c>
      <c r="D132" s="16">
        <v>0.21875</v>
      </c>
      <c r="E132" s="16">
        <v>0.21212121212121199</v>
      </c>
      <c r="F132" s="16"/>
      <c r="G132" s="16">
        <v>0.41666666666666702</v>
      </c>
      <c r="H132" s="16">
        <v>0.169811320754717</v>
      </c>
      <c r="I132" s="16"/>
      <c r="J132" s="16">
        <v>0.57142857142857095</v>
      </c>
      <c r="K132" s="16">
        <v>0.16666666666666699</v>
      </c>
      <c r="L132" s="16">
        <v>1</v>
      </c>
      <c r="M132" s="16">
        <v>0.33333333333333298</v>
      </c>
      <c r="N132" s="16">
        <v>0</v>
      </c>
      <c r="O132" s="16">
        <v>0.33333333333333298</v>
      </c>
      <c r="P132" s="16">
        <v>0.33333333333333298</v>
      </c>
      <c r="Q132" s="16">
        <v>0</v>
      </c>
      <c r="R132" s="16">
        <v>0</v>
      </c>
      <c r="S132" s="16">
        <v>7.1428571428571397E-2</v>
      </c>
      <c r="T132" s="16">
        <v>0</v>
      </c>
      <c r="U132" s="16" t="s">
        <v>129</v>
      </c>
      <c r="V132" s="16">
        <v>0</v>
      </c>
      <c r="W132" s="16">
        <v>0</v>
      </c>
      <c r="X132" s="16">
        <v>1</v>
      </c>
      <c r="Y132" s="16">
        <v>0.66666666666666696</v>
      </c>
      <c r="Z132" s="16"/>
      <c r="AA132" s="16">
        <v>0.35294117647058798</v>
      </c>
      <c r="AB132" s="16">
        <v>0.18518518518518501</v>
      </c>
      <c r="AC132" s="16">
        <v>0.14285714285714299</v>
      </c>
      <c r="AD132" s="16">
        <v>9.0909090909090898E-2</v>
      </c>
      <c r="AE132" s="16"/>
      <c r="AF132" s="16">
        <v>0.27500000000000002</v>
      </c>
      <c r="AG132" s="16">
        <v>0.14285714285714299</v>
      </c>
      <c r="AH132" s="16">
        <v>0.11111111111111099</v>
      </c>
      <c r="AI132" s="16">
        <v>0</v>
      </c>
      <c r="AJ132" s="16"/>
      <c r="AK132" s="16">
        <v>0.238095238095238</v>
      </c>
      <c r="AL132" s="16">
        <v>0.25</v>
      </c>
      <c r="AM132" s="16">
        <v>0.2</v>
      </c>
      <c r="AN132" s="16">
        <v>0.25</v>
      </c>
      <c r="AO132" s="16">
        <v>0</v>
      </c>
      <c r="AP132" s="16">
        <v>0</v>
      </c>
      <c r="AQ132" s="16"/>
      <c r="AR132" s="16">
        <v>0.12</v>
      </c>
      <c r="AS132" s="16">
        <v>0.2</v>
      </c>
      <c r="AT132" s="16">
        <v>0.2</v>
      </c>
      <c r="AU132" s="16" t="s">
        <v>129</v>
      </c>
      <c r="AV132" s="16">
        <v>0.5</v>
      </c>
      <c r="AW132" s="16">
        <v>0.66666666666666696</v>
      </c>
      <c r="AX132" s="16" t="s">
        <v>129</v>
      </c>
      <c r="AY132" s="16"/>
      <c r="AZ132" s="16">
        <v>0.238095238095238</v>
      </c>
      <c r="BA132" s="16">
        <v>0.16666666666666699</v>
      </c>
      <c r="BB132" s="16" t="s">
        <v>129</v>
      </c>
      <c r="BC132" s="16">
        <v>0.35294117647058798</v>
      </c>
      <c r="BD132" s="16">
        <v>9.5238095238095205E-2</v>
      </c>
      <c r="BE132" s="16" t="s">
        <v>129</v>
      </c>
      <c r="BF132" s="16"/>
      <c r="BG132" s="16">
        <v>0.375</v>
      </c>
      <c r="BH132" s="16">
        <v>0.1875</v>
      </c>
      <c r="BI132" s="16">
        <v>0.33333333333333298</v>
      </c>
      <c r="BJ132" s="16">
        <v>0.125</v>
      </c>
      <c r="BK132" s="16">
        <v>0.2</v>
      </c>
      <c r="BL132" s="16">
        <v>0.18181818181818199</v>
      </c>
      <c r="BM132" s="16"/>
      <c r="BN132" s="16">
        <v>0.20512820512820501</v>
      </c>
      <c r="BO132" s="16">
        <v>0.230769230769231</v>
      </c>
      <c r="BP132" s="16"/>
      <c r="BQ132" s="16">
        <v>0.22222222222222199</v>
      </c>
      <c r="BR132" s="16">
        <v>0.21276595744680901</v>
      </c>
      <c r="BS132" s="16"/>
      <c r="BT132" s="16">
        <v>0.23529411764705899</v>
      </c>
      <c r="BU132" s="16">
        <v>0.14285714285714299</v>
      </c>
    </row>
    <row r="133" spans="2:73" x14ac:dyDescent="0.35">
      <c r="B133" t="s">
        <v>165</v>
      </c>
      <c r="C133" s="16">
        <v>3.0769230769230799E-2</v>
      </c>
      <c r="D133" s="16">
        <v>3.125E-2</v>
      </c>
      <c r="E133" s="16">
        <v>3.03030303030303E-2</v>
      </c>
      <c r="F133" s="16"/>
      <c r="G133" s="16">
        <v>8.3333333333333301E-2</v>
      </c>
      <c r="H133" s="16">
        <v>1.88679245283019E-2</v>
      </c>
      <c r="I133" s="16"/>
      <c r="J133" s="16">
        <v>0</v>
      </c>
      <c r="K133" s="16">
        <v>0</v>
      </c>
      <c r="L133" s="16">
        <v>0</v>
      </c>
      <c r="M133" s="16">
        <v>0.33333333333333298</v>
      </c>
      <c r="N133" s="16">
        <v>0</v>
      </c>
      <c r="O133" s="16">
        <v>0</v>
      </c>
      <c r="P133" s="16">
        <v>0</v>
      </c>
      <c r="Q133" s="16">
        <v>0</v>
      </c>
      <c r="R133" s="16">
        <v>0</v>
      </c>
      <c r="S133" s="16">
        <v>0</v>
      </c>
      <c r="T133" s="16">
        <v>0</v>
      </c>
      <c r="U133" s="16" t="s">
        <v>129</v>
      </c>
      <c r="V133" s="16">
        <v>0</v>
      </c>
      <c r="W133" s="16">
        <v>0.33333333333333298</v>
      </c>
      <c r="X133" s="16">
        <v>0</v>
      </c>
      <c r="Y133" s="16">
        <v>0</v>
      </c>
      <c r="Z133" s="16"/>
      <c r="AA133" s="16">
        <v>0</v>
      </c>
      <c r="AB133" s="16">
        <v>3.7037037037037E-2</v>
      </c>
      <c r="AC133" s="16">
        <v>0</v>
      </c>
      <c r="AD133" s="16">
        <v>9.0909090909090898E-2</v>
      </c>
      <c r="AE133" s="16"/>
      <c r="AF133" s="16">
        <v>0</v>
      </c>
      <c r="AG133" s="16">
        <v>0.14285714285714299</v>
      </c>
      <c r="AH133" s="16">
        <v>0</v>
      </c>
      <c r="AI133" s="16">
        <v>0</v>
      </c>
      <c r="AJ133" s="16"/>
      <c r="AK133" s="16">
        <v>0</v>
      </c>
      <c r="AL133" s="16">
        <v>0</v>
      </c>
      <c r="AM133" s="16">
        <v>0</v>
      </c>
      <c r="AN133" s="16">
        <v>0</v>
      </c>
      <c r="AO133" s="16">
        <v>0</v>
      </c>
      <c r="AP133" s="16">
        <v>0</v>
      </c>
      <c r="AQ133" s="16"/>
      <c r="AR133" s="16">
        <v>0</v>
      </c>
      <c r="AS133" s="16">
        <v>0.04</v>
      </c>
      <c r="AT133" s="16">
        <v>0.04</v>
      </c>
      <c r="AU133" s="16" t="s">
        <v>129</v>
      </c>
      <c r="AV133" s="16">
        <v>0</v>
      </c>
      <c r="AW133" s="16">
        <v>0</v>
      </c>
      <c r="AX133" s="16" t="s">
        <v>129</v>
      </c>
      <c r="AY133" s="16"/>
      <c r="AZ133" s="16">
        <v>4.7619047619047603E-2</v>
      </c>
      <c r="BA133" s="16">
        <v>0</v>
      </c>
      <c r="BB133" s="16" t="s">
        <v>129</v>
      </c>
      <c r="BC133" s="16">
        <v>5.8823529411764698E-2</v>
      </c>
      <c r="BD133" s="16">
        <v>0</v>
      </c>
      <c r="BE133" s="16" t="s">
        <v>129</v>
      </c>
      <c r="BF133" s="16"/>
      <c r="BG133" s="16">
        <v>0</v>
      </c>
      <c r="BH133" s="16">
        <v>0</v>
      </c>
      <c r="BI133" s="16">
        <v>0.11111111111111099</v>
      </c>
      <c r="BJ133" s="16">
        <v>0</v>
      </c>
      <c r="BK133" s="16">
        <v>0.2</v>
      </c>
      <c r="BL133" s="16">
        <v>0</v>
      </c>
      <c r="BM133" s="16"/>
      <c r="BN133" s="16">
        <v>2.5641025641025599E-2</v>
      </c>
      <c r="BO133" s="16">
        <v>3.8461538461538498E-2</v>
      </c>
      <c r="BP133" s="16"/>
      <c r="BQ133" s="16">
        <v>0</v>
      </c>
      <c r="BR133" s="16">
        <v>4.2553191489361701E-2</v>
      </c>
      <c r="BS133" s="16"/>
      <c r="BT133" s="16">
        <v>3.9215686274509803E-2</v>
      </c>
      <c r="BU133" s="16">
        <v>0</v>
      </c>
    </row>
    <row r="134" spans="2:73" x14ac:dyDescent="0.35">
      <c r="B134" t="s">
        <v>93</v>
      </c>
      <c r="C134" s="16">
        <v>3.0769230769230799E-2</v>
      </c>
      <c r="D134" s="16">
        <v>0</v>
      </c>
      <c r="E134" s="16">
        <v>6.0606060606060601E-2</v>
      </c>
      <c r="F134" s="16"/>
      <c r="G134" s="16">
        <v>0</v>
      </c>
      <c r="H134" s="16">
        <v>3.77358490566038E-2</v>
      </c>
      <c r="I134" s="16"/>
      <c r="J134" s="16">
        <v>0</v>
      </c>
      <c r="K134" s="16">
        <v>0</v>
      </c>
      <c r="L134" s="16">
        <v>0</v>
      </c>
      <c r="M134" s="16">
        <v>0</v>
      </c>
      <c r="N134" s="16">
        <v>0</v>
      </c>
      <c r="O134" s="16">
        <v>0</v>
      </c>
      <c r="P134" s="16">
        <v>0</v>
      </c>
      <c r="Q134" s="16">
        <v>0.33333333333333298</v>
      </c>
      <c r="R134" s="16">
        <v>0</v>
      </c>
      <c r="S134" s="16">
        <v>0</v>
      </c>
      <c r="T134" s="16">
        <v>0.25</v>
      </c>
      <c r="U134" s="16" t="s">
        <v>129</v>
      </c>
      <c r="V134" s="16">
        <v>0</v>
      </c>
      <c r="W134" s="16">
        <v>0</v>
      </c>
      <c r="X134" s="16">
        <v>0</v>
      </c>
      <c r="Y134" s="16">
        <v>0</v>
      </c>
      <c r="Z134" s="16"/>
      <c r="AA134" s="16">
        <v>0</v>
      </c>
      <c r="AB134" s="16">
        <v>7.4074074074074098E-2</v>
      </c>
      <c r="AC134" s="16">
        <v>0</v>
      </c>
      <c r="AD134" s="16">
        <v>0</v>
      </c>
      <c r="AE134" s="16"/>
      <c r="AF134" s="16">
        <v>2.5000000000000001E-2</v>
      </c>
      <c r="AG134" s="16">
        <v>0</v>
      </c>
      <c r="AH134" s="16">
        <v>0</v>
      </c>
      <c r="AI134" s="16">
        <v>0</v>
      </c>
      <c r="AJ134" s="16"/>
      <c r="AK134" s="16">
        <v>4.7619047619047603E-2</v>
      </c>
      <c r="AL134" s="16">
        <v>6.25E-2</v>
      </c>
      <c r="AM134" s="16">
        <v>0</v>
      </c>
      <c r="AN134" s="16">
        <v>0</v>
      </c>
      <c r="AO134" s="16">
        <v>0</v>
      </c>
      <c r="AP134" s="16">
        <v>0</v>
      </c>
      <c r="AQ134" s="16"/>
      <c r="AR134" s="16">
        <v>0.04</v>
      </c>
      <c r="AS134" s="16">
        <v>0.04</v>
      </c>
      <c r="AT134" s="16">
        <v>0.04</v>
      </c>
      <c r="AU134" s="16" t="s">
        <v>129</v>
      </c>
      <c r="AV134" s="16">
        <v>0</v>
      </c>
      <c r="AW134" s="16">
        <v>0</v>
      </c>
      <c r="AX134" s="16" t="s">
        <v>129</v>
      </c>
      <c r="AY134" s="16"/>
      <c r="AZ134" s="16">
        <v>4.7619047619047603E-2</v>
      </c>
      <c r="BA134" s="16">
        <v>0</v>
      </c>
      <c r="BB134" s="16" t="s">
        <v>129</v>
      </c>
      <c r="BC134" s="16">
        <v>0</v>
      </c>
      <c r="BD134" s="16">
        <v>4.7619047619047603E-2</v>
      </c>
      <c r="BE134" s="16" t="s">
        <v>129</v>
      </c>
      <c r="BF134" s="16"/>
      <c r="BG134" s="16">
        <v>0</v>
      </c>
      <c r="BH134" s="16">
        <v>6.25E-2</v>
      </c>
      <c r="BI134" s="16">
        <v>0</v>
      </c>
      <c r="BJ134" s="16">
        <v>6.25E-2</v>
      </c>
      <c r="BK134" s="16">
        <v>0</v>
      </c>
      <c r="BL134" s="16">
        <v>0</v>
      </c>
      <c r="BM134" s="16"/>
      <c r="BN134" s="16">
        <v>2.5641025641025599E-2</v>
      </c>
      <c r="BO134" s="16">
        <v>3.8461538461538498E-2</v>
      </c>
      <c r="BP134" s="16"/>
      <c r="BQ134" s="16">
        <v>5.5555555555555601E-2</v>
      </c>
      <c r="BR134" s="16">
        <v>2.1276595744680899E-2</v>
      </c>
      <c r="BS134" s="16"/>
      <c r="BT134" s="16">
        <v>1.9607843137254902E-2</v>
      </c>
      <c r="BU134" s="16">
        <v>7.1428571428571397E-2</v>
      </c>
    </row>
    <row r="135" spans="2:73" x14ac:dyDescent="0.35">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row>
    <row r="136" spans="2:73" x14ac:dyDescent="0.35">
      <c r="B136" s="6" t="s">
        <v>173</v>
      </c>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row>
    <row r="137" spans="2:73" x14ac:dyDescent="0.35">
      <c r="B137" s="24" t="s">
        <v>387</v>
      </c>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row>
    <row r="138" spans="2:73" x14ac:dyDescent="0.35">
      <c r="B138" t="s">
        <v>167</v>
      </c>
      <c r="C138" s="16">
        <v>0.72456575682382096</v>
      </c>
      <c r="D138" s="16">
        <v>0.82634730538922196</v>
      </c>
      <c r="E138" s="16">
        <v>0.65254237288135597</v>
      </c>
      <c r="F138" s="16"/>
      <c r="G138" s="16">
        <v>0.65060240963855398</v>
      </c>
      <c r="H138" s="16">
        <v>0.74375000000000002</v>
      </c>
      <c r="I138" s="16"/>
      <c r="J138" s="16">
        <v>0.67647058823529405</v>
      </c>
      <c r="K138" s="16">
        <v>0.72413793103448298</v>
      </c>
      <c r="L138" s="16">
        <v>0.68181818181818199</v>
      </c>
      <c r="M138" s="16">
        <v>0.65</v>
      </c>
      <c r="N138" s="16">
        <v>0.875</v>
      </c>
      <c r="O138" s="16">
        <v>0.66666666666666696</v>
      </c>
      <c r="P138" s="16">
        <v>0.76923076923076905</v>
      </c>
      <c r="Q138" s="16">
        <v>0.76470588235294101</v>
      </c>
      <c r="R138" s="16">
        <v>1</v>
      </c>
      <c r="S138" s="16">
        <v>0.63888888888888895</v>
      </c>
      <c r="T138" s="16">
        <v>0.73913043478260898</v>
      </c>
      <c r="U138" s="16">
        <v>0.53846153846153799</v>
      </c>
      <c r="V138" s="16">
        <v>0.76</v>
      </c>
      <c r="W138" s="16">
        <v>0.85714285714285698</v>
      </c>
      <c r="X138" s="16">
        <v>0.8</v>
      </c>
      <c r="Y138" s="16">
        <v>0.85714285714285698</v>
      </c>
      <c r="Z138" s="16"/>
      <c r="AA138" s="16">
        <v>0.748466257668712</v>
      </c>
      <c r="AB138" s="16">
        <v>0.78294573643410803</v>
      </c>
      <c r="AC138" s="16">
        <v>0.49019607843137297</v>
      </c>
      <c r="AD138" s="16">
        <v>0.70588235294117696</v>
      </c>
      <c r="AE138" s="16"/>
      <c r="AF138" s="16">
        <v>0.73114754098360701</v>
      </c>
      <c r="AG138" s="16">
        <v>0.79166666666666696</v>
      </c>
      <c r="AH138" s="16">
        <v>0.68421052631578905</v>
      </c>
      <c r="AI138" s="16">
        <v>1</v>
      </c>
      <c r="AJ138" s="16"/>
      <c r="AK138" s="16">
        <v>0.72897196261682196</v>
      </c>
      <c r="AL138" s="16">
        <v>0.81967213114754101</v>
      </c>
      <c r="AM138" s="16">
        <v>0.8125</v>
      </c>
      <c r="AN138" s="16">
        <v>0.75862068965517204</v>
      </c>
      <c r="AO138" s="16">
        <v>0.88888888888888895</v>
      </c>
      <c r="AP138" s="16">
        <v>0.70370370370370405</v>
      </c>
      <c r="AQ138" s="16"/>
      <c r="AR138" s="16">
        <v>0.97674418604651203</v>
      </c>
      <c r="AS138" s="16">
        <v>0.85365853658536595</v>
      </c>
      <c r="AT138" s="16">
        <v>0.85365853658536595</v>
      </c>
      <c r="AU138" s="16" t="s">
        <v>129</v>
      </c>
      <c r="AV138" s="16">
        <v>0.22727272727272699</v>
      </c>
      <c r="AW138" s="16">
        <v>0.48780487804877998</v>
      </c>
      <c r="AX138" s="16">
        <v>0</v>
      </c>
      <c r="AY138" s="16"/>
      <c r="AZ138" s="16">
        <v>0.67289719626168198</v>
      </c>
      <c r="BA138" s="16">
        <v>0.75757575757575801</v>
      </c>
      <c r="BB138" s="16">
        <v>0.45454545454545497</v>
      </c>
      <c r="BC138" s="16">
        <v>0.72448979591836704</v>
      </c>
      <c r="BD138" s="16">
        <v>0.79310344827586199</v>
      </c>
      <c r="BE138" s="16">
        <v>0.375</v>
      </c>
      <c r="BF138" s="16"/>
      <c r="BG138" s="16">
        <v>0.78125</v>
      </c>
      <c r="BH138" s="16">
        <v>0.75</v>
      </c>
      <c r="BI138" s="16">
        <v>0.62790697674418605</v>
      </c>
      <c r="BJ138" s="16">
        <v>0.72727272727272696</v>
      </c>
      <c r="BK138" s="16">
        <v>0.73134328358209</v>
      </c>
      <c r="BL138" s="16">
        <v>0.68</v>
      </c>
      <c r="BM138" s="16"/>
      <c r="BN138" s="16">
        <v>0.69456066945606698</v>
      </c>
      <c r="BO138" s="16">
        <v>0.77500000000000002</v>
      </c>
      <c r="BP138" s="16"/>
      <c r="BQ138" s="16">
        <v>0.72794117647058798</v>
      </c>
      <c r="BR138" s="16">
        <v>0.721804511278195</v>
      </c>
      <c r="BS138" s="16"/>
      <c r="BT138" s="16">
        <v>0.76175548589341702</v>
      </c>
      <c r="BU138" s="16">
        <v>0.58974358974358998</v>
      </c>
    </row>
    <row r="139" spans="2:73" x14ac:dyDescent="0.35">
      <c r="B139" t="s">
        <v>168</v>
      </c>
      <c r="C139" s="16">
        <v>0.1712158808933</v>
      </c>
      <c r="D139" s="16">
        <v>0.16766467065868301</v>
      </c>
      <c r="E139" s="16">
        <v>0.17372881355932199</v>
      </c>
      <c r="F139" s="16"/>
      <c r="G139" s="16">
        <v>0.16867469879518099</v>
      </c>
      <c r="H139" s="16">
        <v>0.171875</v>
      </c>
      <c r="I139" s="16"/>
      <c r="J139" s="16">
        <v>0.26470588235294101</v>
      </c>
      <c r="K139" s="16">
        <v>0.24137931034482801</v>
      </c>
      <c r="L139" s="16">
        <v>0.13636363636363599</v>
      </c>
      <c r="M139" s="16">
        <v>0.1</v>
      </c>
      <c r="N139" s="16">
        <v>0.125</v>
      </c>
      <c r="O139" s="16">
        <v>8.3333333333333301E-2</v>
      </c>
      <c r="P139" s="16">
        <v>0.19230769230769201</v>
      </c>
      <c r="Q139" s="16">
        <v>0.14705882352941199</v>
      </c>
      <c r="R139" s="16">
        <v>7.69230769230769E-2</v>
      </c>
      <c r="S139" s="16">
        <v>0.180555555555556</v>
      </c>
      <c r="T139" s="16">
        <v>0.217391304347826</v>
      </c>
      <c r="U139" s="16">
        <v>7.69230769230769E-2</v>
      </c>
      <c r="V139" s="16">
        <v>0.12</v>
      </c>
      <c r="W139" s="16">
        <v>0.14285714285714299</v>
      </c>
      <c r="X139" s="16">
        <v>0.2</v>
      </c>
      <c r="Y139" s="16">
        <v>7.1428571428571397E-2</v>
      </c>
      <c r="Z139" s="16"/>
      <c r="AA139" s="16">
        <v>0.13496932515337401</v>
      </c>
      <c r="AB139" s="16">
        <v>0.178294573643411</v>
      </c>
      <c r="AC139" s="16">
        <v>0.11764705882352899</v>
      </c>
      <c r="AD139" s="16">
        <v>0.32352941176470601</v>
      </c>
      <c r="AE139" s="16"/>
      <c r="AF139" s="16">
        <v>0.15409836065573801</v>
      </c>
      <c r="AG139" s="16">
        <v>0.125</v>
      </c>
      <c r="AH139" s="16">
        <v>0.31578947368421101</v>
      </c>
      <c r="AI139" s="16">
        <v>0.5</v>
      </c>
      <c r="AJ139" s="16"/>
      <c r="AK139" s="16">
        <v>0.168224299065421</v>
      </c>
      <c r="AL139" s="16">
        <v>0.24590163934426201</v>
      </c>
      <c r="AM139" s="16">
        <v>0.125</v>
      </c>
      <c r="AN139" s="16">
        <v>0.20689655172413801</v>
      </c>
      <c r="AO139" s="16">
        <v>0.33333333333333298</v>
      </c>
      <c r="AP139" s="16">
        <v>0.11111111111111099</v>
      </c>
      <c r="AQ139" s="16"/>
      <c r="AR139" s="16">
        <v>0.125581395348837</v>
      </c>
      <c r="AS139" s="16">
        <v>0.26829268292682901</v>
      </c>
      <c r="AT139" s="16">
        <v>0.26829268292682901</v>
      </c>
      <c r="AU139" s="16" t="s">
        <v>129</v>
      </c>
      <c r="AV139" s="16">
        <v>9.0909090909090898E-2</v>
      </c>
      <c r="AW139" s="16">
        <v>0.146341463414634</v>
      </c>
      <c r="AX139" s="16">
        <v>0.4</v>
      </c>
      <c r="AY139" s="16"/>
      <c r="AZ139" s="16">
        <v>0.28037383177570102</v>
      </c>
      <c r="BA139" s="16">
        <v>0.15151515151515199</v>
      </c>
      <c r="BB139" s="16">
        <v>9.0909090909090898E-2</v>
      </c>
      <c r="BC139" s="16">
        <v>0.11224489795918401</v>
      </c>
      <c r="BD139" s="16">
        <v>0.13103448275862101</v>
      </c>
      <c r="BE139" s="16">
        <v>0.375</v>
      </c>
      <c r="BF139" s="16"/>
      <c r="BG139" s="16">
        <v>0.15625</v>
      </c>
      <c r="BH139" s="16">
        <v>0.17647058823529399</v>
      </c>
      <c r="BI139" s="16">
        <v>0.116279069767442</v>
      </c>
      <c r="BJ139" s="16">
        <v>0.190909090909091</v>
      </c>
      <c r="BK139" s="16">
        <v>0.20895522388059701</v>
      </c>
      <c r="BL139" s="16">
        <v>0.14000000000000001</v>
      </c>
      <c r="BM139" s="16"/>
      <c r="BN139" s="16">
        <v>0.13807531380753099</v>
      </c>
      <c r="BO139" s="16">
        <v>0.22500000000000001</v>
      </c>
      <c r="BP139" s="16"/>
      <c r="BQ139" s="16">
        <v>0.125</v>
      </c>
      <c r="BR139" s="16">
        <v>0.19548872180451099</v>
      </c>
      <c r="BS139" s="16"/>
      <c r="BT139" s="16">
        <v>0.13166144200627</v>
      </c>
      <c r="BU139" s="16">
        <v>0.32051282051282098</v>
      </c>
    </row>
    <row r="140" spans="2:73" x14ac:dyDescent="0.35">
      <c r="B140" t="s">
        <v>169</v>
      </c>
      <c r="C140" s="16">
        <v>0.13151364764268</v>
      </c>
      <c r="D140" s="16">
        <v>8.9820359281437098E-2</v>
      </c>
      <c r="E140" s="16">
        <v>0.161016949152542</v>
      </c>
      <c r="F140" s="16"/>
      <c r="G140" s="16">
        <v>0.21686746987951799</v>
      </c>
      <c r="H140" s="16">
        <v>0.109375</v>
      </c>
      <c r="I140" s="16"/>
      <c r="J140" s="16">
        <v>0.11764705882352899</v>
      </c>
      <c r="K140" s="16">
        <v>0.15517241379310301</v>
      </c>
      <c r="L140" s="16">
        <v>9.0909090909090898E-2</v>
      </c>
      <c r="M140" s="16">
        <v>0.1</v>
      </c>
      <c r="N140" s="16">
        <v>0</v>
      </c>
      <c r="O140" s="16">
        <v>8.3333333333333301E-2</v>
      </c>
      <c r="P140" s="16">
        <v>0.30769230769230799</v>
      </c>
      <c r="Q140" s="16">
        <v>0.11764705882352899</v>
      </c>
      <c r="R140" s="16">
        <v>0</v>
      </c>
      <c r="S140" s="16">
        <v>0.15277777777777801</v>
      </c>
      <c r="T140" s="16">
        <v>0.13043478260869601</v>
      </c>
      <c r="U140" s="16">
        <v>0.230769230769231</v>
      </c>
      <c r="V140" s="16">
        <v>0.08</v>
      </c>
      <c r="W140" s="16">
        <v>0.14285714285714299</v>
      </c>
      <c r="X140" s="16">
        <v>6.6666666666666693E-2</v>
      </c>
      <c r="Y140" s="16">
        <v>7.1428571428571397E-2</v>
      </c>
      <c r="Z140" s="16"/>
      <c r="AA140" s="16">
        <v>8.5889570552147201E-2</v>
      </c>
      <c r="AB140" s="16">
        <v>0.13953488372093001</v>
      </c>
      <c r="AC140" s="16">
        <v>0.25490196078431399</v>
      </c>
      <c r="AD140" s="16">
        <v>0.17647058823529399</v>
      </c>
      <c r="AE140" s="16"/>
      <c r="AF140" s="16">
        <v>0.13114754098360701</v>
      </c>
      <c r="AG140" s="16">
        <v>0.25</v>
      </c>
      <c r="AH140" s="16">
        <v>0.13157894736842099</v>
      </c>
      <c r="AI140" s="16">
        <v>0</v>
      </c>
      <c r="AJ140" s="16"/>
      <c r="AK140" s="16">
        <v>0.19626168224299101</v>
      </c>
      <c r="AL140" s="16">
        <v>9.8360655737704902E-2</v>
      </c>
      <c r="AM140" s="16">
        <v>0.15625</v>
      </c>
      <c r="AN140" s="16">
        <v>6.8965517241379296E-2</v>
      </c>
      <c r="AO140" s="16">
        <v>0.11111111111111099</v>
      </c>
      <c r="AP140" s="16">
        <v>0.11111111111111099</v>
      </c>
      <c r="AQ140" s="16"/>
      <c r="AR140" s="16">
        <v>6.5116279069767399E-2</v>
      </c>
      <c r="AS140" s="16">
        <v>0.12195121951219499</v>
      </c>
      <c r="AT140" s="16">
        <v>0.12195121951219499</v>
      </c>
      <c r="AU140" s="16" t="s">
        <v>129</v>
      </c>
      <c r="AV140" s="16">
        <v>0.22727272727272699</v>
      </c>
      <c r="AW140" s="16">
        <v>0.19512195121951201</v>
      </c>
      <c r="AX140" s="16">
        <v>0.2</v>
      </c>
      <c r="AY140" s="16"/>
      <c r="AZ140" s="16">
        <v>0.15887850467289699</v>
      </c>
      <c r="BA140" s="16">
        <v>0.18181818181818199</v>
      </c>
      <c r="BB140" s="16">
        <v>9.0909090909090898E-2</v>
      </c>
      <c r="BC140" s="16">
        <v>0.102040816326531</v>
      </c>
      <c r="BD140" s="16">
        <v>0.11034482758620701</v>
      </c>
      <c r="BE140" s="16">
        <v>0.375</v>
      </c>
      <c r="BF140" s="16"/>
      <c r="BG140" s="16">
        <v>6.25E-2</v>
      </c>
      <c r="BH140" s="16">
        <v>0.14705882352941199</v>
      </c>
      <c r="BI140" s="16">
        <v>4.6511627906976702E-2</v>
      </c>
      <c r="BJ140" s="16">
        <v>0.17272727272727301</v>
      </c>
      <c r="BK140" s="16">
        <v>0.17910447761194001</v>
      </c>
      <c r="BL140" s="16">
        <v>0.12</v>
      </c>
      <c r="BM140" s="16"/>
      <c r="BN140" s="16">
        <v>0.14225941422594099</v>
      </c>
      <c r="BO140" s="16">
        <v>0.11874999999999999</v>
      </c>
      <c r="BP140" s="16"/>
      <c r="BQ140" s="16">
        <v>0.10294117647058799</v>
      </c>
      <c r="BR140" s="16">
        <v>0.14661654135338301</v>
      </c>
      <c r="BS140" s="16"/>
      <c r="BT140" s="16">
        <v>0.112852664576803</v>
      </c>
      <c r="BU140" s="16">
        <v>0.20512820512820501</v>
      </c>
    </row>
    <row r="141" spans="2:73" x14ac:dyDescent="0.35">
      <c r="B141" t="s">
        <v>170</v>
      </c>
      <c r="C141" s="16">
        <v>5.7071960297766698E-2</v>
      </c>
      <c r="D141" s="16">
        <v>7.7844311377245498E-2</v>
      </c>
      <c r="E141" s="16">
        <v>4.2372881355932202E-2</v>
      </c>
      <c r="F141" s="16"/>
      <c r="G141" s="16">
        <v>2.40963855421687E-2</v>
      </c>
      <c r="H141" s="16">
        <v>6.5625000000000003E-2</v>
      </c>
      <c r="I141" s="16"/>
      <c r="J141" s="16">
        <v>5.8823529411764698E-2</v>
      </c>
      <c r="K141" s="16">
        <v>0.13793103448275901</v>
      </c>
      <c r="L141" s="16">
        <v>0</v>
      </c>
      <c r="M141" s="16">
        <v>0.05</v>
      </c>
      <c r="N141" s="16">
        <v>0.125</v>
      </c>
      <c r="O141" s="16">
        <v>0</v>
      </c>
      <c r="P141" s="16">
        <v>3.8461538461538498E-2</v>
      </c>
      <c r="Q141" s="16">
        <v>5.8823529411764698E-2</v>
      </c>
      <c r="R141" s="16">
        <v>0</v>
      </c>
      <c r="S141" s="16">
        <v>6.9444444444444406E-2</v>
      </c>
      <c r="T141" s="16">
        <v>0</v>
      </c>
      <c r="U141" s="16">
        <v>0</v>
      </c>
      <c r="V141" s="16">
        <v>0.04</v>
      </c>
      <c r="W141" s="16">
        <v>0</v>
      </c>
      <c r="X141" s="16">
        <v>6.6666666666666693E-2</v>
      </c>
      <c r="Y141" s="16">
        <v>7.1428571428571397E-2</v>
      </c>
      <c r="Z141" s="16"/>
      <c r="AA141" s="16">
        <v>5.5214723926380403E-2</v>
      </c>
      <c r="AB141" s="16">
        <v>6.2015503875968998E-2</v>
      </c>
      <c r="AC141" s="16">
        <v>7.8431372549019607E-2</v>
      </c>
      <c r="AD141" s="16">
        <v>0</v>
      </c>
      <c r="AE141" s="16"/>
      <c r="AF141" s="16">
        <v>6.8852459016393405E-2</v>
      </c>
      <c r="AG141" s="16">
        <v>4.1666666666666699E-2</v>
      </c>
      <c r="AH141" s="16">
        <v>0</v>
      </c>
      <c r="AI141" s="16">
        <v>0</v>
      </c>
      <c r="AJ141" s="16"/>
      <c r="AK141" s="16">
        <v>7.4766355140186896E-2</v>
      </c>
      <c r="AL141" s="16">
        <v>4.91803278688525E-2</v>
      </c>
      <c r="AM141" s="16">
        <v>0.125</v>
      </c>
      <c r="AN141" s="16">
        <v>3.4482758620689703E-2</v>
      </c>
      <c r="AO141" s="16">
        <v>0.11111111111111099</v>
      </c>
      <c r="AP141" s="16">
        <v>0</v>
      </c>
      <c r="AQ141" s="16"/>
      <c r="AR141" s="16">
        <v>5.5813953488372099E-2</v>
      </c>
      <c r="AS141" s="16">
        <v>7.3170731707317097E-2</v>
      </c>
      <c r="AT141" s="16">
        <v>7.3170731707317097E-2</v>
      </c>
      <c r="AU141" s="16" t="s">
        <v>129</v>
      </c>
      <c r="AV141" s="16">
        <v>4.5454545454545497E-2</v>
      </c>
      <c r="AW141" s="16">
        <v>2.4390243902439001E-2</v>
      </c>
      <c r="AX141" s="16">
        <v>0.2</v>
      </c>
      <c r="AY141" s="16"/>
      <c r="AZ141" s="16">
        <v>1.86915887850467E-2</v>
      </c>
      <c r="BA141" s="16">
        <v>9.0909090909090898E-2</v>
      </c>
      <c r="BB141" s="16">
        <v>0.18181818181818199</v>
      </c>
      <c r="BC141" s="16">
        <v>4.08163265306122E-2</v>
      </c>
      <c r="BD141" s="16">
        <v>6.8965517241379296E-2</v>
      </c>
      <c r="BE141" s="16">
        <v>0.25</v>
      </c>
      <c r="BF141" s="16"/>
      <c r="BG141" s="16">
        <v>6.25E-2</v>
      </c>
      <c r="BH141" s="16">
        <v>4.4117647058823498E-2</v>
      </c>
      <c r="BI141" s="16">
        <v>4.6511627906976702E-2</v>
      </c>
      <c r="BJ141" s="16">
        <v>6.3636363636363602E-2</v>
      </c>
      <c r="BK141" s="16">
        <v>7.4626865671641798E-2</v>
      </c>
      <c r="BL141" s="16">
        <v>0.04</v>
      </c>
      <c r="BM141" s="16"/>
      <c r="BN141" s="16">
        <v>6.2761506276150597E-2</v>
      </c>
      <c r="BO141" s="16">
        <v>0.05</v>
      </c>
      <c r="BP141" s="16"/>
      <c r="BQ141" s="16">
        <v>6.6176470588235295E-2</v>
      </c>
      <c r="BR141" s="16">
        <v>5.2631578947368397E-2</v>
      </c>
      <c r="BS141" s="16"/>
      <c r="BT141" s="16">
        <v>5.9561128526645801E-2</v>
      </c>
      <c r="BU141" s="16">
        <v>3.8461538461538498E-2</v>
      </c>
    </row>
    <row r="142" spans="2:73" x14ac:dyDescent="0.35">
      <c r="B142" t="s">
        <v>171</v>
      </c>
      <c r="C142" s="16">
        <v>3.7220843672456601E-2</v>
      </c>
      <c r="D142" s="16">
        <v>5.3892215568862298E-2</v>
      </c>
      <c r="E142" s="16">
        <v>2.5423728813559299E-2</v>
      </c>
      <c r="F142" s="16"/>
      <c r="G142" s="16">
        <v>3.6144578313252997E-2</v>
      </c>
      <c r="H142" s="16">
        <v>3.7499999999999999E-2</v>
      </c>
      <c r="I142" s="16"/>
      <c r="J142" s="16">
        <v>0.14705882352941199</v>
      </c>
      <c r="K142" s="16">
        <v>5.1724137931034503E-2</v>
      </c>
      <c r="L142" s="16">
        <v>0</v>
      </c>
      <c r="M142" s="16">
        <v>0.05</v>
      </c>
      <c r="N142" s="16">
        <v>0</v>
      </c>
      <c r="O142" s="16">
        <v>0</v>
      </c>
      <c r="P142" s="16">
        <v>0</v>
      </c>
      <c r="Q142" s="16">
        <v>0</v>
      </c>
      <c r="R142" s="16">
        <v>0</v>
      </c>
      <c r="S142" s="16">
        <v>4.1666666666666699E-2</v>
      </c>
      <c r="T142" s="16">
        <v>4.3478260869565202E-2</v>
      </c>
      <c r="U142" s="16">
        <v>0</v>
      </c>
      <c r="V142" s="16">
        <v>0</v>
      </c>
      <c r="W142" s="16">
        <v>0</v>
      </c>
      <c r="X142" s="16">
        <v>6.6666666666666693E-2</v>
      </c>
      <c r="Y142" s="16">
        <v>7.1428571428571397E-2</v>
      </c>
      <c r="Z142" s="16"/>
      <c r="AA142" s="16">
        <v>1.22699386503067E-2</v>
      </c>
      <c r="AB142" s="16">
        <v>2.32558139534884E-2</v>
      </c>
      <c r="AC142" s="16">
        <v>3.9215686274509803E-2</v>
      </c>
      <c r="AD142" s="16">
        <v>0.17647058823529399</v>
      </c>
      <c r="AE142" s="16"/>
      <c r="AF142" s="16">
        <v>3.2786885245901599E-2</v>
      </c>
      <c r="AG142" s="16">
        <v>4.1666666666666699E-2</v>
      </c>
      <c r="AH142" s="16">
        <v>5.2631578947368397E-2</v>
      </c>
      <c r="AI142" s="16">
        <v>0.5</v>
      </c>
      <c r="AJ142" s="16"/>
      <c r="AK142" s="16">
        <v>9.3457943925233603E-3</v>
      </c>
      <c r="AL142" s="16">
        <v>8.1967213114754106E-2</v>
      </c>
      <c r="AM142" s="16">
        <v>3.125E-2</v>
      </c>
      <c r="AN142" s="16">
        <v>3.4482758620689703E-2</v>
      </c>
      <c r="AO142" s="16">
        <v>0</v>
      </c>
      <c r="AP142" s="16">
        <v>0</v>
      </c>
      <c r="AQ142" s="16"/>
      <c r="AR142" s="16">
        <v>2.7906976744186001E-2</v>
      </c>
      <c r="AS142" s="16">
        <v>4.8780487804878099E-2</v>
      </c>
      <c r="AT142" s="16">
        <v>4.8780487804878099E-2</v>
      </c>
      <c r="AU142" s="16" t="s">
        <v>129</v>
      </c>
      <c r="AV142" s="16">
        <v>0</v>
      </c>
      <c r="AW142" s="16">
        <v>0</v>
      </c>
      <c r="AX142" s="16">
        <v>0.2</v>
      </c>
      <c r="AY142" s="16"/>
      <c r="AZ142" s="16">
        <v>0.11214953271028</v>
      </c>
      <c r="BA142" s="16">
        <v>0</v>
      </c>
      <c r="BB142" s="16">
        <v>0</v>
      </c>
      <c r="BC142" s="16">
        <v>1.02040816326531E-2</v>
      </c>
      <c r="BD142" s="16">
        <v>1.37931034482759E-2</v>
      </c>
      <c r="BE142" s="16">
        <v>0</v>
      </c>
      <c r="BF142" s="16"/>
      <c r="BG142" s="16">
        <v>3.125E-2</v>
      </c>
      <c r="BH142" s="16">
        <v>1.4705882352941201E-2</v>
      </c>
      <c r="BI142" s="16">
        <v>0</v>
      </c>
      <c r="BJ142" s="16">
        <v>4.5454545454545497E-2</v>
      </c>
      <c r="BK142" s="16">
        <v>7.4626865671641798E-2</v>
      </c>
      <c r="BL142" s="16">
        <v>0.04</v>
      </c>
      <c r="BM142" s="16"/>
      <c r="BN142" s="16">
        <v>4.1841004184100403E-2</v>
      </c>
      <c r="BO142" s="16">
        <v>3.125E-2</v>
      </c>
      <c r="BP142" s="16"/>
      <c r="BQ142" s="16">
        <v>3.6764705882352901E-2</v>
      </c>
      <c r="BR142" s="16">
        <v>3.7593984962405999E-2</v>
      </c>
      <c r="BS142" s="16"/>
      <c r="BT142" s="16">
        <v>2.8213166144200601E-2</v>
      </c>
      <c r="BU142" s="16">
        <v>7.69230769230769E-2</v>
      </c>
    </row>
    <row r="143" spans="2:73" x14ac:dyDescent="0.35">
      <c r="B143" t="s">
        <v>172</v>
      </c>
      <c r="C143" s="16">
        <v>9.9255583126550903E-3</v>
      </c>
      <c r="D143" s="16">
        <v>1.79640718562874E-2</v>
      </c>
      <c r="E143" s="16">
        <v>4.2372881355932203E-3</v>
      </c>
      <c r="F143" s="16"/>
      <c r="G143" s="16">
        <v>1.20481927710843E-2</v>
      </c>
      <c r="H143" s="16">
        <v>9.3749999999999997E-3</v>
      </c>
      <c r="I143" s="16"/>
      <c r="J143" s="16">
        <v>0</v>
      </c>
      <c r="K143" s="16">
        <v>3.4482758620689703E-2</v>
      </c>
      <c r="L143" s="16">
        <v>0</v>
      </c>
      <c r="M143" s="16">
        <v>0</v>
      </c>
      <c r="N143" s="16">
        <v>0</v>
      </c>
      <c r="O143" s="16">
        <v>0</v>
      </c>
      <c r="P143" s="16">
        <v>0</v>
      </c>
      <c r="Q143" s="16">
        <v>0</v>
      </c>
      <c r="R143" s="16">
        <v>0</v>
      </c>
      <c r="S143" s="16">
        <v>2.7777777777777801E-2</v>
      </c>
      <c r="T143" s="16">
        <v>0</v>
      </c>
      <c r="U143" s="16">
        <v>0</v>
      </c>
      <c r="V143" s="16">
        <v>0</v>
      </c>
      <c r="W143" s="16">
        <v>0</v>
      </c>
      <c r="X143" s="16">
        <v>0</v>
      </c>
      <c r="Y143" s="16">
        <v>0</v>
      </c>
      <c r="Z143" s="16"/>
      <c r="AA143" s="16">
        <v>6.13496932515337E-3</v>
      </c>
      <c r="AB143" s="16">
        <v>0</v>
      </c>
      <c r="AC143" s="16">
        <v>0</v>
      </c>
      <c r="AD143" s="16">
        <v>5.8823529411764698E-2</v>
      </c>
      <c r="AE143" s="16"/>
      <c r="AF143" s="16">
        <v>3.27868852459016E-3</v>
      </c>
      <c r="AG143" s="16">
        <v>0</v>
      </c>
      <c r="AH143" s="16">
        <v>0</v>
      </c>
      <c r="AI143" s="16">
        <v>0.5</v>
      </c>
      <c r="AJ143" s="16"/>
      <c r="AK143" s="16">
        <v>9.3457943925233603E-3</v>
      </c>
      <c r="AL143" s="16">
        <v>1.63934426229508E-2</v>
      </c>
      <c r="AM143" s="16">
        <v>0</v>
      </c>
      <c r="AN143" s="16">
        <v>3.4482758620689703E-2</v>
      </c>
      <c r="AO143" s="16">
        <v>0</v>
      </c>
      <c r="AP143" s="16">
        <v>0</v>
      </c>
      <c r="AQ143" s="16"/>
      <c r="AR143" s="16">
        <v>1.3953488372093001E-2</v>
      </c>
      <c r="AS143" s="16">
        <v>0</v>
      </c>
      <c r="AT143" s="16">
        <v>0</v>
      </c>
      <c r="AU143" s="16" t="s">
        <v>129</v>
      </c>
      <c r="AV143" s="16">
        <v>0</v>
      </c>
      <c r="AW143" s="16">
        <v>2.4390243902439001E-2</v>
      </c>
      <c r="AX143" s="16">
        <v>0</v>
      </c>
      <c r="AY143" s="16"/>
      <c r="AZ143" s="16">
        <v>2.80373831775701E-2</v>
      </c>
      <c r="BA143" s="16">
        <v>0</v>
      </c>
      <c r="BB143" s="16">
        <v>0</v>
      </c>
      <c r="BC143" s="16">
        <v>0</v>
      </c>
      <c r="BD143" s="16">
        <v>0</v>
      </c>
      <c r="BE143" s="16">
        <v>0.125</v>
      </c>
      <c r="BF143" s="16"/>
      <c r="BG143" s="16">
        <v>1.5625E-2</v>
      </c>
      <c r="BH143" s="16">
        <v>0</v>
      </c>
      <c r="BI143" s="16">
        <v>0</v>
      </c>
      <c r="BJ143" s="16">
        <v>9.0909090909090905E-3</v>
      </c>
      <c r="BK143" s="16">
        <v>1.49253731343284E-2</v>
      </c>
      <c r="BL143" s="16">
        <v>0.02</v>
      </c>
      <c r="BM143" s="16"/>
      <c r="BN143" s="16">
        <v>4.1841004184100397E-3</v>
      </c>
      <c r="BO143" s="16">
        <v>1.8749999999999999E-2</v>
      </c>
      <c r="BP143" s="16"/>
      <c r="BQ143" s="16">
        <v>0</v>
      </c>
      <c r="BR143" s="16">
        <v>1.50375939849624E-2</v>
      </c>
      <c r="BS143" s="16"/>
      <c r="BT143" s="16">
        <v>9.4043887147335394E-3</v>
      </c>
      <c r="BU143" s="16">
        <v>1.2820512820512799E-2</v>
      </c>
    </row>
    <row r="144" spans="2:73" x14ac:dyDescent="0.35">
      <c r="B144" t="s">
        <v>93</v>
      </c>
      <c r="C144" s="16">
        <v>9.9255583126550903E-3</v>
      </c>
      <c r="D144" s="16">
        <v>5.9880239520958096E-3</v>
      </c>
      <c r="E144" s="16">
        <v>1.27118644067797E-2</v>
      </c>
      <c r="F144" s="16"/>
      <c r="G144" s="16">
        <v>0</v>
      </c>
      <c r="H144" s="16">
        <v>1.2500000000000001E-2</v>
      </c>
      <c r="I144" s="16"/>
      <c r="J144" s="16">
        <v>0</v>
      </c>
      <c r="K144" s="16">
        <v>0</v>
      </c>
      <c r="L144" s="16">
        <v>0</v>
      </c>
      <c r="M144" s="16">
        <v>0</v>
      </c>
      <c r="N144" s="16">
        <v>0</v>
      </c>
      <c r="O144" s="16">
        <v>0</v>
      </c>
      <c r="P144" s="16">
        <v>3.8461538461538498E-2</v>
      </c>
      <c r="Q144" s="16">
        <v>2.9411764705882401E-2</v>
      </c>
      <c r="R144" s="16">
        <v>0</v>
      </c>
      <c r="S144" s="16">
        <v>2.7777777777777801E-2</v>
      </c>
      <c r="T144" s="16">
        <v>0</v>
      </c>
      <c r="U144" s="16">
        <v>0</v>
      </c>
      <c r="V144" s="16">
        <v>0</v>
      </c>
      <c r="W144" s="16">
        <v>0</v>
      </c>
      <c r="X144" s="16">
        <v>0</v>
      </c>
      <c r="Y144" s="16">
        <v>0</v>
      </c>
      <c r="Z144" s="16"/>
      <c r="AA144" s="16">
        <v>1.22699386503067E-2</v>
      </c>
      <c r="AB144" s="16">
        <v>0</v>
      </c>
      <c r="AC144" s="16">
        <v>1.9607843137254902E-2</v>
      </c>
      <c r="AD144" s="16">
        <v>0</v>
      </c>
      <c r="AE144" s="16"/>
      <c r="AF144" s="16">
        <v>1.3114754098360701E-2</v>
      </c>
      <c r="AG144" s="16">
        <v>0</v>
      </c>
      <c r="AH144" s="16">
        <v>0</v>
      </c>
      <c r="AI144" s="16">
        <v>0</v>
      </c>
      <c r="AJ144" s="16"/>
      <c r="AK144" s="16">
        <v>1.86915887850467E-2</v>
      </c>
      <c r="AL144" s="16">
        <v>0</v>
      </c>
      <c r="AM144" s="16">
        <v>0</v>
      </c>
      <c r="AN144" s="16">
        <v>0</v>
      </c>
      <c r="AO144" s="16">
        <v>0</v>
      </c>
      <c r="AP144" s="16">
        <v>0</v>
      </c>
      <c r="AQ144" s="16"/>
      <c r="AR144" s="16">
        <v>4.65116279069767E-3</v>
      </c>
      <c r="AS144" s="16">
        <v>0</v>
      </c>
      <c r="AT144" s="16">
        <v>0</v>
      </c>
      <c r="AU144" s="16" t="s">
        <v>129</v>
      </c>
      <c r="AV144" s="16">
        <v>4.5454545454545497E-2</v>
      </c>
      <c r="AW144" s="16">
        <v>0</v>
      </c>
      <c r="AX144" s="16">
        <v>0</v>
      </c>
      <c r="AY144" s="16"/>
      <c r="AZ144" s="16">
        <v>9.3457943925233603E-3</v>
      </c>
      <c r="BA144" s="16">
        <v>0</v>
      </c>
      <c r="BB144" s="16">
        <v>0</v>
      </c>
      <c r="BC144" s="16">
        <v>2.04081632653061E-2</v>
      </c>
      <c r="BD144" s="16">
        <v>6.8965517241379301E-3</v>
      </c>
      <c r="BE144" s="16">
        <v>0</v>
      </c>
      <c r="BF144" s="16"/>
      <c r="BG144" s="16">
        <v>3.125E-2</v>
      </c>
      <c r="BH144" s="16">
        <v>0</v>
      </c>
      <c r="BI144" s="16">
        <v>0</v>
      </c>
      <c r="BJ144" s="16">
        <v>9.0909090909090905E-3</v>
      </c>
      <c r="BK144" s="16">
        <v>1.49253731343284E-2</v>
      </c>
      <c r="BL144" s="16">
        <v>0</v>
      </c>
      <c r="BM144" s="16"/>
      <c r="BN144" s="16">
        <v>1.2552301255230099E-2</v>
      </c>
      <c r="BO144" s="16">
        <v>6.2500000000000003E-3</v>
      </c>
      <c r="BP144" s="16"/>
      <c r="BQ144" s="16">
        <v>1.4705882352941201E-2</v>
      </c>
      <c r="BR144" s="16">
        <v>7.5187969924812E-3</v>
      </c>
      <c r="BS144" s="16"/>
      <c r="BT144" s="16">
        <v>6.2695924764890297E-3</v>
      </c>
      <c r="BU144" s="16">
        <v>2.5641025641025599E-2</v>
      </c>
    </row>
    <row r="145" spans="2:73" x14ac:dyDescent="0.35">
      <c r="B145" t="s">
        <v>153</v>
      </c>
      <c r="C145" s="16">
        <v>0.210918114143921</v>
      </c>
      <c r="D145" s="16">
        <v>0.155688622754491</v>
      </c>
      <c r="E145" s="16">
        <v>0.25</v>
      </c>
      <c r="F145" s="16"/>
      <c r="G145" s="16">
        <v>0.28915662650602397</v>
      </c>
      <c r="H145" s="16">
        <v>0.19062499999999999</v>
      </c>
      <c r="I145" s="16"/>
      <c r="J145" s="16">
        <v>0.14705882352941199</v>
      </c>
      <c r="K145" s="16">
        <v>0.17241379310344801</v>
      </c>
      <c r="L145" s="16">
        <v>0.22727272727272699</v>
      </c>
      <c r="M145" s="16">
        <v>0.3</v>
      </c>
      <c r="N145" s="16">
        <v>0.125</v>
      </c>
      <c r="O145" s="16">
        <v>0.33333333333333298</v>
      </c>
      <c r="P145" s="16">
        <v>0.115384615384615</v>
      </c>
      <c r="Q145" s="16">
        <v>0.17647058823529399</v>
      </c>
      <c r="R145" s="16">
        <v>0</v>
      </c>
      <c r="S145" s="16">
        <v>0.26388888888888901</v>
      </c>
      <c r="T145" s="16">
        <v>8.6956521739130405E-2</v>
      </c>
      <c r="U145" s="16">
        <v>0.46153846153846201</v>
      </c>
      <c r="V145" s="16">
        <v>0.28000000000000003</v>
      </c>
      <c r="W145" s="16">
        <v>0.14285714285714299</v>
      </c>
      <c r="X145" s="16">
        <v>0.46666666666666701</v>
      </c>
      <c r="Y145" s="16">
        <v>0.14285714285714299</v>
      </c>
      <c r="Z145" s="16"/>
      <c r="AA145" s="16">
        <v>0.26993865030674802</v>
      </c>
      <c r="AB145" s="16">
        <v>0.13953488372093001</v>
      </c>
      <c r="AC145" s="16">
        <v>0.25490196078431399</v>
      </c>
      <c r="AD145" s="16">
        <v>0.11764705882352899</v>
      </c>
      <c r="AE145" s="16"/>
      <c r="AF145" s="16">
        <v>0.20655737704918001</v>
      </c>
      <c r="AG145" s="16">
        <v>4.1666666666666699E-2</v>
      </c>
      <c r="AH145" s="16">
        <v>0.18421052631578899</v>
      </c>
      <c r="AI145" s="16">
        <v>0</v>
      </c>
      <c r="AJ145" s="16"/>
      <c r="AK145" s="16">
        <v>0.13084112149532701</v>
      </c>
      <c r="AL145" s="16">
        <v>0.114754098360656</v>
      </c>
      <c r="AM145" s="16">
        <v>0.15625</v>
      </c>
      <c r="AN145" s="16">
        <v>0.17241379310344801</v>
      </c>
      <c r="AO145" s="16">
        <v>0</v>
      </c>
      <c r="AP145" s="16">
        <v>0.37037037037037002</v>
      </c>
      <c r="AQ145" s="16"/>
      <c r="AR145" s="16">
        <v>9.3023255813953501E-2</v>
      </c>
      <c r="AS145" s="16">
        <v>0.12195121951219499</v>
      </c>
      <c r="AT145" s="16">
        <v>0.12195121951219499</v>
      </c>
      <c r="AU145" s="16" t="s">
        <v>129</v>
      </c>
      <c r="AV145" s="16">
        <v>0.54545454545454497</v>
      </c>
      <c r="AW145" s="16">
        <v>0.36585365853658502</v>
      </c>
      <c r="AX145" s="16">
        <v>0.4</v>
      </c>
      <c r="AY145" s="16"/>
      <c r="AZ145" s="16">
        <v>0.14953271028037399</v>
      </c>
      <c r="BA145" s="16">
        <v>0.15151515151515199</v>
      </c>
      <c r="BB145" s="16">
        <v>0.45454545454545497</v>
      </c>
      <c r="BC145" s="16">
        <v>0.27551020408163301</v>
      </c>
      <c r="BD145" s="16">
        <v>0.20689655172413801</v>
      </c>
      <c r="BE145" s="16">
        <v>0.25</v>
      </c>
      <c r="BF145" s="16"/>
      <c r="BG145" s="16">
        <v>0.234375</v>
      </c>
      <c r="BH145" s="16">
        <v>0.20588235294117599</v>
      </c>
      <c r="BI145" s="16">
        <v>0.27906976744186002</v>
      </c>
      <c r="BJ145" s="16">
        <v>0.218181818181818</v>
      </c>
      <c r="BK145" s="16">
        <v>0.119402985074627</v>
      </c>
      <c r="BL145" s="16">
        <v>0.24</v>
      </c>
      <c r="BM145" s="16"/>
      <c r="BN145" s="16">
        <v>0.19665271966527201</v>
      </c>
      <c r="BO145" s="16">
        <v>0.22500000000000001</v>
      </c>
      <c r="BP145" s="16"/>
      <c r="BQ145" s="16">
        <v>0.17647058823529399</v>
      </c>
      <c r="BR145" s="16">
        <v>0.22556390977443599</v>
      </c>
      <c r="BS145" s="16"/>
      <c r="BT145" s="16">
        <v>0.21943573667711599</v>
      </c>
      <c r="BU145" s="16">
        <v>0.15384615384615399</v>
      </c>
    </row>
    <row r="146" spans="2:73" x14ac:dyDescent="0.35">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row>
    <row r="147" spans="2:73" x14ac:dyDescent="0.35">
      <c r="B147" s="6" t="s">
        <v>188</v>
      </c>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row>
    <row r="148" spans="2:73" x14ac:dyDescent="0.35">
      <c r="B148" s="24" t="s">
        <v>387</v>
      </c>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row>
    <row r="149" spans="2:73" x14ac:dyDescent="0.35">
      <c r="B149" t="s">
        <v>174</v>
      </c>
      <c r="C149" s="16">
        <v>0.429280397022333</v>
      </c>
      <c r="D149" s="16">
        <v>0.47904191616766501</v>
      </c>
      <c r="E149" s="16">
        <v>0.394067796610169</v>
      </c>
      <c r="F149" s="16"/>
      <c r="G149" s="16">
        <v>0.421686746987952</v>
      </c>
      <c r="H149" s="16">
        <v>0.43125000000000002</v>
      </c>
      <c r="I149" s="16"/>
      <c r="J149" s="16">
        <v>0.38235294117647101</v>
      </c>
      <c r="K149" s="16">
        <v>0.431034482758621</v>
      </c>
      <c r="L149" s="16">
        <v>0.27272727272727298</v>
      </c>
      <c r="M149" s="16">
        <v>0.35</v>
      </c>
      <c r="N149" s="16">
        <v>0.375</v>
      </c>
      <c r="O149" s="16">
        <v>0.25</v>
      </c>
      <c r="P149" s="16">
        <v>0.46153846153846201</v>
      </c>
      <c r="Q149" s="16">
        <v>0.5</v>
      </c>
      <c r="R149" s="16">
        <v>0.30769230769230799</v>
      </c>
      <c r="S149" s="16">
        <v>0.45833333333333298</v>
      </c>
      <c r="T149" s="16">
        <v>0.47826086956521702</v>
      </c>
      <c r="U149" s="16">
        <v>0.38461538461538503</v>
      </c>
      <c r="V149" s="16">
        <v>0.48</v>
      </c>
      <c r="W149" s="16">
        <v>0.42857142857142899</v>
      </c>
      <c r="X149" s="16">
        <v>0.6</v>
      </c>
      <c r="Y149" s="16">
        <v>0.5</v>
      </c>
      <c r="Z149" s="16"/>
      <c r="AA149" s="16">
        <v>0.374233128834356</v>
      </c>
      <c r="AB149" s="16">
        <v>0.49612403100775199</v>
      </c>
      <c r="AC149" s="16">
        <v>0.54901960784313697</v>
      </c>
      <c r="AD149" s="16">
        <v>0.441176470588235</v>
      </c>
      <c r="AE149" s="16"/>
      <c r="AF149" s="16">
        <v>0.43278688524590198</v>
      </c>
      <c r="AG149" s="16">
        <v>0.45833333333333298</v>
      </c>
      <c r="AH149" s="16">
        <v>0.394736842105263</v>
      </c>
      <c r="AI149" s="16">
        <v>0.5</v>
      </c>
      <c r="AJ149" s="16"/>
      <c r="AK149" s="16">
        <v>0.47663551401869197</v>
      </c>
      <c r="AL149" s="16">
        <v>0.50819672131147497</v>
      </c>
      <c r="AM149" s="16">
        <v>0.46875</v>
      </c>
      <c r="AN149" s="16">
        <v>0.27586206896551702</v>
      </c>
      <c r="AO149" s="16">
        <v>0.44444444444444398</v>
      </c>
      <c r="AP149" s="16">
        <v>0.44444444444444398</v>
      </c>
      <c r="AQ149" s="16"/>
      <c r="AR149" s="16">
        <v>0.44186046511627902</v>
      </c>
      <c r="AS149" s="16">
        <v>0.46341463414634099</v>
      </c>
      <c r="AT149" s="16">
        <v>0.46341463414634099</v>
      </c>
      <c r="AU149" s="16" t="s">
        <v>129</v>
      </c>
      <c r="AV149" s="16">
        <v>0.31818181818181801</v>
      </c>
      <c r="AW149" s="16">
        <v>0.439024390243902</v>
      </c>
      <c r="AX149" s="16">
        <v>0.6</v>
      </c>
      <c r="AY149" s="16"/>
      <c r="AZ149" s="16">
        <v>0.38317757009345799</v>
      </c>
      <c r="BA149" s="16">
        <v>0.57575757575757602</v>
      </c>
      <c r="BB149" s="16">
        <v>0.45454545454545497</v>
      </c>
      <c r="BC149" s="16">
        <v>0.36734693877551</v>
      </c>
      <c r="BD149" s="16">
        <v>0.47586206896551703</v>
      </c>
      <c r="BE149" s="16">
        <v>0.375</v>
      </c>
      <c r="BF149" s="16"/>
      <c r="BG149" s="16">
        <v>0.3125</v>
      </c>
      <c r="BH149" s="16">
        <v>0.47058823529411797</v>
      </c>
      <c r="BI149" s="16">
        <v>0.44186046511627902</v>
      </c>
      <c r="BJ149" s="16">
        <v>0.42727272727272703</v>
      </c>
      <c r="BK149" s="16">
        <v>0.41791044776119401</v>
      </c>
      <c r="BL149" s="16">
        <v>0.54</v>
      </c>
      <c r="BM149" s="16"/>
      <c r="BN149" s="16">
        <v>0.45188284518828498</v>
      </c>
      <c r="BO149" s="16">
        <v>0.4</v>
      </c>
      <c r="BP149" s="16"/>
      <c r="BQ149" s="16">
        <v>0.45588235294117602</v>
      </c>
      <c r="BR149" s="16">
        <v>0.41729323308270699</v>
      </c>
      <c r="BS149" s="16"/>
      <c r="BT149" s="16">
        <v>0.44200626959247602</v>
      </c>
      <c r="BU149" s="16">
        <v>0.39743589743589702</v>
      </c>
    </row>
    <row r="150" spans="2:73" x14ac:dyDescent="0.35">
      <c r="B150" t="s">
        <v>175</v>
      </c>
      <c r="C150" s="16">
        <v>0.42679900744416899</v>
      </c>
      <c r="D150" s="16">
        <v>0.45508982035928103</v>
      </c>
      <c r="E150" s="16">
        <v>0.40677966101694901</v>
      </c>
      <c r="F150" s="16"/>
      <c r="G150" s="16">
        <v>0.34939759036144602</v>
      </c>
      <c r="H150" s="16">
        <v>0.44687500000000002</v>
      </c>
      <c r="I150" s="16"/>
      <c r="J150" s="16">
        <v>0.52941176470588203</v>
      </c>
      <c r="K150" s="16">
        <v>0.46551724137931</v>
      </c>
      <c r="L150" s="16">
        <v>0.36363636363636398</v>
      </c>
      <c r="M150" s="16">
        <v>0.4</v>
      </c>
      <c r="N150" s="16">
        <v>0.5</v>
      </c>
      <c r="O150" s="16">
        <v>0.16666666666666699</v>
      </c>
      <c r="P150" s="16">
        <v>0.34615384615384598</v>
      </c>
      <c r="Q150" s="16">
        <v>0.41176470588235298</v>
      </c>
      <c r="R150" s="16">
        <v>0.46153846153846201</v>
      </c>
      <c r="S150" s="16">
        <v>0.43055555555555602</v>
      </c>
      <c r="T150" s="16">
        <v>0.47826086956521702</v>
      </c>
      <c r="U150" s="16">
        <v>0.46153846153846201</v>
      </c>
      <c r="V150" s="16">
        <v>0.36</v>
      </c>
      <c r="W150" s="16">
        <v>0.28571428571428598</v>
      </c>
      <c r="X150" s="16">
        <v>0.33333333333333298</v>
      </c>
      <c r="Y150" s="16">
        <v>0.71428571428571397</v>
      </c>
      <c r="Z150" s="16"/>
      <c r="AA150" s="16">
        <v>0.41717791411042898</v>
      </c>
      <c r="AB150" s="16">
        <v>0.387596899224806</v>
      </c>
      <c r="AC150" s="16">
        <v>0.45098039215686297</v>
      </c>
      <c r="AD150" s="16">
        <v>0.55882352941176505</v>
      </c>
      <c r="AE150" s="16"/>
      <c r="AF150" s="16">
        <v>0.439344262295082</v>
      </c>
      <c r="AG150" s="16">
        <v>0.54166666666666696</v>
      </c>
      <c r="AH150" s="16">
        <v>0.42105263157894701</v>
      </c>
      <c r="AI150" s="16">
        <v>0.5</v>
      </c>
      <c r="AJ150" s="16"/>
      <c r="AK150" s="16">
        <v>0.47663551401869197</v>
      </c>
      <c r="AL150" s="16">
        <v>0.57377049180327899</v>
      </c>
      <c r="AM150" s="16">
        <v>0.4375</v>
      </c>
      <c r="AN150" s="16">
        <v>0.31034482758620702</v>
      </c>
      <c r="AO150" s="16">
        <v>0.33333333333333298</v>
      </c>
      <c r="AP150" s="16">
        <v>0.22222222222222199</v>
      </c>
      <c r="AQ150" s="16"/>
      <c r="AR150" s="16">
        <v>0.47906976744185997</v>
      </c>
      <c r="AS150" s="16">
        <v>0.46341463414634099</v>
      </c>
      <c r="AT150" s="16">
        <v>0.46341463414634099</v>
      </c>
      <c r="AU150" s="16" t="s">
        <v>129</v>
      </c>
      <c r="AV150" s="16">
        <v>0.31818181818181801</v>
      </c>
      <c r="AW150" s="16">
        <v>0.34146341463414598</v>
      </c>
      <c r="AX150" s="16">
        <v>0.4</v>
      </c>
      <c r="AY150" s="16"/>
      <c r="AZ150" s="16">
        <v>0.51401869158878499</v>
      </c>
      <c r="BA150" s="16">
        <v>0.60606060606060597</v>
      </c>
      <c r="BB150" s="16">
        <v>0.36363636363636398</v>
      </c>
      <c r="BC150" s="16">
        <v>0.31632653061224503</v>
      </c>
      <c r="BD150" s="16">
        <v>0.40689655172413802</v>
      </c>
      <c r="BE150" s="16">
        <v>0.25</v>
      </c>
      <c r="BF150" s="16"/>
      <c r="BG150" s="16">
        <v>0.34375</v>
      </c>
      <c r="BH150" s="16">
        <v>0.5</v>
      </c>
      <c r="BI150" s="16">
        <v>0.34883720930232598</v>
      </c>
      <c r="BJ150" s="16">
        <v>0.46363636363636401</v>
      </c>
      <c r="BK150" s="16">
        <v>0.43283582089552203</v>
      </c>
      <c r="BL150" s="16">
        <v>0.4</v>
      </c>
      <c r="BM150" s="16"/>
      <c r="BN150" s="16">
        <v>0.43933054393305399</v>
      </c>
      <c r="BO150" s="16">
        <v>0.40625</v>
      </c>
      <c r="BP150" s="16"/>
      <c r="BQ150" s="16">
        <v>0.433823529411765</v>
      </c>
      <c r="BR150" s="16">
        <v>0.42105263157894701</v>
      </c>
      <c r="BS150" s="16"/>
      <c r="BT150" s="16">
        <v>0.44514106583072099</v>
      </c>
      <c r="BU150" s="16">
        <v>0.35897435897435898</v>
      </c>
    </row>
    <row r="151" spans="2:73" x14ac:dyDescent="0.35">
      <c r="B151" t="s">
        <v>176</v>
      </c>
      <c r="C151" s="16">
        <v>0.397022332506204</v>
      </c>
      <c r="D151" s="16">
        <v>0.40718562874251502</v>
      </c>
      <c r="E151" s="16">
        <v>0.38983050847457601</v>
      </c>
      <c r="F151" s="16"/>
      <c r="G151" s="16">
        <v>0.421686746987952</v>
      </c>
      <c r="H151" s="16">
        <v>0.390625</v>
      </c>
      <c r="I151" s="16"/>
      <c r="J151" s="16">
        <v>0.35294117647058798</v>
      </c>
      <c r="K151" s="16">
        <v>0.32758620689655199</v>
      </c>
      <c r="L151" s="16">
        <v>0.36363636363636398</v>
      </c>
      <c r="M151" s="16">
        <v>0.45</v>
      </c>
      <c r="N151" s="16">
        <v>0.5</v>
      </c>
      <c r="O151" s="16">
        <v>0.25</v>
      </c>
      <c r="P151" s="16">
        <v>0.61538461538461497</v>
      </c>
      <c r="Q151" s="16">
        <v>0.35294117647058798</v>
      </c>
      <c r="R151" s="16">
        <v>0.230769230769231</v>
      </c>
      <c r="S151" s="16">
        <v>0.41666666666666702</v>
      </c>
      <c r="T151" s="16">
        <v>0.39130434782608697</v>
      </c>
      <c r="U151" s="16">
        <v>0.30769230769230799</v>
      </c>
      <c r="V151" s="16">
        <v>0.4</v>
      </c>
      <c r="W151" s="16">
        <v>0.57142857142857095</v>
      </c>
      <c r="X151" s="16">
        <v>0.4</v>
      </c>
      <c r="Y151" s="16">
        <v>0.5</v>
      </c>
      <c r="Z151" s="16"/>
      <c r="AA151" s="16">
        <v>0.35582822085889598</v>
      </c>
      <c r="AB151" s="16">
        <v>0.418604651162791</v>
      </c>
      <c r="AC151" s="16">
        <v>0.41176470588235298</v>
      </c>
      <c r="AD151" s="16">
        <v>0.441176470588235</v>
      </c>
      <c r="AE151" s="16"/>
      <c r="AF151" s="16">
        <v>0.422950819672131</v>
      </c>
      <c r="AG151" s="16">
        <v>0.29166666666666702</v>
      </c>
      <c r="AH151" s="16">
        <v>0.26315789473684198</v>
      </c>
      <c r="AI151" s="16">
        <v>0.5</v>
      </c>
      <c r="AJ151" s="16"/>
      <c r="AK151" s="16">
        <v>0.355140186915888</v>
      </c>
      <c r="AL151" s="16">
        <v>0.45901639344262302</v>
      </c>
      <c r="AM151" s="16">
        <v>0.46875</v>
      </c>
      <c r="AN151" s="16">
        <v>0.37931034482758602</v>
      </c>
      <c r="AO151" s="16">
        <v>0.44444444444444398</v>
      </c>
      <c r="AP151" s="16">
        <v>0.48148148148148101</v>
      </c>
      <c r="AQ151" s="16"/>
      <c r="AR151" s="16">
        <v>0.40465116279069802</v>
      </c>
      <c r="AS151" s="16">
        <v>0.46341463414634099</v>
      </c>
      <c r="AT151" s="16">
        <v>0.46341463414634099</v>
      </c>
      <c r="AU151" s="16" t="s">
        <v>129</v>
      </c>
      <c r="AV151" s="16">
        <v>0.40909090909090901</v>
      </c>
      <c r="AW151" s="16">
        <v>0.34146341463414598</v>
      </c>
      <c r="AX151" s="16">
        <v>0.4</v>
      </c>
      <c r="AY151" s="16"/>
      <c r="AZ151" s="16">
        <v>0.355140186915888</v>
      </c>
      <c r="BA151" s="16">
        <v>0.48484848484848497</v>
      </c>
      <c r="BB151" s="16">
        <v>0.27272727272727298</v>
      </c>
      <c r="BC151" s="16">
        <v>0.42857142857142899</v>
      </c>
      <c r="BD151" s="16">
        <v>0.42068965517241402</v>
      </c>
      <c r="BE151" s="16">
        <v>0</v>
      </c>
      <c r="BF151" s="16"/>
      <c r="BG151" s="16">
        <v>0.34375</v>
      </c>
      <c r="BH151" s="16">
        <v>0.47058823529411797</v>
      </c>
      <c r="BI151" s="16">
        <v>0.46511627906976699</v>
      </c>
      <c r="BJ151" s="16">
        <v>0.4</v>
      </c>
      <c r="BK151" s="16">
        <v>0.402985074626866</v>
      </c>
      <c r="BL151" s="16">
        <v>0.3</v>
      </c>
      <c r="BM151" s="16"/>
      <c r="BN151" s="16">
        <v>0.46443514644351502</v>
      </c>
      <c r="BO151" s="16">
        <v>0.29375000000000001</v>
      </c>
      <c r="BP151" s="16"/>
      <c r="BQ151" s="16">
        <v>0.48529411764705899</v>
      </c>
      <c r="BR151" s="16">
        <v>0.349624060150376</v>
      </c>
      <c r="BS151" s="16"/>
      <c r="BT151" s="16">
        <v>0.41065830721003099</v>
      </c>
      <c r="BU151" s="16">
        <v>0.35897435897435898</v>
      </c>
    </row>
    <row r="152" spans="2:73" x14ac:dyDescent="0.35">
      <c r="B152" t="s">
        <v>177</v>
      </c>
      <c r="C152" s="16">
        <v>0.37220843672456599</v>
      </c>
      <c r="D152" s="16">
        <v>0.37125748502993999</v>
      </c>
      <c r="E152" s="16">
        <v>0.37288135593220301</v>
      </c>
      <c r="F152" s="16"/>
      <c r="G152" s="16">
        <v>0.38554216867469898</v>
      </c>
      <c r="H152" s="16">
        <v>0.36875000000000002</v>
      </c>
      <c r="I152" s="16"/>
      <c r="J152" s="16">
        <v>0.52941176470588203</v>
      </c>
      <c r="K152" s="16">
        <v>0.34482758620689702</v>
      </c>
      <c r="L152" s="16">
        <v>0.27272727272727298</v>
      </c>
      <c r="M152" s="16">
        <v>0.4</v>
      </c>
      <c r="N152" s="16">
        <v>0.375</v>
      </c>
      <c r="O152" s="16">
        <v>0.16666666666666699</v>
      </c>
      <c r="P152" s="16">
        <v>0.46153846153846201</v>
      </c>
      <c r="Q152" s="16">
        <v>0.35294117647058798</v>
      </c>
      <c r="R152" s="16">
        <v>0.46153846153846201</v>
      </c>
      <c r="S152" s="16">
        <v>0.375</v>
      </c>
      <c r="T152" s="16">
        <v>0.434782608695652</v>
      </c>
      <c r="U152" s="16">
        <v>0.30769230769230799</v>
      </c>
      <c r="V152" s="16">
        <v>0.32</v>
      </c>
      <c r="W152" s="16">
        <v>0.42857142857142899</v>
      </c>
      <c r="X152" s="16">
        <v>0.33333333333333298</v>
      </c>
      <c r="Y152" s="16">
        <v>0.214285714285714</v>
      </c>
      <c r="Z152" s="16"/>
      <c r="AA152" s="16">
        <v>0.380368098159509</v>
      </c>
      <c r="AB152" s="16">
        <v>0.418604651162791</v>
      </c>
      <c r="AC152" s="16">
        <v>0.29411764705882398</v>
      </c>
      <c r="AD152" s="16">
        <v>0.35294117647058798</v>
      </c>
      <c r="AE152" s="16"/>
      <c r="AF152" s="16">
        <v>0.39672131147541001</v>
      </c>
      <c r="AG152" s="16">
        <v>0.41666666666666702</v>
      </c>
      <c r="AH152" s="16">
        <v>0.23684210526315799</v>
      </c>
      <c r="AI152" s="16">
        <v>0.5</v>
      </c>
      <c r="AJ152" s="16"/>
      <c r="AK152" s="16">
        <v>0.42990654205607498</v>
      </c>
      <c r="AL152" s="16">
        <v>0.42622950819672101</v>
      </c>
      <c r="AM152" s="16">
        <v>0.3125</v>
      </c>
      <c r="AN152" s="16">
        <v>0.24137931034482801</v>
      </c>
      <c r="AO152" s="16">
        <v>0.44444444444444398</v>
      </c>
      <c r="AP152" s="16">
        <v>0.44444444444444398</v>
      </c>
      <c r="AQ152" s="16"/>
      <c r="AR152" s="16">
        <v>0.38139534883720899</v>
      </c>
      <c r="AS152" s="16">
        <v>0.39024390243902402</v>
      </c>
      <c r="AT152" s="16">
        <v>0.39024390243902402</v>
      </c>
      <c r="AU152" s="16" t="s">
        <v>129</v>
      </c>
      <c r="AV152" s="16">
        <v>0.45454545454545497</v>
      </c>
      <c r="AW152" s="16">
        <v>0.439024390243902</v>
      </c>
      <c r="AX152" s="16">
        <v>0.4</v>
      </c>
      <c r="AY152" s="16"/>
      <c r="AZ152" s="16">
        <v>0.355140186915888</v>
      </c>
      <c r="BA152" s="16">
        <v>0.42424242424242398</v>
      </c>
      <c r="BB152" s="16">
        <v>0.54545454545454497</v>
      </c>
      <c r="BC152" s="16">
        <v>0.30612244897959201</v>
      </c>
      <c r="BD152" s="16">
        <v>0.41379310344827602</v>
      </c>
      <c r="BE152" s="16">
        <v>0.25</v>
      </c>
      <c r="BF152" s="16"/>
      <c r="BG152" s="16">
        <v>0.265625</v>
      </c>
      <c r="BH152" s="16">
        <v>0.39705882352941202</v>
      </c>
      <c r="BI152" s="16">
        <v>0.34883720930232598</v>
      </c>
      <c r="BJ152" s="16">
        <v>0.43636363636363601</v>
      </c>
      <c r="BK152" s="16">
        <v>0.35820895522388102</v>
      </c>
      <c r="BL152" s="16">
        <v>0.38</v>
      </c>
      <c r="BM152" s="16"/>
      <c r="BN152" s="16">
        <v>0.37656903765690403</v>
      </c>
      <c r="BO152" s="16">
        <v>0.35625000000000001</v>
      </c>
      <c r="BP152" s="16"/>
      <c r="BQ152" s="16">
        <v>0.41911764705882398</v>
      </c>
      <c r="BR152" s="16">
        <v>0.34586466165413499</v>
      </c>
      <c r="BS152" s="16"/>
      <c r="BT152" s="16">
        <v>0.382445141065831</v>
      </c>
      <c r="BU152" s="16">
        <v>0.32051282051282098</v>
      </c>
    </row>
    <row r="153" spans="2:73" x14ac:dyDescent="0.35">
      <c r="B153" t="s">
        <v>178</v>
      </c>
      <c r="C153" s="16">
        <v>0.317617866004963</v>
      </c>
      <c r="D153" s="16">
        <v>0.33532934131736503</v>
      </c>
      <c r="E153" s="16">
        <v>0.305084745762712</v>
      </c>
      <c r="F153" s="16"/>
      <c r="G153" s="16">
        <v>0.32530120481927699</v>
      </c>
      <c r="H153" s="16">
        <v>0.31562499999999999</v>
      </c>
      <c r="I153" s="16"/>
      <c r="J153" s="16">
        <v>0.29411764705882398</v>
      </c>
      <c r="K153" s="16">
        <v>0.29310344827586199</v>
      </c>
      <c r="L153" s="16">
        <v>0.31818181818181801</v>
      </c>
      <c r="M153" s="16">
        <v>0.3</v>
      </c>
      <c r="N153" s="16">
        <v>0.125</v>
      </c>
      <c r="O153" s="16">
        <v>0.25</v>
      </c>
      <c r="P153" s="16">
        <v>0.34615384615384598</v>
      </c>
      <c r="Q153" s="16">
        <v>0.26470588235294101</v>
      </c>
      <c r="R153" s="16">
        <v>7.69230769230769E-2</v>
      </c>
      <c r="S153" s="16">
        <v>0.34722222222222199</v>
      </c>
      <c r="T153" s="16">
        <v>0.434782608695652</v>
      </c>
      <c r="U153" s="16">
        <v>0.230769230769231</v>
      </c>
      <c r="V153" s="16">
        <v>0.28000000000000003</v>
      </c>
      <c r="W153" s="16">
        <v>0.5</v>
      </c>
      <c r="X153" s="16">
        <v>0.46666666666666701</v>
      </c>
      <c r="Y153" s="16">
        <v>0.42857142857142899</v>
      </c>
      <c r="Z153" s="16"/>
      <c r="AA153" s="16">
        <v>0.35582822085889598</v>
      </c>
      <c r="AB153" s="16">
        <v>0.29457364341085301</v>
      </c>
      <c r="AC153" s="16">
        <v>0.27450980392156898</v>
      </c>
      <c r="AD153" s="16">
        <v>0.35294117647058798</v>
      </c>
      <c r="AE153" s="16"/>
      <c r="AF153" s="16">
        <v>0.34426229508196698</v>
      </c>
      <c r="AG153" s="16">
        <v>0.33333333333333298</v>
      </c>
      <c r="AH153" s="16">
        <v>0.23684210526315799</v>
      </c>
      <c r="AI153" s="16">
        <v>1</v>
      </c>
      <c r="AJ153" s="16"/>
      <c r="AK153" s="16">
        <v>0.32710280373831802</v>
      </c>
      <c r="AL153" s="16">
        <v>0.409836065573771</v>
      </c>
      <c r="AM153" s="16">
        <v>0.34375</v>
      </c>
      <c r="AN153" s="16">
        <v>0.20689655172413801</v>
      </c>
      <c r="AO153" s="16">
        <v>0.22222222222222199</v>
      </c>
      <c r="AP153" s="16">
        <v>0.407407407407407</v>
      </c>
      <c r="AQ153" s="16"/>
      <c r="AR153" s="16">
        <v>0.34418604651162799</v>
      </c>
      <c r="AS153" s="16">
        <v>0.24390243902438999</v>
      </c>
      <c r="AT153" s="16">
        <v>0.24390243902438999</v>
      </c>
      <c r="AU153" s="16" t="s">
        <v>129</v>
      </c>
      <c r="AV153" s="16">
        <v>0.36363636363636398</v>
      </c>
      <c r="AW153" s="16">
        <v>0.34146341463414598</v>
      </c>
      <c r="AX153" s="16">
        <v>0.4</v>
      </c>
      <c r="AY153" s="16"/>
      <c r="AZ153" s="16">
        <v>0.27102803738317799</v>
      </c>
      <c r="BA153" s="16">
        <v>0.39393939393939398</v>
      </c>
      <c r="BB153" s="16">
        <v>0.45454545454545497</v>
      </c>
      <c r="BC153" s="16">
        <v>0.32653061224489799</v>
      </c>
      <c r="BD153" s="16">
        <v>0.33103448275862102</v>
      </c>
      <c r="BE153" s="16">
        <v>0.125</v>
      </c>
      <c r="BF153" s="16"/>
      <c r="BG153" s="16">
        <v>0.34375</v>
      </c>
      <c r="BH153" s="16">
        <v>0.33823529411764702</v>
      </c>
      <c r="BI153" s="16">
        <v>0.32558139534883701</v>
      </c>
      <c r="BJ153" s="16">
        <v>0.28181818181818202</v>
      </c>
      <c r="BK153" s="16">
        <v>0.37313432835820898</v>
      </c>
      <c r="BL153" s="16">
        <v>0.26</v>
      </c>
      <c r="BM153" s="16"/>
      <c r="BN153" s="16">
        <v>0.36401673640167398</v>
      </c>
      <c r="BO153" s="16">
        <v>0.24374999999999999</v>
      </c>
      <c r="BP153" s="16"/>
      <c r="BQ153" s="16">
        <v>0.441176470588235</v>
      </c>
      <c r="BR153" s="16">
        <v>0.25187969924811998</v>
      </c>
      <c r="BS153" s="16"/>
      <c r="BT153" s="16">
        <v>0.33542319749216298</v>
      </c>
      <c r="BU153" s="16">
        <v>0.243589743589744</v>
      </c>
    </row>
    <row r="154" spans="2:73" x14ac:dyDescent="0.35">
      <c r="B154" t="s">
        <v>179</v>
      </c>
      <c r="C154" s="16">
        <v>0.30521091811414403</v>
      </c>
      <c r="D154" s="16">
        <v>0.33532934131736503</v>
      </c>
      <c r="E154" s="16">
        <v>0.28389830508474601</v>
      </c>
      <c r="F154" s="16"/>
      <c r="G154" s="16">
        <v>0.265060240963855</v>
      </c>
      <c r="H154" s="16">
        <v>0.31562499999999999</v>
      </c>
      <c r="I154" s="16"/>
      <c r="J154" s="16">
        <v>0.35294117647058798</v>
      </c>
      <c r="K154" s="16">
        <v>0.24137931034482801</v>
      </c>
      <c r="L154" s="16">
        <v>0.22727272727272699</v>
      </c>
      <c r="M154" s="16">
        <v>0.35</v>
      </c>
      <c r="N154" s="16">
        <v>0.125</v>
      </c>
      <c r="O154" s="16">
        <v>8.3333333333333301E-2</v>
      </c>
      <c r="P154" s="16">
        <v>0.34615384615384598</v>
      </c>
      <c r="Q154" s="16">
        <v>0.23529411764705899</v>
      </c>
      <c r="R154" s="16">
        <v>7.69230769230769E-2</v>
      </c>
      <c r="S154" s="16">
        <v>0.36111111111111099</v>
      </c>
      <c r="T154" s="16">
        <v>0.39130434782608697</v>
      </c>
      <c r="U154" s="16">
        <v>0.30769230769230799</v>
      </c>
      <c r="V154" s="16">
        <v>0.28000000000000003</v>
      </c>
      <c r="W154" s="16">
        <v>0.214285714285714</v>
      </c>
      <c r="X154" s="16">
        <v>0.4</v>
      </c>
      <c r="Y154" s="16">
        <v>0.71428571428571397</v>
      </c>
      <c r="Z154" s="16"/>
      <c r="AA154" s="16">
        <v>0.31901840490797501</v>
      </c>
      <c r="AB154" s="16">
        <v>0.34108527131782901</v>
      </c>
      <c r="AC154" s="16">
        <v>0.23529411764705899</v>
      </c>
      <c r="AD154" s="16">
        <v>0.38235294117647101</v>
      </c>
      <c r="AE154" s="16"/>
      <c r="AF154" s="16">
        <v>0.32131147540983601</v>
      </c>
      <c r="AG154" s="16">
        <v>0.29166666666666702</v>
      </c>
      <c r="AH154" s="16">
        <v>0.21052631578947401</v>
      </c>
      <c r="AI154" s="16">
        <v>0.5</v>
      </c>
      <c r="AJ154" s="16"/>
      <c r="AK154" s="16">
        <v>0.32710280373831802</v>
      </c>
      <c r="AL154" s="16">
        <v>0.34426229508196698</v>
      </c>
      <c r="AM154" s="16">
        <v>0.4375</v>
      </c>
      <c r="AN154" s="16">
        <v>0.27586206896551702</v>
      </c>
      <c r="AO154" s="16">
        <v>0.44444444444444398</v>
      </c>
      <c r="AP154" s="16">
        <v>0.296296296296296</v>
      </c>
      <c r="AQ154" s="16"/>
      <c r="AR154" s="16">
        <v>0.330232558139535</v>
      </c>
      <c r="AS154" s="16">
        <v>0.219512195121951</v>
      </c>
      <c r="AT154" s="16">
        <v>0.219512195121951</v>
      </c>
      <c r="AU154" s="16" t="s">
        <v>129</v>
      </c>
      <c r="AV154" s="16">
        <v>0.18181818181818199</v>
      </c>
      <c r="AW154" s="16">
        <v>0.34146341463414598</v>
      </c>
      <c r="AX154" s="16">
        <v>0.4</v>
      </c>
      <c r="AY154" s="16"/>
      <c r="AZ154" s="16">
        <v>0.31775700934579398</v>
      </c>
      <c r="BA154" s="16">
        <v>0.33333333333333298</v>
      </c>
      <c r="BB154" s="16">
        <v>0.45454545454545497</v>
      </c>
      <c r="BC154" s="16">
        <v>0.26530612244898</v>
      </c>
      <c r="BD154" s="16">
        <v>0.31034482758620702</v>
      </c>
      <c r="BE154" s="16">
        <v>0.125</v>
      </c>
      <c r="BF154" s="16"/>
      <c r="BG154" s="16">
        <v>0.25</v>
      </c>
      <c r="BH154" s="16">
        <v>0.29411764705882398</v>
      </c>
      <c r="BI154" s="16">
        <v>0.32558139534883701</v>
      </c>
      <c r="BJ154" s="16">
        <v>0.30909090909090903</v>
      </c>
      <c r="BK154" s="16">
        <v>0.31343283582089598</v>
      </c>
      <c r="BL154" s="16">
        <v>0.34</v>
      </c>
      <c r="BM154" s="16"/>
      <c r="BN154" s="16">
        <v>0.334728033472803</v>
      </c>
      <c r="BO154" s="16">
        <v>0.26250000000000001</v>
      </c>
      <c r="BP154" s="16"/>
      <c r="BQ154" s="16">
        <v>0.316176470588235</v>
      </c>
      <c r="BR154" s="16">
        <v>0.29699248120300797</v>
      </c>
      <c r="BS154" s="16"/>
      <c r="BT154" s="16">
        <v>0.32915360501567398</v>
      </c>
      <c r="BU154" s="16">
        <v>0.20512820512820501</v>
      </c>
    </row>
    <row r="155" spans="2:73" x14ac:dyDescent="0.35">
      <c r="B155" t="s">
        <v>180</v>
      </c>
      <c r="C155" s="16">
        <v>0.21339950372208399</v>
      </c>
      <c r="D155" s="16">
        <v>0.23353293413173701</v>
      </c>
      <c r="E155" s="16">
        <v>0.19915254237288099</v>
      </c>
      <c r="F155" s="16"/>
      <c r="G155" s="16">
        <v>0.21686746987951799</v>
      </c>
      <c r="H155" s="16">
        <v>0.21249999999999999</v>
      </c>
      <c r="I155" s="16"/>
      <c r="J155" s="16">
        <v>0.20588235294117599</v>
      </c>
      <c r="K155" s="16">
        <v>0.17241379310344801</v>
      </c>
      <c r="L155" s="16">
        <v>0.27272727272727298</v>
      </c>
      <c r="M155" s="16">
        <v>0.15</v>
      </c>
      <c r="N155" s="16">
        <v>0.25</v>
      </c>
      <c r="O155" s="16">
        <v>8.3333333333333301E-2</v>
      </c>
      <c r="P155" s="16">
        <v>0.15384615384615399</v>
      </c>
      <c r="Q155" s="16">
        <v>0.38235294117647101</v>
      </c>
      <c r="R155" s="16">
        <v>0.15384615384615399</v>
      </c>
      <c r="S155" s="16">
        <v>0.194444444444444</v>
      </c>
      <c r="T155" s="16">
        <v>0.30434782608695699</v>
      </c>
      <c r="U155" s="16">
        <v>0.30769230769230799</v>
      </c>
      <c r="V155" s="16">
        <v>0.2</v>
      </c>
      <c r="W155" s="16">
        <v>0.14285714285714299</v>
      </c>
      <c r="X155" s="16">
        <v>0.133333333333333</v>
      </c>
      <c r="Y155" s="16">
        <v>0.28571428571428598</v>
      </c>
      <c r="Z155" s="16"/>
      <c r="AA155" s="16">
        <v>0.22699386503067501</v>
      </c>
      <c r="AB155" s="16">
        <v>0.201550387596899</v>
      </c>
      <c r="AC155" s="16">
        <v>0.25490196078431399</v>
      </c>
      <c r="AD155" s="16">
        <v>0.17647058823529399</v>
      </c>
      <c r="AE155" s="16"/>
      <c r="AF155" s="16">
        <v>0.226229508196721</v>
      </c>
      <c r="AG155" s="16">
        <v>8.3333333333333301E-2</v>
      </c>
      <c r="AH155" s="16">
        <v>0.21052631578947401</v>
      </c>
      <c r="AI155" s="16">
        <v>0</v>
      </c>
      <c r="AJ155" s="16"/>
      <c r="AK155" s="16">
        <v>0.233644859813084</v>
      </c>
      <c r="AL155" s="16">
        <v>0.27868852459016402</v>
      </c>
      <c r="AM155" s="16">
        <v>0.1875</v>
      </c>
      <c r="AN155" s="16">
        <v>0.24137931034482801</v>
      </c>
      <c r="AO155" s="16">
        <v>0.44444444444444398</v>
      </c>
      <c r="AP155" s="16">
        <v>0.296296296296296</v>
      </c>
      <c r="AQ155" s="16"/>
      <c r="AR155" s="16">
        <v>0.209302325581395</v>
      </c>
      <c r="AS155" s="16">
        <v>0.219512195121951</v>
      </c>
      <c r="AT155" s="16">
        <v>0.219512195121951</v>
      </c>
      <c r="AU155" s="16" t="s">
        <v>129</v>
      </c>
      <c r="AV155" s="16">
        <v>0.13636363636363599</v>
      </c>
      <c r="AW155" s="16">
        <v>0.24390243902438999</v>
      </c>
      <c r="AX155" s="16">
        <v>0.4</v>
      </c>
      <c r="AY155" s="16"/>
      <c r="AZ155" s="16">
        <v>0.18691588785046701</v>
      </c>
      <c r="BA155" s="16">
        <v>0.24242424242424199</v>
      </c>
      <c r="BB155" s="16">
        <v>0.36363636363636398</v>
      </c>
      <c r="BC155" s="16">
        <v>0.16326530612244899</v>
      </c>
      <c r="BD155" s="16">
        <v>0.24827586206896601</v>
      </c>
      <c r="BE155" s="16">
        <v>0.25</v>
      </c>
      <c r="BF155" s="16"/>
      <c r="BG155" s="16">
        <v>0.140625</v>
      </c>
      <c r="BH155" s="16">
        <v>0.25</v>
      </c>
      <c r="BI155" s="16">
        <v>0.27906976744186002</v>
      </c>
      <c r="BJ155" s="16">
        <v>0.17272727272727301</v>
      </c>
      <c r="BK155" s="16">
        <v>0.29850746268656703</v>
      </c>
      <c r="BL155" s="16">
        <v>0.18</v>
      </c>
      <c r="BM155" s="16"/>
      <c r="BN155" s="16">
        <v>0.19665271966527201</v>
      </c>
      <c r="BO155" s="16">
        <v>0.23749999999999999</v>
      </c>
      <c r="BP155" s="16"/>
      <c r="BQ155" s="16">
        <v>0.191176470588235</v>
      </c>
      <c r="BR155" s="16">
        <v>0.22556390977443599</v>
      </c>
      <c r="BS155" s="16"/>
      <c r="BT155" s="16">
        <v>0.22257053291536</v>
      </c>
      <c r="BU155" s="16">
        <v>0.19230769230769201</v>
      </c>
    </row>
    <row r="156" spans="2:73" x14ac:dyDescent="0.35">
      <c r="B156" t="s">
        <v>181</v>
      </c>
      <c r="C156" s="16">
        <v>0.15136476426799</v>
      </c>
      <c r="D156" s="16">
        <v>0.18562874251497</v>
      </c>
      <c r="E156" s="16">
        <v>0.12711864406779699</v>
      </c>
      <c r="F156" s="16"/>
      <c r="G156" s="16">
        <v>0.16867469879518099</v>
      </c>
      <c r="H156" s="16">
        <v>0.14687500000000001</v>
      </c>
      <c r="I156" s="16"/>
      <c r="J156" s="16">
        <v>0.23529411764705899</v>
      </c>
      <c r="K156" s="16">
        <v>0.15517241379310301</v>
      </c>
      <c r="L156" s="16">
        <v>9.0909090909090898E-2</v>
      </c>
      <c r="M156" s="16">
        <v>0</v>
      </c>
      <c r="N156" s="16">
        <v>0.375</v>
      </c>
      <c r="O156" s="16">
        <v>8.3333333333333301E-2</v>
      </c>
      <c r="P156" s="16">
        <v>0.115384615384615</v>
      </c>
      <c r="Q156" s="16">
        <v>0.20588235294117599</v>
      </c>
      <c r="R156" s="16">
        <v>0.15384615384615399</v>
      </c>
      <c r="S156" s="16">
        <v>0.13888888888888901</v>
      </c>
      <c r="T156" s="16">
        <v>0.26086956521739102</v>
      </c>
      <c r="U156" s="16">
        <v>0.15384615384615399</v>
      </c>
      <c r="V156" s="16">
        <v>0.08</v>
      </c>
      <c r="W156" s="16">
        <v>0.14285714285714299</v>
      </c>
      <c r="X156" s="16">
        <v>0.2</v>
      </c>
      <c r="Y156" s="16">
        <v>7.1428571428571397E-2</v>
      </c>
      <c r="Z156" s="16"/>
      <c r="AA156" s="16">
        <v>0.128834355828221</v>
      </c>
      <c r="AB156" s="16">
        <v>0.13953488372093001</v>
      </c>
      <c r="AC156" s="16">
        <v>0.27450980392156898</v>
      </c>
      <c r="AD156" s="16">
        <v>0.17647058823529399</v>
      </c>
      <c r="AE156" s="16"/>
      <c r="AF156" s="16">
        <v>0.16065573770491801</v>
      </c>
      <c r="AG156" s="16">
        <v>4.1666666666666699E-2</v>
      </c>
      <c r="AH156" s="16">
        <v>0.13157894736842099</v>
      </c>
      <c r="AI156" s="16">
        <v>0</v>
      </c>
      <c r="AJ156" s="16"/>
      <c r="AK156" s="16">
        <v>0.15887850467289699</v>
      </c>
      <c r="AL156" s="16">
        <v>0.18032786885245899</v>
      </c>
      <c r="AM156" s="16">
        <v>0.15625</v>
      </c>
      <c r="AN156" s="16">
        <v>0.20689655172413801</v>
      </c>
      <c r="AO156" s="16">
        <v>0.33333333333333298</v>
      </c>
      <c r="AP156" s="16">
        <v>0.148148148148148</v>
      </c>
      <c r="AQ156" s="16"/>
      <c r="AR156" s="16">
        <v>0.144186046511628</v>
      </c>
      <c r="AS156" s="16">
        <v>0.26829268292682901</v>
      </c>
      <c r="AT156" s="16">
        <v>0.26829268292682901</v>
      </c>
      <c r="AU156" s="16" t="s">
        <v>129</v>
      </c>
      <c r="AV156" s="16">
        <v>9.0909090909090898E-2</v>
      </c>
      <c r="AW156" s="16">
        <v>0.12195121951219499</v>
      </c>
      <c r="AX156" s="16">
        <v>0.4</v>
      </c>
      <c r="AY156" s="16"/>
      <c r="AZ156" s="16">
        <v>0.121495327102804</v>
      </c>
      <c r="BA156" s="16">
        <v>0.18181818181818199</v>
      </c>
      <c r="BB156" s="16">
        <v>0</v>
      </c>
      <c r="BC156" s="16">
        <v>0.14285714285714299</v>
      </c>
      <c r="BD156" s="16">
        <v>0.18620689655172401</v>
      </c>
      <c r="BE156" s="16">
        <v>0.125</v>
      </c>
      <c r="BF156" s="16"/>
      <c r="BG156" s="16">
        <v>9.375E-2</v>
      </c>
      <c r="BH156" s="16">
        <v>0.14705882352941199</v>
      </c>
      <c r="BI156" s="16">
        <v>0.209302325581395</v>
      </c>
      <c r="BJ156" s="16">
        <v>0.15454545454545501</v>
      </c>
      <c r="BK156" s="16">
        <v>0.17910447761194001</v>
      </c>
      <c r="BL156" s="16">
        <v>0.14000000000000001</v>
      </c>
      <c r="BM156" s="16"/>
      <c r="BN156" s="16">
        <v>0.14644351464435101</v>
      </c>
      <c r="BO156" s="16">
        <v>0.15625</v>
      </c>
      <c r="BP156" s="16"/>
      <c r="BQ156" s="16">
        <v>0.14705882352941199</v>
      </c>
      <c r="BR156" s="16">
        <v>0.15413533834586499</v>
      </c>
      <c r="BS156" s="16"/>
      <c r="BT156" s="16">
        <v>0.13166144200627</v>
      </c>
      <c r="BU156" s="16">
        <v>0.243589743589744</v>
      </c>
    </row>
    <row r="157" spans="2:73" x14ac:dyDescent="0.35">
      <c r="B157" t="s">
        <v>182</v>
      </c>
      <c r="C157" s="16">
        <v>0.14143920595533499</v>
      </c>
      <c r="D157" s="16">
        <v>0.209580838323353</v>
      </c>
      <c r="E157" s="16">
        <v>9.3220338983050793E-2</v>
      </c>
      <c r="F157" s="16"/>
      <c r="G157" s="16">
        <v>0.16867469879518099</v>
      </c>
      <c r="H157" s="16">
        <v>0.13437499999999999</v>
      </c>
      <c r="I157" s="16"/>
      <c r="J157" s="16">
        <v>0.14705882352941199</v>
      </c>
      <c r="K157" s="16">
        <v>6.8965517241379296E-2</v>
      </c>
      <c r="L157" s="16">
        <v>0.18181818181818199</v>
      </c>
      <c r="M157" s="16">
        <v>0.1</v>
      </c>
      <c r="N157" s="16">
        <v>0.125</v>
      </c>
      <c r="O157" s="16">
        <v>0.16666666666666699</v>
      </c>
      <c r="P157" s="16">
        <v>0.115384615384615</v>
      </c>
      <c r="Q157" s="16">
        <v>0.20588235294117599</v>
      </c>
      <c r="R157" s="16">
        <v>0.15384615384615399</v>
      </c>
      <c r="S157" s="16">
        <v>2.7777777777777801E-2</v>
      </c>
      <c r="T157" s="16">
        <v>0.217391304347826</v>
      </c>
      <c r="U157" s="16">
        <v>0.230769230769231</v>
      </c>
      <c r="V157" s="16">
        <v>0.16</v>
      </c>
      <c r="W157" s="16">
        <v>0.214285714285714</v>
      </c>
      <c r="X157" s="16">
        <v>0.33333333333333298</v>
      </c>
      <c r="Y157" s="16">
        <v>0.35714285714285698</v>
      </c>
      <c r="Z157" s="16"/>
      <c r="AA157" s="16">
        <v>0.184049079754601</v>
      </c>
      <c r="AB157" s="16">
        <v>0.13178294573643401</v>
      </c>
      <c r="AC157" s="16">
        <v>0.13725490196078399</v>
      </c>
      <c r="AD157" s="16">
        <v>5.8823529411764698E-2</v>
      </c>
      <c r="AE157" s="16"/>
      <c r="AF157" s="16">
        <v>0.16065573770491801</v>
      </c>
      <c r="AG157" s="16">
        <v>0.16666666666666699</v>
      </c>
      <c r="AH157" s="16">
        <v>2.6315789473684199E-2</v>
      </c>
      <c r="AI157" s="16">
        <v>0</v>
      </c>
      <c r="AJ157" s="16"/>
      <c r="AK157" s="16">
        <v>0.19626168224299101</v>
      </c>
      <c r="AL157" s="16">
        <v>0.114754098360656</v>
      </c>
      <c r="AM157" s="16">
        <v>0.125</v>
      </c>
      <c r="AN157" s="16">
        <v>0.13793103448275901</v>
      </c>
      <c r="AO157" s="16">
        <v>0.22222222222222199</v>
      </c>
      <c r="AP157" s="16">
        <v>0.18518518518518501</v>
      </c>
      <c r="AQ157" s="16"/>
      <c r="AR157" s="16">
        <v>0.17209302325581399</v>
      </c>
      <c r="AS157" s="16">
        <v>0.12195121951219499</v>
      </c>
      <c r="AT157" s="16">
        <v>0.12195121951219499</v>
      </c>
      <c r="AU157" s="16" t="s">
        <v>129</v>
      </c>
      <c r="AV157" s="16">
        <v>4.5454545454545497E-2</v>
      </c>
      <c r="AW157" s="16">
        <v>0.17073170731707299</v>
      </c>
      <c r="AX157" s="16">
        <v>0</v>
      </c>
      <c r="AY157" s="16"/>
      <c r="AZ157" s="16">
        <v>6.5420560747663503E-2</v>
      </c>
      <c r="BA157" s="16">
        <v>0.18181818181818199</v>
      </c>
      <c r="BB157" s="16">
        <v>0.27272727272727298</v>
      </c>
      <c r="BC157" s="16">
        <v>0.19387755102040799</v>
      </c>
      <c r="BD157" s="16">
        <v>0.14482758620689701</v>
      </c>
      <c r="BE157" s="16">
        <v>0.125</v>
      </c>
      <c r="BF157" s="16"/>
      <c r="BG157" s="16">
        <v>0.109375</v>
      </c>
      <c r="BH157" s="16">
        <v>0.191176470588235</v>
      </c>
      <c r="BI157" s="16">
        <v>0.13953488372093001</v>
      </c>
      <c r="BJ157" s="16">
        <v>0.163636363636364</v>
      </c>
      <c r="BK157" s="16">
        <v>0.14925373134328401</v>
      </c>
      <c r="BL157" s="16">
        <v>0.06</v>
      </c>
      <c r="BM157" s="16"/>
      <c r="BN157" s="16">
        <v>0.125523012552301</v>
      </c>
      <c r="BO157" s="16">
        <v>0.16250000000000001</v>
      </c>
      <c r="BP157" s="16"/>
      <c r="BQ157" s="16">
        <v>0.13235294117647101</v>
      </c>
      <c r="BR157" s="16">
        <v>0.14661654135338301</v>
      </c>
      <c r="BS157" s="16"/>
      <c r="BT157" s="16">
        <v>0.166144200626959</v>
      </c>
      <c r="BU157" s="16">
        <v>5.1282051282051301E-2</v>
      </c>
    </row>
    <row r="158" spans="2:73" x14ac:dyDescent="0.35">
      <c r="B158" t="s">
        <v>183</v>
      </c>
      <c r="C158" s="16">
        <v>0.106699751861042</v>
      </c>
      <c r="D158" s="16">
        <v>0.101796407185629</v>
      </c>
      <c r="E158" s="16">
        <v>0.110169491525424</v>
      </c>
      <c r="F158" s="16"/>
      <c r="G158" s="16">
        <v>8.4337349397590397E-2</v>
      </c>
      <c r="H158" s="16">
        <v>0.1125</v>
      </c>
      <c r="I158" s="16"/>
      <c r="J158" s="16">
        <v>8.8235294117647106E-2</v>
      </c>
      <c r="K158" s="16">
        <v>0.10344827586206901</v>
      </c>
      <c r="L158" s="16">
        <v>0.18181818181818199</v>
      </c>
      <c r="M158" s="16">
        <v>0.1</v>
      </c>
      <c r="N158" s="16">
        <v>0.125</v>
      </c>
      <c r="O158" s="16">
        <v>8.3333333333333301E-2</v>
      </c>
      <c r="P158" s="16">
        <v>3.8461538461538498E-2</v>
      </c>
      <c r="Q158" s="16">
        <v>8.8235294117647106E-2</v>
      </c>
      <c r="R158" s="16">
        <v>7.69230769230769E-2</v>
      </c>
      <c r="S158" s="16">
        <v>0.11111111111111099</v>
      </c>
      <c r="T158" s="16">
        <v>8.6956521739130405E-2</v>
      </c>
      <c r="U158" s="16">
        <v>0.230769230769231</v>
      </c>
      <c r="V158" s="16">
        <v>0.12</v>
      </c>
      <c r="W158" s="16">
        <v>0.214285714285714</v>
      </c>
      <c r="X158" s="16">
        <v>6.6666666666666693E-2</v>
      </c>
      <c r="Y158" s="16">
        <v>7.1428571428571397E-2</v>
      </c>
      <c r="Z158" s="16"/>
      <c r="AA158" s="16">
        <v>0.110429447852761</v>
      </c>
      <c r="AB158" s="16">
        <v>0.10077519379845</v>
      </c>
      <c r="AC158" s="16">
        <v>9.8039215686274495E-2</v>
      </c>
      <c r="AD158" s="16">
        <v>5.8823529411764698E-2</v>
      </c>
      <c r="AE158" s="16"/>
      <c r="AF158" s="16">
        <v>9.5081967213114807E-2</v>
      </c>
      <c r="AG158" s="16">
        <v>8.3333333333333301E-2</v>
      </c>
      <c r="AH158" s="16">
        <v>0.21052631578947401</v>
      </c>
      <c r="AI158" s="16">
        <v>0</v>
      </c>
      <c r="AJ158" s="16"/>
      <c r="AK158" s="16">
        <v>9.34579439252336E-2</v>
      </c>
      <c r="AL158" s="16">
        <v>1.63934426229508E-2</v>
      </c>
      <c r="AM158" s="16">
        <v>3.125E-2</v>
      </c>
      <c r="AN158" s="16">
        <v>0.10344827586206901</v>
      </c>
      <c r="AO158" s="16">
        <v>0</v>
      </c>
      <c r="AP158" s="16">
        <v>0.18518518518518501</v>
      </c>
      <c r="AQ158" s="16"/>
      <c r="AR158" s="16">
        <v>7.9069767441860506E-2</v>
      </c>
      <c r="AS158" s="16">
        <v>0.12195121951219499</v>
      </c>
      <c r="AT158" s="16">
        <v>0.12195121951219499</v>
      </c>
      <c r="AU158" s="16" t="s">
        <v>129</v>
      </c>
      <c r="AV158" s="16">
        <v>0.13636363636363599</v>
      </c>
      <c r="AW158" s="16">
        <v>0.17073170731707299</v>
      </c>
      <c r="AX158" s="16">
        <v>0</v>
      </c>
      <c r="AY158" s="16"/>
      <c r="AZ158" s="16">
        <v>0.121495327102804</v>
      </c>
      <c r="BA158" s="16">
        <v>6.0606060606060601E-2</v>
      </c>
      <c r="BB158" s="16">
        <v>9.0909090909090898E-2</v>
      </c>
      <c r="BC158" s="16">
        <v>0.122448979591837</v>
      </c>
      <c r="BD158" s="16">
        <v>8.9655172413793102E-2</v>
      </c>
      <c r="BE158" s="16">
        <v>0.25</v>
      </c>
      <c r="BF158" s="16"/>
      <c r="BG158" s="16">
        <v>0.15625</v>
      </c>
      <c r="BH158" s="16">
        <v>8.8235294117647106E-2</v>
      </c>
      <c r="BI158" s="16">
        <v>9.3023255813953501E-2</v>
      </c>
      <c r="BJ158" s="16">
        <v>0.118181818181818</v>
      </c>
      <c r="BK158" s="16">
        <v>0.104477611940299</v>
      </c>
      <c r="BL158" s="16">
        <v>0.06</v>
      </c>
      <c r="BM158" s="16"/>
      <c r="BN158" s="16">
        <v>0.108786610878661</v>
      </c>
      <c r="BO158" s="16">
        <v>0.10625</v>
      </c>
      <c r="BP158" s="16"/>
      <c r="BQ158" s="16">
        <v>8.0882352941176502E-2</v>
      </c>
      <c r="BR158" s="16">
        <v>0.12030075187969901</v>
      </c>
      <c r="BS158" s="16"/>
      <c r="BT158" s="16">
        <v>9.40438871473354E-2</v>
      </c>
      <c r="BU158" s="16">
        <v>0.15384615384615399</v>
      </c>
    </row>
    <row r="159" spans="2:73" x14ac:dyDescent="0.35">
      <c r="B159" t="s">
        <v>184</v>
      </c>
      <c r="C159" s="16">
        <v>9.9255583126550903E-2</v>
      </c>
      <c r="D159" s="16">
        <v>8.3832335329341298E-2</v>
      </c>
      <c r="E159" s="16">
        <v>0.110169491525424</v>
      </c>
      <c r="F159" s="16"/>
      <c r="G159" s="16">
        <v>6.02409638554217E-2</v>
      </c>
      <c r="H159" s="16">
        <v>0.109375</v>
      </c>
      <c r="I159" s="16"/>
      <c r="J159" s="16">
        <v>0.17647058823529399</v>
      </c>
      <c r="K159" s="16">
        <v>8.6206896551724102E-2</v>
      </c>
      <c r="L159" s="16">
        <v>0.13636363636363599</v>
      </c>
      <c r="M159" s="16">
        <v>0.15</v>
      </c>
      <c r="N159" s="16">
        <v>0.25</v>
      </c>
      <c r="O159" s="16">
        <v>0</v>
      </c>
      <c r="P159" s="16">
        <v>3.8461538461538498E-2</v>
      </c>
      <c r="Q159" s="16">
        <v>8.8235294117647106E-2</v>
      </c>
      <c r="R159" s="16">
        <v>0</v>
      </c>
      <c r="S159" s="16">
        <v>8.3333333333333301E-2</v>
      </c>
      <c r="T159" s="16">
        <v>8.6956521739130405E-2</v>
      </c>
      <c r="U159" s="16">
        <v>7.69230769230769E-2</v>
      </c>
      <c r="V159" s="16">
        <v>0.12</v>
      </c>
      <c r="W159" s="16">
        <v>0</v>
      </c>
      <c r="X159" s="16">
        <v>6.6666666666666693E-2</v>
      </c>
      <c r="Y159" s="16">
        <v>0.28571428571428598</v>
      </c>
      <c r="Z159" s="16"/>
      <c r="AA159" s="16">
        <v>0.128834355828221</v>
      </c>
      <c r="AB159" s="16">
        <v>4.6511627906976702E-2</v>
      </c>
      <c r="AC159" s="16">
        <v>0.19607843137254899</v>
      </c>
      <c r="AD159" s="16">
        <v>2.9411764705882401E-2</v>
      </c>
      <c r="AE159" s="16"/>
      <c r="AF159" s="16">
        <v>0.11147540983606601</v>
      </c>
      <c r="AG159" s="16">
        <v>4.1666666666666699E-2</v>
      </c>
      <c r="AH159" s="16">
        <v>5.2631578947368397E-2</v>
      </c>
      <c r="AI159" s="16">
        <v>0</v>
      </c>
      <c r="AJ159" s="16"/>
      <c r="AK159" s="16">
        <v>5.60747663551402E-2</v>
      </c>
      <c r="AL159" s="16">
        <v>0.16393442622950799</v>
      </c>
      <c r="AM159" s="16">
        <v>9.375E-2</v>
      </c>
      <c r="AN159" s="16">
        <v>3.4482758620689703E-2</v>
      </c>
      <c r="AO159" s="16">
        <v>0.33333333333333298</v>
      </c>
      <c r="AP159" s="16">
        <v>7.4074074074074098E-2</v>
      </c>
      <c r="AQ159" s="16"/>
      <c r="AR159" s="16">
        <v>0.116279069767442</v>
      </c>
      <c r="AS159" s="16">
        <v>4.8780487804878099E-2</v>
      </c>
      <c r="AT159" s="16">
        <v>4.8780487804878099E-2</v>
      </c>
      <c r="AU159" s="16" t="s">
        <v>129</v>
      </c>
      <c r="AV159" s="16">
        <v>4.5454545454545497E-2</v>
      </c>
      <c r="AW159" s="16">
        <v>9.7560975609756101E-2</v>
      </c>
      <c r="AX159" s="16">
        <v>0</v>
      </c>
      <c r="AY159" s="16"/>
      <c r="AZ159" s="16">
        <v>9.34579439252336E-2</v>
      </c>
      <c r="BA159" s="16">
        <v>0.12121212121212099</v>
      </c>
      <c r="BB159" s="16">
        <v>0</v>
      </c>
      <c r="BC159" s="16">
        <v>0.11224489795918401</v>
      </c>
      <c r="BD159" s="16">
        <v>9.6551724137931005E-2</v>
      </c>
      <c r="BE159" s="16">
        <v>0.125</v>
      </c>
      <c r="BF159" s="16"/>
      <c r="BG159" s="16">
        <v>0.109375</v>
      </c>
      <c r="BH159" s="16">
        <v>0.11764705882352899</v>
      </c>
      <c r="BI159" s="16">
        <v>9.3023255813953501E-2</v>
      </c>
      <c r="BJ159" s="16">
        <v>9.0909090909090898E-2</v>
      </c>
      <c r="BK159" s="16">
        <v>8.9552238805970102E-2</v>
      </c>
      <c r="BL159" s="16">
        <v>0.1</v>
      </c>
      <c r="BM159" s="16"/>
      <c r="BN159" s="16">
        <v>0.121338912133891</v>
      </c>
      <c r="BO159" s="16">
        <v>6.25E-2</v>
      </c>
      <c r="BP159" s="16"/>
      <c r="BQ159" s="16">
        <v>0.10294117647058799</v>
      </c>
      <c r="BR159" s="16">
        <v>9.7744360902255606E-2</v>
      </c>
      <c r="BS159" s="16"/>
      <c r="BT159" s="16">
        <v>9.40438871473354E-2</v>
      </c>
      <c r="BU159" s="16">
        <v>0.115384615384615</v>
      </c>
    </row>
    <row r="160" spans="2:73" x14ac:dyDescent="0.35">
      <c r="B160" t="s">
        <v>185</v>
      </c>
      <c r="C160" s="16">
        <v>7.4441687344913104E-2</v>
      </c>
      <c r="D160" s="16">
        <v>8.9820359281437098E-2</v>
      </c>
      <c r="E160" s="16">
        <v>6.3559322033898302E-2</v>
      </c>
      <c r="F160" s="16"/>
      <c r="G160" s="16">
        <v>8.4337349397590397E-2</v>
      </c>
      <c r="H160" s="16">
        <v>7.1874999999999994E-2</v>
      </c>
      <c r="I160" s="16"/>
      <c r="J160" s="16">
        <v>5.8823529411764698E-2</v>
      </c>
      <c r="K160" s="16">
        <v>0.10344827586206901</v>
      </c>
      <c r="L160" s="16">
        <v>4.5454545454545497E-2</v>
      </c>
      <c r="M160" s="16">
        <v>0.1</v>
      </c>
      <c r="N160" s="16">
        <v>0.125</v>
      </c>
      <c r="O160" s="16">
        <v>0</v>
      </c>
      <c r="P160" s="16">
        <v>0.115384615384615</v>
      </c>
      <c r="Q160" s="16">
        <v>0.11764705882352899</v>
      </c>
      <c r="R160" s="16">
        <v>7.69230769230769E-2</v>
      </c>
      <c r="S160" s="16">
        <v>6.9444444444444406E-2</v>
      </c>
      <c r="T160" s="16">
        <v>8.6956521739130405E-2</v>
      </c>
      <c r="U160" s="16">
        <v>7.69230769230769E-2</v>
      </c>
      <c r="V160" s="16">
        <v>0.04</v>
      </c>
      <c r="W160" s="16">
        <v>0</v>
      </c>
      <c r="X160" s="16">
        <v>6.6666666666666693E-2</v>
      </c>
      <c r="Y160" s="16">
        <v>0</v>
      </c>
      <c r="Z160" s="16"/>
      <c r="AA160" s="16">
        <v>6.13496932515337E-2</v>
      </c>
      <c r="AB160" s="16">
        <v>7.7519379844961198E-2</v>
      </c>
      <c r="AC160" s="16">
        <v>5.8823529411764698E-2</v>
      </c>
      <c r="AD160" s="16">
        <v>0.17647058823529399</v>
      </c>
      <c r="AE160" s="16"/>
      <c r="AF160" s="16">
        <v>6.8852459016393405E-2</v>
      </c>
      <c r="AG160" s="16">
        <v>0.125</v>
      </c>
      <c r="AH160" s="16">
        <v>7.8947368421052599E-2</v>
      </c>
      <c r="AI160" s="16">
        <v>0</v>
      </c>
      <c r="AJ160" s="16"/>
      <c r="AK160" s="16">
        <v>7.4766355140186896E-2</v>
      </c>
      <c r="AL160" s="16">
        <v>9.8360655737704902E-2</v>
      </c>
      <c r="AM160" s="16">
        <v>3.125E-2</v>
      </c>
      <c r="AN160" s="16">
        <v>6.8965517241379296E-2</v>
      </c>
      <c r="AO160" s="16">
        <v>0</v>
      </c>
      <c r="AP160" s="16">
        <v>3.7037037037037E-2</v>
      </c>
      <c r="AQ160" s="16"/>
      <c r="AR160" s="16">
        <v>7.4418604651162804E-2</v>
      </c>
      <c r="AS160" s="16">
        <v>2.4390243902439001E-2</v>
      </c>
      <c r="AT160" s="16">
        <v>2.4390243902439001E-2</v>
      </c>
      <c r="AU160" s="16" t="s">
        <v>129</v>
      </c>
      <c r="AV160" s="16">
        <v>9.0909090909090898E-2</v>
      </c>
      <c r="AW160" s="16">
        <v>4.8780487804878099E-2</v>
      </c>
      <c r="AX160" s="16">
        <v>0.2</v>
      </c>
      <c r="AY160" s="16"/>
      <c r="AZ160" s="16">
        <v>0.11214953271028</v>
      </c>
      <c r="BA160" s="16">
        <v>0</v>
      </c>
      <c r="BB160" s="16">
        <v>0</v>
      </c>
      <c r="BC160" s="16">
        <v>6.1224489795918401E-2</v>
      </c>
      <c r="BD160" s="16">
        <v>6.8965517241379296E-2</v>
      </c>
      <c r="BE160" s="16">
        <v>0.25</v>
      </c>
      <c r="BF160" s="16"/>
      <c r="BG160" s="16">
        <v>7.8125E-2</v>
      </c>
      <c r="BH160" s="16">
        <v>8.8235294117647106E-2</v>
      </c>
      <c r="BI160" s="16">
        <v>4.6511627906976702E-2</v>
      </c>
      <c r="BJ160" s="16">
        <v>8.1818181818181804E-2</v>
      </c>
      <c r="BK160" s="16">
        <v>8.9552238805970102E-2</v>
      </c>
      <c r="BL160" s="16">
        <v>0.04</v>
      </c>
      <c r="BM160" s="16"/>
      <c r="BN160" s="16">
        <v>5.85774058577406E-2</v>
      </c>
      <c r="BO160" s="16">
        <v>9.375E-2</v>
      </c>
      <c r="BP160" s="16"/>
      <c r="BQ160" s="16">
        <v>6.6176470588235295E-2</v>
      </c>
      <c r="BR160" s="16">
        <v>7.8947368421052599E-2</v>
      </c>
      <c r="BS160" s="16"/>
      <c r="BT160" s="16">
        <v>6.8965517241379296E-2</v>
      </c>
      <c r="BU160" s="16">
        <v>0.102564102564103</v>
      </c>
    </row>
    <row r="161" spans="2:73" x14ac:dyDescent="0.35">
      <c r="B161" t="s">
        <v>186</v>
      </c>
      <c r="C161" s="16">
        <v>6.9478908188585597E-2</v>
      </c>
      <c r="D161" s="16">
        <v>0.101796407185629</v>
      </c>
      <c r="E161" s="16">
        <v>4.6610169491525397E-2</v>
      </c>
      <c r="F161" s="16"/>
      <c r="G161" s="16">
        <v>2.40963855421687E-2</v>
      </c>
      <c r="H161" s="16">
        <v>8.1250000000000003E-2</v>
      </c>
      <c r="I161" s="16"/>
      <c r="J161" s="16">
        <v>8.8235294117647106E-2</v>
      </c>
      <c r="K161" s="16">
        <v>0.10344827586206901</v>
      </c>
      <c r="L161" s="16">
        <v>4.5454545454545497E-2</v>
      </c>
      <c r="M161" s="16">
        <v>0.05</v>
      </c>
      <c r="N161" s="16">
        <v>0.125</v>
      </c>
      <c r="O161" s="16">
        <v>0</v>
      </c>
      <c r="P161" s="16">
        <v>3.8461538461538498E-2</v>
      </c>
      <c r="Q161" s="16">
        <v>0.11764705882352899</v>
      </c>
      <c r="R161" s="16">
        <v>0</v>
      </c>
      <c r="S161" s="16">
        <v>5.5555555555555601E-2</v>
      </c>
      <c r="T161" s="16">
        <v>8.6956521739130405E-2</v>
      </c>
      <c r="U161" s="16">
        <v>0</v>
      </c>
      <c r="V161" s="16">
        <v>0.08</v>
      </c>
      <c r="W161" s="16">
        <v>0</v>
      </c>
      <c r="X161" s="16">
        <v>0.133333333333333</v>
      </c>
      <c r="Y161" s="16">
        <v>7.1428571428571397E-2</v>
      </c>
      <c r="Z161" s="16"/>
      <c r="AA161" s="16">
        <v>6.13496932515337E-2</v>
      </c>
      <c r="AB161" s="16">
        <v>8.5271317829457405E-2</v>
      </c>
      <c r="AC161" s="16">
        <v>7.8431372549019607E-2</v>
      </c>
      <c r="AD161" s="16">
        <v>2.9411764705882401E-2</v>
      </c>
      <c r="AE161" s="16"/>
      <c r="AF161" s="16">
        <v>8.1967213114754106E-2</v>
      </c>
      <c r="AG161" s="16">
        <v>4.1666666666666699E-2</v>
      </c>
      <c r="AH161" s="16">
        <v>2.6315789473684199E-2</v>
      </c>
      <c r="AI161" s="16">
        <v>0</v>
      </c>
      <c r="AJ161" s="16"/>
      <c r="AK161" s="16">
        <v>4.67289719626168E-2</v>
      </c>
      <c r="AL161" s="16">
        <v>0.13114754098360701</v>
      </c>
      <c r="AM161" s="16">
        <v>9.375E-2</v>
      </c>
      <c r="AN161" s="16">
        <v>3.4482758620689703E-2</v>
      </c>
      <c r="AO161" s="16">
        <v>0.11111111111111099</v>
      </c>
      <c r="AP161" s="16">
        <v>7.4074074074074098E-2</v>
      </c>
      <c r="AQ161" s="16"/>
      <c r="AR161" s="16">
        <v>7.9069767441860506E-2</v>
      </c>
      <c r="AS161" s="16">
        <v>0.17073170731707299</v>
      </c>
      <c r="AT161" s="16">
        <v>0.17073170731707299</v>
      </c>
      <c r="AU161" s="16" t="s">
        <v>129</v>
      </c>
      <c r="AV161" s="16">
        <v>4.5454545454545497E-2</v>
      </c>
      <c r="AW161" s="16">
        <v>0</v>
      </c>
      <c r="AX161" s="16">
        <v>0</v>
      </c>
      <c r="AY161" s="16"/>
      <c r="AZ161" s="16">
        <v>7.4766355140186896E-2</v>
      </c>
      <c r="BA161" s="16">
        <v>0.12121212121212099</v>
      </c>
      <c r="BB161" s="16">
        <v>0</v>
      </c>
      <c r="BC161" s="16">
        <v>4.08163265306122E-2</v>
      </c>
      <c r="BD161" s="16">
        <v>7.5862068965517199E-2</v>
      </c>
      <c r="BE161" s="16">
        <v>0.125</v>
      </c>
      <c r="BF161" s="16"/>
      <c r="BG161" s="16">
        <v>3.125E-2</v>
      </c>
      <c r="BH161" s="16">
        <v>8.8235294117647106E-2</v>
      </c>
      <c r="BI161" s="16">
        <v>4.6511627906976702E-2</v>
      </c>
      <c r="BJ161" s="16">
        <v>6.3636363636363602E-2</v>
      </c>
      <c r="BK161" s="16">
        <v>8.9552238805970102E-2</v>
      </c>
      <c r="BL161" s="16">
        <v>0.1</v>
      </c>
      <c r="BM161" s="16"/>
      <c r="BN161" s="16">
        <v>7.9497907949790794E-2</v>
      </c>
      <c r="BO161" s="16">
        <v>5.6250000000000001E-2</v>
      </c>
      <c r="BP161" s="16"/>
      <c r="BQ161" s="16">
        <v>7.3529411764705899E-2</v>
      </c>
      <c r="BR161" s="16">
        <v>6.7669172932330796E-2</v>
      </c>
      <c r="BS161" s="16"/>
      <c r="BT161" s="16">
        <v>6.8965517241379296E-2</v>
      </c>
      <c r="BU161" s="16">
        <v>7.69230769230769E-2</v>
      </c>
    </row>
    <row r="162" spans="2:73" x14ac:dyDescent="0.35">
      <c r="B162" t="s">
        <v>187</v>
      </c>
      <c r="C162" s="16">
        <v>5.2109181141439198E-2</v>
      </c>
      <c r="D162" s="16">
        <v>5.3892215568862298E-2</v>
      </c>
      <c r="E162" s="16">
        <v>5.0847457627118599E-2</v>
      </c>
      <c r="F162" s="16"/>
      <c r="G162" s="16">
        <v>4.81927710843374E-2</v>
      </c>
      <c r="H162" s="16">
        <v>5.3124999999999999E-2</v>
      </c>
      <c r="I162" s="16"/>
      <c r="J162" s="16">
        <v>2.9411764705882401E-2</v>
      </c>
      <c r="K162" s="16">
        <v>5.1724137931034503E-2</v>
      </c>
      <c r="L162" s="16">
        <v>4.5454545454545497E-2</v>
      </c>
      <c r="M162" s="16">
        <v>0</v>
      </c>
      <c r="N162" s="16">
        <v>0</v>
      </c>
      <c r="O162" s="16">
        <v>0</v>
      </c>
      <c r="P162" s="16">
        <v>0.115384615384615</v>
      </c>
      <c r="Q162" s="16">
        <v>5.8823529411764698E-2</v>
      </c>
      <c r="R162" s="16">
        <v>7.69230769230769E-2</v>
      </c>
      <c r="S162" s="16">
        <v>8.3333333333333301E-2</v>
      </c>
      <c r="T162" s="16">
        <v>8.6956521739130405E-2</v>
      </c>
      <c r="U162" s="16">
        <v>0</v>
      </c>
      <c r="V162" s="16">
        <v>0.04</v>
      </c>
      <c r="W162" s="16">
        <v>0</v>
      </c>
      <c r="X162" s="16">
        <v>0</v>
      </c>
      <c r="Y162" s="16">
        <v>7.1428571428571397E-2</v>
      </c>
      <c r="Z162" s="16"/>
      <c r="AA162" s="16">
        <v>6.13496932515337E-2</v>
      </c>
      <c r="AB162" s="16">
        <v>4.6511627906976702E-2</v>
      </c>
      <c r="AC162" s="16">
        <v>1.9607843137254902E-2</v>
      </c>
      <c r="AD162" s="16">
        <v>0.11764705882352899</v>
      </c>
      <c r="AE162" s="16"/>
      <c r="AF162" s="16">
        <v>4.91803278688525E-2</v>
      </c>
      <c r="AG162" s="16">
        <v>8.3333333333333301E-2</v>
      </c>
      <c r="AH162" s="16">
        <v>7.8947368421052599E-2</v>
      </c>
      <c r="AI162" s="16">
        <v>0</v>
      </c>
      <c r="AJ162" s="16"/>
      <c r="AK162" s="16">
        <v>7.4766355140186896E-2</v>
      </c>
      <c r="AL162" s="16">
        <v>6.5573770491803296E-2</v>
      </c>
      <c r="AM162" s="16">
        <v>6.25E-2</v>
      </c>
      <c r="AN162" s="16">
        <v>0</v>
      </c>
      <c r="AO162" s="16">
        <v>0</v>
      </c>
      <c r="AP162" s="16">
        <v>0</v>
      </c>
      <c r="AQ162" s="16"/>
      <c r="AR162" s="16">
        <v>5.5813953488372099E-2</v>
      </c>
      <c r="AS162" s="16">
        <v>9.7560975609756101E-2</v>
      </c>
      <c r="AT162" s="16">
        <v>9.7560975609756101E-2</v>
      </c>
      <c r="AU162" s="16" t="s">
        <v>129</v>
      </c>
      <c r="AV162" s="16">
        <v>0</v>
      </c>
      <c r="AW162" s="16">
        <v>4.8780487804878099E-2</v>
      </c>
      <c r="AX162" s="16">
        <v>0</v>
      </c>
      <c r="AY162" s="16"/>
      <c r="AZ162" s="16">
        <v>7.4766355140186896E-2</v>
      </c>
      <c r="BA162" s="16">
        <v>6.0606060606060601E-2</v>
      </c>
      <c r="BB162" s="16">
        <v>9.0909090909090898E-2</v>
      </c>
      <c r="BC162" s="16">
        <v>3.06122448979592E-2</v>
      </c>
      <c r="BD162" s="16">
        <v>4.13793103448276E-2</v>
      </c>
      <c r="BE162" s="16">
        <v>0.125</v>
      </c>
      <c r="BF162" s="16"/>
      <c r="BG162" s="16">
        <v>0</v>
      </c>
      <c r="BH162" s="16">
        <v>7.3529411764705899E-2</v>
      </c>
      <c r="BI162" s="16">
        <v>6.9767441860465101E-2</v>
      </c>
      <c r="BJ162" s="16">
        <v>4.5454545454545497E-2</v>
      </c>
      <c r="BK162" s="16">
        <v>5.9701492537313397E-2</v>
      </c>
      <c r="BL162" s="16">
        <v>0.08</v>
      </c>
      <c r="BM162" s="16"/>
      <c r="BN162" s="16">
        <v>6.2761506276150597E-2</v>
      </c>
      <c r="BO162" s="16">
        <v>3.7499999999999999E-2</v>
      </c>
      <c r="BP162" s="16"/>
      <c r="BQ162" s="16">
        <v>5.8823529411764698E-2</v>
      </c>
      <c r="BR162" s="16">
        <v>4.8872180451127803E-2</v>
      </c>
      <c r="BS162" s="16"/>
      <c r="BT162" s="16">
        <v>5.0156739811912203E-2</v>
      </c>
      <c r="BU162" s="16">
        <v>5.1282051282051301E-2</v>
      </c>
    </row>
    <row r="163" spans="2:73" x14ac:dyDescent="0.35">
      <c r="B163" t="s">
        <v>93</v>
      </c>
      <c r="C163" s="16">
        <v>3.7220843672456601E-2</v>
      </c>
      <c r="D163" s="16">
        <v>2.9940119760479E-2</v>
      </c>
      <c r="E163" s="16">
        <v>4.2372881355932202E-2</v>
      </c>
      <c r="F163" s="16"/>
      <c r="G163" s="16">
        <v>6.02409638554217E-2</v>
      </c>
      <c r="H163" s="16">
        <v>3.125E-2</v>
      </c>
      <c r="I163" s="16"/>
      <c r="J163" s="16">
        <v>5.8823529411764698E-2</v>
      </c>
      <c r="K163" s="16">
        <v>6.8965517241379296E-2</v>
      </c>
      <c r="L163" s="16">
        <v>0.13636363636363599</v>
      </c>
      <c r="M163" s="16">
        <v>0</v>
      </c>
      <c r="N163" s="16">
        <v>0.125</v>
      </c>
      <c r="O163" s="16">
        <v>8.3333333333333301E-2</v>
      </c>
      <c r="P163" s="16">
        <v>0</v>
      </c>
      <c r="Q163" s="16">
        <v>2.9411764705882401E-2</v>
      </c>
      <c r="R163" s="16">
        <v>0</v>
      </c>
      <c r="S163" s="16">
        <v>2.7777777777777801E-2</v>
      </c>
      <c r="T163" s="16">
        <v>0</v>
      </c>
      <c r="U163" s="16">
        <v>0</v>
      </c>
      <c r="V163" s="16">
        <v>0.04</v>
      </c>
      <c r="W163" s="16">
        <v>0</v>
      </c>
      <c r="X163" s="16">
        <v>0</v>
      </c>
      <c r="Y163" s="16">
        <v>0</v>
      </c>
      <c r="Z163" s="16"/>
      <c r="AA163" s="16">
        <v>3.0674846625766899E-2</v>
      </c>
      <c r="AB163" s="16">
        <v>5.4263565891472902E-2</v>
      </c>
      <c r="AC163" s="16">
        <v>0</v>
      </c>
      <c r="AD163" s="16">
        <v>0</v>
      </c>
      <c r="AE163" s="16"/>
      <c r="AF163" s="16">
        <v>3.2786885245901599E-2</v>
      </c>
      <c r="AG163" s="16">
        <v>4.1666666666666699E-2</v>
      </c>
      <c r="AH163" s="16">
        <v>0</v>
      </c>
      <c r="AI163" s="16">
        <v>0</v>
      </c>
      <c r="AJ163" s="16"/>
      <c r="AK163" s="16">
        <v>1.86915887850467E-2</v>
      </c>
      <c r="AL163" s="16">
        <v>3.2786885245901599E-2</v>
      </c>
      <c r="AM163" s="16">
        <v>0</v>
      </c>
      <c r="AN163" s="16">
        <v>3.4482758620689703E-2</v>
      </c>
      <c r="AO163" s="16">
        <v>0</v>
      </c>
      <c r="AP163" s="16">
        <v>0</v>
      </c>
      <c r="AQ163" s="16"/>
      <c r="AR163" s="16">
        <v>4.1860465116279097E-2</v>
      </c>
      <c r="AS163" s="16">
        <v>2.4390243902439001E-2</v>
      </c>
      <c r="AT163" s="16">
        <v>2.4390243902439001E-2</v>
      </c>
      <c r="AU163" s="16" t="s">
        <v>129</v>
      </c>
      <c r="AV163" s="16">
        <v>9.0909090909090898E-2</v>
      </c>
      <c r="AW163" s="16">
        <v>2.4390243902439001E-2</v>
      </c>
      <c r="AX163" s="16">
        <v>0</v>
      </c>
      <c r="AY163" s="16"/>
      <c r="AZ163" s="16">
        <v>5.60747663551402E-2</v>
      </c>
      <c r="BA163" s="16">
        <v>0</v>
      </c>
      <c r="BB163" s="16">
        <v>0</v>
      </c>
      <c r="BC163" s="16">
        <v>4.08163265306122E-2</v>
      </c>
      <c r="BD163" s="16">
        <v>3.4482758620689703E-2</v>
      </c>
      <c r="BE163" s="16">
        <v>0</v>
      </c>
      <c r="BF163" s="16"/>
      <c r="BG163" s="16">
        <v>7.8125E-2</v>
      </c>
      <c r="BH163" s="16">
        <v>1.4705882352941201E-2</v>
      </c>
      <c r="BI163" s="16">
        <v>2.32558139534884E-2</v>
      </c>
      <c r="BJ163" s="16">
        <v>9.0909090909090905E-3</v>
      </c>
      <c r="BK163" s="16">
        <v>4.47761194029851E-2</v>
      </c>
      <c r="BL163" s="16">
        <v>0.08</v>
      </c>
      <c r="BM163" s="16"/>
      <c r="BN163" s="16">
        <v>2.5104602510460299E-2</v>
      </c>
      <c r="BO163" s="16">
        <v>5.6250000000000001E-2</v>
      </c>
      <c r="BP163" s="16"/>
      <c r="BQ163" s="16">
        <v>3.6764705882352901E-2</v>
      </c>
      <c r="BR163" s="16">
        <v>3.7593984962405999E-2</v>
      </c>
      <c r="BS163" s="16"/>
      <c r="BT163" s="16">
        <v>3.7617554858934199E-2</v>
      </c>
      <c r="BU163" s="16">
        <v>3.8461538461538498E-2</v>
      </c>
    </row>
    <row r="164" spans="2:73" x14ac:dyDescent="0.35">
      <c r="B164" t="s">
        <v>153</v>
      </c>
      <c r="C164" s="16">
        <v>3.2258064516128997E-2</v>
      </c>
      <c r="D164" s="16">
        <v>1.79640718562874E-2</v>
      </c>
      <c r="E164" s="16">
        <v>4.2372881355932202E-2</v>
      </c>
      <c r="F164" s="16"/>
      <c r="G164" s="16">
        <v>2.40963855421687E-2</v>
      </c>
      <c r="H164" s="16">
        <v>3.4375000000000003E-2</v>
      </c>
      <c r="I164" s="16"/>
      <c r="J164" s="16">
        <v>2.9411764705882401E-2</v>
      </c>
      <c r="K164" s="16">
        <v>6.8965517241379296E-2</v>
      </c>
      <c r="L164" s="16">
        <v>4.5454545454545497E-2</v>
      </c>
      <c r="M164" s="16">
        <v>0.05</v>
      </c>
      <c r="N164" s="16">
        <v>0</v>
      </c>
      <c r="O164" s="16">
        <v>0</v>
      </c>
      <c r="P164" s="16">
        <v>0</v>
      </c>
      <c r="Q164" s="16">
        <v>0</v>
      </c>
      <c r="R164" s="16">
        <v>0</v>
      </c>
      <c r="S164" s="16">
        <v>2.7777777777777801E-2</v>
      </c>
      <c r="T164" s="16">
        <v>0</v>
      </c>
      <c r="U164" s="16">
        <v>0</v>
      </c>
      <c r="V164" s="16">
        <v>0.12</v>
      </c>
      <c r="W164" s="16">
        <v>7.1428571428571397E-2</v>
      </c>
      <c r="X164" s="16">
        <v>0</v>
      </c>
      <c r="Y164" s="16">
        <v>0</v>
      </c>
      <c r="Z164" s="16"/>
      <c r="AA164" s="16">
        <v>3.6809815950920199E-2</v>
      </c>
      <c r="AB164" s="16">
        <v>3.1007751937984499E-2</v>
      </c>
      <c r="AC164" s="16">
        <v>3.9215686274509803E-2</v>
      </c>
      <c r="AD164" s="16">
        <v>0</v>
      </c>
      <c r="AE164" s="16"/>
      <c r="AF164" s="16">
        <v>1.63934426229508E-2</v>
      </c>
      <c r="AG164" s="16">
        <v>0</v>
      </c>
      <c r="AH164" s="16">
        <v>0.18421052631578899</v>
      </c>
      <c r="AI164" s="16">
        <v>0</v>
      </c>
      <c r="AJ164" s="16"/>
      <c r="AK164" s="16">
        <v>3.7383177570093497E-2</v>
      </c>
      <c r="AL164" s="16">
        <v>3.2786885245901599E-2</v>
      </c>
      <c r="AM164" s="16">
        <v>3.125E-2</v>
      </c>
      <c r="AN164" s="16">
        <v>3.4482758620689703E-2</v>
      </c>
      <c r="AO164" s="16">
        <v>0</v>
      </c>
      <c r="AP164" s="16">
        <v>0</v>
      </c>
      <c r="AQ164" s="16"/>
      <c r="AR164" s="16">
        <v>2.32558139534884E-2</v>
      </c>
      <c r="AS164" s="16">
        <v>2.4390243902439001E-2</v>
      </c>
      <c r="AT164" s="16">
        <v>2.4390243902439001E-2</v>
      </c>
      <c r="AU164" s="16" t="s">
        <v>129</v>
      </c>
      <c r="AV164" s="16">
        <v>4.5454545454545497E-2</v>
      </c>
      <c r="AW164" s="16">
        <v>4.8780487804878099E-2</v>
      </c>
      <c r="AX164" s="16">
        <v>0</v>
      </c>
      <c r="AY164" s="16"/>
      <c r="AZ164" s="16">
        <v>1.86915887850467E-2</v>
      </c>
      <c r="BA164" s="16">
        <v>3.03030303030303E-2</v>
      </c>
      <c r="BB164" s="16">
        <v>0</v>
      </c>
      <c r="BC164" s="16">
        <v>3.06122448979592E-2</v>
      </c>
      <c r="BD164" s="16">
        <v>3.4482758620689703E-2</v>
      </c>
      <c r="BE164" s="16">
        <v>0.25</v>
      </c>
      <c r="BF164" s="16"/>
      <c r="BG164" s="16">
        <v>1.5625E-2</v>
      </c>
      <c r="BH164" s="16">
        <v>2.9411764705882401E-2</v>
      </c>
      <c r="BI164" s="16">
        <v>2.32558139534884E-2</v>
      </c>
      <c r="BJ164" s="16">
        <v>3.6363636363636397E-2</v>
      </c>
      <c r="BK164" s="16">
        <v>0</v>
      </c>
      <c r="BL164" s="16">
        <v>0.1</v>
      </c>
      <c r="BM164" s="16"/>
      <c r="BN164" s="16">
        <v>1.6736401673640201E-2</v>
      </c>
      <c r="BO164" s="16">
        <v>5.6250000000000001E-2</v>
      </c>
      <c r="BP164" s="16"/>
      <c r="BQ164" s="16">
        <v>1.4705882352941201E-2</v>
      </c>
      <c r="BR164" s="16">
        <v>4.13533834586466E-2</v>
      </c>
      <c r="BS164" s="16"/>
      <c r="BT164" s="16">
        <v>2.8213166144200601E-2</v>
      </c>
      <c r="BU164" s="16">
        <v>5.1282051282051301E-2</v>
      </c>
    </row>
    <row r="165" spans="2:73" x14ac:dyDescent="0.35">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row>
    <row r="166" spans="2:73" x14ac:dyDescent="0.35">
      <c r="B166" s="6" t="s">
        <v>191</v>
      </c>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row>
    <row r="167" spans="2:73" x14ac:dyDescent="0.35">
      <c r="B167" s="24" t="s">
        <v>387</v>
      </c>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row>
    <row r="168" spans="2:73" x14ac:dyDescent="0.35">
      <c r="B168" t="s">
        <v>189</v>
      </c>
      <c r="C168" s="16">
        <v>0.24813895781637699</v>
      </c>
      <c r="D168" s="16">
        <v>0.26347305389221598</v>
      </c>
      <c r="E168" s="16">
        <v>0.23728813559322001</v>
      </c>
      <c r="F168" s="16"/>
      <c r="G168" s="16">
        <v>0.180722891566265</v>
      </c>
      <c r="H168" s="16">
        <v>0.265625</v>
      </c>
      <c r="I168" s="16"/>
      <c r="J168" s="16">
        <v>0.26470588235294101</v>
      </c>
      <c r="K168" s="16">
        <v>0.25862068965517199</v>
      </c>
      <c r="L168" s="16">
        <v>0.22727272727272699</v>
      </c>
      <c r="M168" s="16">
        <v>0.15</v>
      </c>
      <c r="N168" s="16">
        <v>0.25</v>
      </c>
      <c r="O168" s="16">
        <v>0.16666666666666699</v>
      </c>
      <c r="P168" s="16">
        <v>0.230769230769231</v>
      </c>
      <c r="Q168" s="16">
        <v>0.17647058823529399</v>
      </c>
      <c r="R168" s="16">
        <v>0.15384615384615399</v>
      </c>
      <c r="S168" s="16">
        <v>0.26388888888888901</v>
      </c>
      <c r="T168" s="16">
        <v>0.34782608695652201</v>
      </c>
      <c r="U168" s="16">
        <v>0.15384615384615399</v>
      </c>
      <c r="V168" s="16">
        <v>0.2</v>
      </c>
      <c r="W168" s="16">
        <v>0.42857142857142899</v>
      </c>
      <c r="X168" s="16">
        <v>0.266666666666667</v>
      </c>
      <c r="Y168" s="16">
        <v>0.42857142857142899</v>
      </c>
      <c r="Z168" s="16"/>
      <c r="AA168" s="16">
        <v>0.22699386503067501</v>
      </c>
      <c r="AB168" s="16">
        <v>0.24806201550387599</v>
      </c>
      <c r="AC168" s="16">
        <v>0.29411764705882398</v>
      </c>
      <c r="AD168" s="16">
        <v>0.35294117647058798</v>
      </c>
      <c r="AE168" s="16"/>
      <c r="AF168" s="16">
        <v>0.26229508196721302</v>
      </c>
      <c r="AG168" s="16">
        <v>8.3333333333333301E-2</v>
      </c>
      <c r="AH168" s="16">
        <v>0.23684210526315799</v>
      </c>
      <c r="AI168" s="16">
        <v>0.5</v>
      </c>
      <c r="AJ168" s="16"/>
      <c r="AK168" s="16">
        <v>0.22429906542056099</v>
      </c>
      <c r="AL168" s="16">
        <v>0.37704918032786899</v>
      </c>
      <c r="AM168" s="16">
        <v>0.21875</v>
      </c>
      <c r="AN168" s="16">
        <v>0.31034482758620702</v>
      </c>
      <c r="AO168" s="16">
        <v>0.44444444444444398</v>
      </c>
      <c r="AP168" s="16">
        <v>0.148148148148148</v>
      </c>
      <c r="AQ168" s="16"/>
      <c r="AR168" s="16">
        <v>0.28372093023255801</v>
      </c>
      <c r="AS168" s="16">
        <v>0.31707317073170699</v>
      </c>
      <c r="AT168" s="16">
        <v>0.31707317073170699</v>
      </c>
      <c r="AU168" s="16" t="s">
        <v>129</v>
      </c>
      <c r="AV168" s="16">
        <v>9.0909090909090898E-2</v>
      </c>
      <c r="AW168" s="16">
        <v>0.146341463414634</v>
      </c>
      <c r="AX168" s="16">
        <v>0.4</v>
      </c>
      <c r="AY168" s="16"/>
      <c r="AZ168" s="16">
        <v>0.242990654205607</v>
      </c>
      <c r="BA168" s="16">
        <v>0.21212121212121199</v>
      </c>
      <c r="BB168" s="16">
        <v>0.18181818181818199</v>
      </c>
      <c r="BC168" s="16">
        <v>0.22448979591836701</v>
      </c>
      <c r="BD168" s="16">
        <v>0.28275862068965502</v>
      </c>
      <c r="BE168" s="16">
        <v>0.25</v>
      </c>
      <c r="BF168" s="16"/>
      <c r="BG168" s="16">
        <v>0.25</v>
      </c>
      <c r="BH168" s="16">
        <v>0.26470588235294101</v>
      </c>
      <c r="BI168" s="16">
        <v>0.232558139534884</v>
      </c>
      <c r="BJ168" s="16">
        <v>0.24545454545454501</v>
      </c>
      <c r="BK168" s="16">
        <v>0.22388059701492499</v>
      </c>
      <c r="BL168" s="16">
        <v>0.28000000000000003</v>
      </c>
      <c r="BM168" s="16"/>
      <c r="BN168" s="16">
        <v>0.255230125523013</v>
      </c>
      <c r="BO168" s="16">
        <v>0.24374999999999999</v>
      </c>
      <c r="BP168" s="16"/>
      <c r="BQ168" s="16">
        <v>0.27941176470588203</v>
      </c>
      <c r="BR168" s="16">
        <v>0.233082706766917</v>
      </c>
      <c r="BS168" s="16"/>
      <c r="BT168" s="16">
        <v>0.24451410658307199</v>
      </c>
      <c r="BU168" s="16">
        <v>0.269230769230769</v>
      </c>
    </row>
    <row r="169" spans="2:73" x14ac:dyDescent="0.35">
      <c r="B169" t="s">
        <v>174</v>
      </c>
      <c r="C169" s="16">
        <v>0.22332506203473901</v>
      </c>
      <c r="D169" s="16">
        <v>0.22754491017964101</v>
      </c>
      <c r="E169" s="16">
        <v>0.22033898305084701</v>
      </c>
      <c r="F169" s="16"/>
      <c r="G169" s="16">
        <v>0.25301204819277101</v>
      </c>
      <c r="H169" s="16">
        <v>0.21562500000000001</v>
      </c>
      <c r="I169" s="16"/>
      <c r="J169" s="16">
        <v>0.29411764705882398</v>
      </c>
      <c r="K169" s="16">
        <v>0.22413793103448301</v>
      </c>
      <c r="L169" s="16">
        <v>0.22727272727272699</v>
      </c>
      <c r="M169" s="16">
        <v>0.25</v>
      </c>
      <c r="N169" s="16">
        <v>0.125</v>
      </c>
      <c r="O169" s="16">
        <v>0.33333333333333298</v>
      </c>
      <c r="P169" s="16">
        <v>0.230769230769231</v>
      </c>
      <c r="Q169" s="16">
        <v>0.20588235294117599</v>
      </c>
      <c r="R169" s="16">
        <v>0.53846153846153799</v>
      </c>
      <c r="S169" s="16">
        <v>0.13888888888888901</v>
      </c>
      <c r="T169" s="16">
        <v>0.173913043478261</v>
      </c>
      <c r="U169" s="16">
        <v>0.38461538461538503</v>
      </c>
      <c r="V169" s="16">
        <v>0.28000000000000003</v>
      </c>
      <c r="W169" s="16">
        <v>0.28571428571428598</v>
      </c>
      <c r="X169" s="16">
        <v>6.6666666666666693E-2</v>
      </c>
      <c r="Y169" s="16">
        <v>7.1428571428571397E-2</v>
      </c>
      <c r="Z169" s="16"/>
      <c r="AA169" s="16">
        <v>0.28834355828220898</v>
      </c>
      <c r="AB169" s="16">
        <v>0.162790697674419</v>
      </c>
      <c r="AC169" s="16">
        <v>0.19607843137254899</v>
      </c>
      <c r="AD169" s="16">
        <v>0.11764705882352899</v>
      </c>
      <c r="AE169" s="16"/>
      <c r="AF169" s="16">
        <v>0.213114754098361</v>
      </c>
      <c r="AG169" s="16">
        <v>0.33333333333333298</v>
      </c>
      <c r="AH169" s="16">
        <v>0.23684210526315799</v>
      </c>
      <c r="AI169" s="16">
        <v>0</v>
      </c>
      <c r="AJ169" s="16"/>
      <c r="AK169" s="16">
        <v>0.233644859813084</v>
      </c>
      <c r="AL169" s="16">
        <v>0.19672131147541</v>
      </c>
      <c r="AM169" s="16">
        <v>0.1875</v>
      </c>
      <c r="AN169" s="16">
        <v>0.24137931034482801</v>
      </c>
      <c r="AO169" s="16">
        <v>0.11111111111111099</v>
      </c>
      <c r="AP169" s="16">
        <v>0.33333333333333298</v>
      </c>
      <c r="AQ169" s="16"/>
      <c r="AR169" s="16">
        <v>0.23720930232558099</v>
      </c>
      <c r="AS169" s="16">
        <v>0.17073170731707299</v>
      </c>
      <c r="AT169" s="16">
        <v>0.17073170731707299</v>
      </c>
      <c r="AU169" s="16" t="s">
        <v>129</v>
      </c>
      <c r="AV169" s="16">
        <v>0.27272727272727298</v>
      </c>
      <c r="AW169" s="16">
        <v>0.26829268292682901</v>
      </c>
      <c r="AX169" s="16">
        <v>0</v>
      </c>
      <c r="AY169" s="16"/>
      <c r="AZ169" s="16">
        <v>0.18691588785046701</v>
      </c>
      <c r="BA169" s="16">
        <v>0.21212121212121199</v>
      </c>
      <c r="BB169" s="16">
        <v>0.27272727272727298</v>
      </c>
      <c r="BC169" s="16">
        <v>0.28571428571428598</v>
      </c>
      <c r="BD169" s="16">
        <v>0.20689655172413801</v>
      </c>
      <c r="BE169" s="16">
        <v>0.25</v>
      </c>
      <c r="BF169" s="16"/>
      <c r="BG169" s="16">
        <v>0.3125</v>
      </c>
      <c r="BH169" s="16">
        <v>0.20588235294117599</v>
      </c>
      <c r="BI169" s="16">
        <v>0.13953488372093001</v>
      </c>
      <c r="BJ169" s="16">
        <v>0.236363636363636</v>
      </c>
      <c r="BK169" s="16">
        <v>0.26865671641791</v>
      </c>
      <c r="BL169" s="16">
        <v>0.12</v>
      </c>
      <c r="BM169" s="16"/>
      <c r="BN169" s="16">
        <v>0.213389121338912</v>
      </c>
      <c r="BO169" s="16">
        <v>0.23125000000000001</v>
      </c>
      <c r="BP169" s="16"/>
      <c r="BQ169" s="16">
        <v>0.213235294117647</v>
      </c>
      <c r="BR169" s="16">
        <v>0.22556390977443599</v>
      </c>
      <c r="BS169" s="16"/>
      <c r="BT169" s="16">
        <v>0.23510971786833901</v>
      </c>
      <c r="BU169" s="16">
        <v>0.15384615384615399</v>
      </c>
    </row>
    <row r="170" spans="2:73" x14ac:dyDescent="0.35">
      <c r="B170" t="s">
        <v>180</v>
      </c>
      <c r="C170" s="16">
        <v>0.20843672456575699</v>
      </c>
      <c r="D170" s="16">
        <v>0.239520958083832</v>
      </c>
      <c r="E170" s="16">
        <v>0.186440677966102</v>
      </c>
      <c r="F170" s="16"/>
      <c r="G170" s="16">
        <v>0.19277108433734899</v>
      </c>
      <c r="H170" s="16">
        <v>0.21249999999999999</v>
      </c>
      <c r="I170" s="16"/>
      <c r="J170" s="16">
        <v>0.17647058823529399</v>
      </c>
      <c r="K170" s="16">
        <v>0.17241379310344801</v>
      </c>
      <c r="L170" s="16">
        <v>0.18181818181818199</v>
      </c>
      <c r="M170" s="16">
        <v>0.2</v>
      </c>
      <c r="N170" s="16">
        <v>0.25</v>
      </c>
      <c r="O170" s="16">
        <v>0.25</v>
      </c>
      <c r="P170" s="16">
        <v>0.269230769230769</v>
      </c>
      <c r="Q170" s="16">
        <v>0.11764705882352899</v>
      </c>
      <c r="R170" s="16">
        <v>0.38461538461538503</v>
      </c>
      <c r="S170" s="16">
        <v>0.194444444444444</v>
      </c>
      <c r="T170" s="16">
        <v>0.30434782608695699</v>
      </c>
      <c r="U170" s="16">
        <v>0.38461538461538503</v>
      </c>
      <c r="V170" s="16">
        <v>0.24</v>
      </c>
      <c r="W170" s="16">
        <v>0.214285714285714</v>
      </c>
      <c r="X170" s="16">
        <v>0.133333333333333</v>
      </c>
      <c r="Y170" s="16">
        <v>0.14285714285714299</v>
      </c>
      <c r="Z170" s="16"/>
      <c r="AA170" s="16">
        <v>0.20858895705521499</v>
      </c>
      <c r="AB170" s="16">
        <v>0.209302325581395</v>
      </c>
      <c r="AC170" s="16">
        <v>0.19607843137254899</v>
      </c>
      <c r="AD170" s="16">
        <v>0.20588235294117599</v>
      </c>
      <c r="AE170" s="16"/>
      <c r="AF170" s="16">
        <v>0.20327868852459</v>
      </c>
      <c r="AG170" s="16">
        <v>0.25</v>
      </c>
      <c r="AH170" s="16">
        <v>0.26315789473684198</v>
      </c>
      <c r="AI170" s="16">
        <v>0</v>
      </c>
      <c r="AJ170" s="16"/>
      <c r="AK170" s="16">
        <v>0.19626168224299101</v>
      </c>
      <c r="AL170" s="16">
        <v>0.27868852459016402</v>
      </c>
      <c r="AM170" s="16">
        <v>0.1875</v>
      </c>
      <c r="AN170" s="16">
        <v>0.17241379310344801</v>
      </c>
      <c r="AO170" s="16">
        <v>0</v>
      </c>
      <c r="AP170" s="16">
        <v>0.11111111111111099</v>
      </c>
      <c r="AQ170" s="16"/>
      <c r="AR170" s="16">
        <v>0.21395348837209299</v>
      </c>
      <c r="AS170" s="16">
        <v>0.219512195121951</v>
      </c>
      <c r="AT170" s="16">
        <v>0.219512195121951</v>
      </c>
      <c r="AU170" s="16" t="s">
        <v>129</v>
      </c>
      <c r="AV170" s="16">
        <v>0.22727272727272699</v>
      </c>
      <c r="AW170" s="16">
        <v>0.219512195121951</v>
      </c>
      <c r="AX170" s="16">
        <v>0</v>
      </c>
      <c r="AY170" s="16"/>
      <c r="AZ170" s="16">
        <v>0.19626168224299101</v>
      </c>
      <c r="BA170" s="16">
        <v>0.18181818181818199</v>
      </c>
      <c r="BB170" s="16">
        <v>0.18181818181818199</v>
      </c>
      <c r="BC170" s="16">
        <v>0.23469387755102</v>
      </c>
      <c r="BD170" s="16">
        <v>0.2</v>
      </c>
      <c r="BE170" s="16">
        <v>0.25</v>
      </c>
      <c r="BF170" s="16"/>
      <c r="BG170" s="16">
        <v>0.203125</v>
      </c>
      <c r="BH170" s="16">
        <v>0.25</v>
      </c>
      <c r="BI170" s="16">
        <v>0.209302325581395</v>
      </c>
      <c r="BJ170" s="16">
        <v>0.20909090909090899</v>
      </c>
      <c r="BK170" s="16">
        <v>0.14925373134328401</v>
      </c>
      <c r="BL170" s="16">
        <v>0.22</v>
      </c>
      <c r="BM170" s="16"/>
      <c r="BN170" s="16">
        <v>0.213389121338912</v>
      </c>
      <c r="BO170" s="16">
        <v>0.20624999999999999</v>
      </c>
      <c r="BP170" s="16"/>
      <c r="BQ170" s="16">
        <v>0.16911764705882401</v>
      </c>
      <c r="BR170" s="16">
        <v>0.22556390977443599</v>
      </c>
      <c r="BS170" s="16"/>
      <c r="BT170" s="16">
        <v>0.20689655172413801</v>
      </c>
      <c r="BU170" s="16">
        <v>0.20512820512820501</v>
      </c>
    </row>
    <row r="171" spans="2:73" x14ac:dyDescent="0.35">
      <c r="B171" t="s">
        <v>179</v>
      </c>
      <c r="C171" s="16">
        <v>0.18362282878411901</v>
      </c>
      <c r="D171" s="16">
        <v>0.20359281437125701</v>
      </c>
      <c r="E171" s="16">
        <v>0.169491525423729</v>
      </c>
      <c r="F171" s="16"/>
      <c r="G171" s="16">
        <v>0.21686746987951799</v>
      </c>
      <c r="H171" s="16">
        <v>0.17499999999999999</v>
      </c>
      <c r="I171" s="16"/>
      <c r="J171" s="16">
        <v>0.17647058823529399</v>
      </c>
      <c r="K171" s="16">
        <v>0.15517241379310301</v>
      </c>
      <c r="L171" s="16">
        <v>0.27272727272727298</v>
      </c>
      <c r="M171" s="16">
        <v>0.05</v>
      </c>
      <c r="N171" s="16">
        <v>0.125</v>
      </c>
      <c r="O171" s="16">
        <v>0.5</v>
      </c>
      <c r="P171" s="16">
        <v>0.38461538461538503</v>
      </c>
      <c r="Q171" s="16">
        <v>8.8235294117647106E-2</v>
      </c>
      <c r="R171" s="16">
        <v>0.230769230769231</v>
      </c>
      <c r="S171" s="16">
        <v>0.194444444444444</v>
      </c>
      <c r="T171" s="16">
        <v>0.13043478260869601</v>
      </c>
      <c r="U171" s="16">
        <v>0.230769230769231</v>
      </c>
      <c r="V171" s="16">
        <v>0.16</v>
      </c>
      <c r="W171" s="16">
        <v>0.14285714285714299</v>
      </c>
      <c r="X171" s="16">
        <v>0.2</v>
      </c>
      <c r="Y171" s="16">
        <v>0</v>
      </c>
      <c r="Z171" s="16"/>
      <c r="AA171" s="16">
        <v>0.190184049079755</v>
      </c>
      <c r="AB171" s="16">
        <v>0.14728682170542601</v>
      </c>
      <c r="AC171" s="16">
        <v>0.15686274509803899</v>
      </c>
      <c r="AD171" s="16">
        <v>0.20588235294117599</v>
      </c>
      <c r="AE171" s="16"/>
      <c r="AF171" s="16">
        <v>0.17049180327868901</v>
      </c>
      <c r="AG171" s="16">
        <v>0.41666666666666702</v>
      </c>
      <c r="AH171" s="16">
        <v>0.21052631578947401</v>
      </c>
      <c r="AI171" s="16">
        <v>0</v>
      </c>
      <c r="AJ171" s="16"/>
      <c r="AK171" s="16">
        <v>0.19626168224299101</v>
      </c>
      <c r="AL171" s="16">
        <v>9.8360655737704902E-2</v>
      </c>
      <c r="AM171" s="16">
        <v>9.375E-2</v>
      </c>
      <c r="AN171" s="16">
        <v>0.17241379310344801</v>
      </c>
      <c r="AO171" s="16">
        <v>0.11111111111111099</v>
      </c>
      <c r="AP171" s="16">
        <v>0.33333333333333298</v>
      </c>
      <c r="AQ171" s="16"/>
      <c r="AR171" s="16">
        <v>0.17674418604651199</v>
      </c>
      <c r="AS171" s="16">
        <v>0.146341463414634</v>
      </c>
      <c r="AT171" s="16">
        <v>0.146341463414634</v>
      </c>
      <c r="AU171" s="16" t="s">
        <v>129</v>
      </c>
      <c r="AV171" s="16">
        <v>0.36363636363636398</v>
      </c>
      <c r="AW171" s="16">
        <v>0.19512195121951201</v>
      </c>
      <c r="AX171" s="16">
        <v>0.2</v>
      </c>
      <c r="AY171" s="16"/>
      <c r="AZ171" s="16">
        <v>0.168224299065421</v>
      </c>
      <c r="BA171" s="16">
        <v>0.27272727272727298</v>
      </c>
      <c r="BB171" s="16">
        <v>9.0909090909090898E-2</v>
      </c>
      <c r="BC171" s="16">
        <v>0.20408163265306101</v>
      </c>
      <c r="BD171" s="16">
        <v>0.16551724137931001</v>
      </c>
      <c r="BE171" s="16">
        <v>0.25</v>
      </c>
      <c r="BF171" s="16"/>
      <c r="BG171" s="16">
        <v>0.21875</v>
      </c>
      <c r="BH171" s="16">
        <v>0.17647058823529399</v>
      </c>
      <c r="BI171" s="16">
        <v>0.162790697674419</v>
      </c>
      <c r="BJ171" s="16">
        <v>0.2</v>
      </c>
      <c r="BK171" s="16">
        <v>0.20895522388059701</v>
      </c>
      <c r="BL171" s="16">
        <v>0.1</v>
      </c>
      <c r="BM171" s="16"/>
      <c r="BN171" s="16">
        <v>0.17573221757322199</v>
      </c>
      <c r="BO171" s="16">
        <v>0.2</v>
      </c>
      <c r="BP171" s="16"/>
      <c r="BQ171" s="16">
        <v>0.16911764705882401</v>
      </c>
      <c r="BR171" s="16">
        <v>0.191729323308271</v>
      </c>
      <c r="BS171" s="16"/>
      <c r="BT171" s="16">
        <v>0.191222570532915</v>
      </c>
      <c r="BU171" s="16">
        <v>0.141025641025641</v>
      </c>
    </row>
    <row r="172" spans="2:73" x14ac:dyDescent="0.35">
      <c r="B172" t="s">
        <v>182</v>
      </c>
      <c r="C172" s="16">
        <v>0.17369727047146399</v>
      </c>
      <c r="D172" s="16">
        <v>0.149700598802395</v>
      </c>
      <c r="E172" s="16">
        <v>0.19067796610169499</v>
      </c>
      <c r="F172" s="16"/>
      <c r="G172" s="16">
        <v>0.14457831325301199</v>
      </c>
      <c r="H172" s="16">
        <v>0.18124999999999999</v>
      </c>
      <c r="I172" s="16"/>
      <c r="J172" s="16">
        <v>0.26470588235294101</v>
      </c>
      <c r="K172" s="16">
        <v>0.15517241379310301</v>
      </c>
      <c r="L172" s="16">
        <v>9.0909090909090898E-2</v>
      </c>
      <c r="M172" s="16">
        <v>0.4</v>
      </c>
      <c r="N172" s="16">
        <v>0.25</v>
      </c>
      <c r="O172" s="16">
        <v>0.16666666666666699</v>
      </c>
      <c r="P172" s="16">
        <v>0.19230769230769201</v>
      </c>
      <c r="Q172" s="16">
        <v>0.20588235294117599</v>
      </c>
      <c r="R172" s="16">
        <v>0.230769230769231</v>
      </c>
      <c r="S172" s="16">
        <v>0.180555555555556</v>
      </c>
      <c r="T172" s="16">
        <v>0.173913043478261</v>
      </c>
      <c r="U172" s="16">
        <v>0</v>
      </c>
      <c r="V172" s="16">
        <v>0.12</v>
      </c>
      <c r="W172" s="16">
        <v>0.14285714285714299</v>
      </c>
      <c r="X172" s="16">
        <v>0</v>
      </c>
      <c r="Y172" s="16">
        <v>7.1428571428571397E-2</v>
      </c>
      <c r="Z172" s="16"/>
      <c r="AA172" s="16">
        <v>0.17791411042944799</v>
      </c>
      <c r="AB172" s="16">
        <v>0.162790697674419</v>
      </c>
      <c r="AC172" s="16">
        <v>0.17647058823529399</v>
      </c>
      <c r="AD172" s="16">
        <v>0.11764705882352899</v>
      </c>
      <c r="AE172" s="16"/>
      <c r="AF172" s="16">
        <v>0.167213114754098</v>
      </c>
      <c r="AG172" s="16">
        <v>8.3333333333333301E-2</v>
      </c>
      <c r="AH172" s="16">
        <v>0.18421052631578899</v>
      </c>
      <c r="AI172" s="16">
        <v>0</v>
      </c>
      <c r="AJ172" s="16"/>
      <c r="AK172" s="16">
        <v>0.177570093457944</v>
      </c>
      <c r="AL172" s="16">
        <v>0.114754098360656</v>
      </c>
      <c r="AM172" s="16">
        <v>0.1875</v>
      </c>
      <c r="AN172" s="16">
        <v>0.17241379310344801</v>
      </c>
      <c r="AO172" s="16">
        <v>0.11111111111111099</v>
      </c>
      <c r="AP172" s="16">
        <v>0.148148148148148</v>
      </c>
      <c r="AQ172" s="16"/>
      <c r="AR172" s="16">
        <v>0.13023255813953499</v>
      </c>
      <c r="AS172" s="16">
        <v>0.146341463414634</v>
      </c>
      <c r="AT172" s="16">
        <v>0.146341463414634</v>
      </c>
      <c r="AU172" s="16" t="s">
        <v>129</v>
      </c>
      <c r="AV172" s="16">
        <v>0.13636363636363599</v>
      </c>
      <c r="AW172" s="16">
        <v>0.24390243902438999</v>
      </c>
      <c r="AX172" s="16">
        <v>0.2</v>
      </c>
      <c r="AY172" s="16"/>
      <c r="AZ172" s="16">
        <v>0.11214953271028</v>
      </c>
      <c r="BA172" s="16">
        <v>0.12121212121212099</v>
      </c>
      <c r="BB172" s="16">
        <v>0.27272727272727298</v>
      </c>
      <c r="BC172" s="16">
        <v>0.214285714285714</v>
      </c>
      <c r="BD172" s="16">
        <v>0.18620689655172401</v>
      </c>
      <c r="BE172" s="16">
        <v>0.375</v>
      </c>
      <c r="BF172" s="16"/>
      <c r="BG172" s="16">
        <v>0.1875</v>
      </c>
      <c r="BH172" s="16">
        <v>0.13235294117647101</v>
      </c>
      <c r="BI172" s="16">
        <v>0.186046511627907</v>
      </c>
      <c r="BJ172" s="16">
        <v>0.190909090909091</v>
      </c>
      <c r="BK172" s="16">
        <v>0.164179104477612</v>
      </c>
      <c r="BL172" s="16">
        <v>0.18</v>
      </c>
      <c r="BM172" s="16"/>
      <c r="BN172" s="16">
        <v>0.171548117154812</v>
      </c>
      <c r="BO172" s="16">
        <v>0.18124999999999999</v>
      </c>
      <c r="BP172" s="16"/>
      <c r="BQ172" s="16">
        <v>0.191176470588235</v>
      </c>
      <c r="BR172" s="16">
        <v>0.16541353383458601</v>
      </c>
      <c r="BS172" s="16"/>
      <c r="BT172" s="16">
        <v>0.188087774294671</v>
      </c>
      <c r="BU172" s="16">
        <v>0.128205128205128</v>
      </c>
    </row>
    <row r="173" spans="2:73" x14ac:dyDescent="0.35">
      <c r="B173" t="s">
        <v>184</v>
      </c>
      <c r="C173" s="16">
        <v>0.17369727047146399</v>
      </c>
      <c r="D173" s="16">
        <v>0.179640718562874</v>
      </c>
      <c r="E173" s="16">
        <v>0.169491525423729</v>
      </c>
      <c r="F173" s="16"/>
      <c r="G173" s="16">
        <v>0.14457831325301199</v>
      </c>
      <c r="H173" s="16">
        <v>0.18124999999999999</v>
      </c>
      <c r="I173" s="16"/>
      <c r="J173" s="16">
        <v>0.11764705882352899</v>
      </c>
      <c r="K173" s="16">
        <v>0.15517241379310301</v>
      </c>
      <c r="L173" s="16">
        <v>0.18181818181818199</v>
      </c>
      <c r="M173" s="16">
        <v>0.25</v>
      </c>
      <c r="N173" s="16">
        <v>0.125</v>
      </c>
      <c r="O173" s="16">
        <v>0.25</v>
      </c>
      <c r="P173" s="16">
        <v>0.19230769230769201</v>
      </c>
      <c r="Q173" s="16">
        <v>0.20588235294117599</v>
      </c>
      <c r="R173" s="16">
        <v>0.15384615384615399</v>
      </c>
      <c r="S173" s="16">
        <v>0.22222222222222199</v>
      </c>
      <c r="T173" s="16">
        <v>0.13043478260869601</v>
      </c>
      <c r="U173" s="16">
        <v>7.69230769230769E-2</v>
      </c>
      <c r="V173" s="16">
        <v>0.24</v>
      </c>
      <c r="W173" s="16">
        <v>7.1428571428571397E-2</v>
      </c>
      <c r="X173" s="16">
        <v>0.133333333333333</v>
      </c>
      <c r="Y173" s="16">
        <v>7.1428571428571397E-2</v>
      </c>
      <c r="Z173" s="16"/>
      <c r="AA173" s="16">
        <v>0.214723926380368</v>
      </c>
      <c r="AB173" s="16">
        <v>0.14728682170542601</v>
      </c>
      <c r="AC173" s="16">
        <v>0.15686274509803899</v>
      </c>
      <c r="AD173" s="16">
        <v>0.11764705882352899</v>
      </c>
      <c r="AE173" s="16"/>
      <c r="AF173" s="16">
        <v>0.17704918032786901</v>
      </c>
      <c r="AG173" s="16">
        <v>0.16666666666666699</v>
      </c>
      <c r="AH173" s="16">
        <v>0.18421052631578899</v>
      </c>
      <c r="AI173" s="16">
        <v>0.5</v>
      </c>
      <c r="AJ173" s="16"/>
      <c r="AK173" s="16">
        <v>0.20560747663551401</v>
      </c>
      <c r="AL173" s="16">
        <v>9.8360655737704902E-2</v>
      </c>
      <c r="AM173" s="16">
        <v>0.21875</v>
      </c>
      <c r="AN173" s="16">
        <v>0.13793103448275901</v>
      </c>
      <c r="AO173" s="16">
        <v>0</v>
      </c>
      <c r="AP173" s="16">
        <v>0.22222222222222199</v>
      </c>
      <c r="AQ173" s="16"/>
      <c r="AR173" s="16">
        <v>0.148837209302326</v>
      </c>
      <c r="AS173" s="16">
        <v>0.17073170731707299</v>
      </c>
      <c r="AT173" s="16">
        <v>0.17073170731707299</v>
      </c>
      <c r="AU173" s="16" t="s">
        <v>129</v>
      </c>
      <c r="AV173" s="16">
        <v>0.22727272727272699</v>
      </c>
      <c r="AW173" s="16">
        <v>0.219512195121951</v>
      </c>
      <c r="AX173" s="16">
        <v>0.2</v>
      </c>
      <c r="AY173" s="16"/>
      <c r="AZ173" s="16">
        <v>0.168224299065421</v>
      </c>
      <c r="BA173" s="16">
        <v>0.27272727272727298</v>
      </c>
      <c r="BB173" s="16">
        <v>0.36363636363636398</v>
      </c>
      <c r="BC173" s="16">
        <v>0.15306122448979601</v>
      </c>
      <c r="BD173" s="16">
        <v>0.15862068965517201</v>
      </c>
      <c r="BE173" s="16">
        <v>0.125</v>
      </c>
      <c r="BF173" s="16"/>
      <c r="BG173" s="16">
        <v>0.15625</v>
      </c>
      <c r="BH173" s="16">
        <v>0.14705882352941199</v>
      </c>
      <c r="BI173" s="16">
        <v>0.209302325581395</v>
      </c>
      <c r="BJ173" s="16">
        <v>0.18181818181818199</v>
      </c>
      <c r="BK173" s="16">
        <v>0.20895522388059701</v>
      </c>
      <c r="BL173" s="16">
        <v>0.14000000000000001</v>
      </c>
      <c r="BM173" s="16"/>
      <c r="BN173" s="16">
        <v>0.14644351464435101</v>
      </c>
      <c r="BO173" s="16">
        <v>0.21249999999999999</v>
      </c>
      <c r="BP173" s="16"/>
      <c r="BQ173" s="16">
        <v>0.13235294117647101</v>
      </c>
      <c r="BR173" s="16">
        <v>0.19548872180451099</v>
      </c>
      <c r="BS173" s="16"/>
      <c r="BT173" s="16">
        <v>0.18495297805642599</v>
      </c>
      <c r="BU173" s="16">
        <v>0.128205128205128</v>
      </c>
    </row>
    <row r="174" spans="2:73" x14ac:dyDescent="0.35">
      <c r="B174" t="s">
        <v>181</v>
      </c>
      <c r="C174" s="16">
        <v>0.17369727047146399</v>
      </c>
      <c r="D174" s="16">
        <v>0.18562874251497</v>
      </c>
      <c r="E174" s="16">
        <v>0.16525423728813601</v>
      </c>
      <c r="F174" s="16"/>
      <c r="G174" s="16">
        <v>0.16867469879518099</v>
      </c>
      <c r="H174" s="16">
        <v>0.17499999999999999</v>
      </c>
      <c r="I174" s="16"/>
      <c r="J174" s="16">
        <v>0.23529411764705899</v>
      </c>
      <c r="K174" s="16">
        <v>0.12068965517241401</v>
      </c>
      <c r="L174" s="16">
        <v>0.13636363636363599</v>
      </c>
      <c r="M174" s="16">
        <v>0.25</v>
      </c>
      <c r="N174" s="16">
        <v>0.125</v>
      </c>
      <c r="O174" s="16">
        <v>0.25</v>
      </c>
      <c r="P174" s="16">
        <v>0.230769230769231</v>
      </c>
      <c r="Q174" s="16">
        <v>0.11764705882352899</v>
      </c>
      <c r="R174" s="16">
        <v>0.15384615384615399</v>
      </c>
      <c r="S174" s="16">
        <v>0.194444444444444</v>
      </c>
      <c r="T174" s="16">
        <v>8.6956521739130405E-2</v>
      </c>
      <c r="U174" s="16">
        <v>0.30769230769230799</v>
      </c>
      <c r="V174" s="16">
        <v>0.2</v>
      </c>
      <c r="W174" s="16">
        <v>7.1428571428571397E-2</v>
      </c>
      <c r="X174" s="16">
        <v>0.133333333333333</v>
      </c>
      <c r="Y174" s="16">
        <v>0.214285714285714</v>
      </c>
      <c r="Z174" s="16"/>
      <c r="AA174" s="16">
        <v>0.190184049079755</v>
      </c>
      <c r="AB174" s="16">
        <v>0.170542635658915</v>
      </c>
      <c r="AC174" s="16">
        <v>0.17647058823529399</v>
      </c>
      <c r="AD174" s="16">
        <v>0.11764705882352899</v>
      </c>
      <c r="AE174" s="16"/>
      <c r="AF174" s="16">
        <v>0.17049180327868901</v>
      </c>
      <c r="AG174" s="16">
        <v>0.25</v>
      </c>
      <c r="AH174" s="16">
        <v>0.21052631578947401</v>
      </c>
      <c r="AI174" s="16">
        <v>0</v>
      </c>
      <c r="AJ174" s="16"/>
      <c r="AK174" s="16">
        <v>0.19626168224299101</v>
      </c>
      <c r="AL174" s="16">
        <v>0.114754098360656</v>
      </c>
      <c r="AM174" s="16">
        <v>0.125</v>
      </c>
      <c r="AN174" s="16">
        <v>0</v>
      </c>
      <c r="AO174" s="16">
        <v>0.11111111111111099</v>
      </c>
      <c r="AP174" s="16">
        <v>0.22222222222222199</v>
      </c>
      <c r="AQ174" s="16"/>
      <c r="AR174" s="16">
        <v>0.13953488372093001</v>
      </c>
      <c r="AS174" s="16">
        <v>0.19512195121951201</v>
      </c>
      <c r="AT174" s="16">
        <v>0.19512195121951201</v>
      </c>
      <c r="AU174" s="16" t="s">
        <v>129</v>
      </c>
      <c r="AV174" s="16">
        <v>0.13636363636363599</v>
      </c>
      <c r="AW174" s="16">
        <v>0.26829268292682901</v>
      </c>
      <c r="AX174" s="16">
        <v>0.4</v>
      </c>
      <c r="AY174" s="16"/>
      <c r="AZ174" s="16">
        <v>0.14953271028037399</v>
      </c>
      <c r="BA174" s="16">
        <v>0.15151515151515199</v>
      </c>
      <c r="BB174" s="16">
        <v>0.27272727272727298</v>
      </c>
      <c r="BC174" s="16">
        <v>0.20408163265306101</v>
      </c>
      <c r="BD174" s="16">
        <v>0.15862068965517201</v>
      </c>
      <c r="BE174" s="16">
        <v>0.375</v>
      </c>
      <c r="BF174" s="16"/>
      <c r="BG174" s="16">
        <v>0.171875</v>
      </c>
      <c r="BH174" s="16">
        <v>0.20588235294117599</v>
      </c>
      <c r="BI174" s="16">
        <v>0.209302325581395</v>
      </c>
      <c r="BJ174" s="16">
        <v>0.145454545454545</v>
      </c>
      <c r="BK174" s="16">
        <v>0.17910447761194001</v>
      </c>
      <c r="BL174" s="16">
        <v>0.16</v>
      </c>
      <c r="BM174" s="16"/>
      <c r="BN174" s="16">
        <v>0.171548117154812</v>
      </c>
      <c r="BO174" s="16">
        <v>0.18124999999999999</v>
      </c>
      <c r="BP174" s="16"/>
      <c r="BQ174" s="16">
        <v>0.154411764705882</v>
      </c>
      <c r="BR174" s="16">
        <v>0.180451127819549</v>
      </c>
      <c r="BS174" s="16"/>
      <c r="BT174" s="16">
        <v>0.188087774294671</v>
      </c>
      <c r="BU174" s="16">
        <v>0.115384615384615</v>
      </c>
    </row>
    <row r="175" spans="2:73" x14ac:dyDescent="0.35">
      <c r="B175" t="s">
        <v>176</v>
      </c>
      <c r="C175" s="16">
        <v>0.15632754342431801</v>
      </c>
      <c r="D175" s="16">
        <v>0.125748502994012</v>
      </c>
      <c r="E175" s="16">
        <v>0.177966101694915</v>
      </c>
      <c r="F175" s="16"/>
      <c r="G175" s="16">
        <v>0.156626506024096</v>
      </c>
      <c r="H175" s="16">
        <v>0.15625</v>
      </c>
      <c r="I175" s="16"/>
      <c r="J175" s="16">
        <v>0.20588235294117599</v>
      </c>
      <c r="K175" s="16">
        <v>0.13793103448275901</v>
      </c>
      <c r="L175" s="16">
        <v>0.27272727272727298</v>
      </c>
      <c r="M175" s="16">
        <v>0.2</v>
      </c>
      <c r="N175" s="16">
        <v>0.25</v>
      </c>
      <c r="O175" s="16">
        <v>0.33333333333333298</v>
      </c>
      <c r="P175" s="16">
        <v>7.69230769230769E-2</v>
      </c>
      <c r="Q175" s="16">
        <v>0.11764705882352899</v>
      </c>
      <c r="R175" s="16">
        <v>0.15384615384615399</v>
      </c>
      <c r="S175" s="16">
        <v>0.125</v>
      </c>
      <c r="T175" s="16">
        <v>0.13043478260869601</v>
      </c>
      <c r="U175" s="16">
        <v>0.15384615384615399</v>
      </c>
      <c r="V175" s="16">
        <v>0.16</v>
      </c>
      <c r="W175" s="16">
        <v>7.1428571428571397E-2</v>
      </c>
      <c r="X175" s="16">
        <v>0.266666666666667</v>
      </c>
      <c r="Y175" s="16">
        <v>7.1428571428571397E-2</v>
      </c>
      <c r="Z175" s="16"/>
      <c r="AA175" s="16">
        <v>0.20245398773006101</v>
      </c>
      <c r="AB175" s="16">
        <v>0.116279069767442</v>
      </c>
      <c r="AC175" s="16">
        <v>0.13725490196078399</v>
      </c>
      <c r="AD175" s="16">
        <v>0.14705882352941199</v>
      </c>
      <c r="AE175" s="16"/>
      <c r="AF175" s="16">
        <v>0.144262295081967</v>
      </c>
      <c r="AG175" s="16">
        <v>0.29166666666666702</v>
      </c>
      <c r="AH175" s="16">
        <v>0.21052631578947401</v>
      </c>
      <c r="AI175" s="16">
        <v>0</v>
      </c>
      <c r="AJ175" s="16"/>
      <c r="AK175" s="16">
        <v>0.21495327102803699</v>
      </c>
      <c r="AL175" s="16">
        <v>9.8360655737704902E-2</v>
      </c>
      <c r="AM175" s="16">
        <v>6.25E-2</v>
      </c>
      <c r="AN175" s="16">
        <v>0.10344827586206901</v>
      </c>
      <c r="AO175" s="16">
        <v>0.11111111111111099</v>
      </c>
      <c r="AP175" s="16">
        <v>7.4074074074074098E-2</v>
      </c>
      <c r="AQ175" s="16"/>
      <c r="AR175" s="16">
        <v>0.148837209302326</v>
      </c>
      <c r="AS175" s="16">
        <v>9.7560975609756101E-2</v>
      </c>
      <c r="AT175" s="16">
        <v>9.7560975609756101E-2</v>
      </c>
      <c r="AU175" s="16" t="s">
        <v>129</v>
      </c>
      <c r="AV175" s="16">
        <v>0.13636363636363599</v>
      </c>
      <c r="AW175" s="16">
        <v>0.292682926829268</v>
      </c>
      <c r="AX175" s="16">
        <v>0.2</v>
      </c>
      <c r="AY175" s="16"/>
      <c r="AZ175" s="16">
        <v>0.121495327102804</v>
      </c>
      <c r="BA175" s="16">
        <v>0.12121212121212099</v>
      </c>
      <c r="BB175" s="16">
        <v>9.0909090909090898E-2</v>
      </c>
      <c r="BC175" s="16">
        <v>0.183673469387755</v>
      </c>
      <c r="BD175" s="16">
        <v>0.15172413793103401</v>
      </c>
      <c r="BE175" s="16">
        <v>0.5</v>
      </c>
      <c r="BF175" s="16"/>
      <c r="BG175" s="16">
        <v>0.171875</v>
      </c>
      <c r="BH175" s="16">
        <v>2.9411764705882401E-2</v>
      </c>
      <c r="BI175" s="16">
        <v>0.27906976744186002</v>
      </c>
      <c r="BJ175" s="16">
        <v>0.15454545454545501</v>
      </c>
      <c r="BK175" s="16">
        <v>0.14925373134328401</v>
      </c>
      <c r="BL175" s="16">
        <v>0.2</v>
      </c>
      <c r="BM175" s="16"/>
      <c r="BN175" s="16">
        <v>0.108786610878661</v>
      </c>
      <c r="BO175" s="16">
        <v>0.23125000000000001</v>
      </c>
      <c r="BP175" s="16"/>
      <c r="BQ175" s="16">
        <v>9.5588235294117599E-2</v>
      </c>
      <c r="BR175" s="16">
        <v>0.18796992481203001</v>
      </c>
      <c r="BS175" s="16"/>
      <c r="BT175" s="16">
        <v>0.16927899686520401</v>
      </c>
      <c r="BU175" s="16">
        <v>8.9743589743589702E-2</v>
      </c>
    </row>
    <row r="176" spans="2:73" x14ac:dyDescent="0.35">
      <c r="B176" t="s">
        <v>186</v>
      </c>
      <c r="C176" s="16">
        <v>7.9404466501240695E-2</v>
      </c>
      <c r="D176" s="16">
        <v>9.5808383233532898E-2</v>
      </c>
      <c r="E176" s="16">
        <v>6.7796610169491497E-2</v>
      </c>
      <c r="F176" s="16"/>
      <c r="G176" s="16">
        <v>8.4337349397590397E-2</v>
      </c>
      <c r="H176" s="16">
        <v>7.8125E-2</v>
      </c>
      <c r="I176" s="16"/>
      <c r="J176" s="16">
        <v>2.9411764705882401E-2</v>
      </c>
      <c r="K176" s="16">
        <v>8.6206896551724102E-2</v>
      </c>
      <c r="L176" s="16">
        <v>9.0909090909090898E-2</v>
      </c>
      <c r="M176" s="16">
        <v>0.1</v>
      </c>
      <c r="N176" s="16">
        <v>0.125</v>
      </c>
      <c r="O176" s="16">
        <v>8.3333333333333301E-2</v>
      </c>
      <c r="P176" s="16">
        <v>7.69230769230769E-2</v>
      </c>
      <c r="Q176" s="16">
        <v>2.9411764705882401E-2</v>
      </c>
      <c r="R176" s="16">
        <v>0.15384615384615399</v>
      </c>
      <c r="S176" s="16">
        <v>9.7222222222222196E-2</v>
      </c>
      <c r="T176" s="16">
        <v>8.6956521739130405E-2</v>
      </c>
      <c r="U176" s="16">
        <v>0</v>
      </c>
      <c r="V176" s="16">
        <v>0.04</v>
      </c>
      <c r="W176" s="16">
        <v>0</v>
      </c>
      <c r="X176" s="16">
        <v>0.133333333333333</v>
      </c>
      <c r="Y176" s="16">
        <v>0.214285714285714</v>
      </c>
      <c r="Z176" s="16"/>
      <c r="AA176" s="16">
        <v>0.11656441717791401</v>
      </c>
      <c r="AB176" s="16">
        <v>6.2015503875968998E-2</v>
      </c>
      <c r="AC176" s="16">
        <v>7.8431372549019607E-2</v>
      </c>
      <c r="AD176" s="16">
        <v>2.9411764705882401E-2</v>
      </c>
      <c r="AE176" s="16"/>
      <c r="AF176" s="16">
        <v>7.5409836065573804E-2</v>
      </c>
      <c r="AG176" s="16">
        <v>8.3333333333333301E-2</v>
      </c>
      <c r="AH176" s="16">
        <v>0.105263157894737</v>
      </c>
      <c r="AI176" s="16">
        <v>0</v>
      </c>
      <c r="AJ176" s="16"/>
      <c r="AK176" s="16">
        <v>3.7383177570093497E-2</v>
      </c>
      <c r="AL176" s="16">
        <v>8.1967213114754106E-2</v>
      </c>
      <c r="AM176" s="16">
        <v>0</v>
      </c>
      <c r="AN176" s="16">
        <v>0</v>
      </c>
      <c r="AO176" s="16">
        <v>0.22222222222222199</v>
      </c>
      <c r="AP176" s="16">
        <v>0.22222222222222199</v>
      </c>
      <c r="AQ176" s="16"/>
      <c r="AR176" s="16">
        <v>7.4418604651162804E-2</v>
      </c>
      <c r="AS176" s="16">
        <v>4.8780487804878099E-2</v>
      </c>
      <c r="AT176" s="16">
        <v>4.8780487804878099E-2</v>
      </c>
      <c r="AU176" s="16" t="s">
        <v>129</v>
      </c>
      <c r="AV176" s="16">
        <v>0.13636363636363599</v>
      </c>
      <c r="AW176" s="16">
        <v>0.12195121951219499</v>
      </c>
      <c r="AX176" s="16">
        <v>0.4</v>
      </c>
      <c r="AY176" s="16"/>
      <c r="AZ176" s="16">
        <v>5.60747663551402E-2</v>
      </c>
      <c r="BA176" s="16">
        <v>0.12121212121212099</v>
      </c>
      <c r="BB176" s="16">
        <v>9.0909090909090898E-2</v>
      </c>
      <c r="BC176" s="16">
        <v>0.122448979591837</v>
      </c>
      <c r="BD176" s="16">
        <v>6.2068965517241399E-2</v>
      </c>
      <c r="BE176" s="16">
        <v>0</v>
      </c>
      <c r="BF176" s="16"/>
      <c r="BG176" s="16">
        <v>0.125</v>
      </c>
      <c r="BH176" s="16">
        <v>7.3529411764705899E-2</v>
      </c>
      <c r="BI176" s="16">
        <v>6.9767441860465101E-2</v>
      </c>
      <c r="BJ176" s="16">
        <v>8.1818181818181804E-2</v>
      </c>
      <c r="BK176" s="16">
        <v>8.9552238805970102E-2</v>
      </c>
      <c r="BL176" s="16">
        <v>0.02</v>
      </c>
      <c r="BM176" s="16"/>
      <c r="BN176" s="16">
        <v>8.3682008368200805E-2</v>
      </c>
      <c r="BO176" s="16">
        <v>6.8750000000000006E-2</v>
      </c>
      <c r="BP176" s="16"/>
      <c r="BQ176" s="16">
        <v>4.4117647058823498E-2</v>
      </c>
      <c r="BR176" s="16">
        <v>9.3984962406015005E-2</v>
      </c>
      <c r="BS176" s="16"/>
      <c r="BT176" s="16">
        <v>7.8369905956112901E-2</v>
      </c>
      <c r="BU176" s="16">
        <v>7.69230769230769E-2</v>
      </c>
    </row>
    <row r="177" spans="2:73" x14ac:dyDescent="0.35">
      <c r="B177" t="s">
        <v>175</v>
      </c>
      <c r="C177" s="16">
        <v>5.2109181141439198E-2</v>
      </c>
      <c r="D177" s="16">
        <v>4.1916167664670698E-2</v>
      </c>
      <c r="E177" s="16">
        <v>5.93220338983051E-2</v>
      </c>
      <c r="F177" s="16"/>
      <c r="G177" s="16">
        <v>8.4337349397590397E-2</v>
      </c>
      <c r="H177" s="16">
        <v>4.3749999999999997E-2</v>
      </c>
      <c r="I177" s="16"/>
      <c r="J177" s="16">
        <v>2.9411764705882401E-2</v>
      </c>
      <c r="K177" s="16">
        <v>5.1724137931034503E-2</v>
      </c>
      <c r="L177" s="16">
        <v>4.5454545454545497E-2</v>
      </c>
      <c r="M177" s="16">
        <v>0.05</v>
      </c>
      <c r="N177" s="16">
        <v>0</v>
      </c>
      <c r="O177" s="16">
        <v>0</v>
      </c>
      <c r="P177" s="16">
        <v>0.15384615384615399</v>
      </c>
      <c r="Q177" s="16">
        <v>0</v>
      </c>
      <c r="R177" s="16">
        <v>7.69230769230769E-2</v>
      </c>
      <c r="S177" s="16">
        <v>8.3333333333333301E-2</v>
      </c>
      <c r="T177" s="16">
        <v>0</v>
      </c>
      <c r="U177" s="16">
        <v>7.69230769230769E-2</v>
      </c>
      <c r="V177" s="16">
        <v>0.04</v>
      </c>
      <c r="W177" s="16">
        <v>7.1428571428571397E-2</v>
      </c>
      <c r="X177" s="16">
        <v>6.6666666666666693E-2</v>
      </c>
      <c r="Y177" s="16">
        <v>0</v>
      </c>
      <c r="Z177" s="16"/>
      <c r="AA177" s="16">
        <v>6.13496932515337E-2</v>
      </c>
      <c r="AB177" s="16">
        <v>3.1007751937984499E-2</v>
      </c>
      <c r="AC177" s="16">
        <v>5.8823529411764698E-2</v>
      </c>
      <c r="AD177" s="16">
        <v>8.8235294117647106E-2</v>
      </c>
      <c r="AE177" s="16"/>
      <c r="AF177" s="16">
        <v>4.2622950819672101E-2</v>
      </c>
      <c r="AG177" s="16">
        <v>0</v>
      </c>
      <c r="AH177" s="16">
        <v>0.18421052631578899</v>
      </c>
      <c r="AI177" s="16">
        <v>0</v>
      </c>
      <c r="AJ177" s="16"/>
      <c r="AK177" s="16">
        <v>5.60747663551402E-2</v>
      </c>
      <c r="AL177" s="16">
        <v>0</v>
      </c>
      <c r="AM177" s="16">
        <v>3.125E-2</v>
      </c>
      <c r="AN177" s="16">
        <v>6.8965517241379296E-2</v>
      </c>
      <c r="AO177" s="16">
        <v>0</v>
      </c>
      <c r="AP177" s="16">
        <v>0</v>
      </c>
      <c r="AQ177" s="16"/>
      <c r="AR177" s="16">
        <v>3.25581395348837E-2</v>
      </c>
      <c r="AS177" s="16">
        <v>4.8780487804878099E-2</v>
      </c>
      <c r="AT177" s="16">
        <v>4.8780487804878099E-2</v>
      </c>
      <c r="AU177" s="16" t="s">
        <v>129</v>
      </c>
      <c r="AV177" s="16">
        <v>0.13636363636363599</v>
      </c>
      <c r="AW177" s="16">
        <v>4.8780487804878099E-2</v>
      </c>
      <c r="AX177" s="16">
        <v>0</v>
      </c>
      <c r="AY177" s="16"/>
      <c r="AZ177" s="16">
        <v>3.7383177570093497E-2</v>
      </c>
      <c r="BA177" s="16">
        <v>0</v>
      </c>
      <c r="BB177" s="16">
        <v>9.0909090909090898E-2</v>
      </c>
      <c r="BC177" s="16">
        <v>7.1428571428571397E-2</v>
      </c>
      <c r="BD177" s="16">
        <v>4.8275862068965503E-2</v>
      </c>
      <c r="BE177" s="16">
        <v>0.25</v>
      </c>
      <c r="BF177" s="16"/>
      <c r="BG177" s="16">
        <v>4.6875E-2</v>
      </c>
      <c r="BH177" s="16">
        <v>7.3529411764705899E-2</v>
      </c>
      <c r="BI177" s="16">
        <v>4.6511627906976702E-2</v>
      </c>
      <c r="BJ177" s="16">
        <v>5.4545454545454501E-2</v>
      </c>
      <c r="BK177" s="16">
        <v>5.9701492537313397E-2</v>
      </c>
      <c r="BL177" s="16">
        <v>0.02</v>
      </c>
      <c r="BM177" s="16"/>
      <c r="BN177" s="16">
        <v>2.92887029288703E-2</v>
      </c>
      <c r="BO177" s="16">
        <v>8.7499999999999994E-2</v>
      </c>
      <c r="BP177" s="16"/>
      <c r="BQ177" s="16">
        <v>2.2058823529411801E-2</v>
      </c>
      <c r="BR177" s="16">
        <v>6.7669172932330796E-2</v>
      </c>
      <c r="BS177" s="16"/>
      <c r="BT177" s="16">
        <v>4.70219435736677E-2</v>
      </c>
      <c r="BU177" s="16">
        <v>6.4102564102564097E-2</v>
      </c>
    </row>
    <row r="178" spans="2:73" x14ac:dyDescent="0.35">
      <c r="B178" t="s">
        <v>177</v>
      </c>
      <c r="C178" s="16">
        <v>4.7146401985111698E-2</v>
      </c>
      <c r="D178" s="16">
        <v>5.9880239520958098E-2</v>
      </c>
      <c r="E178" s="16">
        <v>3.8135593220338999E-2</v>
      </c>
      <c r="F178" s="16"/>
      <c r="G178" s="16">
        <v>4.81927710843374E-2</v>
      </c>
      <c r="H178" s="16">
        <v>4.6875E-2</v>
      </c>
      <c r="I178" s="16"/>
      <c r="J178" s="16">
        <v>0</v>
      </c>
      <c r="K178" s="16">
        <v>6.8965517241379296E-2</v>
      </c>
      <c r="L178" s="16">
        <v>9.0909090909090898E-2</v>
      </c>
      <c r="M178" s="16">
        <v>0.1</v>
      </c>
      <c r="N178" s="16">
        <v>0.125</v>
      </c>
      <c r="O178" s="16">
        <v>8.3333333333333301E-2</v>
      </c>
      <c r="P178" s="16">
        <v>7.69230769230769E-2</v>
      </c>
      <c r="Q178" s="16">
        <v>0</v>
      </c>
      <c r="R178" s="16">
        <v>0</v>
      </c>
      <c r="S178" s="16">
        <v>1.38888888888889E-2</v>
      </c>
      <c r="T178" s="16">
        <v>0</v>
      </c>
      <c r="U178" s="16">
        <v>7.69230769230769E-2</v>
      </c>
      <c r="V178" s="16">
        <v>0.08</v>
      </c>
      <c r="W178" s="16">
        <v>0</v>
      </c>
      <c r="X178" s="16">
        <v>0.133333333333333</v>
      </c>
      <c r="Y178" s="16">
        <v>7.1428571428571397E-2</v>
      </c>
      <c r="Z178" s="16"/>
      <c r="AA178" s="16">
        <v>4.9079754601227002E-2</v>
      </c>
      <c r="AB178" s="16">
        <v>4.6511627906976702E-2</v>
      </c>
      <c r="AC178" s="16">
        <v>1.9607843137254902E-2</v>
      </c>
      <c r="AD178" s="16">
        <v>2.9411764705882401E-2</v>
      </c>
      <c r="AE178" s="16"/>
      <c r="AF178" s="16">
        <v>4.59016393442623E-2</v>
      </c>
      <c r="AG178" s="16">
        <v>4.1666666666666699E-2</v>
      </c>
      <c r="AH178" s="16">
        <v>0.105263157894737</v>
      </c>
      <c r="AI178" s="16">
        <v>0</v>
      </c>
      <c r="AJ178" s="16"/>
      <c r="AK178" s="16">
        <v>9.3457943925233603E-3</v>
      </c>
      <c r="AL178" s="16">
        <v>1.63934426229508E-2</v>
      </c>
      <c r="AM178" s="16">
        <v>6.25E-2</v>
      </c>
      <c r="AN178" s="16">
        <v>6.8965517241379296E-2</v>
      </c>
      <c r="AO178" s="16">
        <v>0</v>
      </c>
      <c r="AP178" s="16">
        <v>7.4074074074074098E-2</v>
      </c>
      <c r="AQ178" s="16"/>
      <c r="AR178" s="16">
        <v>5.1162790697674397E-2</v>
      </c>
      <c r="AS178" s="16">
        <v>0</v>
      </c>
      <c r="AT178" s="16">
        <v>0</v>
      </c>
      <c r="AU178" s="16" t="s">
        <v>129</v>
      </c>
      <c r="AV178" s="16">
        <v>9.0909090909090898E-2</v>
      </c>
      <c r="AW178" s="16">
        <v>4.8780487804878099E-2</v>
      </c>
      <c r="AX178" s="16">
        <v>0</v>
      </c>
      <c r="AY178" s="16"/>
      <c r="AZ178" s="16">
        <v>2.80373831775701E-2</v>
      </c>
      <c r="BA178" s="16">
        <v>6.0606060606060601E-2</v>
      </c>
      <c r="BB178" s="16">
        <v>0.18181818181818199</v>
      </c>
      <c r="BC178" s="16">
        <v>7.1428571428571397E-2</v>
      </c>
      <c r="BD178" s="16">
        <v>3.4482758620689703E-2</v>
      </c>
      <c r="BE178" s="16">
        <v>0</v>
      </c>
      <c r="BF178" s="16"/>
      <c r="BG178" s="16">
        <v>7.8125E-2</v>
      </c>
      <c r="BH178" s="16">
        <v>4.4117647058823498E-2</v>
      </c>
      <c r="BI178" s="16">
        <v>4.6511627906976702E-2</v>
      </c>
      <c r="BJ178" s="16">
        <v>3.6363636363636397E-2</v>
      </c>
      <c r="BK178" s="16">
        <v>5.9701492537313397E-2</v>
      </c>
      <c r="BL178" s="16">
        <v>0.02</v>
      </c>
      <c r="BM178" s="16"/>
      <c r="BN178" s="16">
        <v>5.4393305439330498E-2</v>
      </c>
      <c r="BO178" s="16">
        <v>3.7499999999999999E-2</v>
      </c>
      <c r="BP178" s="16"/>
      <c r="BQ178" s="16">
        <v>5.1470588235294101E-2</v>
      </c>
      <c r="BR178" s="16">
        <v>4.5112781954887202E-2</v>
      </c>
      <c r="BS178" s="16"/>
      <c r="BT178" s="16">
        <v>4.3887147335423198E-2</v>
      </c>
      <c r="BU178" s="16">
        <v>5.1282051282051301E-2</v>
      </c>
    </row>
    <row r="179" spans="2:73" x14ac:dyDescent="0.35">
      <c r="B179" t="s">
        <v>185</v>
      </c>
      <c r="C179" s="16">
        <v>4.2183622828784101E-2</v>
      </c>
      <c r="D179" s="16">
        <v>7.1856287425149698E-2</v>
      </c>
      <c r="E179" s="16">
        <v>2.1186440677966101E-2</v>
      </c>
      <c r="F179" s="16"/>
      <c r="G179" s="16">
        <v>7.2289156626505993E-2</v>
      </c>
      <c r="H179" s="16">
        <v>3.4375000000000003E-2</v>
      </c>
      <c r="I179" s="16"/>
      <c r="J179" s="16">
        <v>2.9411764705882401E-2</v>
      </c>
      <c r="K179" s="16">
        <v>3.4482758620689703E-2</v>
      </c>
      <c r="L179" s="16">
        <v>0</v>
      </c>
      <c r="M179" s="16">
        <v>0.05</v>
      </c>
      <c r="N179" s="16">
        <v>0.125</v>
      </c>
      <c r="O179" s="16">
        <v>0</v>
      </c>
      <c r="P179" s="16">
        <v>0</v>
      </c>
      <c r="Q179" s="16">
        <v>0</v>
      </c>
      <c r="R179" s="16">
        <v>7.69230769230769E-2</v>
      </c>
      <c r="S179" s="16">
        <v>6.9444444444444406E-2</v>
      </c>
      <c r="T179" s="16">
        <v>4.3478260869565202E-2</v>
      </c>
      <c r="U179" s="16">
        <v>0</v>
      </c>
      <c r="V179" s="16">
        <v>0.04</v>
      </c>
      <c r="W179" s="16">
        <v>0</v>
      </c>
      <c r="X179" s="16">
        <v>6.6666666666666693E-2</v>
      </c>
      <c r="Y179" s="16">
        <v>0.214285714285714</v>
      </c>
      <c r="Z179" s="16"/>
      <c r="AA179" s="16">
        <v>4.2944785276073601E-2</v>
      </c>
      <c r="AB179" s="16">
        <v>3.8759689922480599E-2</v>
      </c>
      <c r="AC179" s="16">
        <v>5.8823529411764698E-2</v>
      </c>
      <c r="AD179" s="16">
        <v>5.8823529411764698E-2</v>
      </c>
      <c r="AE179" s="16"/>
      <c r="AF179" s="16">
        <v>4.59016393442623E-2</v>
      </c>
      <c r="AG179" s="16">
        <v>8.3333333333333301E-2</v>
      </c>
      <c r="AH179" s="16">
        <v>2.6315789473684199E-2</v>
      </c>
      <c r="AI179" s="16">
        <v>0</v>
      </c>
      <c r="AJ179" s="16"/>
      <c r="AK179" s="16">
        <v>1.86915887850467E-2</v>
      </c>
      <c r="AL179" s="16">
        <v>4.91803278688525E-2</v>
      </c>
      <c r="AM179" s="16">
        <v>0</v>
      </c>
      <c r="AN179" s="16">
        <v>0</v>
      </c>
      <c r="AO179" s="16">
        <v>0.22222222222222199</v>
      </c>
      <c r="AP179" s="16">
        <v>3.7037037037037E-2</v>
      </c>
      <c r="AQ179" s="16"/>
      <c r="AR179" s="16">
        <v>4.1860465116279097E-2</v>
      </c>
      <c r="AS179" s="16">
        <v>4.8780487804878099E-2</v>
      </c>
      <c r="AT179" s="16">
        <v>4.8780487804878099E-2</v>
      </c>
      <c r="AU179" s="16" t="s">
        <v>129</v>
      </c>
      <c r="AV179" s="16">
        <v>4.5454545454545497E-2</v>
      </c>
      <c r="AW179" s="16">
        <v>2.4390243902439001E-2</v>
      </c>
      <c r="AX179" s="16">
        <v>0</v>
      </c>
      <c r="AY179" s="16"/>
      <c r="AZ179" s="16">
        <v>3.7383177570093497E-2</v>
      </c>
      <c r="BA179" s="16">
        <v>6.0606060606060601E-2</v>
      </c>
      <c r="BB179" s="16">
        <v>0</v>
      </c>
      <c r="BC179" s="16">
        <v>4.08163265306122E-2</v>
      </c>
      <c r="BD179" s="16">
        <v>4.8275862068965503E-2</v>
      </c>
      <c r="BE179" s="16">
        <v>0</v>
      </c>
      <c r="BF179" s="16"/>
      <c r="BG179" s="16">
        <v>6.25E-2</v>
      </c>
      <c r="BH179" s="16">
        <v>2.9411764705882401E-2</v>
      </c>
      <c r="BI179" s="16">
        <v>4.6511627906976702E-2</v>
      </c>
      <c r="BJ179" s="16">
        <v>4.5454545454545497E-2</v>
      </c>
      <c r="BK179" s="16">
        <v>4.47761194029851E-2</v>
      </c>
      <c r="BL179" s="16">
        <v>0.02</v>
      </c>
      <c r="BM179" s="16"/>
      <c r="BN179" s="16">
        <v>5.4393305439330498E-2</v>
      </c>
      <c r="BO179" s="16">
        <v>2.5000000000000001E-2</v>
      </c>
      <c r="BP179" s="16"/>
      <c r="BQ179" s="16">
        <v>4.4117647058823498E-2</v>
      </c>
      <c r="BR179" s="16">
        <v>4.13533834586466E-2</v>
      </c>
      <c r="BS179" s="16"/>
      <c r="BT179" s="16">
        <v>5.0156739811912203E-2</v>
      </c>
      <c r="BU179" s="16">
        <v>1.2820512820512799E-2</v>
      </c>
    </row>
    <row r="180" spans="2:73" x14ac:dyDescent="0.35">
      <c r="B180" t="s">
        <v>187</v>
      </c>
      <c r="C180" s="16">
        <v>3.9702233250620299E-2</v>
      </c>
      <c r="D180" s="16">
        <v>3.59281437125748E-2</v>
      </c>
      <c r="E180" s="16">
        <v>4.2372881355932202E-2</v>
      </c>
      <c r="F180" s="16"/>
      <c r="G180" s="16">
        <v>3.6144578313252997E-2</v>
      </c>
      <c r="H180" s="16">
        <v>4.0625000000000001E-2</v>
      </c>
      <c r="I180" s="16"/>
      <c r="J180" s="16">
        <v>2.9411764705882401E-2</v>
      </c>
      <c r="K180" s="16">
        <v>3.4482758620689703E-2</v>
      </c>
      <c r="L180" s="16">
        <v>4.5454545454545497E-2</v>
      </c>
      <c r="M180" s="16">
        <v>0</v>
      </c>
      <c r="N180" s="16">
        <v>0</v>
      </c>
      <c r="O180" s="16">
        <v>0</v>
      </c>
      <c r="P180" s="16">
        <v>3.8461538461538498E-2</v>
      </c>
      <c r="Q180" s="16">
        <v>0</v>
      </c>
      <c r="R180" s="16">
        <v>0.15384615384615399</v>
      </c>
      <c r="S180" s="16">
        <v>5.5555555555555601E-2</v>
      </c>
      <c r="T180" s="16">
        <v>4.3478260869565202E-2</v>
      </c>
      <c r="U180" s="16">
        <v>7.69230769230769E-2</v>
      </c>
      <c r="V180" s="16">
        <v>0.04</v>
      </c>
      <c r="W180" s="16">
        <v>0</v>
      </c>
      <c r="X180" s="16">
        <v>6.6666666666666693E-2</v>
      </c>
      <c r="Y180" s="16">
        <v>7.1428571428571397E-2</v>
      </c>
      <c r="Z180" s="16"/>
      <c r="AA180" s="16">
        <v>3.0674846625766899E-2</v>
      </c>
      <c r="AB180" s="16">
        <v>5.4263565891472902E-2</v>
      </c>
      <c r="AC180" s="16">
        <v>1.9607843137254902E-2</v>
      </c>
      <c r="AD180" s="16">
        <v>8.8235294117647106E-2</v>
      </c>
      <c r="AE180" s="16"/>
      <c r="AF180" s="16">
        <v>3.6065573770491799E-2</v>
      </c>
      <c r="AG180" s="16">
        <v>4.1666666666666699E-2</v>
      </c>
      <c r="AH180" s="16">
        <v>7.8947368421052599E-2</v>
      </c>
      <c r="AI180" s="16">
        <v>0</v>
      </c>
      <c r="AJ180" s="16"/>
      <c r="AK180" s="16">
        <v>1.86915887850467E-2</v>
      </c>
      <c r="AL180" s="16">
        <v>1.63934426229508E-2</v>
      </c>
      <c r="AM180" s="16">
        <v>0</v>
      </c>
      <c r="AN180" s="16">
        <v>3.4482758620689703E-2</v>
      </c>
      <c r="AO180" s="16">
        <v>0</v>
      </c>
      <c r="AP180" s="16">
        <v>7.4074074074074098E-2</v>
      </c>
      <c r="AQ180" s="16"/>
      <c r="AR180" s="16">
        <v>3.25581395348837E-2</v>
      </c>
      <c r="AS180" s="16">
        <v>4.8780487804878099E-2</v>
      </c>
      <c r="AT180" s="16">
        <v>4.8780487804878099E-2</v>
      </c>
      <c r="AU180" s="16" t="s">
        <v>129</v>
      </c>
      <c r="AV180" s="16">
        <v>9.0909090909090898E-2</v>
      </c>
      <c r="AW180" s="16">
        <v>2.4390243902439001E-2</v>
      </c>
      <c r="AX180" s="16">
        <v>0</v>
      </c>
      <c r="AY180" s="16"/>
      <c r="AZ180" s="16">
        <v>3.7383177570093497E-2</v>
      </c>
      <c r="BA180" s="16">
        <v>9.0909090909090898E-2</v>
      </c>
      <c r="BB180" s="16">
        <v>0</v>
      </c>
      <c r="BC180" s="16">
        <v>3.06122448979592E-2</v>
      </c>
      <c r="BD180" s="16">
        <v>4.13793103448276E-2</v>
      </c>
      <c r="BE180" s="16">
        <v>0</v>
      </c>
      <c r="BF180" s="16"/>
      <c r="BG180" s="16">
        <v>4.6875E-2</v>
      </c>
      <c r="BH180" s="16">
        <v>4.4117647058823498E-2</v>
      </c>
      <c r="BI180" s="16">
        <v>0</v>
      </c>
      <c r="BJ180" s="16">
        <v>4.5454545454545497E-2</v>
      </c>
      <c r="BK180" s="16">
        <v>5.9701492537313397E-2</v>
      </c>
      <c r="BL180" s="16">
        <v>0.02</v>
      </c>
      <c r="BM180" s="16"/>
      <c r="BN180" s="16">
        <v>5.0209205020920501E-2</v>
      </c>
      <c r="BO180" s="16">
        <v>2.5000000000000001E-2</v>
      </c>
      <c r="BP180" s="16"/>
      <c r="BQ180" s="16">
        <v>2.9411764705882401E-2</v>
      </c>
      <c r="BR180" s="16">
        <v>4.5112781954887202E-2</v>
      </c>
      <c r="BS180" s="16"/>
      <c r="BT180" s="16">
        <v>3.7617554858934199E-2</v>
      </c>
      <c r="BU180" s="16">
        <v>5.1282051282051301E-2</v>
      </c>
    </row>
    <row r="181" spans="2:73" x14ac:dyDescent="0.35">
      <c r="B181" t="s">
        <v>178</v>
      </c>
      <c r="C181" s="16">
        <v>9.9255583126550903E-3</v>
      </c>
      <c r="D181" s="16">
        <v>5.9880239520958096E-3</v>
      </c>
      <c r="E181" s="16">
        <v>1.27118644067797E-2</v>
      </c>
      <c r="F181" s="16"/>
      <c r="G181" s="16">
        <v>1.20481927710843E-2</v>
      </c>
      <c r="H181" s="16">
        <v>9.3749999999999997E-3</v>
      </c>
      <c r="I181" s="16"/>
      <c r="J181" s="16">
        <v>0</v>
      </c>
      <c r="K181" s="16">
        <v>1.72413793103448E-2</v>
      </c>
      <c r="L181" s="16">
        <v>4.5454545454545497E-2</v>
      </c>
      <c r="M181" s="16">
        <v>0</v>
      </c>
      <c r="N181" s="16">
        <v>0</v>
      </c>
      <c r="O181" s="16">
        <v>0</v>
      </c>
      <c r="P181" s="16">
        <v>3.8461538461538498E-2</v>
      </c>
      <c r="Q181" s="16">
        <v>2.9411764705882401E-2</v>
      </c>
      <c r="R181" s="16">
        <v>0</v>
      </c>
      <c r="S181" s="16">
        <v>0</v>
      </c>
      <c r="T181" s="16">
        <v>0</v>
      </c>
      <c r="U181" s="16">
        <v>0</v>
      </c>
      <c r="V181" s="16">
        <v>0</v>
      </c>
      <c r="W181" s="16">
        <v>0</v>
      </c>
      <c r="X181" s="16">
        <v>0</v>
      </c>
      <c r="Y181" s="16">
        <v>0</v>
      </c>
      <c r="Z181" s="16"/>
      <c r="AA181" s="16">
        <v>6.13496932515337E-3</v>
      </c>
      <c r="AB181" s="16">
        <v>2.32558139534884E-2</v>
      </c>
      <c r="AC181" s="16">
        <v>0</v>
      </c>
      <c r="AD181" s="16">
        <v>0</v>
      </c>
      <c r="AE181" s="16"/>
      <c r="AF181" s="16">
        <v>9.8360655737704892E-3</v>
      </c>
      <c r="AG181" s="16">
        <v>4.1666666666666699E-2</v>
      </c>
      <c r="AH181" s="16">
        <v>0</v>
      </c>
      <c r="AI181" s="16">
        <v>0</v>
      </c>
      <c r="AJ181" s="16"/>
      <c r="AK181" s="16">
        <v>0</v>
      </c>
      <c r="AL181" s="16">
        <v>0</v>
      </c>
      <c r="AM181" s="16">
        <v>3.125E-2</v>
      </c>
      <c r="AN181" s="16">
        <v>0</v>
      </c>
      <c r="AO181" s="16">
        <v>0</v>
      </c>
      <c r="AP181" s="16">
        <v>0</v>
      </c>
      <c r="AQ181" s="16"/>
      <c r="AR181" s="16">
        <v>4.65116279069767E-3</v>
      </c>
      <c r="AS181" s="16">
        <v>0</v>
      </c>
      <c r="AT181" s="16">
        <v>0</v>
      </c>
      <c r="AU181" s="16" t="s">
        <v>129</v>
      </c>
      <c r="AV181" s="16">
        <v>0</v>
      </c>
      <c r="AW181" s="16">
        <v>2.4390243902439001E-2</v>
      </c>
      <c r="AX181" s="16">
        <v>0</v>
      </c>
      <c r="AY181" s="16"/>
      <c r="AZ181" s="16">
        <v>9.3457943925233603E-3</v>
      </c>
      <c r="BA181" s="16">
        <v>0</v>
      </c>
      <c r="BB181" s="16">
        <v>0</v>
      </c>
      <c r="BC181" s="16">
        <v>1.02040816326531E-2</v>
      </c>
      <c r="BD181" s="16">
        <v>1.37931034482759E-2</v>
      </c>
      <c r="BE181" s="16">
        <v>0</v>
      </c>
      <c r="BF181" s="16"/>
      <c r="BG181" s="16">
        <v>1.5625E-2</v>
      </c>
      <c r="BH181" s="16">
        <v>0</v>
      </c>
      <c r="BI181" s="16">
        <v>2.32558139534884E-2</v>
      </c>
      <c r="BJ181" s="16">
        <v>9.0909090909090905E-3</v>
      </c>
      <c r="BK181" s="16">
        <v>1.49253731343284E-2</v>
      </c>
      <c r="BL181" s="16">
        <v>0</v>
      </c>
      <c r="BM181" s="16"/>
      <c r="BN181" s="16">
        <v>1.6736401673640201E-2</v>
      </c>
      <c r="BO181" s="16">
        <v>0</v>
      </c>
      <c r="BP181" s="16"/>
      <c r="BQ181" s="16">
        <v>7.3529411764705899E-3</v>
      </c>
      <c r="BR181" s="16">
        <v>1.12781954887218E-2</v>
      </c>
      <c r="BS181" s="16"/>
      <c r="BT181" s="16">
        <v>1.2539184952978099E-2</v>
      </c>
      <c r="BU181" s="16">
        <v>0</v>
      </c>
    </row>
    <row r="182" spans="2:73" x14ac:dyDescent="0.35">
      <c r="B182" t="s">
        <v>190</v>
      </c>
      <c r="C182" s="16">
        <v>4.9627791563275403E-2</v>
      </c>
      <c r="D182" s="16">
        <v>5.9880239520958098E-2</v>
      </c>
      <c r="E182" s="16">
        <v>4.2372881355932202E-2</v>
      </c>
      <c r="F182" s="16"/>
      <c r="G182" s="16">
        <v>7.2289156626505993E-2</v>
      </c>
      <c r="H182" s="16">
        <v>4.3749999999999997E-2</v>
      </c>
      <c r="I182" s="16"/>
      <c r="J182" s="16">
        <v>0</v>
      </c>
      <c r="K182" s="16">
        <v>3.4482758620689703E-2</v>
      </c>
      <c r="L182" s="16">
        <v>0</v>
      </c>
      <c r="M182" s="16">
        <v>0.15</v>
      </c>
      <c r="N182" s="16">
        <v>0</v>
      </c>
      <c r="O182" s="16">
        <v>0</v>
      </c>
      <c r="P182" s="16">
        <v>0.115384615384615</v>
      </c>
      <c r="Q182" s="16">
        <v>0.11764705882352899</v>
      </c>
      <c r="R182" s="16">
        <v>0</v>
      </c>
      <c r="S182" s="16">
        <v>4.1666666666666699E-2</v>
      </c>
      <c r="T182" s="16">
        <v>0</v>
      </c>
      <c r="U182" s="16">
        <v>7.69230769230769E-2</v>
      </c>
      <c r="V182" s="16">
        <v>0.08</v>
      </c>
      <c r="W182" s="16">
        <v>7.1428571428571397E-2</v>
      </c>
      <c r="X182" s="16">
        <v>6.6666666666666693E-2</v>
      </c>
      <c r="Y182" s="16">
        <v>0</v>
      </c>
      <c r="Z182" s="16"/>
      <c r="AA182" s="16">
        <v>6.13496932515337E-2</v>
      </c>
      <c r="AB182" s="16">
        <v>4.6511627906976702E-2</v>
      </c>
      <c r="AC182" s="16">
        <v>1.9607843137254902E-2</v>
      </c>
      <c r="AD182" s="16">
        <v>2.9411764705882401E-2</v>
      </c>
      <c r="AE182" s="16"/>
      <c r="AF182" s="16">
        <v>3.6065573770491799E-2</v>
      </c>
      <c r="AG182" s="16">
        <v>4.1666666666666699E-2</v>
      </c>
      <c r="AH182" s="16">
        <v>7.8947368421052599E-2</v>
      </c>
      <c r="AI182" s="16">
        <v>0</v>
      </c>
      <c r="AJ182" s="16"/>
      <c r="AK182" s="16">
        <v>6.5420560747663503E-2</v>
      </c>
      <c r="AL182" s="16">
        <v>0</v>
      </c>
      <c r="AM182" s="16">
        <v>0.125</v>
      </c>
      <c r="AN182" s="16">
        <v>6.8965517241379296E-2</v>
      </c>
      <c r="AO182" s="16">
        <v>0</v>
      </c>
      <c r="AP182" s="16">
        <v>0</v>
      </c>
      <c r="AQ182" s="16"/>
      <c r="AR182" s="16">
        <v>4.6511627906976702E-2</v>
      </c>
      <c r="AS182" s="16">
        <v>2.4390243902439001E-2</v>
      </c>
      <c r="AT182" s="16">
        <v>2.4390243902439001E-2</v>
      </c>
      <c r="AU182" s="16" t="s">
        <v>129</v>
      </c>
      <c r="AV182" s="16">
        <v>9.0909090909090898E-2</v>
      </c>
      <c r="AW182" s="16">
        <v>0.146341463414634</v>
      </c>
      <c r="AX182" s="16">
        <v>0</v>
      </c>
      <c r="AY182" s="16"/>
      <c r="AZ182" s="16">
        <v>4.67289719626168E-2</v>
      </c>
      <c r="BA182" s="16">
        <v>0</v>
      </c>
      <c r="BB182" s="16">
        <v>0</v>
      </c>
      <c r="BC182" s="16">
        <v>4.08163265306122E-2</v>
      </c>
      <c r="BD182" s="16">
        <v>6.2068965517241399E-2</v>
      </c>
      <c r="BE182" s="16">
        <v>0.25</v>
      </c>
      <c r="BF182" s="16"/>
      <c r="BG182" s="16">
        <v>1.5625E-2</v>
      </c>
      <c r="BH182" s="16">
        <v>4.4117647058823498E-2</v>
      </c>
      <c r="BI182" s="16">
        <v>9.3023255813953501E-2</v>
      </c>
      <c r="BJ182" s="16">
        <v>5.4545454545454501E-2</v>
      </c>
      <c r="BK182" s="16">
        <v>2.9850746268656699E-2</v>
      </c>
      <c r="BL182" s="16">
        <v>0.08</v>
      </c>
      <c r="BM182" s="16"/>
      <c r="BN182" s="16">
        <v>3.7656903765690398E-2</v>
      </c>
      <c r="BO182" s="16">
        <v>6.8750000000000006E-2</v>
      </c>
      <c r="BP182" s="16"/>
      <c r="BQ182" s="16">
        <v>3.6764705882352901E-2</v>
      </c>
      <c r="BR182" s="16">
        <v>5.6390977443608999E-2</v>
      </c>
      <c r="BS182" s="16"/>
      <c r="BT182" s="16">
        <v>5.9561128526645801E-2</v>
      </c>
      <c r="BU182" s="16">
        <v>1.2820512820512799E-2</v>
      </c>
    </row>
    <row r="183" spans="2:73" x14ac:dyDescent="0.35">
      <c r="B183" t="s">
        <v>131</v>
      </c>
      <c r="C183" s="16">
        <v>5.7071960297766698E-2</v>
      </c>
      <c r="D183" s="16">
        <v>4.1916167664670698E-2</v>
      </c>
      <c r="E183" s="16">
        <v>6.7796610169491497E-2</v>
      </c>
      <c r="F183" s="16"/>
      <c r="G183" s="16">
        <v>8.4337349397590397E-2</v>
      </c>
      <c r="H183" s="16">
        <v>0.05</v>
      </c>
      <c r="I183" s="16"/>
      <c r="J183" s="16">
        <v>5.8823529411764698E-2</v>
      </c>
      <c r="K183" s="16">
        <v>6.8965517241379296E-2</v>
      </c>
      <c r="L183" s="16">
        <v>0.13636363636363599</v>
      </c>
      <c r="M183" s="16">
        <v>0.1</v>
      </c>
      <c r="N183" s="16">
        <v>0.125</v>
      </c>
      <c r="O183" s="16">
        <v>8.3333333333333301E-2</v>
      </c>
      <c r="P183" s="16">
        <v>0</v>
      </c>
      <c r="Q183" s="16">
        <v>0.14705882352941199</v>
      </c>
      <c r="R183" s="16">
        <v>0</v>
      </c>
      <c r="S183" s="16">
        <v>4.1666666666666699E-2</v>
      </c>
      <c r="T183" s="16">
        <v>4.3478260869565202E-2</v>
      </c>
      <c r="U183" s="16">
        <v>0</v>
      </c>
      <c r="V183" s="16">
        <v>0.04</v>
      </c>
      <c r="W183" s="16">
        <v>0</v>
      </c>
      <c r="X183" s="16">
        <v>0</v>
      </c>
      <c r="Y183" s="16">
        <v>0</v>
      </c>
      <c r="Z183" s="16"/>
      <c r="AA183" s="16">
        <v>4.2944785276073601E-2</v>
      </c>
      <c r="AB183" s="16">
        <v>8.5271317829457405E-2</v>
      </c>
      <c r="AC183" s="16">
        <v>5.8823529411764698E-2</v>
      </c>
      <c r="AD183" s="16">
        <v>2.9411764705882401E-2</v>
      </c>
      <c r="AE183" s="16"/>
      <c r="AF183" s="16">
        <v>6.5573770491803296E-2</v>
      </c>
      <c r="AG183" s="16">
        <v>0</v>
      </c>
      <c r="AH183" s="16">
        <v>0</v>
      </c>
      <c r="AI183" s="16">
        <v>0</v>
      </c>
      <c r="AJ183" s="16"/>
      <c r="AK183" s="16">
        <v>4.67289719626168E-2</v>
      </c>
      <c r="AL183" s="16">
        <v>0</v>
      </c>
      <c r="AM183" s="16">
        <v>6.25E-2</v>
      </c>
      <c r="AN183" s="16">
        <v>6.8965517241379296E-2</v>
      </c>
      <c r="AO183" s="16">
        <v>0.11111111111111099</v>
      </c>
      <c r="AP183" s="16">
        <v>7.4074074074074098E-2</v>
      </c>
      <c r="AQ183" s="16"/>
      <c r="AR183" s="16">
        <v>4.1860465116279097E-2</v>
      </c>
      <c r="AS183" s="16">
        <v>4.8780487804878099E-2</v>
      </c>
      <c r="AT183" s="16">
        <v>4.8780487804878099E-2</v>
      </c>
      <c r="AU183" s="16" t="s">
        <v>129</v>
      </c>
      <c r="AV183" s="16">
        <v>9.0909090909090898E-2</v>
      </c>
      <c r="AW183" s="16">
        <v>0</v>
      </c>
      <c r="AX183" s="16">
        <v>0</v>
      </c>
      <c r="AY183" s="16"/>
      <c r="AZ183" s="16">
        <v>0.10280373831775701</v>
      </c>
      <c r="BA183" s="16">
        <v>3.03030303030303E-2</v>
      </c>
      <c r="BB183" s="16">
        <v>0</v>
      </c>
      <c r="BC183" s="16">
        <v>6.1224489795918401E-2</v>
      </c>
      <c r="BD183" s="16">
        <v>2.7586206896551699E-2</v>
      </c>
      <c r="BE183" s="16">
        <v>0.125</v>
      </c>
      <c r="BF183" s="16"/>
      <c r="BG183" s="16">
        <v>3.125E-2</v>
      </c>
      <c r="BH183" s="16">
        <v>2.9411764705882401E-2</v>
      </c>
      <c r="BI183" s="16">
        <v>6.9767441860465101E-2</v>
      </c>
      <c r="BJ183" s="16">
        <v>4.5454545454545497E-2</v>
      </c>
      <c r="BK183" s="16">
        <v>8.9552238805970102E-2</v>
      </c>
      <c r="BL183" s="16">
        <v>0.1</v>
      </c>
      <c r="BM183" s="16"/>
      <c r="BN183" s="16">
        <v>5.85774058577406E-2</v>
      </c>
      <c r="BO183" s="16">
        <v>0.05</v>
      </c>
      <c r="BP183" s="16"/>
      <c r="BQ183" s="16">
        <v>6.6176470588235295E-2</v>
      </c>
      <c r="BR183" s="16">
        <v>5.2631578947368397E-2</v>
      </c>
      <c r="BS183" s="16"/>
      <c r="BT183" s="16">
        <v>5.3291536050156699E-2</v>
      </c>
      <c r="BU183" s="16">
        <v>7.69230769230769E-2</v>
      </c>
    </row>
    <row r="184" spans="2:73" x14ac:dyDescent="0.35">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row>
    <row r="185" spans="2:73" x14ac:dyDescent="0.35">
      <c r="B185" s="6" t="s">
        <v>193</v>
      </c>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row>
    <row r="186" spans="2:73" x14ac:dyDescent="0.35">
      <c r="B186" s="24" t="s">
        <v>387</v>
      </c>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row>
    <row r="187" spans="2:73" x14ac:dyDescent="0.35">
      <c r="B187" t="s">
        <v>126</v>
      </c>
      <c r="C187" s="16">
        <v>8.1885856079404504E-2</v>
      </c>
      <c r="D187" s="16">
        <v>4.7904191616766498E-2</v>
      </c>
      <c r="E187" s="16">
        <v>0.105932203389831</v>
      </c>
      <c r="F187" s="16"/>
      <c r="G187" s="16">
        <v>0.180722891566265</v>
      </c>
      <c r="H187" s="16">
        <v>5.6250000000000001E-2</v>
      </c>
      <c r="I187" s="16"/>
      <c r="J187" s="16">
        <v>2.9411764705882401E-2</v>
      </c>
      <c r="K187" s="16">
        <v>0.10344827586206901</v>
      </c>
      <c r="L187" s="16">
        <v>0.13636363636363599</v>
      </c>
      <c r="M187" s="16">
        <v>0.1</v>
      </c>
      <c r="N187" s="16">
        <v>0</v>
      </c>
      <c r="O187" s="16">
        <v>8.3333333333333301E-2</v>
      </c>
      <c r="P187" s="16">
        <v>0.115384615384615</v>
      </c>
      <c r="Q187" s="16">
        <v>5.8823529411764698E-2</v>
      </c>
      <c r="R187" s="16">
        <v>0</v>
      </c>
      <c r="S187" s="16">
        <v>6.9444444444444406E-2</v>
      </c>
      <c r="T187" s="16">
        <v>4.3478260869565202E-2</v>
      </c>
      <c r="U187" s="16">
        <v>0.15384615384615399</v>
      </c>
      <c r="V187" s="16">
        <v>0.08</v>
      </c>
      <c r="W187" s="16">
        <v>7.1428571428571397E-2</v>
      </c>
      <c r="X187" s="16">
        <v>0</v>
      </c>
      <c r="Y187" s="16">
        <v>0.28571428571428598</v>
      </c>
      <c r="Z187" s="16"/>
      <c r="AA187" s="16">
        <v>0.122699386503067</v>
      </c>
      <c r="AB187" s="16">
        <v>5.4263565891472902E-2</v>
      </c>
      <c r="AC187" s="16">
        <v>7.8431372549019607E-2</v>
      </c>
      <c r="AD187" s="16">
        <v>0</v>
      </c>
      <c r="AE187" s="16"/>
      <c r="AF187" s="16">
        <v>8.1967213114754106E-2</v>
      </c>
      <c r="AG187" s="16">
        <v>0</v>
      </c>
      <c r="AH187" s="16">
        <v>0.13157894736842099</v>
      </c>
      <c r="AI187" s="16">
        <v>0</v>
      </c>
      <c r="AJ187" s="16"/>
      <c r="AK187" s="16">
        <v>4.67289719626168E-2</v>
      </c>
      <c r="AL187" s="16">
        <v>3.2786885245901599E-2</v>
      </c>
      <c r="AM187" s="16">
        <v>3.125E-2</v>
      </c>
      <c r="AN187" s="16">
        <v>6.8965517241379296E-2</v>
      </c>
      <c r="AO187" s="16">
        <v>0</v>
      </c>
      <c r="AP187" s="16">
        <v>0.22222222222222199</v>
      </c>
      <c r="AQ187" s="16"/>
      <c r="AR187" s="16">
        <v>2.7906976744186001E-2</v>
      </c>
      <c r="AS187" s="16">
        <v>2.4390243902439001E-2</v>
      </c>
      <c r="AT187" s="16">
        <v>2.4390243902439001E-2</v>
      </c>
      <c r="AU187" s="16" t="s">
        <v>129</v>
      </c>
      <c r="AV187" s="16">
        <v>0.13636363636363599</v>
      </c>
      <c r="AW187" s="16">
        <v>0.17073170731707299</v>
      </c>
      <c r="AX187" s="16">
        <v>0.6</v>
      </c>
      <c r="AY187" s="16"/>
      <c r="AZ187" s="16">
        <v>4.67289719626168E-2</v>
      </c>
      <c r="BA187" s="16">
        <v>3.03030303030303E-2</v>
      </c>
      <c r="BB187" s="16">
        <v>9.0909090909090898E-2</v>
      </c>
      <c r="BC187" s="16">
        <v>0.122448979591837</v>
      </c>
      <c r="BD187" s="16">
        <v>7.5862068965517199E-2</v>
      </c>
      <c r="BE187" s="16">
        <v>0.375</v>
      </c>
      <c r="BF187" s="16"/>
      <c r="BG187" s="16">
        <v>0.109375</v>
      </c>
      <c r="BH187" s="16">
        <v>7.3529411764705899E-2</v>
      </c>
      <c r="BI187" s="16">
        <v>4.6511627906976702E-2</v>
      </c>
      <c r="BJ187" s="16">
        <v>9.0909090909090898E-2</v>
      </c>
      <c r="BK187" s="16">
        <v>7.4626865671641798E-2</v>
      </c>
      <c r="BL187" s="16">
        <v>0.08</v>
      </c>
      <c r="BM187" s="16"/>
      <c r="BN187" s="16">
        <v>9.2050209205020897E-2</v>
      </c>
      <c r="BO187" s="16">
        <v>6.25E-2</v>
      </c>
      <c r="BP187" s="16"/>
      <c r="BQ187" s="16">
        <v>7.3529411764705899E-2</v>
      </c>
      <c r="BR187" s="16">
        <v>8.6466165413533802E-2</v>
      </c>
      <c r="BS187" s="16"/>
      <c r="BT187" s="16">
        <v>8.4639498432601906E-2</v>
      </c>
      <c r="BU187" s="16">
        <v>6.4102564102564097E-2</v>
      </c>
    </row>
    <row r="188" spans="2:73" x14ac:dyDescent="0.35">
      <c r="B188" t="s">
        <v>127</v>
      </c>
      <c r="C188" s="16">
        <v>0.74193548387096797</v>
      </c>
      <c r="D188" s="16">
        <v>0.79041916167664705</v>
      </c>
      <c r="E188" s="16">
        <v>0.70762711864406802</v>
      </c>
      <c r="F188" s="16"/>
      <c r="G188" s="16">
        <v>0.51807228915662695</v>
      </c>
      <c r="H188" s="16">
        <v>0.8</v>
      </c>
      <c r="I188" s="16"/>
      <c r="J188" s="16">
        <v>0.82352941176470595</v>
      </c>
      <c r="K188" s="16">
        <v>0.68965517241379304</v>
      </c>
      <c r="L188" s="16">
        <v>0.54545454545454497</v>
      </c>
      <c r="M188" s="16">
        <v>0.55000000000000004</v>
      </c>
      <c r="N188" s="16">
        <v>0.75</v>
      </c>
      <c r="O188" s="16">
        <v>0.75</v>
      </c>
      <c r="P188" s="16">
        <v>0.80769230769230804</v>
      </c>
      <c r="Q188" s="16">
        <v>0.82352941176470595</v>
      </c>
      <c r="R188" s="16">
        <v>0.92307692307692302</v>
      </c>
      <c r="S188" s="16">
        <v>0.77777777777777801</v>
      </c>
      <c r="T188" s="16">
        <v>0.78260869565217395</v>
      </c>
      <c r="U188" s="16">
        <v>0.61538461538461497</v>
      </c>
      <c r="V188" s="16">
        <v>0.72</v>
      </c>
      <c r="W188" s="16">
        <v>0.85714285714285698</v>
      </c>
      <c r="X188" s="16">
        <v>0.66666666666666696</v>
      </c>
      <c r="Y188" s="16">
        <v>0.71428571428571397</v>
      </c>
      <c r="Z188" s="16"/>
      <c r="AA188" s="16">
        <v>0.68098159509202405</v>
      </c>
      <c r="AB188" s="16">
        <v>0.806201550387597</v>
      </c>
      <c r="AC188" s="16">
        <v>0.68627450980392202</v>
      </c>
      <c r="AD188" s="16">
        <v>0.82352941176470595</v>
      </c>
      <c r="AE188" s="16"/>
      <c r="AF188" s="16">
        <v>0.73114754098360701</v>
      </c>
      <c r="AG188" s="16">
        <v>0.83333333333333304</v>
      </c>
      <c r="AH188" s="16">
        <v>0.71052631578947401</v>
      </c>
      <c r="AI188" s="16">
        <v>1</v>
      </c>
      <c r="AJ188" s="16"/>
      <c r="AK188" s="16">
        <v>0.76635514018691597</v>
      </c>
      <c r="AL188" s="16">
        <v>0.85245901639344301</v>
      </c>
      <c r="AM188" s="16">
        <v>0.84375</v>
      </c>
      <c r="AN188" s="16">
        <v>0.75862068965517204</v>
      </c>
      <c r="AO188" s="16">
        <v>0.77777777777777801</v>
      </c>
      <c r="AP188" s="16">
        <v>0.66666666666666696</v>
      </c>
      <c r="AQ188" s="16"/>
      <c r="AR188" s="16">
        <v>0.86511627906976696</v>
      </c>
      <c r="AS188" s="16">
        <v>0.82926829268292701</v>
      </c>
      <c r="AT188" s="16">
        <v>0.82926829268292701</v>
      </c>
      <c r="AU188" s="16" t="s">
        <v>129</v>
      </c>
      <c r="AV188" s="16">
        <v>0.5</v>
      </c>
      <c r="AW188" s="16">
        <v>0.51219512195121997</v>
      </c>
      <c r="AX188" s="16">
        <v>0.2</v>
      </c>
      <c r="AY188" s="16"/>
      <c r="AZ188" s="16">
        <v>0.82242990654205606</v>
      </c>
      <c r="BA188" s="16">
        <v>0.72727272727272696</v>
      </c>
      <c r="BB188" s="16">
        <v>0.63636363636363602</v>
      </c>
      <c r="BC188" s="16">
        <v>0.67346938775510201</v>
      </c>
      <c r="BD188" s="16">
        <v>0.76551724137930999</v>
      </c>
      <c r="BE188" s="16">
        <v>0.25</v>
      </c>
      <c r="BF188" s="16"/>
      <c r="BG188" s="16">
        <v>0.671875</v>
      </c>
      <c r="BH188" s="16">
        <v>0.79411764705882304</v>
      </c>
      <c r="BI188" s="16">
        <v>0.72093023255813904</v>
      </c>
      <c r="BJ188" s="16">
        <v>0.736363636363636</v>
      </c>
      <c r="BK188" s="16">
        <v>0.77611940298507498</v>
      </c>
      <c r="BL188" s="16">
        <v>0.74</v>
      </c>
      <c r="BM188" s="16"/>
      <c r="BN188" s="16">
        <v>0.74476987447698695</v>
      </c>
      <c r="BO188" s="16">
        <v>0.73750000000000004</v>
      </c>
      <c r="BP188" s="16"/>
      <c r="BQ188" s="16">
        <v>0.81617647058823495</v>
      </c>
      <c r="BR188" s="16">
        <v>0.70676691729323304</v>
      </c>
      <c r="BS188" s="16"/>
      <c r="BT188" s="16">
        <v>0.74608150470219403</v>
      </c>
      <c r="BU188" s="16">
        <v>0.74358974358974395</v>
      </c>
    </row>
    <row r="189" spans="2:73" x14ac:dyDescent="0.35">
      <c r="B189" t="s">
        <v>131</v>
      </c>
      <c r="C189" s="16">
        <v>0.17617866004962801</v>
      </c>
      <c r="D189" s="16">
        <v>0.16167664670658699</v>
      </c>
      <c r="E189" s="16">
        <v>0.186440677966102</v>
      </c>
      <c r="F189" s="16"/>
      <c r="G189" s="16">
        <v>0.30120481927710802</v>
      </c>
      <c r="H189" s="16">
        <v>0.14374999999999999</v>
      </c>
      <c r="I189" s="16"/>
      <c r="J189" s="16">
        <v>0.14705882352941199</v>
      </c>
      <c r="K189" s="16">
        <v>0.20689655172413801</v>
      </c>
      <c r="L189" s="16">
        <v>0.31818181818181801</v>
      </c>
      <c r="M189" s="16">
        <v>0.35</v>
      </c>
      <c r="N189" s="16">
        <v>0.25</v>
      </c>
      <c r="O189" s="16">
        <v>0.16666666666666699</v>
      </c>
      <c r="P189" s="16">
        <v>7.69230769230769E-2</v>
      </c>
      <c r="Q189" s="16">
        <v>0.11764705882352899</v>
      </c>
      <c r="R189" s="16">
        <v>7.69230769230769E-2</v>
      </c>
      <c r="S189" s="16">
        <v>0.15277777777777801</v>
      </c>
      <c r="T189" s="16">
        <v>0.173913043478261</v>
      </c>
      <c r="U189" s="16">
        <v>0.230769230769231</v>
      </c>
      <c r="V189" s="16">
        <v>0.2</v>
      </c>
      <c r="W189" s="16">
        <v>7.1428571428571397E-2</v>
      </c>
      <c r="X189" s="16">
        <v>0.33333333333333298</v>
      </c>
      <c r="Y189" s="16">
        <v>0</v>
      </c>
      <c r="Z189" s="16"/>
      <c r="AA189" s="16">
        <v>0.19631901840490801</v>
      </c>
      <c r="AB189" s="16">
        <v>0.13953488372093001</v>
      </c>
      <c r="AC189" s="16">
        <v>0.23529411764705899</v>
      </c>
      <c r="AD189" s="16">
        <v>0.17647058823529399</v>
      </c>
      <c r="AE189" s="16"/>
      <c r="AF189" s="16">
        <v>0.18688524590163899</v>
      </c>
      <c r="AG189" s="16">
        <v>0.16666666666666699</v>
      </c>
      <c r="AH189" s="16">
        <v>0.157894736842105</v>
      </c>
      <c r="AI189" s="16">
        <v>0</v>
      </c>
      <c r="AJ189" s="16"/>
      <c r="AK189" s="16">
        <v>0.18691588785046701</v>
      </c>
      <c r="AL189" s="16">
        <v>0.114754098360656</v>
      </c>
      <c r="AM189" s="16">
        <v>0.125</v>
      </c>
      <c r="AN189" s="16">
        <v>0.17241379310344801</v>
      </c>
      <c r="AO189" s="16">
        <v>0.22222222222222199</v>
      </c>
      <c r="AP189" s="16">
        <v>0.11111111111111099</v>
      </c>
      <c r="AQ189" s="16"/>
      <c r="AR189" s="16">
        <v>0.106976744186047</v>
      </c>
      <c r="AS189" s="16">
        <v>0.146341463414634</v>
      </c>
      <c r="AT189" s="16">
        <v>0.146341463414634</v>
      </c>
      <c r="AU189" s="16" t="s">
        <v>129</v>
      </c>
      <c r="AV189" s="16">
        <v>0.36363636363636398</v>
      </c>
      <c r="AW189" s="16">
        <v>0.31707317073170699</v>
      </c>
      <c r="AX189" s="16">
        <v>0.2</v>
      </c>
      <c r="AY189" s="16"/>
      <c r="AZ189" s="16">
        <v>0.13084112149532701</v>
      </c>
      <c r="BA189" s="16">
        <v>0.24242424242424199</v>
      </c>
      <c r="BB189" s="16">
        <v>0.27272727272727298</v>
      </c>
      <c r="BC189" s="16">
        <v>0.20408163265306101</v>
      </c>
      <c r="BD189" s="16">
        <v>0.15862068965517201</v>
      </c>
      <c r="BE189" s="16">
        <v>0.375</v>
      </c>
      <c r="BF189" s="16"/>
      <c r="BG189" s="16">
        <v>0.21875</v>
      </c>
      <c r="BH189" s="16">
        <v>0.13235294117647101</v>
      </c>
      <c r="BI189" s="16">
        <v>0.232558139534884</v>
      </c>
      <c r="BJ189" s="16">
        <v>0.17272727272727301</v>
      </c>
      <c r="BK189" s="16">
        <v>0.14925373134328401</v>
      </c>
      <c r="BL189" s="16">
        <v>0.18</v>
      </c>
      <c r="BM189" s="16"/>
      <c r="BN189" s="16">
        <v>0.163179916317992</v>
      </c>
      <c r="BO189" s="16">
        <v>0.2</v>
      </c>
      <c r="BP189" s="16"/>
      <c r="BQ189" s="16">
        <v>0.110294117647059</v>
      </c>
      <c r="BR189" s="16">
        <v>0.20676691729323299</v>
      </c>
      <c r="BS189" s="16"/>
      <c r="BT189" s="16">
        <v>0.16927899686520401</v>
      </c>
      <c r="BU189" s="16">
        <v>0.19230769230769201</v>
      </c>
    </row>
    <row r="190" spans="2:73" x14ac:dyDescent="0.35">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row>
    <row r="191" spans="2:73" x14ac:dyDescent="0.35">
      <c r="B191" s="6" t="s">
        <v>199</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row>
    <row r="192" spans="2:73" x14ac:dyDescent="0.35">
      <c r="B192" s="24" t="s">
        <v>388</v>
      </c>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row>
    <row r="193" spans="2:73" x14ac:dyDescent="0.35">
      <c r="B193" t="s">
        <v>194</v>
      </c>
      <c r="C193" s="16">
        <v>0.24242424242424199</v>
      </c>
      <c r="D193" s="16">
        <v>0.125</v>
      </c>
      <c r="E193" s="16">
        <v>0.28000000000000003</v>
      </c>
      <c r="F193" s="16"/>
      <c r="G193" s="16">
        <v>0.4</v>
      </c>
      <c r="H193" s="16">
        <v>0.11111111111111099</v>
      </c>
      <c r="I193" s="16"/>
      <c r="J193" s="16">
        <v>0</v>
      </c>
      <c r="K193" s="16">
        <v>0.33333333333333298</v>
      </c>
      <c r="L193" s="16">
        <v>0.33333333333333298</v>
      </c>
      <c r="M193" s="16">
        <v>0</v>
      </c>
      <c r="N193" s="16" t="s">
        <v>129</v>
      </c>
      <c r="O193" s="16">
        <v>0</v>
      </c>
      <c r="P193" s="16">
        <v>0</v>
      </c>
      <c r="Q193" s="16">
        <v>0.5</v>
      </c>
      <c r="R193" s="16" t="s">
        <v>129</v>
      </c>
      <c r="S193" s="16">
        <v>0.2</v>
      </c>
      <c r="T193" s="16">
        <v>0</v>
      </c>
      <c r="U193" s="16">
        <v>0.5</v>
      </c>
      <c r="V193" s="16">
        <v>0</v>
      </c>
      <c r="W193" s="16">
        <v>1</v>
      </c>
      <c r="X193" s="16" t="s">
        <v>129</v>
      </c>
      <c r="Y193" s="16">
        <v>0.25</v>
      </c>
      <c r="Z193" s="16"/>
      <c r="AA193" s="16">
        <v>0.2</v>
      </c>
      <c r="AB193" s="16">
        <v>0.14285714285714299</v>
      </c>
      <c r="AC193" s="16">
        <v>0.25</v>
      </c>
      <c r="AD193" s="16" t="s">
        <v>129</v>
      </c>
      <c r="AE193" s="16"/>
      <c r="AF193" s="16">
        <v>0.2</v>
      </c>
      <c r="AG193" s="16" t="s">
        <v>129</v>
      </c>
      <c r="AH193" s="16">
        <v>0.4</v>
      </c>
      <c r="AI193" s="16" t="s">
        <v>129</v>
      </c>
      <c r="AJ193" s="16"/>
      <c r="AK193" s="16">
        <v>0.2</v>
      </c>
      <c r="AL193" s="16">
        <v>1</v>
      </c>
      <c r="AM193" s="16">
        <v>0</v>
      </c>
      <c r="AN193" s="16">
        <v>0.5</v>
      </c>
      <c r="AO193" s="16" t="s">
        <v>129</v>
      </c>
      <c r="AP193" s="16">
        <v>0.16666666666666699</v>
      </c>
      <c r="AQ193" s="16"/>
      <c r="AR193" s="16">
        <v>0.16666666666666699</v>
      </c>
      <c r="AS193" s="16">
        <v>0</v>
      </c>
      <c r="AT193" s="16">
        <v>0</v>
      </c>
      <c r="AU193" s="16" t="s">
        <v>129</v>
      </c>
      <c r="AV193" s="16">
        <v>0</v>
      </c>
      <c r="AW193" s="16">
        <v>0.14285714285714299</v>
      </c>
      <c r="AX193" s="16">
        <v>0.33333333333333298</v>
      </c>
      <c r="AY193" s="16"/>
      <c r="AZ193" s="16">
        <v>0.2</v>
      </c>
      <c r="BA193" s="16">
        <v>1</v>
      </c>
      <c r="BB193" s="16">
        <v>0</v>
      </c>
      <c r="BC193" s="16">
        <v>0.25</v>
      </c>
      <c r="BD193" s="16">
        <v>9.0909090909090898E-2</v>
      </c>
      <c r="BE193" s="16">
        <v>0.66666666666666696</v>
      </c>
      <c r="BF193" s="16"/>
      <c r="BG193" s="16">
        <v>0.28571428571428598</v>
      </c>
      <c r="BH193" s="16">
        <v>0</v>
      </c>
      <c r="BI193" s="16">
        <v>0</v>
      </c>
      <c r="BJ193" s="16">
        <v>0.4</v>
      </c>
      <c r="BK193" s="16">
        <v>0.2</v>
      </c>
      <c r="BL193" s="16">
        <v>0.25</v>
      </c>
      <c r="BM193" s="16"/>
      <c r="BN193" s="16">
        <v>0.22727272727272699</v>
      </c>
      <c r="BO193" s="16">
        <v>0.3</v>
      </c>
      <c r="BP193" s="16"/>
      <c r="BQ193" s="16">
        <v>0.1</v>
      </c>
      <c r="BR193" s="16">
        <v>0.30434782608695699</v>
      </c>
      <c r="BS193" s="16"/>
      <c r="BT193" s="16">
        <v>0.18518518518518501</v>
      </c>
      <c r="BU193" s="16">
        <v>0.4</v>
      </c>
    </row>
    <row r="194" spans="2:73" x14ac:dyDescent="0.35">
      <c r="B194" t="s">
        <v>195</v>
      </c>
      <c r="C194" s="16">
        <v>0.12121212121212099</v>
      </c>
      <c r="D194" s="16">
        <v>0</v>
      </c>
      <c r="E194" s="16">
        <v>0.16</v>
      </c>
      <c r="F194" s="16"/>
      <c r="G194" s="16">
        <v>6.6666666666666693E-2</v>
      </c>
      <c r="H194" s="16">
        <v>0.16666666666666699</v>
      </c>
      <c r="I194" s="16"/>
      <c r="J194" s="16">
        <v>0</v>
      </c>
      <c r="K194" s="16">
        <v>0</v>
      </c>
      <c r="L194" s="16">
        <v>0.33333333333333298</v>
      </c>
      <c r="M194" s="16">
        <v>0</v>
      </c>
      <c r="N194" s="16" t="s">
        <v>129</v>
      </c>
      <c r="O194" s="16">
        <v>0</v>
      </c>
      <c r="P194" s="16">
        <v>0.33333333333333298</v>
      </c>
      <c r="Q194" s="16">
        <v>0</v>
      </c>
      <c r="R194" s="16" t="s">
        <v>129</v>
      </c>
      <c r="S194" s="16">
        <v>0.2</v>
      </c>
      <c r="T194" s="16">
        <v>0</v>
      </c>
      <c r="U194" s="16">
        <v>0</v>
      </c>
      <c r="V194" s="16">
        <v>0.5</v>
      </c>
      <c r="W194" s="16">
        <v>0</v>
      </c>
      <c r="X194" s="16" t="s">
        <v>129</v>
      </c>
      <c r="Y194" s="16">
        <v>0</v>
      </c>
      <c r="Z194" s="16"/>
      <c r="AA194" s="16">
        <v>0.1</v>
      </c>
      <c r="AB194" s="16">
        <v>0.14285714285714299</v>
      </c>
      <c r="AC194" s="16">
        <v>0.25</v>
      </c>
      <c r="AD194" s="16" t="s">
        <v>129</v>
      </c>
      <c r="AE194" s="16"/>
      <c r="AF194" s="16">
        <v>0.16</v>
      </c>
      <c r="AG194" s="16" t="s">
        <v>129</v>
      </c>
      <c r="AH194" s="16">
        <v>0</v>
      </c>
      <c r="AI194" s="16" t="s">
        <v>129</v>
      </c>
      <c r="AJ194" s="16"/>
      <c r="AK194" s="16">
        <v>0</v>
      </c>
      <c r="AL194" s="16">
        <v>0</v>
      </c>
      <c r="AM194" s="16">
        <v>0</v>
      </c>
      <c r="AN194" s="16">
        <v>0</v>
      </c>
      <c r="AO194" s="16" t="s">
        <v>129</v>
      </c>
      <c r="AP194" s="16">
        <v>0.16666666666666699</v>
      </c>
      <c r="AQ194" s="16"/>
      <c r="AR194" s="16">
        <v>0</v>
      </c>
      <c r="AS194" s="16">
        <v>0</v>
      </c>
      <c r="AT194" s="16">
        <v>0</v>
      </c>
      <c r="AU194" s="16" t="s">
        <v>129</v>
      </c>
      <c r="AV194" s="16">
        <v>0.66666666666666696</v>
      </c>
      <c r="AW194" s="16">
        <v>0</v>
      </c>
      <c r="AX194" s="16">
        <v>0.33333333333333298</v>
      </c>
      <c r="AY194" s="16"/>
      <c r="AZ194" s="16">
        <v>0</v>
      </c>
      <c r="BA194" s="16">
        <v>0</v>
      </c>
      <c r="BB194" s="16">
        <v>0</v>
      </c>
      <c r="BC194" s="16">
        <v>0.16666666666666699</v>
      </c>
      <c r="BD194" s="16">
        <v>9.0909090909090898E-2</v>
      </c>
      <c r="BE194" s="16">
        <v>0.33333333333333298</v>
      </c>
      <c r="BF194" s="16"/>
      <c r="BG194" s="16">
        <v>0.14285714285714299</v>
      </c>
      <c r="BH194" s="16">
        <v>0.4</v>
      </c>
      <c r="BI194" s="16">
        <v>0</v>
      </c>
      <c r="BJ194" s="16">
        <v>0.1</v>
      </c>
      <c r="BK194" s="16">
        <v>0</v>
      </c>
      <c r="BL194" s="16">
        <v>0</v>
      </c>
      <c r="BM194" s="16"/>
      <c r="BN194" s="16">
        <v>0.18181818181818199</v>
      </c>
      <c r="BO194" s="16">
        <v>0</v>
      </c>
      <c r="BP194" s="16"/>
      <c r="BQ194" s="16">
        <v>0.3</v>
      </c>
      <c r="BR194" s="16">
        <v>4.3478260869565202E-2</v>
      </c>
      <c r="BS194" s="16"/>
      <c r="BT194" s="16">
        <v>0.11111111111111099</v>
      </c>
      <c r="BU194" s="16">
        <v>0.2</v>
      </c>
    </row>
    <row r="195" spans="2:73" x14ac:dyDescent="0.35">
      <c r="B195" t="s">
        <v>196</v>
      </c>
      <c r="C195" s="16">
        <v>0.21212121212121199</v>
      </c>
      <c r="D195" s="16">
        <v>0.375</v>
      </c>
      <c r="E195" s="16">
        <v>0.16</v>
      </c>
      <c r="F195" s="16"/>
      <c r="G195" s="16">
        <v>0.133333333333333</v>
      </c>
      <c r="H195" s="16">
        <v>0.27777777777777801</v>
      </c>
      <c r="I195" s="16"/>
      <c r="J195" s="16">
        <v>0</v>
      </c>
      <c r="K195" s="16">
        <v>0</v>
      </c>
      <c r="L195" s="16">
        <v>0.33333333333333298</v>
      </c>
      <c r="M195" s="16">
        <v>0.5</v>
      </c>
      <c r="N195" s="16" t="s">
        <v>129</v>
      </c>
      <c r="O195" s="16">
        <v>0</v>
      </c>
      <c r="P195" s="16">
        <v>0</v>
      </c>
      <c r="Q195" s="16">
        <v>0</v>
      </c>
      <c r="R195" s="16" t="s">
        <v>129</v>
      </c>
      <c r="S195" s="16">
        <v>0.2</v>
      </c>
      <c r="T195" s="16">
        <v>0</v>
      </c>
      <c r="U195" s="16">
        <v>0</v>
      </c>
      <c r="V195" s="16">
        <v>0.5</v>
      </c>
      <c r="W195" s="16">
        <v>0</v>
      </c>
      <c r="X195" s="16" t="s">
        <v>129</v>
      </c>
      <c r="Y195" s="16">
        <v>0.75</v>
      </c>
      <c r="Z195" s="16"/>
      <c r="AA195" s="16">
        <v>0.25</v>
      </c>
      <c r="AB195" s="16">
        <v>0.28571428571428598</v>
      </c>
      <c r="AC195" s="16">
        <v>0</v>
      </c>
      <c r="AD195" s="16" t="s">
        <v>129</v>
      </c>
      <c r="AE195" s="16"/>
      <c r="AF195" s="16">
        <v>0.24</v>
      </c>
      <c r="AG195" s="16" t="s">
        <v>129</v>
      </c>
      <c r="AH195" s="16">
        <v>0.2</v>
      </c>
      <c r="AI195" s="16" t="s">
        <v>129</v>
      </c>
      <c r="AJ195" s="16"/>
      <c r="AK195" s="16">
        <v>0</v>
      </c>
      <c r="AL195" s="16">
        <v>0</v>
      </c>
      <c r="AM195" s="16">
        <v>0</v>
      </c>
      <c r="AN195" s="16">
        <v>0</v>
      </c>
      <c r="AO195" s="16" t="s">
        <v>129</v>
      </c>
      <c r="AP195" s="16">
        <v>0.33333333333333298</v>
      </c>
      <c r="AQ195" s="16"/>
      <c r="AR195" s="16">
        <v>0.5</v>
      </c>
      <c r="AS195" s="16">
        <v>1</v>
      </c>
      <c r="AT195" s="16">
        <v>1</v>
      </c>
      <c r="AU195" s="16" t="s">
        <v>129</v>
      </c>
      <c r="AV195" s="16">
        <v>0</v>
      </c>
      <c r="AW195" s="16">
        <v>0.28571428571428598</v>
      </c>
      <c r="AX195" s="16">
        <v>0.33333333333333298</v>
      </c>
      <c r="AY195" s="16"/>
      <c r="AZ195" s="16">
        <v>0.6</v>
      </c>
      <c r="BA195" s="16">
        <v>0</v>
      </c>
      <c r="BB195" s="16">
        <v>1</v>
      </c>
      <c r="BC195" s="16">
        <v>0.16666666666666699</v>
      </c>
      <c r="BD195" s="16">
        <v>9.0909090909090898E-2</v>
      </c>
      <c r="BE195" s="16">
        <v>0</v>
      </c>
      <c r="BF195" s="16"/>
      <c r="BG195" s="16">
        <v>0.28571428571428598</v>
      </c>
      <c r="BH195" s="16">
        <v>0</v>
      </c>
      <c r="BI195" s="16">
        <v>0.5</v>
      </c>
      <c r="BJ195" s="16">
        <v>0</v>
      </c>
      <c r="BK195" s="16">
        <v>0.2</v>
      </c>
      <c r="BL195" s="16">
        <v>0.75</v>
      </c>
      <c r="BM195" s="16"/>
      <c r="BN195" s="16">
        <v>0.27272727272727298</v>
      </c>
      <c r="BO195" s="16">
        <v>0.1</v>
      </c>
      <c r="BP195" s="16"/>
      <c r="BQ195" s="16">
        <v>0.3</v>
      </c>
      <c r="BR195" s="16">
        <v>0.173913043478261</v>
      </c>
      <c r="BS195" s="16"/>
      <c r="BT195" s="16">
        <v>0.25925925925925902</v>
      </c>
      <c r="BU195" s="16">
        <v>0</v>
      </c>
    </row>
    <row r="196" spans="2:73" x14ac:dyDescent="0.35">
      <c r="B196" t="s">
        <v>197</v>
      </c>
      <c r="C196" s="16">
        <v>0.27272727272727298</v>
      </c>
      <c r="D196" s="16">
        <v>0.5</v>
      </c>
      <c r="E196" s="16">
        <v>0.2</v>
      </c>
      <c r="F196" s="16"/>
      <c r="G196" s="16">
        <v>0.2</v>
      </c>
      <c r="H196" s="16">
        <v>0.33333333333333298</v>
      </c>
      <c r="I196" s="16"/>
      <c r="J196" s="16">
        <v>0</v>
      </c>
      <c r="K196" s="16">
        <v>0.33333333333333298</v>
      </c>
      <c r="L196" s="16">
        <v>0</v>
      </c>
      <c r="M196" s="16">
        <v>0.5</v>
      </c>
      <c r="N196" s="16" t="s">
        <v>129</v>
      </c>
      <c r="O196" s="16">
        <v>0</v>
      </c>
      <c r="P196" s="16">
        <v>0.66666666666666696</v>
      </c>
      <c r="Q196" s="16">
        <v>0.5</v>
      </c>
      <c r="R196" s="16" t="s">
        <v>129</v>
      </c>
      <c r="S196" s="16">
        <v>0.4</v>
      </c>
      <c r="T196" s="16">
        <v>0</v>
      </c>
      <c r="U196" s="16">
        <v>0.5</v>
      </c>
      <c r="V196" s="16">
        <v>0</v>
      </c>
      <c r="W196" s="16">
        <v>0</v>
      </c>
      <c r="X196" s="16" t="s">
        <v>129</v>
      </c>
      <c r="Y196" s="16">
        <v>0</v>
      </c>
      <c r="Z196" s="16"/>
      <c r="AA196" s="16">
        <v>0.3</v>
      </c>
      <c r="AB196" s="16">
        <v>0.28571428571428598</v>
      </c>
      <c r="AC196" s="16">
        <v>0.25</v>
      </c>
      <c r="AD196" s="16" t="s">
        <v>129</v>
      </c>
      <c r="AE196" s="16"/>
      <c r="AF196" s="16">
        <v>0.24</v>
      </c>
      <c r="AG196" s="16" t="s">
        <v>129</v>
      </c>
      <c r="AH196" s="16">
        <v>0.2</v>
      </c>
      <c r="AI196" s="16" t="s">
        <v>129</v>
      </c>
      <c r="AJ196" s="16"/>
      <c r="AK196" s="16">
        <v>0.6</v>
      </c>
      <c r="AL196" s="16">
        <v>0</v>
      </c>
      <c r="AM196" s="16">
        <v>0</v>
      </c>
      <c r="AN196" s="16">
        <v>0.5</v>
      </c>
      <c r="AO196" s="16" t="s">
        <v>129</v>
      </c>
      <c r="AP196" s="16">
        <v>0.33333333333333298</v>
      </c>
      <c r="AQ196" s="16"/>
      <c r="AR196" s="16">
        <v>0.33333333333333298</v>
      </c>
      <c r="AS196" s="16">
        <v>0</v>
      </c>
      <c r="AT196" s="16">
        <v>0</v>
      </c>
      <c r="AU196" s="16" t="s">
        <v>129</v>
      </c>
      <c r="AV196" s="16">
        <v>0.33333333333333298</v>
      </c>
      <c r="AW196" s="16">
        <v>0.28571428571428598</v>
      </c>
      <c r="AX196" s="16">
        <v>0</v>
      </c>
      <c r="AY196" s="16"/>
      <c r="AZ196" s="16">
        <v>0</v>
      </c>
      <c r="BA196" s="16">
        <v>0</v>
      </c>
      <c r="BB196" s="16">
        <v>0</v>
      </c>
      <c r="BC196" s="16">
        <v>0.25</v>
      </c>
      <c r="BD196" s="16">
        <v>0.54545454545454497</v>
      </c>
      <c r="BE196" s="16">
        <v>0</v>
      </c>
      <c r="BF196" s="16"/>
      <c r="BG196" s="16">
        <v>0</v>
      </c>
      <c r="BH196" s="16">
        <v>0.6</v>
      </c>
      <c r="BI196" s="16">
        <v>0.5</v>
      </c>
      <c r="BJ196" s="16">
        <v>0.4</v>
      </c>
      <c r="BK196" s="16">
        <v>0.2</v>
      </c>
      <c r="BL196" s="16">
        <v>0</v>
      </c>
      <c r="BM196" s="16"/>
      <c r="BN196" s="16">
        <v>0.22727272727272699</v>
      </c>
      <c r="BO196" s="16">
        <v>0.4</v>
      </c>
      <c r="BP196" s="16"/>
      <c r="BQ196" s="16">
        <v>0.1</v>
      </c>
      <c r="BR196" s="16">
        <v>0.34782608695652201</v>
      </c>
      <c r="BS196" s="16"/>
      <c r="BT196" s="16">
        <v>0.25925925925925902</v>
      </c>
      <c r="BU196" s="16">
        <v>0.4</v>
      </c>
    </row>
    <row r="197" spans="2:73" x14ac:dyDescent="0.35">
      <c r="B197" t="s">
        <v>198</v>
      </c>
      <c r="C197" s="16">
        <v>0.15151515151515199</v>
      </c>
      <c r="D197" s="16">
        <v>0</v>
      </c>
      <c r="E197" s="16">
        <v>0.2</v>
      </c>
      <c r="F197" s="16"/>
      <c r="G197" s="16">
        <v>0.2</v>
      </c>
      <c r="H197" s="16">
        <v>0.11111111111111099</v>
      </c>
      <c r="I197" s="16"/>
      <c r="J197" s="16">
        <v>1</v>
      </c>
      <c r="K197" s="16">
        <v>0.33333333333333298</v>
      </c>
      <c r="L197" s="16">
        <v>0</v>
      </c>
      <c r="M197" s="16">
        <v>0</v>
      </c>
      <c r="N197" s="16" t="s">
        <v>129</v>
      </c>
      <c r="O197" s="16">
        <v>1</v>
      </c>
      <c r="P197" s="16">
        <v>0</v>
      </c>
      <c r="Q197" s="16">
        <v>0</v>
      </c>
      <c r="R197" s="16" t="s">
        <v>129</v>
      </c>
      <c r="S197" s="16">
        <v>0</v>
      </c>
      <c r="T197" s="16">
        <v>1</v>
      </c>
      <c r="U197" s="16">
        <v>0</v>
      </c>
      <c r="V197" s="16">
        <v>0</v>
      </c>
      <c r="W197" s="16">
        <v>0</v>
      </c>
      <c r="X197" s="16" t="s">
        <v>129</v>
      </c>
      <c r="Y197" s="16">
        <v>0</v>
      </c>
      <c r="Z197" s="16"/>
      <c r="AA197" s="16">
        <v>0.15</v>
      </c>
      <c r="AB197" s="16">
        <v>0.14285714285714299</v>
      </c>
      <c r="AC197" s="16">
        <v>0.25</v>
      </c>
      <c r="AD197" s="16" t="s">
        <v>129</v>
      </c>
      <c r="AE197" s="16"/>
      <c r="AF197" s="16">
        <v>0.16</v>
      </c>
      <c r="AG197" s="16" t="s">
        <v>129</v>
      </c>
      <c r="AH197" s="16">
        <v>0.2</v>
      </c>
      <c r="AI197" s="16" t="s">
        <v>129</v>
      </c>
      <c r="AJ197" s="16"/>
      <c r="AK197" s="16">
        <v>0.2</v>
      </c>
      <c r="AL197" s="16">
        <v>0</v>
      </c>
      <c r="AM197" s="16">
        <v>1</v>
      </c>
      <c r="AN197" s="16">
        <v>0</v>
      </c>
      <c r="AO197" s="16" t="s">
        <v>129</v>
      </c>
      <c r="AP197" s="16">
        <v>0</v>
      </c>
      <c r="AQ197" s="16"/>
      <c r="AR197" s="16">
        <v>0</v>
      </c>
      <c r="AS197" s="16">
        <v>0</v>
      </c>
      <c r="AT197" s="16">
        <v>0</v>
      </c>
      <c r="AU197" s="16" t="s">
        <v>129</v>
      </c>
      <c r="AV197" s="16">
        <v>0</v>
      </c>
      <c r="AW197" s="16">
        <v>0.28571428571428598</v>
      </c>
      <c r="AX197" s="16">
        <v>0</v>
      </c>
      <c r="AY197" s="16"/>
      <c r="AZ197" s="16">
        <v>0.2</v>
      </c>
      <c r="BA197" s="16">
        <v>0</v>
      </c>
      <c r="BB197" s="16">
        <v>0</v>
      </c>
      <c r="BC197" s="16">
        <v>0.16666666666666699</v>
      </c>
      <c r="BD197" s="16">
        <v>0.18181818181818199</v>
      </c>
      <c r="BE197" s="16">
        <v>0</v>
      </c>
      <c r="BF197" s="16"/>
      <c r="BG197" s="16">
        <v>0.28571428571428598</v>
      </c>
      <c r="BH197" s="16">
        <v>0</v>
      </c>
      <c r="BI197" s="16">
        <v>0</v>
      </c>
      <c r="BJ197" s="16">
        <v>0.1</v>
      </c>
      <c r="BK197" s="16">
        <v>0.4</v>
      </c>
      <c r="BL197" s="16">
        <v>0</v>
      </c>
      <c r="BM197" s="16"/>
      <c r="BN197" s="16">
        <v>9.0909090909090898E-2</v>
      </c>
      <c r="BO197" s="16">
        <v>0.2</v>
      </c>
      <c r="BP197" s="16"/>
      <c r="BQ197" s="16">
        <v>0.2</v>
      </c>
      <c r="BR197" s="16">
        <v>0.13043478260869601</v>
      </c>
      <c r="BS197" s="16"/>
      <c r="BT197" s="16">
        <v>0.18518518518518501</v>
      </c>
      <c r="BU197" s="16">
        <v>0</v>
      </c>
    </row>
    <row r="198" spans="2:73" x14ac:dyDescent="0.35">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row>
    <row r="199" spans="2:73" x14ac:dyDescent="0.35">
      <c r="B199" s="6" t="s">
        <v>208</v>
      </c>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row>
    <row r="200" spans="2:73" x14ac:dyDescent="0.35">
      <c r="B200" s="24" t="s">
        <v>388</v>
      </c>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row>
    <row r="201" spans="2:73" x14ac:dyDescent="0.35">
      <c r="B201" t="s">
        <v>200</v>
      </c>
      <c r="C201" s="16">
        <v>0.60606060606060597</v>
      </c>
      <c r="D201" s="16">
        <v>0.75</v>
      </c>
      <c r="E201" s="16">
        <v>0.56000000000000005</v>
      </c>
      <c r="F201" s="16"/>
      <c r="G201" s="16">
        <v>0.53333333333333299</v>
      </c>
      <c r="H201" s="16">
        <v>0.66666666666666696</v>
      </c>
      <c r="I201" s="16"/>
      <c r="J201" s="16">
        <v>1</v>
      </c>
      <c r="K201" s="16">
        <v>0.5</v>
      </c>
      <c r="L201" s="16">
        <v>0.33333333333333298</v>
      </c>
      <c r="M201" s="16">
        <v>0.5</v>
      </c>
      <c r="N201" s="16" t="s">
        <v>129</v>
      </c>
      <c r="O201" s="16">
        <v>1</v>
      </c>
      <c r="P201" s="16">
        <v>0.66666666666666696</v>
      </c>
      <c r="Q201" s="16">
        <v>1</v>
      </c>
      <c r="R201" s="16" t="s">
        <v>129</v>
      </c>
      <c r="S201" s="16">
        <v>0.4</v>
      </c>
      <c r="T201" s="16">
        <v>0</v>
      </c>
      <c r="U201" s="16">
        <v>0.5</v>
      </c>
      <c r="V201" s="16">
        <v>1</v>
      </c>
      <c r="W201" s="16">
        <v>1</v>
      </c>
      <c r="X201" s="16" t="s">
        <v>129</v>
      </c>
      <c r="Y201" s="16">
        <v>0.75</v>
      </c>
      <c r="Z201" s="16"/>
      <c r="AA201" s="16">
        <v>0.55000000000000004</v>
      </c>
      <c r="AB201" s="16">
        <v>0.57142857142857095</v>
      </c>
      <c r="AC201" s="16">
        <v>1</v>
      </c>
      <c r="AD201" s="16" t="s">
        <v>129</v>
      </c>
      <c r="AE201" s="16"/>
      <c r="AF201" s="16">
        <v>0.68</v>
      </c>
      <c r="AG201" s="16" t="s">
        <v>129</v>
      </c>
      <c r="AH201" s="16">
        <v>0.4</v>
      </c>
      <c r="AI201" s="16" t="s">
        <v>129</v>
      </c>
      <c r="AJ201" s="16"/>
      <c r="AK201" s="16">
        <v>0.2</v>
      </c>
      <c r="AL201" s="16">
        <v>0.5</v>
      </c>
      <c r="AM201" s="16">
        <v>1</v>
      </c>
      <c r="AN201" s="16">
        <v>1</v>
      </c>
      <c r="AO201" s="16" t="s">
        <v>129</v>
      </c>
      <c r="AP201" s="16">
        <v>0.83333333333333304</v>
      </c>
      <c r="AQ201" s="16"/>
      <c r="AR201" s="16">
        <v>0.83333333333333304</v>
      </c>
      <c r="AS201" s="16">
        <v>1</v>
      </c>
      <c r="AT201" s="16">
        <v>1</v>
      </c>
      <c r="AU201" s="16" t="s">
        <v>129</v>
      </c>
      <c r="AV201" s="16">
        <v>0.33333333333333298</v>
      </c>
      <c r="AW201" s="16">
        <v>0.57142857142857095</v>
      </c>
      <c r="AX201" s="16">
        <v>0.33333333333333298</v>
      </c>
      <c r="AY201" s="16"/>
      <c r="AZ201" s="16">
        <v>0.6</v>
      </c>
      <c r="BA201" s="16">
        <v>1</v>
      </c>
      <c r="BB201" s="16">
        <v>1</v>
      </c>
      <c r="BC201" s="16">
        <v>0.58333333333333304</v>
      </c>
      <c r="BD201" s="16">
        <v>0.63636363636363602</v>
      </c>
      <c r="BE201" s="16">
        <v>0.33333333333333298</v>
      </c>
      <c r="BF201" s="16"/>
      <c r="BG201" s="16">
        <v>0.57142857142857095</v>
      </c>
      <c r="BH201" s="16">
        <v>0.6</v>
      </c>
      <c r="BI201" s="16">
        <v>0.5</v>
      </c>
      <c r="BJ201" s="16">
        <v>0.6</v>
      </c>
      <c r="BK201" s="16">
        <v>0.6</v>
      </c>
      <c r="BL201" s="16">
        <v>0.75</v>
      </c>
      <c r="BM201" s="16"/>
      <c r="BN201" s="16">
        <v>0.63636363636363602</v>
      </c>
      <c r="BO201" s="16">
        <v>0.5</v>
      </c>
      <c r="BP201" s="16"/>
      <c r="BQ201" s="16">
        <v>0.9</v>
      </c>
      <c r="BR201" s="16">
        <v>0.47826086956521702</v>
      </c>
      <c r="BS201" s="16"/>
      <c r="BT201" s="16">
        <v>0.66666666666666696</v>
      </c>
      <c r="BU201" s="16">
        <v>0.2</v>
      </c>
    </row>
    <row r="202" spans="2:73" x14ac:dyDescent="0.35">
      <c r="B202" t="s">
        <v>201</v>
      </c>
      <c r="C202" s="16">
        <v>0.42424242424242398</v>
      </c>
      <c r="D202" s="16">
        <v>0.375</v>
      </c>
      <c r="E202" s="16">
        <v>0.44</v>
      </c>
      <c r="F202" s="16"/>
      <c r="G202" s="16">
        <v>0.46666666666666701</v>
      </c>
      <c r="H202" s="16">
        <v>0.38888888888888901</v>
      </c>
      <c r="I202" s="16"/>
      <c r="J202" s="16">
        <v>1</v>
      </c>
      <c r="K202" s="16">
        <v>0.5</v>
      </c>
      <c r="L202" s="16">
        <v>0</v>
      </c>
      <c r="M202" s="16">
        <v>0</v>
      </c>
      <c r="N202" s="16" t="s">
        <v>129</v>
      </c>
      <c r="O202" s="16">
        <v>0</v>
      </c>
      <c r="P202" s="16">
        <v>0.33333333333333298</v>
      </c>
      <c r="Q202" s="16">
        <v>0.5</v>
      </c>
      <c r="R202" s="16" t="s">
        <v>129</v>
      </c>
      <c r="S202" s="16">
        <v>0.6</v>
      </c>
      <c r="T202" s="16">
        <v>0</v>
      </c>
      <c r="U202" s="16">
        <v>0.5</v>
      </c>
      <c r="V202" s="16">
        <v>1</v>
      </c>
      <c r="W202" s="16">
        <v>0</v>
      </c>
      <c r="X202" s="16" t="s">
        <v>129</v>
      </c>
      <c r="Y202" s="16">
        <v>0.5</v>
      </c>
      <c r="Z202" s="16"/>
      <c r="AA202" s="16">
        <v>0.45</v>
      </c>
      <c r="AB202" s="16">
        <v>0.28571428571428598</v>
      </c>
      <c r="AC202" s="16">
        <v>0.5</v>
      </c>
      <c r="AD202" s="16" t="s">
        <v>129</v>
      </c>
      <c r="AE202" s="16"/>
      <c r="AF202" s="16">
        <v>0.48</v>
      </c>
      <c r="AG202" s="16" t="s">
        <v>129</v>
      </c>
      <c r="AH202" s="16">
        <v>0.4</v>
      </c>
      <c r="AI202" s="16" t="s">
        <v>129</v>
      </c>
      <c r="AJ202" s="16"/>
      <c r="AK202" s="16">
        <v>0.4</v>
      </c>
      <c r="AL202" s="16">
        <v>0.5</v>
      </c>
      <c r="AM202" s="16">
        <v>0</v>
      </c>
      <c r="AN202" s="16">
        <v>0</v>
      </c>
      <c r="AO202" s="16" t="s">
        <v>129</v>
      </c>
      <c r="AP202" s="16">
        <v>0.5</v>
      </c>
      <c r="AQ202" s="16"/>
      <c r="AR202" s="16">
        <v>0.33333333333333298</v>
      </c>
      <c r="AS202" s="16">
        <v>1</v>
      </c>
      <c r="AT202" s="16">
        <v>1</v>
      </c>
      <c r="AU202" s="16" t="s">
        <v>129</v>
      </c>
      <c r="AV202" s="16">
        <v>0.33333333333333298</v>
      </c>
      <c r="AW202" s="16">
        <v>0.28571428571428598</v>
      </c>
      <c r="AX202" s="16">
        <v>0.66666666666666696</v>
      </c>
      <c r="AY202" s="16"/>
      <c r="AZ202" s="16">
        <v>0.4</v>
      </c>
      <c r="BA202" s="16">
        <v>0</v>
      </c>
      <c r="BB202" s="16">
        <v>1</v>
      </c>
      <c r="BC202" s="16">
        <v>0.5</v>
      </c>
      <c r="BD202" s="16">
        <v>0.27272727272727298</v>
      </c>
      <c r="BE202" s="16">
        <v>0.66666666666666696</v>
      </c>
      <c r="BF202" s="16"/>
      <c r="BG202" s="16">
        <v>0.57142857142857095</v>
      </c>
      <c r="BH202" s="16">
        <v>0.4</v>
      </c>
      <c r="BI202" s="16">
        <v>0</v>
      </c>
      <c r="BJ202" s="16">
        <v>0.5</v>
      </c>
      <c r="BK202" s="16">
        <v>0.4</v>
      </c>
      <c r="BL202" s="16">
        <v>0.25</v>
      </c>
      <c r="BM202" s="16"/>
      <c r="BN202" s="16">
        <v>0.45454545454545497</v>
      </c>
      <c r="BO202" s="16">
        <v>0.3</v>
      </c>
      <c r="BP202" s="16"/>
      <c r="BQ202" s="16">
        <v>0.6</v>
      </c>
      <c r="BR202" s="16">
        <v>0.34782608695652201</v>
      </c>
      <c r="BS202" s="16"/>
      <c r="BT202" s="16">
        <v>0.407407407407407</v>
      </c>
      <c r="BU202" s="16">
        <v>0.6</v>
      </c>
    </row>
    <row r="203" spans="2:73" x14ac:dyDescent="0.35">
      <c r="B203" t="s">
        <v>202</v>
      </c>
      <c r="C203" s="16">
        <v>0.39393939393939398</v>
      </c>
      <c r="D203" s="16">
        <v>0.5</v>
      </c>
      <c r="E203" s="16">
        <v>0.36</v>
      </c>
      <c r="F203" s="16"/>
      <c r="G203" s="16">
        <v>0.46666666666666701</v>
      </c>
      <c r="H203" s="16">
        <v>0.33333333333333298</v>
      </c>
      <c r="I203" s="16"/>
      <c r="J203" s="16">
        <v>1</v>
      </c>
      <c r="K203" s="16">
        <v>0.33333333333333298</v>
      </c>
      <c r="L203" s="16">
        <v>0.33333333333333298</v>
      </c>
      <c r="M203" s="16">
        <v>0.5</v>
      </c>
      <c r="N203" s="16" t="s">
        <v>129</v>
      </c>
      <c r="O203" s="16">
        <v>0</v>
      </c>
      <c r="P203" s="16">
        <v>0</v>
      </c>
      <c r="Q203" s="16">
        <v>0.5</v>
      </c>
      <c r="R203" s="16" t="s">
        <v>129</v>
      </c>
      <c r="S203" s="16">
        <v>0.4</v>
      </c>
      <c r="T203" s="16">
        <v>0</v>
      </c>
      <c r="U203" s="16">
        <v>0.5</v>
      </c>
      <c r="V203" s="16">
        <v>0.5</v>
      </c>
      <c r="W203" s="16">
        <v>0</v>
      </c>
      <c r="X203" s="16" t="s">
        <v>129</v>
      </c>
      <c r="Y203" s="16">
        <v>0.75</v>
      </c>
      <c r="Z203" s="16"/>
      <c r="AA203" s="16">
        <v>0.5</v>
      </c>
      <c r="AB203" s="16">
        <v>0.28571428571428598</v>
      </c>
      <c r="AC203" s="16">
        <v>0.25</v>
      </c>
      <c r="AD203" s="16" t="s">
        <v>129</v>
      </c>
      <c r="AE203" s="16"/>
      <c r="AF203" s="16">
        <v>0.32</v>
      </c>
      <c r="AG203" s="16" t="s">
        <v>129</v>
      </c>
      <c r="AH203" s="16">
        <v>0.6</v>
      </c>
      <c r="AI203" s="16" t="s">
        <v>129</v>
      </c>
      <c r="AJ203" s="16"/>
      <c r="AK203" s="16">
        <v>0.2</v>
      </c>
      <c r="AL203" s="16">
        <v>0.5</v>
      </c>
      <c r="AM203" s="16">
        <v>0</v>
      </c>
      <c r="AN203" s="16">
        <v>0.5</v>
      </c>
      <c r="AO203" s="16" t="s">
        <v>129</v>
      </c>
      <c r="AP203" s="16">
        <v>0.5</v>
      </c>
      <c r="AQ203" s="16"/>
      <c r="AR203" s="16">
        <v>0.83333333333333304</v>
      </c>
      <c r="AS203" s="16">
        <v>1</v>
      </c>
      <c r="AT203" s="16">
        <v>1</v>
      </c>
      <c r="AU203" s="16" t="s">
        <v>129</v>
      </c>
      <c r="AV203" s="16">
        <v>0</v>
      </c>
      <c r="AW203" s="16">
        <v>0.28571428571428598</v>
      </c>
      <c r="AX203" s="16">
        <v>0.33333333333333298</v>
      </c>
      <c r="AY203" s="16"/>
      <c r="AZ203" s="16">
        <v>0.4</v>
      </c>
      <c r="BA203" s="16">
        <v>0</v>
      </c>
      <c r="BB203" s="16">
        <v>0</v>
      </c>
      <c r="BC203" s="16">
        <v>0.5</v>
      </c>
      <c r="BD203" s="16">
        <v>0.45454545454545497</v>
      </c>
      <c r="BE203" s="16">
        <v>0</v>
      </c>
      <c r="BF203" s="16"/>
      <c r="BG203" s="16">
        <v>0.71428571428571397</v>
      </c>
      <c r="BH203" s="16">
        <v>0.4</v>
      </c>
      <c r="BI203" s="16">
        <v>0.5</v>
      </c>
      <c r="BJ203" s="16">
        <v>0.3</v>
      </c>
      <c r="BK203" s="16">
        <v>0.2</v>
      </c>
      <c r="BL203" s="16">
        <v>0.25</v>
      </c>
      <c r="BM203" s="16"/>
      <c r="BN203" s="16">
        <v>0.31818181818181801</v>
      </c>
      <c r="BO203" s="16">
        <v>0.5</v>
      </c>
      <c r="BP203" s="16"/>
      <c r="BQ203" s="16">
        <v>0.5</v>
      </c>
      <c r="BR203" s="16">
        <v>0.34782608695652201</v>
      </c>
      <c r="BS203" s="16"/>
      <c r="BT203" s="16">
        <v>0.407407407407407</v>
      </c>
      <c r="BU203" s="16">
        <v>0.4</v>
      </c>
    </row>
    <row r="204" spans="2:73" x14ac:dyDescent="0.35">
      <c r="B204" t="s">
        <v>203</v>
      </c>
      <c r="C204" s="16">
        <v>0.30303030303030298</v>
      </c>
      <c r="D204" s="16">
        <v>0.25</v>
      </c>
      <c r="E204" s="16">
        <v>0.32</v>
      </c>
      <c r="F204" s="16"/>
      <c r="G204" s="16">
        <v>0.33333333333333298</v>
      </c>
      <c r="H204" s="16">
        <v>0.27777777777777801</v>
      </c>
      <c r="I204" s="16"/>
      <c r="J204" s="16">
        <v>1</v>
      </c>
      <c r="K204" s="16">
        <v>0.16666666666666699</v>
      </c>
      <c r="L204" s="16">
        <v>0</v>
      </c>
      <c r="M204" s="16">
        <v>0</v>
      </c>
      <c r="N204" s="16" t="s">
        <v>129</v>
      </c>
      <c r="O204" s="16">
        <v>1</v>
      </c>
      <c r="P204" s="16">
        <v>0</v>
      </c>
      <c r="Q204" s="16">
        <v>0</v>
      </c>
      <c r="R204" s="16" t="s">
        <v>129</v>
      </c>
      <c r="S204" s="16">
        <v>0.6</v>
      </c>
      <c r="T204" s="16">
        <v>0</v>
      </c>
      <c r="U204" s="16">
        <v>0</v>
      </c>
      <c r="V204" s="16">
        <v>0.5</v>
      </c>
      <c r="W204" s="16">
        <v>1</v>
      </c>
      <c r="X204" s="16" t="s">
        <v>129</v>
      </c>
      <c r="Y204" s="16">
        <v>0.5</v>
      </c>
      <c r="Z204" s="16"/>
      <c r="AA204" s="16">
        <v>0.35</v>
      </c>
      <c r="AB204" s="16">
        <v>0.42857142857142899</v>
      </c>
      <c r="AC204" s="16">
        <v>0</v>
      </c>
      <c r="AD204" s="16" t="s">
        <v>129</v>
      </c>
      <c r="AE204" s="16"/>
      <c r="AF204" s="16">
        <v>0.32</v>
      </c>
      <c r="AG204" s="16" t="s">
        <v>129</v>
      </c>
      <c r="AH204" s="16">
        <v>0.4</v>
      </c>
      <c r="AI204" s="16" t="s">
        <v>129</v>
      </c>
      <c r="AJ204" s="16"/>
      <c r="AK204" s="16">
        <v>0</v>
      </c>
      <c r="AL204" s="16">
        <v>0.5</v>
      </c>
      <c r="AM204" s="16">
        <v>0</v>
      </c>
      <c r="AN204" s="16">
        <v>0.5</v>
      </c>
      <c r="AO204" s="16" t="s">
        <v>129</v>
      </c>
      <c r="AP204" s="16">
        <v>0.16666666666666699</v>
      </c>
      <c r="AQ204" s="16"/>
      <c r="AR204" s="16">
        <v>0.16666666666666699</v>
      </c>
      <c r="AS204" s="16">
        <v>1</v>
      </c>
      <c r="AT204" s="16">
        <v>1</v>
      </c>
      <c r="AU204" s="16" t="s">
        <v>129</v>
      </c>
      <c r="AV204" s="16">
        <v>0</v>
      </c>
      <c r="AW204" s="16">
        <v>0.42857142857142899</v>
      </c>
      <c r="AX204" s="16">
        <v>0.66666666666666696</v>
      </c>
      <c r="AY204" s="16"/>
      <c r="AZ204" s="16">
        <v>0.2</v>
      </c>
      <c r="BA204" s="16">
        <v>0</v>
      </c>
      <c r="BB204" s="16">
        <v>1</v>
      </c>
      <c r="BC204" s="16">
        <v>0.5</v>
      </c>
      <c r="BD204" s="16">
        <v>9.0909090909090898E-2</v>
      </c>
      <c r="BE204" s="16">
        <v>0.33333333333333298</v>
      </c>
      <c r="BF204" s="16"/>
      <c r="BG204" s="16">
        <v>0.57142857142857095</v>
      </c>
      <c r="BH204" s="16">
        <v>0.2</v>
      </c>
      <c r="BI204" s="16">
        <v>0</v>
      </c>
      <c r="BJ204" s="16">
        <v>0.3</v>
      </c>
      <c r="BK204" s="16">
        <v>0.2</v>
      </c>
      <c r="BL204" s="16">
        <v>0.25</v>
      </c>
      <c r="BM204" s="16"/>
      <c r="BN204" s="16">
        <v>0.31818181818181801</v>
      </c>
      <c r="BO204" s="16">
        <v>0.2</v>
      </c>
      <c r="BP204" s="16"/>
      <c r="BQ204" s="16">
        <v>0.5</v>
      </c>
      <c r="BR204" s="16">
        <v>0.217391304347826</v>
      </c>
      <c r="BS204" s="16"/>
      <c r="BT204" s="16">
        <v>0.296296296296296</v>
      </c>
      <c r="BU204" s="16">
        <v>0.4</v>
      </c>
    </row>
    <row r="205" spans="2:73" x14ac:dyDescent="0.35">
      <c r="B205" t="s">
        <v>204</v>
      </c>
      <c r="C205" s="16">
        <v>0.30303030303030298</v>
      </c>
      <c r="D205" s="16">
        <v>0.5</v>
      </c>
      <c r="E205" s="16">
        <v>0.24</v>
      </c>
      <c r="F205" s="16"/>
      <c r="G205" s="16">
        <v>0.4</v>
      </c>
      <c r="H205" s="16">
        <v>0.22222222222222199</v>
      </c>
      <c r="I205" s="16"/>
      <c r="J205" s="16">
        <v>1</v>
      </c>
      <c r="K205" s="16">
        <v>0.5</v>
      </c>
      <c r="L205" s="16">
        <v>0</v>
      </c>
      <c r="M205" s="16">
        <v>0</v>
      </c>
      <c r="N205" s="16" t="s">
        <v>129</v>
      </c>
      <c r="O205" s="16">
        <v>0</v>
      </c>
      <c r="P205" s="16">
        <v>0.33333333333333298</v>
      </c>
      <c r="Q205" s="16">
        <v>0.5</v>
      </c>
      <c r="R205" s="16" t="s">
        <v>129</v>
      </c>
      <c r="S205" s="16">
        <v>0</v>
      </c>
      <c r="T205" s="16">
        <v>0</v>
      </c>
      <c r="U205" s="16">
        <v>0</v>
      </c>
      <c r="V205" s="16">
        <v>0.5</v>
      </c>
      <c r="W205" s="16">
        <v>1</v>
      </c>
      <c r="X205" s="16" t="s">
        <v>129</v>
      </c>
      <c r="Y205" s="16">
        <v>0.5</v>
      </c>
      <c r="Z205" s="16"/>
      <c r="AA205" s="16">
        <v>0.3</v>
      </c>
      <c r="AB205" s="16">
        <v>0.14285714285714299</v>
      </c>
      <c r="AC205" s="16">
        <v>0.5</v>
      </c>
      <c r="AD205" s="16" t="s">
        <v>129</v>
      </c>
      <c r="AE205" s="16"/>
      <c r="AF205" s="16">
        <v>0.36</v>
      </c>
      <c r="AG205" s="16" t="s">
        <v>129</v>
      </c>
      <c r="AH205" s="16">
        <v>0.2</v>
      </c>
      <c r="AI205" s="16" t="s">
        <v>129</v>
      </c>
      <c r="AJ205" s="16"/>
      <c r="AK205" s="16">
        <v>0.4</v>
      </c>
      <c r="AL205" s="16">
        <v>0.5</v>
      </c>
      <c r="AM205" s="16">
        <v>0</v>
      </c>
      <c r="AN205" s="16">
        <v>0.5</v>
      </c>
      <c r="AO205" s="16" t="s">
        <v>129</v>
      </c>
      <c r="AP205" s="16">
        <v>0.33333333333333298</v>
      </c>
      <c r="AQ205" s="16"/>
      <c r="AR205" s="16">
        <v>0.33333333333333298</v>
      </c>
      <c r="AS205" s="16">
        <v>0</v>
      </c>
      <c r="AT205" s="16">
        <v>0</v>
      </c>
      <c r="AU205" s="16" t="s">
        <v>129</v>
      </c>
      <c r="AV205" s="16">
        <v>0.33333333333333298</v>
      </c>
      <c r="AW205" s="16">
        <v>0.28571428571428598</v>
      </c>
      <c r="AX205" s="16">
        <v>0</v>
      </c>
      <c r="AY205" s="16"/>
      <c r="AZ205" s="16">
        <v>0.4</v>
      </c>
      <c r="BA205" s="16">
        <v>0</v>
      </c>
      <c r="BB205" s="16">
        <v>0</v>
      </c>
      <c r="BC205" s="16">
        <v>0.41666666666666702</v>
      </c>
      <c r="BD205" s="16">
        <v>0.18181818181818199</v>
      </c>
      <c r="BE205" s="16">
        <v>0.33333333333333298</v>
      </c>
      <c r="BF205" s="16"/>
      <c r="BG205" s="16">
        <v>0.28571428571428598</v>
      </c>
      <c r="BH205" s="16">
        <v>0</v>
      </c>
      <c r="BI205" s="16">
        <v>0</v>
      </c>
      <c r="BJ205" s="16">
        <v>0.5</v>
      </c>
      <c r="BK205" s="16">
        <v>0.6</v>
      </c>
      <c r="BL205" s="16">
        <v>0</v>
      </c>
      <c r="BM205" s="16"/>
      <c r="BN205" s="16">
        <v>0.27272727272727298</v>
      </c>
      <c r="BO205" s="16">
        <v>0.3</v>
      </c>
      <c r="BP205" s="16"/>
      <c r="BQ205" s="16">
        <v>0.4</v>
      </c>
      <c r="BR205" s="16">
        <v>0.26086956521739102</v>
      </c>
      <c r="BS205" s="16"/>
      <c r="BT205" s="16">
        <v>0.33333333333333298</v>
      </c>
      <c r="BU205" s="16">
        <v>0.2</v>
      </c>
    </row>
    <row r="206" spans="2:73" x14ac:dyDescent="0.35">
      <c r="B206" t="s">
        <v>205</v>
      </c>
      <c r="C206" s="16">
        <v>0.27272727272727298</v>
      </c>
      <c r="D206" s="16">
        <v>0.125</v>
      </c>
      <c r="E206" s="16">
        <v>0.32</v>
      </c>
      <c r="F206" s="16"/>
      <c r="G206" s="16">
        <v>0.266666666666667</v>
      </c>
      <c r="H206" s="16">
        <v>0.27777777777777801</v>
      </c>
      <c r="I206" s="16"/>
      <c r="J206" s="16">
        <v>0</v>
      </c>
      <c r="K206" s="16">
        <v>0.33333333333333298</v>
      </c>
      <c r="L206" s="16">
        <v>0</v>
      </c>
      <c r="M206" s="16">
        <v>0</v>
      </c>
      <c r="N206" s="16" t="s">
        <v>129</v>
      </c>
      <c r="O206" s="16">
        <v>0</v>
      </c>
      <c r="P206" s="16">
        <v>0.33333333333333298</v>
      </c>
      <c r="Q206" s="16">
        <v>0</v>
      </c>
      <c r="R206" s="16" t="s">
        <v>129</v>
      </c>
      <c r="S206" s="16">
        <v>0.4</v>
      </c>
      <c r="T206" s="16">
        <v>1</v>
      </c>
      <c r="U206" s="16">
        <v>0</v>
      </c>
      <c r="V206" s="16">
        <v>0</v>
      </c>
      <c r="W206" s="16">
        <v>0</v>
      </c>
      <c r="X206" s="16" t="s">
        <v>129</v>
      </c>
      <c r="Y206" s="16">
        <v>0.75</v>
      </c>
      <c r="Z206" s="16"/>
      <c r="AA206" s="16">
        <v>0.2</v>
      </c>
      <c r="AB206" s="16">
        <v>0.42857142857142899</v>
      </c>
      <c r="AC206" s="16">
        <v>0.25</v>
      </c>
      <c r="AD206" s="16" t="s">
        <v>129</v>
      </c>
      <c r="AE206" s="16"/>
      <c r="AF206" s="16">
        <v>0.36</v>
      </c>
      <c r="AG206" s="16" t="s">
        <v>129</v>
      </c>
      <c r="AH206" s="16">
        <v>0</v>
      </c>
      <c r="AI206" s="16" t="s">
        <v>129</v>
      </c>
      <c r="AJ206" s="16"/>
      <c r="AK206" s="16">
        <v>0.2</v>
      </c>
      <c r="AL206" s="16">
        <v>1</v>
      </c>
      <c r="AM206" s="16">
        <v>1</v>
      </c>
      <c r="AN206" s="16">
        <v>0</v>
      </c>
      <c r="AO206" s="16" t="s">
        <v>129</v>
      </c>
      <c r="AP206" s="16">
        <v>0.5</v>
      </c>
      <c r="AQ206" s="16"/>
      <c r="AR206" s="16">
        <v>0.16666666666666699</v>
      </c>
      <c r="AS206" s="16">
        <v>0</v>
      </c>
      <c r="AT206" s="16">
        <v>0</v>
      </c>
      <c r="AU206" s="16" t="s">
        <v>129</v>
      </c>
      <c r="AV206" s="16">
        <v>0.33333333333333298</v>
      </c>
      <c r="AW206" s="16">
        <v>0.42857142857142899</v>
      </c>
      <c r="AX206" s="16">
        <v>0.33333333333333298</v>
      </c>
      <c r="AY206" s="16"/>
      <c r="AZ206" s="16">
        <v>0.6</v>
      </c>
      <c r="BA206" s="16">
        <v>1</v>
      </c>
      <c r="BB206" s="16">
        <v>1</v>
      </c>
      <c r="BC206" s="16">
        <v>8.3333333333333301E-2</v>
      </c>
      <c r="BD206" s="16">
        <v>0.27272727272727298</v>
      </c>
      <c r="BE206" s="16">
        <v>0</v>
      </c>
      <c r="BF206" s="16"/>
      <c r="BG206" s="16">
        <v>0</v>
      </c>
      <c r="BH206" s="16">
        <v>0</v>
      </c>
      <c r="BI206" s="16">
        <v>0</v>
      </c>
      <c r="BJ206" s="16">
        <v>0.4</v>
      </c>
      <c r="BK206" s="16">
        <v>0.6</v>
      </c>
      <c r="BL206" s="16">
        <v>0.5</v>
      </c>
      <c r="BM206" s="16"/>
      <c r="BN206" s="16">
        <v>0.40909090909090901</v>
      </c>
      <c r="BO206" s="16">
        <v>0</v>
      </c>
      <c r="BP206" s="16"/>
      <c r="BQ206" s="16">
        <v>0.3</v>
      </c>
      <c r="BR206" s="16">
        <v>0.26086956521739102</v>
      </c>
      <c r="BS206" s="16"/>
      <c r="BT206" s="16">
        <v>0.296296296296296</v>
      </c>
      <c r="BU206" s="16">
        <v>0</v>
      </c>
    </row>
    <row r="207" spans="2:73" x14ac:dyDescent="0.35">
      <c r="B207" t="s">
        <v>206</v>
      </c>
      <c r="C207" s="16">
        <v>0.21212121212121199</v>
      </c>
      <c r="D207" s="16">
        <v>0.125</v>
      </c>
      <c r="E207" s="16">
        <v>0.24</v>
      </c>
      <c r="F207" s="16"/>
      <c r="G207" s="16">
        <v>0.33333333333333298</v>
      </c>
      <c r="H207" s="16">
        <v>0.11111111111111099</v>
      </c>
      <c r="I207" s="16"/>
      <c r="J207" s="16">
        <v>1</v>
      </c>
      <c r="K207" s="16">
        <v>0.33333333333333298</v>
      </c>
      <c r="L207" s="16">
        <v>0</v>
      </c>
      <c r="M207" s="16">
        <v>0</v>
      </c>
      <c r="N207" s="16" t="s">
        <v>129</v>
      </c>
      <c r="O207" s="16">
        <v>0</v>
      </c>
      <c r="P207" s="16">
        <v>0</v>
      </c>
      <c r="Q207" s="16">
        <v>0</v>
      </c>
      <c r="R207" s="16" t="s">
        <v>129</v>
      </c>
      <c r="S207" s="16">
        <v>0</v>
      </c>
      <c r="T207" s="16">
        <v>0</v>
      </c>
      <c r="U207" s="16">
        <v>0.5</v>
      </c>
      <c r="V207" s="16">
        <v>0.5</v>
      </c>
      <c r="W207" s="16">
        <v>0</v>
      </c>
      <c r="X207" s="16" t="s">
        <v>129</v>
      </c>
      <c r="Y207" s="16">
        <v>0.5</v>
      </c>
      <c r="Z207" s="16"/>
      <c r="AA207" s="16">
        <v>0.25</v>
      </c>
      <c r="AB207" s="16">
        <v>0.14285714285714299</v>
      </c>
      <c r="AC207" s="16">
        <v>0</v>
      </c>
      <c r="AD207" s="16" t="s">
        <v>129</v>
      </c>
      <c r="AE207" s="16"/>
      <c r="AF207" s="16">
        <v>0.24</v>
      </c>
      <c r="AG207" s="16" t="s">
        <v>129</v>
      </c>
      <c r="AH207" s="16">
        <v>0</v>
      </c>
      <c r="AI207" s="16" t="s">
        <v>129</v>
      </c>
      <c r="AJ207" s="16"/>
      <c r="AK207" s="16">
        <v>0.2</v>
      </c>
      <c r="AL207" s="16">
        <v>0.5</v>
      </c>
      <c r="AM207" s="16">
        <v>0</v>
      </c>
      <c r="AN207" s="16">
        <v>0</v>
      </c>
      <c r="AO207" s="16" t="s">
        <v>129</v>
      </c>
      <c r="AP207" s="16">
        <v>0.16666666666666699</v>
      </c>
      <c r="AQ207" s="16"/>
      <c r="AR207" s="16">
        <v>0.5</v>
      </c>
      <c r="AS207" s="16">
        <v>1</v>
      </c>
      <c r="AT207" s="16">
        <v>1</v>
      </c>
      <c r="AU207" s="16" t="s">
        <v>129</v>
      </c>
      <c r="AV207" s="16">
        <v>0</v>
      </c>
      <c r="AW207" s="16">
        <v>0.14285714285714299</v>
      </c>
      <c r="AX207" s="16">
        <v>0</v>
      </c>
      <c r="AY207" s="16"/>
      <c r="AZ207" s="16">
        <v>0.4</v>
      </c>
      <c r="BA207" s="16">
        <v>0</v>
      </c>
      <c r="BB207" s="16">
        <v>0</v>
      </c>
      <c r="BC207" s="16">
        <v>0.16666666666666699</v>
      </c>
      <c r="BD207" s="16">
        <v>0.27272727272727298</v>
      </c>
      <c r="BE207" s="16">
        <v>0</v>
      </c>
      <c r="BF207" s="16"/>
      <c r="BG207" s="16">
        <v>0.28571428571428598</v>
      </c>
      <c r="BH207" s="16">
        <v>0.2</v>
      </c>
      <c r="BI207" s="16">
        <v>0</v>
      </c>
      <c r="BJ207" s="16">
        <v>0.3</v>
      </c>
      <c r="BK207" s="16">
        <v>0.2</v>
      </c>
      <c r="BL207" s="16">
        <v>0</v>
      </c>
      <c r="BM207" s="16"/>
      <c r="BN207" s="16">
        <v>0.13636363636363599</v>
      </c>
      <c r="BO207" s="16">
        <v>0.3</v>
      </c>
      <c r="BP207" s="16"/>
      <c r="BQ207" s="16">
        <v>0.3</v>
      </c>
      <c r="BR207" s="16">
        <v>0.173913043478261</v>
      </c>
      <c r="BS207" s="16"/>
      <c r="BT207" s="16">
        <v>0.22222222222222199</v>
      </c>
      <c r="BU207" s="16">
        <v>0.2</v>
      </c>
    </row>
    <row r="208" spans="2:73" x14ac:dyDescent="0.35">
      <c r="B208" t="s">
        <v>207</v>
      </c>
      <c r="C208" s="16">
        <v>0.12121212121212099</v>
      </c>
      <c r="D208" s="16">
        <v>0.375</v>
      </c>
      <c r="E208" s="16">
        <v>0.04</v>
      </c>
      <c r="F208" s="16"/>
      <c r="G208" s="16">
        <v>0</v>
      </c>
      <c r="H208" s="16">
        <v>0.22222222222222199</v>
      </c>
      <c r="I208" s="16"/>
      <c r="J208" s="16">
        <v>0</v>
      </c>
      <c r="K208" s="16">
        <v>0.16666666666666699</v>
      </c>
      <c r="L208" s="16">
        <v>0</v>
      </c>
      <c r="M208" s="16">
        <v>0</v>
      </c>
      <c r="N208" s="16" t="s">
        <v>129</v>
      </c>
      <c r="O208" s="16">
        <v>0</v>
      </c>
      <c r="P208" s="16">
        <v>0</v>
      </c>
      <c r="Q208" s="16">
        <v>0</v>
      </c>
      <c r="R208" s="16" t="s">
        <v>129</v>
      </c>
      <c r="S208" s="16">
        <v>0</v>
      </c>
      <c r="T208" s="16">
        <v>0</v>
      </c>
      <c r="U208" s="16">
        <v>0.5</v>
      </c>
      <c r="V208" s="16">
        <v>0</v>
      </c>
      <c r="W208" s="16">
        <v>0</v>
      </c>
      <c r="X208" s="16" t="s">
        <v>129</v>
      </c>
      <c r="Y208" s="16">
        <v>0.5</v>
      </c>
      <c r="Z208" s="16"/>
      <c r="AA208" s="16">
        <v>0.2</v>
      </c>
      <c r="AB208" s="16">
        <v>0</v>
      </c>
      <c r="AC208" s="16">
        <v>0</v>
      </c>
      <c r="AD208" s="16" t="s">
        <v>129</v>
      </c>
      <c r="AE208" s="16"/>
      <c r="AF208" s="16">
        <v>0.12</v>
      </c>
      <c r="AG208" s="16" t="s">
        <v>129</v>
      </c>
      <c r="AH208" s="16">
        <v>0.2</v>
      </c>
      <c r="AI208" s="16" t="s">
        <v>129</v>
      </c>
      <c r="AJ208" s="16"/>
      <c r="AK208" s="16">
        <v>0.2</v>
      </c>
      <c r="AL208" s="16">
        <v>0</v>
      </c>
      <c r="AM208" s="16">
        <v>0</v>
      </c>
      <c r="AN208" s="16">
        <v>0</v>
      </c>
      <c r="AO208" s="16" t="s">
        <v>129</v>
      </c>
      <c r="AP208" s="16">
        <v>0.16666666666666699</v>
      </c>
      <c r="AQ208" s="16"/>
      <c r="AR208" s="16">
        <v>0.33333333333333298</v>
      </c>
      <c r="AS208" s="16">
        <v>0</v>
      </c>
      <c r="AT208" s="16">
        <v>0</v>
      </c>
      <c r="AU208" s="16" t="s">
        <v>129</v>
      </c>
      <c r="AV208" s="16">
        <v>0</v>
      </c>
      <c r="AW208" s="16">
        <v>0</v>
      </c>
      <c r="AX208" s="16">
        <v>0</v>
      </c>
      <c r="AY208" s="16"/>
      <c r="AZ208" s="16">
        <v>0.4</v>
      </c>
      <c r="BA208" s="16">
        <v>0</v>
      </c>
      <c r="BB208" s="16">
        <v>0</v>
      </c>
      <c r="BC208" s="16">
        <v>8.3333333333333301E-2</v>
      </c>
      <c r="BD208" s="16">
        <v>9.0909090909090898E-2</v>
      </c>
      <c r="BE208" s="16">
        <v>0</v>
      </c>
      <c r="BF208" s="16"/>
      <c r="BG208" s="16">
        <v>0.14285714285714299</v>
      </c>
      <c r="BH208" s="16">
        <v>0.2</v>
      </c>
      <c r="BI208" s="16">
        <v>0</v>
      </c>
      <c r="BJ208" s="16">
        <v>0</v>
      </c>
      <c r="BK208" s="16">
        <v>0.2</v>
      </c>
      <c r="BL208" s="16">
        <v>0.25</v>
      </c>
      <c r="BM208" s="16"/>
      <c r="BN208" s="16">
        <v>9.0909090909090898E-2</v>
      </c>
      <c r="BO208" s="16">
        <v>0.2</v>
      </c>
      <c r="BP208" s="16"/>
      <c r="BQ208" s="16">
        <v>0.2</v>
      </c>
      <c r="BR208" s="16">
        <v>8.6956521739130405E-2</v>
      </c>
      <c r="BS208" s="16"/>
      <c r="BT208" s="16">
        <v>0.148148148148148</v>
      </c>
      <c r="BU208" s="16">
        <v>0</v>
      </c>
    </row>
    <row r="209" spans="2:73" x14ac:dyDescent="0.35">
      <c r="B209" t="s">
        <v>93</v>
      </c>
      <c r="C209" s="16">
        <v>3.03030303030303E-2</v>
      </c>
      <c r="D209" s="16">
        <v>0</v>
      </c>
      <c r="E209" s="16">
        <v>0.04</v>
      </c>
      <c r="F209" s="16"/>
      <c r="G209" s="16">
        <v>6.6666666666666693E-2</v>
      </c>
      <c r="H209" s="16">
        <v>0</v>
      </c>
      <c r="I209" s="16"/>
      <c r="J209" s="16">
        <v>0</v>
      </c>
      <c r="K209" s="16">
        <v>0</v>
      </c>
      <c r="L209" s="16">
        <v>0.33333333333333298</v>
      </c>
      <c r="M209" s="16">
        <v>0</v>
      </c>
      <c r="N209" s="16" t="s">
        <v>129</v>
      </c>
      <c r="O209" s="16">
        <v>0</v>
      </c>
      <c r="P209" s="16">
        <v>0</v>
      </c>
      <c r="Q209" s="16">
        <v>0</v>
      </c>
      <c r="R209" s="16" t="s">
        <v>129</v>
      </c>
      <c r="S209" s="16">
        <v>0</v>
      </c>
      <c r="T209" s="16">
        <v>0</v>
      </c>
      <c r="U209" s="16">
        <v>0</v>
      </c>
      <c r="V209" s="16">
        <v>0</v>
      </c>
      <c r="W209" s="16">
        <v>0</v>
      </c>
      <c r="X209" s="16" t="s">
        <v>129</v>
      </c>
      <c r="Y209" s="16">
        <v>0</v>
      </c>
      <c r="Z209" s="16"/>
      <c r="AA209" s="16">
        <v>0.05</v>
      </c>
      <c r="AB209" s="16">
        <v>0</v>
      </c>
      <c r="AC209" s="16">
        <v>0</v>
      </c>
      <c r="AD209" s="16" t="s">
        <v>129</v>
      </c>
      <c r="AE209" s="16"/>
      <c r="AF209" s="16">
        <v>0.04</v>
      </c>
      <c r="AG209" s="16" t="s">
        <v>129</v>
      </c>
      <c r="AH209" s="16">
        <v>0</v>
      </c>
      <c r="AI209" s="16" t="s">
        <v>129</v>
      </c>
      <c r="AJ209" s="16"/>
      <c r="AK209" s="16">
        <v>0</v>
      </c>
      <c r="AL209" s="16">
        <v>0</v>
      </c>
      <c r="AM209" s="16">
        <v>0</v>
      </c>
      <c r="AN209" s="16">
        <v>0</v>
      </c>
      <c r="AO209" s="16" t="s">
        <v>129</v>
      </c>
      <c r="AP209" s="16">
        <v>0</v>
      </c>
      <c r="AQ209" s="16"/>
      <c r="AR209" s="16">
        <v>0</v>
      </c>
      <c r="AS209" s="16">
        <v>0</v>
      </c>
      <c r="AT209" s="16">
        <v>0</v>
      </c>
      <c r="AU209" s="16" t="s">
        <v>129</v>
      </c>
      <c r="AV209" s="16">
        <v>0.33333333333333298</v>
      </c>
      <c r="AW209" s="16">
        <v>0</v>
      </c>
      <c r="AX209" s="16">
        <v>0</v>
      </c>
      <c r="AY209" s="16"/>
      <c r="AZ209" s="16">
        <v>0</v>
      </c>
      <c r="BA209" s="16">
        <v>0</v>
      </c>
      <c r="BB209" s="16">
        <v>0</v>
      </c>
      <c r="BC209" s="16">
        <v>8.3333333333333301E-2</v>
      </c>
      <c r="BD209" s="16">
        <v>0</v>
      </c>
      <c r="BE209" s="16">
        <v>0</v>
      </c>
      <c r="BF209" s="16"/>
      <c r="BG209" s="16">
        <v>0</v>
      </c>
      <c r="BH209" s="16">
        <v>0.2</v>
      </c>
      <c r="BI209" s="16">
        <v>0</v>
      </c>
      <c r="BJ209" s="16">
        <v>0</v>
      </c>
      <c r="BK209" s="16">
        <v>0</v>
      </c>
      <c r="BL209" s="16">
        <v>0</v>
      </c>
      <c r="BM209" s="16"/>
      <c r="BN209" s="16">
        <v>4.5454545454545497E-2</v>
      </c>
      <c r="BO209" s="16">
        <v>0</v>
      </c>
      <c r="BP209" s="16"/>
      <c r="BQ209" s="16">
        <v>0</v>
      </c>
      <c r="BR209" s="16">
        <v>4.3478260869565202E-2</v>
      </c>
      <c r="BS209" s="16"/>
      <c r="BT209" s="16">
        <v>3.7037037037037E-2</v>
      </c>
      <c r="BU209" s="16">
        <v>0</v>
      </c>
    </row>
    <row r="210" spans="2:73" x14ac:dyDescent="0.35">
      <c r="B210" t="s">
        <v>153</v>
      </c>
      <c r="C210" s="16">
        <v>9.0909090909090898E-2</v>
      </c>
      <c r="D210" s="16">
        <v>0</v>
      </c>
      <c r="E210" s="16">
        <v>0.12</v>
      </c>
      <c r="F210" s="16"/>
      <c r="G210" s="16">
        <v>6.6666666666666693E-2</v>
      </c>
      <c r="H210" s="16">
        <v>0.11111111111111099</v>
      </c>
      <c r="I210" s="16"/>
      <c r="J210" s="16">
        <v>0</v>
      </c>
      <c r="K210" s="16">
        <v>0.16666666666666699</v>
      </c>
      <c r="L210" s="16">
        <v>0.33333333333333298</v>
      </c>
      <c r="M210" s="16">
        <v>0.5</v>
      </c>
      <c r="N210" s="16" t="s">
        <v>129</v>
      </c>
      <c r="O210" s="16">
        <v>0</v>
      </c>
      <c r="P210" s="16">
        <v>0</v>
      </c>
      <c r="Q210" s="16">
        <v>0</v>
      </c>
      <c r="R210" s="16" t="s">
        <v>129</v>
      </c>
      <c r="S210" s="16">
        <v>0</v>
      </c>
      <c r="T210" s="16">
        <v>0</v>
      </c>
      <c r="U210" s="16">
        <v>0</v>
      </c>
      <c r="V210" s="16">
        <v>0</v>
      </c>
      <c r="W210" s="16">
        <v>0</v>
      </c>
      <c r="X210" s="16" t="s">
        <v>129</v>
      </c>
      <c r="Y210" s="16">
        <v>0</v>
      </c>
      <c r="Z210" s="16"/>
      <c r="AA210" s="16">
        <v>0.15</v>
      </c>
      <c r="AB210" s="16">
        <v>0</v>
      </c>
      <c r="AC210" s="16">
        <v>0</v>
      </c>
      <c r="AD210" s="16" t="s">
        <v>129</v>
      </c>
      <c r="AE210" s="16"/>
      <c r="AF210" s="16">
        <v>0.04</v>
      </c>
      <c r="AG210" s="16" t="s">
        <v>129</v>
      </c>
      <c r="AH210" s="16">
        <v>0.2</v>
      </c>
      <c r="AI210" s="16" t="s">
        <v>129</v>
      </c>
      <c r="AJ210" s="16"/>
      <c r="AK210" s="16">
        <v>0</v>
      </c>
      <c r="AL210" s="16">
        <v>0</v>
      </c>
      <c r="AM210" s="16">
        <v>0</v>
      </c>
      <c r="AN210" s="16">
        <v>0</v>
      </c>
      <c r="AO210" s="16" t="s">
        <v>129</v>
      </c>
      <c r="AP210" s="16">
        <v>0</v>
      </c>
      <c r="AQ210" s="16"/>
      <c r="AR210" s="16">
        <v>0.16666666666666699</v>
      </c>
      <c r="AS210" s="16">
        <v>0</v>
      </c>
      <c r="AT210" s="16">
        <v>0</v>
      </c>
      <c r="AU210" s="16" t="s">
        <v>129</v>
      </c>
      <c r="AV210" s="16">
        <v>0</v>
      </c>
      <c r="AW210" s="16">
        <v>0.14285714285714299</v>
      </c>
      <c r="AX210" s="16">
        <v>0</v>
      </c>
      <c r="AY210" s="16"/>
      <c r="AZ210" s="16">
        <v>0</v>
      </c>
      <c r="BA210" s="16">
        <v>0</v>
      </c>
      <c r="BB210" s="16">
        <v>0</v>
      </c>
      <c r="BC210" s="16">
        <v>0</v>
      </c>
      <c r="BD210" s="16">
        <v>0.18181818181818199</v>
      </c>
      <c r="BE210" s="16">
        <v>0.33333333333333298</v>
      </c>
      <c r="BF210" s="16"/>
      <c r="BG210" s="16">
        <v>0</v>
      </c>
      <c r="BH210" s="16">
        <v>0.2</v>
      </c>
      <c r="BI210" s="16">
        <v>0.5</v>
      </c>
      <c r="BJ210" s="16">
        <v>0</v>
      </c>
      <c r="BK210" s="16">
        <v>0</v>
      </c>
      <c r="BL210" s="16">
        <v>0.25</v>
      </c>
      <c r="BM210" s="16"/>
      <c r="BN210" s="16">
        <v>4.5454545454545497E-2</v>
      </c>
      <c r="BO210" s="16">
        <v>0.2</v>
      </c>
      <c r="BP210" s="16"/>
      <c r="BQ210" s="16">
        <v>0</v>
      </c>
      <c r="BR210" s="16">
        <v>0.13043478260869601</v>
      </c>
      <c r="BS210" s="16"/>
      <c r="BT210" s="16">
        <v>0.11111111111111099</v>
      </c>
      <c r="BU210" s="16">
        <v>0</v>
      </c>
    </row>
    <row r="211" spans="2:73" x14ac:dyDescent="0.35">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row>
    <row r="212" spans="2:73" x14ac:dyDescent="0.35">
      <c r="B212" s="6" t="s">
        <v>226</v>
      </c>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row>
    <row r="213" spans="2:73" x14ac:dyDescent="0.35">
      <c r="B213" s="23" t="s">
        <v>387</v>
      </c>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row>
    <row r="214" spans="2:73" x14ac:dyDescent="0.35">
      <c r="B214" t="s">
        <v>218</v>
      </c>
      <c r="C214" s="16">
        <v>7.1960297766749406E-2</v>
      </c>
      <c r="D214" s="16">
        <v>5.3892215568862298E-2</v>
      </c>
      <c r="E214" s="16">
        <v>8.4745762711864403E-2</v>
      </c>
      <c r="F214" s="16"/>
      <c r="G214" s="16">
        <v>7.2289156626505993E-2</v>
      </c>
      <c r="H214" s="16">
        <v>7.1874999999999994E-2</v>
      </c>
      <c r="I214" s="16"/>
      <c r="J214" s="16">
        <v>8.8235294117647106E-2</v>
      </c>
      <c r="K214" s="16">
        <v>3.4482758620689703E-2</v>
      </c>
      <c r="L214" s="16">
        <v>0.13636363636363599</v>
      </c>
      <c r="M214" s="16">
        <v>0.05</v>
      </c>
      <c r="N214" s="16">
        <v>0</v>
      </c>
      <c r="O214" s="16">
        <v>8.3333333333333301E-2</v>
      </c>
      <c r="P214" s="16">
        <v>0.115384615384615</v>
      </c>
      <c r="Q214" s="16">
        <v>2.9411764705882401E-2</v>
      </c>
      <c r="R214" s="16">
        <v>7.69230769230769E-2</v>
      </c>
      <c r="S214" s="16">
        <v>5.5555555555555601E-2</v>
      </c>
      <c r="T214" s="16">
        <v>4.3478260869565202E-2</v>
      </c>
      <c r="U214" s="16">
        <v>0</v>
      </c>
      <c r="V214" s="16">
        <v>0.04</v>
      </c>
      <c r="W214" s="16">
        <v>0.14285714285714299</v>
      </c>
      <c r="X214" s="16">
        <v>0.133333333333333</v>
      </c>
      <c r="Y214" s="16">
        <v>0.28571428571428598</v>
      </c>
      <c r="Z214" s="16"/>
      <c r="AA214" s="16">
        <v>9.2024539877300596E-2</v>
      </c>
      <c r="AB214" s="16">
        <v>4.6511627906976702E-2</v>
      </c>
      <c r="AC214" s="16">
        <v>5.8823529411764698E-2</v>
      </c>
      <c r="AD214" s="16">
        <v>8.8235294117647106E-2</v>
      </c>
      <c r="AE214" s="16"/>
      <c r="AF214" s="16">
        <v>5.9016393442623001E-2</v>
      </c>
      <c r="AG214" s="16">
        <v>0.125</v>
      </c>
      <c r="AH214" s="16">
        <v>0.13157894736842099</v>
      </c>
      <c r="AI214" s="16">
        <v>0</v>
      </c>
      <c r="AJ214" s="16"/>
      <c r="AK214" s="16">
        <v>8.4112149532710304E-2</v>
      </c>
      <c r="AL214" s="16">
        <v>1.63934426229508E-2</v>
      </c>
      <c r="AM214" s="16">
        <v>9.375E-2</v>
      </c>
      <c r="AN214" s="16">
        <v>3.4482758620689703E-2</v>
      </c>
      <c r="AO214" s="16">
        <v>0</v>
      </c>
      <c r="AP214" s="16">
        <v>0.18518518518518501</v>
      </c>
      <c r="AQ214" s="16"/>
      <c r="AR214" s="16">
        <v>6.9767441860465101E-2</v>
      </c>
      <c r="AS214" s="16">
        <v>2.4390243902439001E-2</v>
      </c>
      <c r="AT214" s="16">
        <v>2.4390243902439001E-2</v>
      </c>
      <c r="AU214" s="16" t="s">
        <v>129</v>
      </c>
      <c r="AV214" s="16">
        <v>9.0909090909090898E-2</v>
      </c>
      <c r="AW214" s="16">
        <v>0.146341463414634</v>
      </c>
      <c r="AX214" s="16">
        <v>0.2</v>
      </c>
      <c r="AY214" s="16"/>
      <c r="AZ214" s="16">
        <v>7.4766355140186896E-2</v>
      </c>
      <c r="BA214" s="16">
        <v>9.0909090909090898E-2</v>
      </c>
      <c r="BB214" s="16">
        <v>0</v>
      </c>
      <c r="BC214" s="16">
        <v>6.1224489795918401E-2</v>
      </c>
      <c r="BD214" s="16">
        <v>6.8965517241379296E-2</v>
      </c>
      <c r="BE214" s="16">
        <v>0.25</v>
      </c>
      <c r="BF214" s="16"/>
      <c r="BG214" s="16">
        <v>6.25E-2</v>
      </c>
      <c r="BH214" s="16">
        <v>4.4117647058823498E-2</v>
      </c>
      <c r="BI214" s="16">
        <v>6.9767441860465101E-2</v>
      </c>
      <c r="BJ214" s="16">
        <v>9.0909090909090898E-2</v>
      </c>
      <c r="BK214" s="16">
        <v>4.47761194029851E-2</v>
      </c>
      <c r="BL214" s="16">
        <v>0.12</v>
      </c>
      <c r="BM214" s="16"/>
      <c r="BN214" s="16">
        <v>7.9497907949790794E-2</v>
      </c>
      <c r="BO214" s="16">
        <v>6.25E-2</v>
      </c>
      <c r="BP214" s="16"/>
      <c r="BQ214" s="16">
        <v>7.3529411764705899E-2</v>
      </c>
      <c r="BR214" s="16">
        <v>7.1428571428571397E-2</v>
      </c>
      <c r="BS214" s="16"/>
      <c r="BT214" s="16">
        <v>8.4639498432601906E-2</v>
      </c>
      <c r="BU214" s="16">
        <v>2.5641025641025599E-2</v>
      </c>
    </row>
    <row r="215" spans="2:73" x14ac:dyDescent="0.35">
      <c r="B215" t="s">
        <v>219</v>
      </c>
      <c r="C215" s="16">
        <v>0.126550868486352</v>
      </c>
      <c r="D215" s="16">
        <v>0.16766467065868301</v>
      </c>
      <c r="E215" s="16">
        <v>9.74576271186441E-2</v>
      </c>
      <c r="F215" s="16"/>
      <c r="G215" s="16">
        <v>0.120481927710843</v>
      </c>
      <c r="H215" s="16">
        <v>0.12812499999999999</v>
      </c>
      <c r="I215" s="16"/>
      <c r="J215" s="16">
        <v>0.11764705882352899</v>
      </c>
      <c r="K215" s="16">
        <v>0.12068965517241401</v>
      </c>
      <c r="L215" s="16">
        <v>9.0909090909090898E-2</v>
      </c>
      <c r="M215" s="16">
        <v>0.2</v>
      </c>
      <c r="N215" s="16">
        <v>0.125</v>
      </c>
      <c r="O215" s="16">
        <v>8.3333333333333301E-2</v>
      </c>
      <c r="P215" s="16">
        <v>7.69230769230769E-2</v>
      </c>
      <c r="Q215" s="16">
        <v>0.11764705882352899</v>
      </c>
      <c r="R215" s="16">
        <v>0.15384615384615399</v>
      </c>
      <c r="S215" s="16">
        <v>0.125</v>
      </c>
      <c r="T215" s="16">
        <v>0.173913043478261</v>
      </c>
      <c r="U215" s="16">
        <v>0.230769230769231</v>
      </c>
      <c r="V215" s="16">
        <v>0.28000000000000003</v>
      </c>
      <c r="W215" s="16">
        <v>0</v>
      </c>
      <c r="X215" s="16">
        <v>6.6666666666666693E-2</v>
      </c>
      <c r="Y215" s="16">
        <v>0</v>
      </c>
      <c r="Z215" s="16"/>
      <c r="AA215" s="16">
        <v>0.122699386503067</v>
      </c>
      <c r="AB215" s="16">
        <v>0.124031007751938</v>
      </c>
      <c r="AC215" s="16">
        <v>0.11764705882352899</v>
      </c>
      <c r="AD215" s="16">
        <v>0.17647058823529399</v>
      </c>
      <c r="AE215" s="16"/>
      <c r="AF215" s="16">
        <v>0.14098360655737699</v>
      </c>
      <c r="AG215" s="16">
        <v>0.125</v>
      </c>
      <c r="AH215" s="16">
        <v>7.8947368421052599E-2</v>
      </c>
      <c r="AI215" s="16">
        <v>0</v>
      </c>
      <c r="AJ215" s="16"/>
      <c r="AK215" s="16">
        <v>0.168224299065421</v>
      </c>
      <c r="AL215" s="16">
        <v>0.14754098360655701</v>
      </c>
      <c r="AM215" s="16">
        <v>0.125</v>
      </c>
      <c r="AN215" s="16">
        <v>6.8965517241379296E-2</v>
      </c>
      <c r="AO215" s="16">
        <v>0.33333333333333298</v>
      </c>
      <c r="AP215" s="16">
        <v>3.7037037037037E-2</v>
      </c>
      <c r="AQ215" s="16"/>
      <c r="AR215" s="16">
        <v>0.106976744186047</v>
      </c>
      <c r="AS215" s="16">
        <v>0.219512195121951</v>
      </c>
      <c r="AT215" s="16">
        <v>0.219512195121951</v>
      </c>
      <c r="AU215" s="16" t="s">
        <v>129</v>
      </c>
      <c r="AV215" s="16">
        <v>0.18181818181818199</v>
      </c>
      <c r="AW215" s="16">
        <v>0.12195121951219499</v>
      </c>
      <c r="AX215" s="16">
        <v>0</v>
      </c>
      <c r="AY215" s="16"/>
      <c r="AZ215" s="16">
        <v>0.14018691588785001</v>
      </c>
      <c r="BA215" s="16">
        <v>0.18181818181818199</v>
      </c>
      <c r="BB215" s="16">
        <v>9.0909090909090898E-2</v>
      </c>
      <c r="BC215" s="16">
        <v>9.1836734693877597E-2</v>
      </c>
      <c r="BD215" s="16">
        <v>0.13103448275862101</v>
      </c>
      <c r="BE215" s="16">
        <v>0.125</v>
      </c>
      <c r="BF215" s="16"/>
      <c r="BG215" s="16">
        <v>0.125</v>
      </c>
      <c r="BH215" s="16">
        <v>0.10294117647058799</v>
      </c>
      <c r="BI215" s="16">
        <v>9.3023255813953501E-2</v>
      </c>
      <c r="BJ215" s="16">
        <v>0.17272727272727301</v>
      </c>
      <c r="BK215" s="16">
        <v>0.134328358208955</v>
      </c>
      <c r="BL215" s="16">
        <v>0.08</v>
      </c>
      <c r="BM215" s="16"/>
      <c r="BN215" s="16">
        <v>0.104602510460251</v>
      </c>
      <c r="BO215" s="16">
        <v>0.16250000000000001</v>
      </c>
      <c r="BP215" s="16"/>
      <c r="BQ215" s="16">
        <v>8.8235294117647106E-2</v>
      </c>
      <c r="BR215" s="16">
        <v>0.14661654135338301</v>
      </c>
      <c r="BS215" s="16"/>
      <c r="BT215" s="16">
        <v>0.13479623824451401</v>
      </c>
      <c r="BU215" s="16">
        <v>0.102564102564103</v>
      </c>
    </row>
    <row r="216" spans="2:73" x14ac:dyDescent="0.35">
      <c r="B216" t="s">
        <v>220</v>
      </c>
      <c r="C216" s="16">
        <v>9.6774193548387094E-2</v>
      </c>
      <c r="D216" s="16">
        <v>0.101796407185629</v>
      </c>
      <c r="E216" s="16">
        <v>9.3220338983050793E-2</v>
      </c>
      <c r="F216" s="16"/>
      <c r="G216" s="16">
        <v>0.108433734939759</v>
      </c>
      <c r="H216" s="16">
        <v>9.375E-2</v>
      </c>
      <c r="I216" s="16"/>
      <c r="J216" s="16">
        <v>8.8235294117647106E-2</v>
      </c>
      <c r="K216" s="16">
        <v>0</v>
      </c>
      <c r="L216" s="16">
        <v>0.18181818181818199</v>
      </c>
      <c r="M216" s="16">
        <v>0.1</v>
      </c>
      <c r="N216" s="16">
        <v>0.25</v>
      </c>
      <c r="O216" s="16">
        <v>0.41666666666666702</v>
      </c>
      <c r="P216" s="16">
        <v>0.115384615384615</v>
      </c>
      <c r="Q216" s="16">
        <v>0.20588235294117599</v>
      </c>
      <c r="R216" s="16">
        <v>0.230769230769231</v>
      </c>
      <c r="S216" s="16">
        <v>8.3333333333333301E-2</v>
      </c>
      <c r="T216" s="16">
        <v>4.3478260869565202E-2</v>
      </c>
      <c r="U216" s="16">
        <v>0</v>
      </c>
      <c r="V216" s="16">
        <v>0.04</v>
      </c>
      <c r="W216" s="16">
        <v>0</v>
      </c>
      <c r="X216" s="16">
        <v>0</v>
      </c>
      <c r="Y216" s="16">
        <v>0.14285714285714299</v>
      </c>
      <c r="Z216" s="16"/>
      <c r="AA216" s="16">
        <v>9.8159509202454004E-2</v>
      </c>
      <c r="AB216" s="16">
        <v>0.116279069767442</v>
      </c>
      <c r="AC216" s="16">
        <v>7.8431372549019607E-2</v>
      </c>
      <c r="AD216" s="16">
        <v>8.8235294117647106E-2</v>
      </c>
      <c r="AE216" s="16"/>
      <c r="AF216" s="16">
        <v>8.8524590163934394E-2</v>
      </c>
      <c r="AG216" s="16">
        <v>0.20833333333333301</v>
      </c>
      <c r="AH216" s="16">
        <v>2.6315789473684199E-2</v>
      </c>
      <c r="AI216" s="16">
        <v>0.5</v>
      </c>
      <c r="AJ216" s="16"/>
      <c r="AK216" s="16">
        <v>0.14018691588785001</v>
      </c>
      <c r="AL216" s="16">
        <v>6.5573770491803296E-2</v>
      </c>
      <c r="AM216" s="16">
        <v>6.25E-2</v>
      </c>
      <c r="AN216" s="16">
        <v>0.10344827586206901</v>
      </c>
      <c r="AO216" s="16">
        <v>0</v>
      </c>
      <c r="AP216" s="16">
        <v>7.4074074074074098E-2</v>
      </c>
      <c r="AQ216" s="16"/>
      <c r="AR216" s="16">
        <v>0.106976744186047</v>
      </c>
      <c r="AS216" s="16">
        <v>0.17073170731707299</v>
      </c>
      <c r="AT216" s="16">
        <v>0.17073170731707299</v>
      </c>
      <c r="AU216" s="16" t="s">
        <v>129</v>
      </c>
      <c r="AV216" s="16">
        <v>9.0909090909090898E-2</v>
      </c>
      <c r="AW216" s="16">
        <v>9.7560975609756101E-2</v>
      </c>
      <c r="AX216" s="16">
        <v>0</v>
      </c>
      <c r="AY216" s="16"/>
      <c r="AZ216" s="16">
        <v>8.4112149532710304E-2</v>
      </c>
      <c r="BA216" s="16">
        <v>9.0909090909090898E-2</v>
      </c>
      <c r="BB216" s="16">
        <v>0.18181818181818199</v>
      </c>
      <c r="BC216" s="16">
        <v>0.16326530612244899</v>
      </c>
      <c r="BD216" s="16">
        <v>6.2068965517241399E-2</v>
      </c>
      <c r="BE216" s="16">
        <v>0</v>
      </c>
      <c r="BF216" s="16"/>
      <c r="BG216" s="16">
        <v>0.203125</v>
      </c>
      <c r="BH216" s="16">
        <v>4.4117647058823498E-2</v>
      </c>
      <c r="BI216" s="16">
        <v>9.3023255813953501E-2</v>
      </c>
      <c r="BJ216" s="16">
        <v>7.2727272727272696E-2</v>
      </c>
      <c r="BK216" s="16">
        <v>8.9552238805970102E-2</v>
      </c>
      <c r="BL216" s="16">
        <v>0.1</v>
      </c>
      <c r="BM216" s="16"/>
      <c r="BN216" s="16">
        <v>7.9497907949790794E-2</v>
      </c>
      <c r="BO216" s="16">
        <v>0.11874999999999999</v>
      </c>
      <c r="BP216" s="16"/>
      <c r="BQ216" s="16">
        <v>8.0882352941176502E-2</v>
      </c>
      <c r="BR216" s="16">
        <v>0.105263157894737</v>
      </c>
      <c r="BS216" s="16"/>
      <c r="BT216" s="16">
        <v>0.10344827586206901</v>
      </c>
      <c r="BU216" s="16">
        <v>5.1282051282051301E-2</v>
      </c>
    </row>
    <row r="217" spans="2:73" x14ac:dyDescent="0.35">
      <c r="B217" t="s">
        <v>221</v>
      </c>
      <c r="C217" s="16">
        <v>0.116625310173697</v>
      </c>
      <c r="D217" s="16">
        <v>0.13772455089820401</v>
      </c>
      <c r="E217" s="16">
        <v>0.101694915254237</v>
      </c>
      <c r="F217" s="16"/>
      <c r="G217" s="16">
        <v>9.6385542168674704E-2</v>
      </c>
      <c r="H217" s="16">
        <v>0.121875</v>
      </c>
      <c r="I217" s="16"/>
      <c r="J217" s="16">
        <v>0.14705882352941199</v>
      </c>
      <c r="K217" s="16">
        <v>0.18965517241379301</v>
      </c>
      <c r="L217" s="16">
        <v>0.22727272727272699</v>
      </c>
      <c r="M217" s="16">
        <v>0.15</v>
      </c>
      <c r="N217" s="16">
        <v>0</v>
      </c>
      <c r="O217" s="16">
        <v>0</v>
      </c>
      <c r="P217" s="16">
        <v>7.69230769230769E-2</v>
      </c>
      <c r="Q217" s="16">
        <v>0.11764705882352899</v>
      </c>
      <c r="R217" s="16">
        <v>7.69230769230769E-2</v>
      </c>
      <c r="S217" s="16">
        <v>8.3333333333333301E-2</v>
      </c>
      <c r="T217" s="16">
        <v>0</v>
      </c>
      <c r="U217" s="16">
        <v>0.15384615384615399</v>
      </c>
      <c r="V217" s="16">
        <v>0.08</v>
      </c>
      <c r="W217" s="16">
        <v>7.1428571428571397E-2</v>
      </c>
      <c r="X217" s="16">
        <v>0.2</v>
      </c>
      <c r="Y217" s="16">
        <v>0.14285714285714299</v>
      </c>
      <c r="Z217" s="16"/>
      <c r="AA217" s="16">
        <v>0.128834355828221</v>
      </c>
      <c r="AB217" s="16">
        <v>0.13953488372093001</v>
      </c>
      <c r="AC217" s="16">
        <v>7.8431372549019607E-2</v>
      </c>
      <c r="AD217" s="16">
        <v>5.8823529411764698E-2</v>
      </c>
      <c r="AE217" s="16"/>
      <c r="AF217" s="16">
        <v>0.121311475409836</v>
      </c>
      <c r="AG217" s="16">
        <v>0.20833333333333301</v>
      </c>
      <c r="AH217" s="16">
        <v>7.8947368421052599E-2</v>
      </c>
      <c r="AI217" s="16">
        <v>0</v>
      </c>
      <c r="AJ217" s="16"/>
      <c r="AK217" s="16">
        <v>8.4112149532710304E-2</v>
      </c>
      <c r="AL217" s="16">
        <v>0.16393442622950799</v>
      </c>
      <c r="AM217" s="16">
        <v>9.375E-2</v>
      </c>
      <c r="AN217" s="16">
        <v>6.8965517241379296E-2</v>
      </c>
      <c r="AO217" s="16">
        <v>0</v>
      </c>
      <c r="AP217" s="16">
        <v>0.18518518518518501</v>
      </c>
      <c r="AQ217" s="16"/>
      <c r="AR217" s="16">
        <v>0.116279069767442</v>
      </c>
      <c r="AS217" s="16">
        <v>2.4390243902439001E-2</v>
      </c>
      <c r="AT217" s="16">
        <v>2.4390243902439001E-2</v>
      </c>
      <c r="AU217" s="16" t="s">
        <v>129</v>
      </c>
      <c r="AV217" s="16">
        <v>9.0909090909090898E-2</v>
      </c>
      <c r="AW217" s="16">
        <v>0.19512195121951201</v>
      </c>
      <c r="AX217" s="16">
        <v>0</v>
      </c>
      <c r="AY217" s="16"/>
      <c r="AZ217" s="16">
        <v>0.14018691588785001</v>
      </c>
      <c r="BA217" s="16">
        <v>0.12121212121212099</v>
      </c>
      <c r="BB217" s="16">
        <v>0.18181818181818199</v>
      </c>
      <c r="BC217" s="16">
        <v>9.1836734693877597E-2</v>
      </c>
      <c r="BD217" s="16">
        <v>0.11724137931034501</v>
      </c>
      <c r="BE217" s="16">
        <v>0</v>
      </c>
      <c r="BF217" s="16"/>
      <c r="BG217" s="16">
        <v>7.8125E-2</v>
      </c>
      <c r="BH217" s="16">
        <v>0.14705882352941199</v>
      </c>
      <c r="BI217" s="16">
        <v>0.116279069767442</v>
      </c>
      <c r="BJ217" s="16">
        <v>8.1818181818181804E-2</v>
      </c>
      <c r="BK217" s="16">
        <v>0.17910447761194001</v>
      </c>
      <c r="BL217" s="16">
        <v>0.12</v>
      </c>
      <c r="BM217" s="16"/>
      <c r="BN217" s="16">
        <v>0.11715481171548101</v>
      </c>
      <c r="BO217" s="16">
        <v>0.10625</v>
      </c>
      <c r="BP217" s="16"/>
      <c r="BQ217" s="16">
        <v>0.110294117647059</v>
      </c>
      <c r="BR217" s="16">
        <v>0.116541353383459</v>
      </c>
      <c r="BS217" s="16"/>
      <c r="BT217" s="16">
        <v>0.12225705329153599</v>
      </c>
      <c r="BU217" s="16">
        <v>0.102564102564103</v>
      </c>
    </row>
    <row r="218" spans="2:73" x14ac:dyDescent="0.35">
      <c r="B218" t="s">
        <v>222</v>
      </c>
      <c r="C218" s="16">
        <v>0.555831265508685</v>
      </c>
      <c r="D218" s="16">
        <v>0.52694610778443096</v>
      </c>
      <c r="E218" s="16">
        <v>0.57627118644067798</v>
      </c>
      <c r="F218" s="16"/>
      <c r="G218" s="16">
        <v>0.55421686746987997</v>
      </c>
      <c r="H218" s="16">
        <v>0.55625000000000002</v>
      </c>
      <c r="I218" s="16"/>
      <c r="J218" s="16">
        <v>0.52941176470588203</v>
      </c>
      <c r="K218" s="16">
        <v>0.58620689655172398</v>
      </c>
      <c r="L218" s="16">
        <v>0.27272727272727298</v>
      </c>
      <c r="M218" s="16">
        <v>0.45</v>
      </c>
      <c r="N218" s="16">
        <v>0.5</v>
      </c>
      <c r="O218" s="16">
        <v>0.41666666666666702</v>
      </c>
      <c r="P218" s="16">
        <v>0.57692307692307698</v>
      </c>
      <c r="Q218" s="16">
        <v>0.5</v>
      </c>
      <c r="R218" s="16">
        <v>0.46153846153846201</v>
      </c>
      <c r="S218" s="16">
        <v>0.65277777777777801</v>
      </c>
      <c r="T218" s="16">
        <v>0.73913043478260898</v>
      </c>
      <c r="U218" s="16">
        <v>0.53846153846153799</v>
      </c>
      <c r="V218" s="16">
        <v>0.52</v>
      </c>
      <c r="W218" s="16">
        <v>0.78571428571428603</v>
      </c>
      <c r="X218" s="16">
        <v>0.6</v>
      </c>
      <c r="Y218" s="16">
        <v>0.42857142857142899</v>
      </c>
      <c r="Z218" s="16"/>
      <c r="AA218" s="16">
        <v>0.52147239263803702</v>
      </c>
      <c r="AB218" s="16">
        <v>0.55813953488372103</v>
      </c>
      <c r="AC218" s="16">
        <v>0.60784313725490202</v>
      </c>
      <c r="AD218" s="16">
        <v>0.58823529411764697</v>
      </c>
      <c r="AE218" s="16"/>
      <c r="AF218" s="16">
        <v>0.55737704918032804</v>
      </c>
      <c r="AG218" s="16">
        <v>0.25</v>
      </c>
      <c r="AH218" s="16">
        <v>0.68421052631578905</v>
      </c>
      <c r="AI218" s="16">
        <v>0.5</v>
      </c>
      <c r="AJ218" s="16"/>
      <c r="AK218" s="16">
        <v>0.50467289719626196</v>
      </c>
      <c r="AL218" s="16">
        <v>0.57377049180327899</v>
      </c>
      <c r="AM218" s="16">
        <v>0.625</v>
      </c>
      <c r="AN218" s="16">
        <v>0.72413793103448298</v>
      </c>
      <c r="AO218" s="16">
        <v>0.66666666666666696</v>
      </c>
      <c r="AP218" s="16">
        <v>0.44444444444444398</v>
      </c>
      <c r="AQ218" s="16"/>
      <c r="AR218" s="16">
        <v>0.57674418604651201</v>
      </c>
      <c r="AS218" s="16">
        <v>0.56097560975609795</v>
      </c>
      <c r="AT218" s="16">
        <v>0.56097560975609795</v>
      </c>
      <c r="AU218" s="16" t="s">
        <v>129</v>
      </c>
      <c r="AV218" s="16">
        <v>0.36363636363636398</v>
      </c>
      <c r="AW218" s="16">
        <v>0.39024390243902402</v>
      </c>
      <c r="AX218" s="16">
        <v>0.8</v>
      </c>
      <c r="AY218" s="16"/>
      <c r="AZ218" s="16">
        <v>0.53271028037383195</v>
      </c>
      <c r="BA218" s="16">
        <v>0.48484848484848497</v>
      </c>
      <c r="BB218" s="16">
        <v>0.54545454545454497</v>
      </c>
      <c r="BC218" s="16">
        <v>0.56122448979591799</v>
      </c>
      <c r="BD218" s="16">
        <v>0.57931034482758603</v>
      </c>
      <c r="BE218" s="16">
        <v>0.625</v>
      </c>
      <c r="BF218" s="16"/>
      <c r="BG218" s="16">
        <v>0.5</v>
      </c>
      <c r="BH218" s="16">
        <v>0.63235294117647101</v>
      </c>
      <c r="BI218" s="16">
        <v>0.581395348837209</v>
      </c>
      <c r="BJ218" s="16">
        <v>0.53636363636363604</v>
      </c>
      <c r="BK218" s="16">
        <v>0.537313432835821</v>
      </c>
      <c r="BL218" s="16">
        <v>0.56000000000000005</v>
      </c>
      <c r="BM218" s="16"/>
      <c r="BN218" s="16">
        <v>0.58577405857740605</v>
      </c>
      <c r="BO218" s="16">
        <v>0.51875000000000004</v>
      </c>
      <c r="BP218" s="16"/>
      <c r="BQ218" s="16">
        <v>0.61764705882352899</v>
      </c>
      <c r="BR218" s="16">
        <v>0.52631578947368396</v>
      </c>
      <c r="BS218" s="16"/>
      <c r="BT218" s="16">
        <v>0.52664576802507801</v>
      </c>
      <c r="BU218" s="16">
        <v>0.67948717948717996</v>
      </c>
    </row>
    <row r="219" spans="2:73" x14ac:dyDescent="0.35">
      <c r="B219" t="s">
        <v>93</v>
      </c>
      <c r="C219" s="16">
        <v>3.2258064516128997E-2</v>
      </c>
      <c r="D219" s="16">
        <v>1.19760479041916E-2</v>
      </c>
      <c r="E219" s="16">
        <v>4.6610169491525397E-2</v>
      </c>
      <c r="F219" s="16"/>
      <c r="G219" s="16">
        <v>4.81927710843374E-2</v>
      </c>
      <c r="H219" s="16">
        <v>2.8125000000000001E-2</v>
      </c>
      <c r="I219" s="16"/>
      <c r="J219" s="16">
        <v>2.9411764705882401E-2</v>
      </c>
      <c r="K219" s="16">
        <v>6.8965517241379296E-2</v>
      </c>
      <c r="L219" s="16">
        <v>9.0909090909090898E-2</v>
      </c>
      <c r="M219" s="16">
        <v>0.05</v>
      </c>
      <c r="N219" s="16">
        <v>0.125</v>
      </c>
      <c r="O219" s="16">
        <v>0</v>
      </c>
      <c r="P219" s="16">
        <v>3.8461538461538498E-2</v>
      </c>
      <c r="Q219" s="16">
        <v>2.9411764705882401E-2</v>
      </c>
      <c r="R219" s="16">
        <v>0</v>
      </c>
      <c r="S219" s="16">
        <v>0</v>
      </c>
      <c r="T219" s="16">
        <v>0</v>
      </c>
      <c r="U219" s="16">
        <v>7.69230769230769E-2</v>
      </c>
      <c r="V219" s="16">
        <v>0.04</v>
      </c>
      <c r="W219" s="16">
        <v>0</v>
      </c>
      <c r="X219" s="16">
        <v>0</v>
      </c>
      <c r="Y219" s="16">
        <v>0</v>
      </c>
      <c r="Z219" s="16"/>
      <c r="AA219" s="16">
        <v>3.6809815950920199E-2</v>
      </c>
      <c r="AB219" s="16">
        <v>1.5503875968992199E-2</v>
      </c>
      <c r="AC219" s="16">
        <v>5.8823529411764698E-2</v>
      </c>
      <c r="AD219" s="16">
        <v>0</v>
      </c>
      <c r="AE219" s="16"/>
      <c r="AF219" s="16">
        <v>3.2786885245901599E-2</v>
      </c>
      <c r="AG219" s="16">
        <v>8.3333333333333301E-2</v>
      </c>
      <c r="AH219" s="16">
        <v>0</v>
      </c>
      <c r="AI219" s="16">
        <v>0</v>
      </c>
      <c r="AJ219" s="16"/>
      <c r="AK219" s="16">
        <v>1.86915887850467E-2</v>
      </c>
      <c r="AL219" s="16">
        <v>3.2786885245901599E-2</v>
      </c>
      <c r="AM219" s="16">
        <v>0</v>
      </c>
      <c r="AN219" s="16">
        <v>0</v>
      </c>
      <c r="AO219" s="16">
        <v>0</v>
      </c>
      <c r="AP219" s="16">
        <v>7.4074074074074098E-2</v>
      </c>
      <c r="AQ219" s="16"/>
      <c r="AR219" s="16">
        <v>2.32558139534884E-2</v>
      </c>
      <c r="AS219" s="16">
        <v>0</v>
      </c>
      <c r="AT219" s="16">
        <v>0</v>
      </c>
      <c r="AU219" s="16" t="s">
        <v>129</v>
      </c>
      <c r="AV219" s="16">
        <v>0.18181818181818199</v>
      </c>
      <c r="AW219" s="16">
        <v>4.8780487804878099E-2</v>
      </c>
      <c r="AX219" s="16">
        <v>0</v>
      </c>
      <c r="AY219" s="16"/>
      <c r="AZ219" s="16">
        <v>2.80373831775701E-2</v>
      </c>
      <c r="BA219" s="16">
        <v>3.03030303030303E-2</v>
      </c>
      <c r="BB219" s="16">
        <v>0</v>
      </c>
      <c r="BC219" s="16">
        <v>3.06122448979592E-2</v>
      </c>
      <c r="BD219" s="16">
        <v>4.13793103448276E-2</v>
      </c>
      <c r="BE219" s="16">
        <v>0</v>
      </c>
      <c r="BF219" s="16"/>
      <c r="BG219" s="16">
        <v>3.125E-2</v>
      </c>
      <c r="BH219" s="16">
        <v>2.9411764705882401E-2</v>
      </c>
      <c r="BI219" s="16">
        <v>4.6511627906976702E-2</v>
      </c>
      <c r="BJ219" s="16">
        <v>4.5454545454545497E-2</v>
      </c>
      <c r="BK219" s="16">
        <v>1.49253731343284E-2</v>
      </c>
      <c r="BL219" s="16">
        <v>0.02</v>
      </c>
      <c r="BM219" s="16"/>
      <c r="BN219" s="16">
        <v>3.3472803347280297E-2</v>
      </c>
      <c r="BO219" s="16">
        <v>3.125E-2</v>
      </c>
      <c r="BP219" s="16"/>
      <c r="BQ219" s="16">
        <v>2.9411764705882401E-2</v>
      </c>
      <c r="BR219" s="16">
        <v>3.3834586466165398E-2</v>
      </c>
      <c r="BS219" s="16"/>
      <c r="BT219" s="16">
        <v>2.8213166144200601E-2</v>
      </c>
      <c r="BU219" s="16">
        <v>3.8461538461538498E-2</v>
      </c>
    </row>
    <row r="220" spans="2:73" x14ac:dyDescent="0.35">
      <c r="B220" t="s">
        <v>223</v>
      </c>
      <c r="C220" s="16">
        <v>0.198511166253102</v>
      </c>
      <c r="D220" s="16">
        <v>0.22155688622754499</v>
      </c>
      <c r="E220" s="16">
        <v>0.18220338983050799</v>
      </c>
      <c r="F220" s="16"/>
      <c r="G220" s="16">
        <v>0.19277108433734899</v>
      </c>
      <c r="H220" s="16">
        <v>0.2</v>
      </c>
      <c r="I220" s="16"/>
      <c r="J220" s="16">
        <v>0.20588235294117599</v>
      </c>
      <c r="K220" s="16">
        <v>0.15517241379310301</v>
      </c>
      <c r="L220" s="16">
        <v>0.22727272727272699</v>
      </c>
      <c r="M220" s="16">
        <v>0.25</v>
      </c>
      <c r="N220" s="16">
        <v>0.125</v>
      </c>
      <c r="O220" s="16">
        <v>0.16666666666666699</v>
      </c>
      <c r="P220" s="16">
        <v>0.19230769230769201</v>
      </c>
      <c r="Q220" s="16">
        <v>0.14705882352941199</v>
      </c>
      <c r="R220" s="16">
        <v>0.230769230769231</v>
      </c>
      <c r="S220" s="16">
        <v>0.180555555555556</v>
      </c>
      <c r="T220" s="16">
        <v>0.217391304347826</v>
      </c>
      <c r="U220" s="16">
        <v>0.230769230769231</v>
      </c>
      <c r="V220" s="16">
        <v>0.32</v>
      </c>
      <c r="W220" s="16">
        <v>0.14285714285714299</v>
      </c>
      <c r="X220" s="16">
        <v>0.2</v>
      </c>
      <c r="Y220" s="16">
        <v>0.28571428571428598</v>
      </c>
      <c r="Z220" s="16"/>
      <c r="AA220" s="16">
        <v>0.214723926380368</v>
      </c>
      <c r="AB220" s="16">
        <v>0.170542635658915</v>
      </c>
      <c r="AC220" s="16">
        <v>0.17647058823529399</v>
      </c>
      <c r="AD220" s="16">
        <v>0.26470588235294101</v>
      </c>
      <c r="AE220" s="16"/>
      <c r="AF220" s="16">
        <v>0.2</v>
      </c>
      <c r="AG220" s="16">
        <v>0.25</v>
      </c>
      <c r="AH220" s="16">
        <v>0.21052631578947401</v>
      </c>
      <c r="AI220" s="16">
        <v>0</v>
      </c>
      <c r="AJ220" s="16"/>
      <c r="AK220" s="16">
        <v>0.25233644859813098</v>
      </c>
      <c r="AL220" s="16">
        <v>0.16393442622950799</v>
      </c>
      <c r="AM220" s="16">
        <v>0.21875</v>
      </c>
      <c r="AN220" s="16">
        <v>0.10344827586206901</v>
      </c>
      <c r="AO220" s="16">
        <v>0.33333333333333298</v>
      </c>
      <c r="AP220" s="16">
        <v>0.22222222222222199</v>
      </c>
      <c r="AQ220" s="16"/>
      <c r="AR220" s="16">
        <v>0.17674418604651199</v>
      </c>
      <c r="AS220" s="16">
        <v>0.24390243902438999</v>
      </c>
      <c r="AT220" s="16">
        <v>0.24390243902438999</v>
      </c>
      <c r="AU220" s="16" t="s">
        <v>129</v>
      </c>
      <c r="AV220" s="16">
        <v>0.27272727272727298</v>
      </c>
      <c r="AW220" s="16">
        <v>0.26829268292682901</v>
      </c>
      <c r="AX220" s="16">
        <v>0.2</v>
      </c>
      <c r="AY220" s="16"/>
      <c r="AZ220" s="16">
        <v>0.21495327102803699</v>
      </c>
      <c r="BA220" s="16">
        <v>0.27272727272727298</v>
      </c>
      <c r="BB220" s="16">
        <v>9.0909090909090898E-2</v>
      </c>
      <c r="BC220" s="16">
        <v>0.15306122448979601</v>
      </c>
      <c r="BD220" s="16">
        <v>0.2</v>
      </c>
      <c r="BE220" s="16">
        <v>0.375</v>
      </c>
      <c r="BF220" s="16"/>
      <c r="BG220" s="16">
        <v>0.1875</v>
      </c>
      <c r="BH220" s="16">
        <v>0.14705882352941199</v>
      </c>
      <c r="BI220" s="16">
        <v>0.162790697674419</v>
      </c>
      <c r="BJ220" s="16">
        <v>0.263636363636364</v>
      </c>
      <c r="BK220" s="16">
        <v>0.17910447761194001</v>
      </c>
      <c r="BL220" s="16">
        <v>0.2</v>
      </c>
      <c r="BM220" s="16"/>
      <c r="BN220" s="16">
        <v>0.18410041841004199</v>
      </c>
      <c r="BO220" s="16">
        <v>0.22500000000000001</v>
      </c>
      <c r="BP220" s="16"/>
      <c r="BQ220" s="16">
        <v>0.161764705882353</v>
      </c>
      <c r="BR220" s="16">
        <v>0.21804511278195499</v>
      </c>
      <c r="BS220" s="16"/>
      <c r="BT220" s="16">
        <v>0.21943573667711599</v>
      </c>
      <c r="BU220" s="16">
        <v>0.128205128205128</v>
      </c>
    </row>
    <row r="221" spans="2:73" x14ac:dyDescent="0.35">
      <c r="B221" t="s">
        <v>224</v>
      </c>
      <c r="C221" s="16">
        <v>0.67245657568238204</v>
      </c>
      <c r="D221" s="16">
        <v>0.66467065868263497</v>
      </c>
      <c r="E221" s="16">
        <v>0.677966101694915</v>
      </c>
      <c r="F221" s="16"/>
      <c r="G221" s="16">
        <v>0.65060240963855398</v>
      </c>
      <c r="H221" s="16">
        <v>0.67812499999999998</v>
      </c>
      <c r="I221" s="16"/>
      <c r="J221" s="16">
        <v>0.67647058823529405</v>
      </c>
      <c r="K221" s="16">
        <v>0.77586206896551702</v>
      </c>
      <c r="L221" s="16">
        <v>0.5</v>
      </c>
      <c r="M221" s="16">
        <v>0.6</v>
      </c>
      <c r="N221" s="16">
        <v>0.5</v>
      </c>
      <c r="O221" s="16">
        <v>0.41666666666666702</v>
      </c>
      <c r="P221" s="16">
        <v>0.65384615384615397</v>
      </c>
      <c r="Q221" s="16">
        <v>0.61764705882352899</v>
      </c>
      <c r="R221" s="16">
        <v>0.53846153846153899</v>
      </c>
      <c r="S221" s="16">
        <v>0.73611111111111105</v>
      </c>
      <c r="T221" s="16">
        <v>0.73913043478260898</v>
      </c>
      <c r="U221" s="16">
        <v>0.69230769230769196</v>
      </c>
      <c r="V221" s="16">
        <v>0.6</v>
      </c>
      <c r="W221" s="16">
        <v>0.85714285714285698</v>
      </c>
      <c r="X221" s="16">
        <v>0.8</v>
      </c>
      <c r="Y221" s="16">
        <v>0.57142857142857095</v>
      </c>
      <c r="Z221" s="16"/>
      <c r="AA221" s="16">
        <v>0.65030674846625802</v>
      </c>
      <c r="AB221" s="16">
        <v>0.69767441860465096</v>
      </c>
      <c r="AC221" s="16">
        <v>0.68627450980392202</v>
      </c>
      <c r="AD221" s="16">
        <v>0.64705882352941202</v>
      </c>
      <c r="AE221" s="16"/>
      <c r="AF221" s="16">
        <v>0.67868852459016404</v>
      </c>
      <c r="AG221" s="16">
        <v>0.45833333333333298</v>
      </c>
      <c r="AH221" s="16">
        <v>0.76315789473684204</v>
      </c>
      <c r="AI221" s="16">
        <v>0.5</v>
      </c>
      <c r="AJ221" s="16"/>
      <c r="AK221" s="16">
        <v>0.58878504672897203</v>
      </c>
      <c r="AL221" s="16">
        <v>0.73770491803278704</v>
      </c>
      <c r="AM221" s="16">
        <v>0.71875</v>
      </c>
      <c r="AN221" s="16">
        <v>0.79310344827586199</v>
      </c>
      <c r="AO221" s="16">
        <v>0.66666666666666696</v>
      </c>
      <c r="AP221" s="16">
        <v>0.62962962962962998</v>
      </c>
      <c r="AQ221" s="16"/>
      <c r="AR221" s="16">
        <v>0.69302325581395396</v>
      </c>
      <c r="AS221" s="16">
        <v>0.58536585365853699</v>
      </c>
      <c r="AT221" s="16">
        <v>0.58536585365853699</v>
      </c>
      <c r="AU221" s="16" t="s">
        <v>129</v>
      </c>
      <c r="AV221" s="16">
        <v>0.45454545454545497</v>
      </c>
      <c r="AW221" s="16">
        <v>0.58536585365853699</v>
      </c>
      <c r="AX221" s="16">
        <v>0.8</v>
      </c>
      <c r="AY221" s="16"/>
      <c r="AZ221" s="16">
        <v>0.67289719626168198</v>
      </c>
      <c r="BA221" s="16">
        <v>0.60606060606060597</v>
      </c>
      <c r="BB221" s="16">
        <v>0.72727272727272696</v>
      </c>
      <c r="BC221" s="16">
        <v>0.65306122448979598</v>
      </c>
      <c r="BD221" s="16">
        <v>0.69655172413793098</v>
      </c>
      <c r="BE221" s="16">
        <v>0.625</v>
      </c>
      <c r="BF221" s="16"/>
      <c r="BG221" s="16">
        <v>0.578125</v>
      </c>
      <c r="BH221" s="16">
        <v>0.77941176470588203</v>
      </c>
      <c r="BI221" s="16">
        <v>0.69767441860465096</v>
      </c>
      <c r="BJ221" s="16">
        <v>0.61818181818181805</v>
      </c>
      <c r="BK221" s="16">
        <v>0.71641791044776104</v>
      </c>
      <c r="BL221" s="16">
        <v>0.68</v>
      </c>
      <c r="BM221" s="16"/>
      <c r="BN221" s="16">
        <v>0.70292887029288698</v>
      </c>
      <c r="BO221" s="16">
        <v>0.625</v>
      </c>
      <c r="BP221" s="16"/>
      <c r="BQ221" s="16">
        <v>0.72794117647058798</v>
      </c>
      <c r="BR221" s="16">
        <v>0.64285714285714302</v>
      </c>
      <c r="BS221" s="16"/>
      <c r="BT221" s="16">
        <v>0.64890282131661403</v>
      </c>
      <c r="BU221" s="16">
        <v>0.78205128205128205</v>
      </c>
    </row>
    <row r="222" spans="2:73" x14ac:dyDescent="0.35">
      <c r="B222" t="s">
        <v>105</v>
      </c>
      <c r="C222" s="16">
        <v>-0.47394540942927998</v>
      </c>
      <c r="D222" s="16">
        <v>-0.44311377245508998</v>
      </c>
      <c r="E222" s="16">
        <v>-0.49576271186440701</v>
      </c>
      <c r="F222" s="16"/>
      <c r="G222" s="16">
        <v>-0.45783132530120502</v>
      </c>
      <c r="H222" s="16">
        <v>-0.47812500000000002</v>
      </c>
      <c r="I222" s="16"/>
      <c r="J222" s="16">
        <v>-0.47058823529411797</v>
      </c>
      <c r="K222" s="16">
        <v>-0.62068965517241403</v>
      </c>
      <c r="L222" s="16">
        <v>-0.27272727272727298</v>
      </c>
      <c r="M222" s="16">
        <v>-0.35</v>
      </c>
      <c r="N222" s="16">
        <v>-0.375</v>
      </c>
      <c r="O222" s="16">
        <v>-0.25</v>
      </c>
      <c r="P222" s="16">
        <v>-0.46153846153846101</v>
      </c>
      <c r="Q222" s="16">
        <v>-0.47058823529411797</v>
      </c>
      <c r="R222" s="16">
        <v>-0.30769230769230799</v>
      </c>
      <c r="S222" s="16">
        <v>-0.55555555555555602</v>
      </c>
      <c r="T222" s="16">
        <v>-0.52173913043478304</v>
      </c>
      <c r="U222" s="16">
        <v>-0.46153846153846201</v>
      </c>
      <c r="V222" s="16">
        <v>-0.28000000000000003</v>
      </c>
      <c r="W222" s="16">
        <v>-0.71428571428571397</v>
      </c>
      <c r="X222" s="16">
        <v>-0.6</v>
      </c>
      <c r="Y222" s="16">
        <v>-0.28571428571428598</v>
      </c>
      <c r="Z222" s="16"/>
      <c r="AA222" s="16">
        <v>-0.43558282208589</v>
      </c>
      <c r="AB222" s="16">
        <v>-0.52713178294573604</v>
      </c>
      <c r="AC222" s="16">
        <v>-0.50980392156862697</v>
      </c>
      <c r="AD222" s="16">
        <v>-0.38235294117647101</v>
      </c>
      <c r="AE222" s="16"/>
      <c r="AF222" s="16">
        <v>-0.47868852459016398</v>
      </c>
      <c r="AG222" s="16">
        <v>-0.20833333333333301</v>
      </c>
      <c r="AH222" s="16">
        <v>-0.55263157894736803</v>
      </c>
      <c r="AI222" s="16">
        <v>-0.5</v>
      </c>
      <c r="AJ222" s="16"/>
      <c r="AK222" s="16">
        <v>-0.33644859813084099</v>
      </c>
      <c r="AL222" s="16">
        <v>-0.57377049180327899</v>
      </c>
      <c r="AM222" s="16">
        <v>-0.5</v>
      </c>
      <c r="AN222" s="16">
        <v>-0.68965517241379304</v>
      </c>
      <c r="AO222" s="16">
        <v>-0.33333333333333298</v>
      </c>
      <c r="AP222" s="16">
        <v>-0.407407407407407</v>
      </c>
      <c r="AQ222" s="16"/>
      <c r="AR222" s="16">
        <v>-0.51627906976744198</v>
      </c>
      <c r="AS222" s="16">
        <v>-0.34146341463414598</v>
      </c>
      <c r="AT222" s="16">
        <v>-0.34146341463414598</v>
      </c>
      <c r="AU222" s="16" t="s">
        <v>129</v>
      </c>
      <c r="AV222" s="16">
        <v>-0.18181818181818199</v>
      </c>
      <c r="AW222" s="16">
        <v>-0.31707317073170699</v>
      </c>
      <c r="AX222" s="16">
        <v>-0.6</v>
      </c>
      <c r="AY222" s="16"/>
      <c r="AZ222" s="16">
        <v>-0.45794392523364502</v>
      </c>
      <c r="BA222" s="16">
        <v>-0.33333333333333298</v>
      </c>
      <c r="BB222" s="16">
        <v>-0.63636363636363602</v>
      </c>
      <c r="BC222" s="16">
        <v>-0.5</v>
      </c>
      <c r="BD222" s="16">
        <v>-0.49655172413793103</v>
      </c>
      <c r="BE222" s="16">
        <v>-0.25</v>
      </c>
      <c r="BF222" s="16"/>
      <c r="BG222" s="16">
        <v>-0.390625</v>
      </c>
      <c r="BH222" s="16">
        <v>-0.63235294117647101</v>
      </c>
      <c r="BI222" s="16">
        <v>-0.53488372093023295</v>
      </c>
      <c r="BJ222" s="16">
        <v>-0.354545454545454</v>
      </c>
      <c r="BK222" s="16">
        <v>-0.537313432835821</v>
      </c>
      <c r="BL222" s="16">
        <v>-0.48</v>
      </c>
      <c r="BM222" s="16"/>
      <c r="BN222" s="16">
        <v>-0.51882845188284499</v>
      </c>
      <c r="BO222" s="16">
        <v>-0.4</v>
      </c>
      <c r="BP222" s="16"/>
      <c r="BQ222" s="16">
        <v>-0.56617647058823495</v>
      </c>
      <c r="BR222" s="16">
        <v>-0.42481203007518797</v>
      </c>
      <c r="BS222" s="16"/>
      <c r="BT222" s="16">
        <v>-0.42946708463949801</v>
      </c>
      <c r="BU222" s="16">
        <v>-0.65384615384615397</v>
      </c>
    </row>
    <row r="223" spans="2:73" x14ac:dyDescent="0.35">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row>
    <row r="224" spans="2:73" x14ac:dyDescent="0.35">
      <c r="B224" s="6" t="s">
        <v>227</v>
      </c>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row>
    <row r="225" spans="2:73" x14ac:dyDescent="0.35">
      <c r="B225" s="23" t="s">
        <v>387</v>
      </c>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row>
    <row r="226" spans="2:73" x14ac:dyDescent="0.35">
      <c r="B226" t="s">
        <v>218</v>
      </c>
      <c r="C226" s="16">
        <v>7.1960297766749406E-2</v>
      </c>
      <c r="D226" s="16">
        <v>8.9820359281437098E-2</v>
      </c>
      <c r="E226" s="16">
        <v>5.93220338983051E-2</v>
      </c>
      <c r="F226" s="16"/>
      <c r="G226" s="16">
        <v>7.2289156626505993E-2</v>
      </c>
      <c r="H226" s="16">
        <v>7.1874999999999994E-2</v>
      </c>
      <c r="I226" s="16"/>
      <c r="J226" s="16">
        <v>0</v>
      </c>
      <c r="K226" s="16">
        <v>6.8965517241379296E-2</v>
      </c>
      <c r="L226" s="16">
        <v>9.0909090909090898E-2</v>
      </c>
      <c r="M226" s="16">
        <v>0.05</v>
      </c>
      <c r="N226" s="16">
        <v>0</v>
      </c>
      <c r="O226" s="16">
        <v>8.3333333333333301E-2</v>
      </c>
      <c r="P226" s="16">
        <v>0.115384615384615</v>
      </c>
      <c r="Q226" s="16">
        <v>5.8823529411764698E-2</v>
      </c>
      <c r="R226" s="16">
        <v>7.69230769230769E-2</v>
      </c>
      <c r="S226" s="16">
        <v>6.9444444444444406E-2</v>
      </c>
      <c r="T226" s="16">
        <v>0</v>
      </c>
      <c r="U226" s="16">
        <v>7.69230769230769E-2</v>
      </c>
      <c r="V226" s="16">
        <v>0.16</v>
      </c>
      <c r="W226" s="16">
        <v>7.1428571428571397E-2</v>
      </c>
      <c r="X226" s="16">
        <v>0.133333333333333</v>
      </c>
      <c r="Y226" s="16">
        <v>0.14285714285714299</v>
      </c>
      <c r="Z226" s="16"/>
      <c r="AA226" s="16">
        <v>7.3619631901840496E-2</v>
      </c>
      <c r="AB226" s="16">
        <v>9.3023255813953501E-2</v>
      </c>
      <c r="AC226" s="16">
        <v>5.8823529411764698E-2</v>
      </c>
      <c r="AD226" s="16">
        <v>2.9411764705882401E-2</v>
      </c>
      <c r="AE226" s="16"/>
      <c r="AF226" s="16">
        <v>6.5573770491803296E-2</v>
      </c>
      <c r="AG226" s="16">
        <v>8.3333333333333301E-2</v>
      </c>
      <c r="AH226" s="16">
        <v>0.105263157894737</v>
      </c>
      <c r="AI226" s="16">
        <v>0</v>
      </c>
      <c r="AJ226" s="16"/>
      <c r="AK226" s="16">
        <v>6.5420560747663503E-2</v>
      </c>
      <c r="AL226" s="16">
        <v>4.91803278688525E-2</v>
      </c>
      <c r="AM226" s="16">
        <v>6.25E-2</v>
      </c>
      <c r="AN226" s="16">
        <v>3.4482758620689703E-2</v>
      </c>
      <c r="AO226" s="16">
        <v>0</v>
      </c>
      <c r="AP226" s="16">
        <v>0.11111111111111099</v>
      </c>
      <c r="AQ226" s="16"/>
      <c r="AR226" s="16">
        <v>6.0465116279069801E-2</v>
      </c>
      <c r="AS226" s="16">
        <v>9.7560975609756101E-2</v>
      </c>
      <c r="AT226" s="16">
        <v>9.7560975609756101E-2</v>
      </c>
      <c r="AU226" s="16" t="s">
        <v>129</v>
      </c>
      <c r="AV226" s="16">
        <v>0.13636363636363599</v>
      </c>
      <c r="AW226" s="16">
        <v>2.4390243902439001E-2</v>
      </c>
      <c r="AX226" s="16">
        <v>0.2</v>
      </c>
      <c r="AY226" s="16"/>
      <c r="AZ226" s="16">
        <v>2.80373831775701E-2</v>
      </c>
      <c r="BA226" s="16">
        <v>3.03030303030303E-2</v>
      </c>
      <c r="BB226" s="16">
        <v>0</v>
      </c>
      <c r="BC226" s="16">
        <v>0.13265306122449</v>
      </c>
      <c r="BD226" s="16">
        <v>7.5862068965517199E-2</v>
      </c>
      <c r="BE226" s="16">
        <v>0.125</v>
      </c>
      <c r="BF226" s="16"/>
      <c r="BG226" s="16">
        <v>9.375E-2</v>
      </c>
      <c r="BH226" s="16">
        <v>8.8235294117647106E-2</v>
      </c>
      <c r="BI226" s="16">
        <v>9.3023255813953501E-2</v>
      </c>
      <c r="BJ226" s="16">
        <v>7.2727272727272696E-2</v>
      </c>
      <c r="BK226" s="16">
        <v>5.9701492537313397E-2</v>
      </c>
      <c r="BL226" s="16">
        <v>0.02</v>
      </c>
      <c r="BM226" s="16"/>
      <c r="BN226" s="16">
        <v>8.78661087866109E-2</v>
      </c>
      <c r="BO226" s="16">
        <v>0.05</v>
      </c>
      <c r="BP226" s="16"/>
      <c r="BQ226" s="16">
        <v>8.8235294117647106E-2</v>
      </c>
      <c r="BR226" s="16">
        <v>6.3909774436090194E-2</v>
      </c>
      <c r="BS226" s="16"/>
      <c r="BT226" s="16">
        <v>7.8369905956112901E-2</v>
      </c>
      <c r="BU226" s="16">
        <v>3.8461538461538498E-2</v>
      </c>
    </row>
    <row r="227" spans="2:73" x14ac:dyDescent="0.35">
      <c r="B227" t="s">
        <v>219</v>
      </c>
      <c r="C227" s="16">
        <v>8.4367245657568202E-2</v>
      </c>
      <c r="D227" s="16">
        <v>5.3892215568862298E-2</v>
      </c>
      <c r="E227" s="16">
        <v>0.105932203389831</v>
      </c>
      <c r="F227" s="16"/>
      <c r="G227" s="16">
        <v>7.2289156626505993E-2</v>
      </c>
      <c r="H227" s="16">
        <v>8.7499999999999994E-2</v>
      </c>
      <c r="I227" s="16"/>
      <c r="J227" s="16">
        <v>8.8235294117647106E-2</v>
      </c>
      <c r="K227" s="16">
        <v>0.12068965517241401</v>
      </c>
      <c r="L227" s="16">
        <v>0.18181818181818199</v>
      </c>
      <c r="M227" s="16">
        <v>0.15</v>
      </c>
      <c r="N227" s="16">
        <v>0.125</v>
      </c>
      <c r="O227" s="16">
        <v>8.3333333333333301E-2</v>
      </c>
      <c r="P227" s="16">
        <v>7.69230769230769E-2</v>
      </c>
      <c r="Q227" s="16">
        <v>0.11764705882352899</v>
      </c>
      <c r="R227" s="16">
        <v>0</v>
      </c>
      <c r="S227" s="16">
        <v>5.5555555555555601E-2</v>
      </c>
      <c r="T227" s="16">
        <v>4.3478260869565202E-2</v>
      </c>
      <c r="U227" s="16">
        <v>0</v>
      </c>
      <c r="V227" s="16">
        <v>0.12</v>
      </c>
      <c r="W227" s="16">
        <v>7.1428571428571397E-2</v>
      </c>
      <c r="X227" s="16">
        <v>0</v>
      </c>
      <c r="Y227" s="16">
        <v>0</v>
      </c>
      <c r="Z227" s="16"/>
      <c r="AA227" s="16">
        <v>9.2024539877300596E-2</v>
      </c>
      <c r="AB227" s="16">
        <v>9.3023255813953501E-2</v>
      </c>
      <c r="AC227" s="16">
        <v>7.8431372549019607E-2</v>
      </c>
      <c r="AD227" s="16">
        <v>2.9411764705882401E-2</v>
      </c>
      <c r="AE227" s="16"/>
      <c r="AF227" s="16">
        <v>7.86885245901639E-2</v>
      </c>
      <c r="AG227" s="16">
        <v>0.20833333333333301</v>
      </c>
      <c r="AH227" s="16">
        <v>0.105263157894737</v>
      </c>
      <c r="AI227" s="16">
        <v>0</v>
      </c>
      <c r="AJ227" s="16"/>
      <c r="AK227" s="16">
        <v>5.60747663551402E-2</v>
      </c>
      <c r="AL227" s="16">
        <v>9.8360655737704902E-2</v>
      </c>
      <c r="AM227" s="16">
        <v>0.1875</v>
      </c>
      <c r="AN227" s="16">
        <v>0</v>
      </c>
      <c r="AO227" s="16">
        <v>0.11111111111111099</v>
      </c>
      <c r="AP227" s="16">
        <v>0.148148148148148</v>
      </c>
      <c r="AQ227" s="16"/>
      <c r="AR227" s="16">
        <v>8.3720930232558097E-2</v>
      </c>
      <c r="AS227" s="16">
        <v>0.12195121951219499</v>
      </c>
      <c r="AT227" s="16">
        <v>0.12195121951219499</v>
      </c>
      <c r="AU227" s="16" t="s">
        <v>129</v>
      </c>
      <c r="AV227" s="16">
        <v>4.5454545454545497E-2</v>
      </c>
      <c r="AW227" s="16">
        <v>0.146341463414634</v>
      </c>
      <c r="AX227" s="16">
        <v>0</v>
      </c>
      <c r="AY227" s="16"/>
      <c r="AZ227" s="16">
        <v>0.10280373831775701</v>
      </c>
      <c r="BA227" s="16">
        <v>6.0606060606060601E-2</v>
      </c>
      <c r="BB227" s="16">
        <v>0</v>
      </c>
      <c r="BC227" s="16">
        <v>0.11224489795918401</v>
      </c>
      <c r="BD227" s="16">
        <v>6.8965517241379296E-2</v>
      </c>
      <c r="BE227" s="16">
        <v>0</v>
      </c>
      <c r="BF227" s="16"/>
      <c r="BG227" s="16">
        <v>0.1875</v>
      </c>
      <c r="BH227" s="16">
        <v>2.9411764705882401E-2</v>
      </c>
      <c r="BI227" s="16">
        <v>6.9767441860465101E-2</v>
      </c>
      <c r="BJ227" s="16">
        <v>6.3636363636363602E-2</v>
      </c>
      <c r="BK227" s="16">
        <v>7.4626865671641798E-2</v>
      </c>
      <c r="BL227" s="16">
        <v>0.1</v>
      </c>
      <c r="BM227" s="16"/>
      <c r="BN227" s="16">
        <v>5.85774058577406E-2</v>
      </c>
      <c r="BO227" s="16">
        <v>0.11874999999999999</v>
      </c>
      <c r="BP227" s="16"/>
      <c r="BQ227" s="16">
        <v>6.6176470588235295E-2</v>
      </c>
      <c r="BR227" s="16">
        <v>9.3984962406015005E-2</v>
      </c>
      <c r="BS227" s="16"/>
      <c r="BT227" s="16">
        <v>9.7178683385579903E-2</v>
      </c>
      <c r="BU227" s="16">
        <v>3.8461538461538498E-2</v>
      </c>
    </row>
    <row r="228" spans="2:73" x14ac:dyDescent="0.35">
      <c r="B228" t="s">
        <v>220</v>
      </c>
      <c r="C228" s="16">
        <v>0.1712158808933</v>
      </c>
      <c r="D228" s="16">
        <v>0.209580838323353</v>
      </c>
      <c r="E228" s="16">
        <v>0.144067796610169</v>
      </c>
      <c r="F228" s="16"/>
      <c r="G228" s="16">
        <v>0.156626506024096</v>
      </c>
      <c r="H228" s="16">
        <v>0.17499999999999999</v>
      </c>
      <c r="I228" s="16"/>
      <c r="J228" s="16">
        <v>0.26470588235294101</v>
      </c>
      <c r="K228" s="16">
        <v>0.13793103448275901</v>
      </c>
      <c r="L228" s="16">
        <v>4.5454545454545497E-2</v>
      </c>
      <c r="M228" s="16">
        <v>0.3</v>
      </c>
      <c r="N228" s="16">
        <v>0.25</v>
      </c>
      <c r="O228" s="16">
        <v>0.25</v>
      </c>
      <c r="P228" s="16">
        <v>0.269230769230769</v>
      </c>
      <c r="Q228" s="16">
        <v>0.17647058823529399</v>
      </c>
      <c r="R228" s="16">
        <v>7.69230769230769E-2</v>
      </c>
      <c r="S228" s="16">
        <v>9.7222222222222196E-2</v>
      </c>
      <c r="T228" s="16">
        <v>0.217391304347826</v>
      </c>
      <c r="U228" s="16">
        <v>7.69230769230769E-2</v>
      </c>
      <c r="V228" s="16">
        <v>0.32</v>
      </c>
      <c r="W228" s="16">
        <v>0.14285714285714299</v>
      </c>
      <c r="X228" s="16">
        <v>6.6666666666666693E-2</v>
      </c>
      <c r="Y228" s="16">
        <v>0.14285714285714299</v>
      </c>
      <c r="Z228" s="16"/>
      <c r="AA228" s="16">
        <v>0.19631901840490801</v>
      </c>
      <c r="AB228" s="16">
        <v>0.116279069767442</v>
      </c>
      <c r="AC228" s="16">
        <v>0.17647058823529399</v>
      </c>
      <c r="AD228" s="16">
        <v>0.23529411764705899</v>
      </c>
      <c r="AE228" s="16"/>
      <c r="AF228" s="16">
        <v>0.18360655737704901</v>
      </c>
      <c r="AG228" s="16">
        <v>0.125</v>
      </c>
      <c r="AH228" s="16">
        <v>0.105263157894737</v>
      </c>
      <c r="AI228" s="16">
        <v>0.5</v>
      </c>
      <c r="AJ228" s="16"/>
      <c r="AK228" s="16">
        <v>0.14018691588785001</v>
      </c>
      <c r="AL228" s="16">
        <v>0.27868852459016402</v>
      </c>
      <c r="AM228" s="16">
        <v>6.25E-2</v>
      </c>
      <c r="AN228" s="16">
        <v>0.13793103448275901</v>
      </c>
      <c r="AO228" s="16">
        <v>0</v>
      </c>
      <c r="AP228" s="16">
        <v>0.296296296296296</v>
      </c>
      <c r="AQ228" s="16"/>
      <c r="AR228" s="16">
        <v>0.18139534883720901</v>
      </c>
      <c r="AS228" s="16">
        <v>0.17073170731707299</v>
      </c>
      <c r="AT228" s="16">
        <v>0.17073170731707299</v>
      </c>
      <c r="AU228" s="16" t="s">
        <v>129</v>
      </c>
      <c r="AV228" s="16">
        <v>9.0909090909090898E-2</v>
      </c>
      <c r="AW228" s="16">
        <v>9.7560975609756101E-2</v>
      </c>
      <c r="AX228" s="16">
        <v>0</v>
      </c>
      <c r="AY228" s="16"/>
      <c r="AZ228" s="16">
        <v>0.22429906542056099</v>
      </c>
      <c r="BA228" s="16">
        <v>0.24242424242424199</v>
      </c>
      <c r="BB228" s="16">
        <v>9.0909090909090898E-2</v>
      </c>
      <c r="BC228" s="16">
        <v>0.17346938775510201</v>
      </c>
      <c r="BD228" s="16">
        <v>0.12413793103448301</v>
      </c>
      <c r="BE228" s="16">
        <v>0.125</v>
      </c>
      <c r="BF228" s="16"/>
      <c r="BG228" s="16">
        <v>0.15625</v>
      </c>
      <c r="BH228" s="16">
        <v>0.11764705882352899</v>
      </c>
      <c r="BI228" s="16">
        <v>0.13953488372093001</v>
      </c>
      <c r="BJ228" s="16">
        <v>0.190909090909091</v>
      </c>
      <c r="BK228" s="16">
        <v>0.238805970149254</v>
      </c>
      <c r="BL228" s="16">
        <v>0.16</v>
      </c>
      <c r="BM228" s="16"/>
      <c r="BN228" s="16">
        <v>0.15062761506276201</v>
      </c>
      <c r="BO228" s="16">
        <v>0.2</v>
      </c>
      <c r="BP228" s="16"/>
      <c r="BQ228" s="16">
        <v>0.16911764705882401</v>
      </c>
      <c r="BR228" s="16">
        <v>0.169172932330827</v>
      </c>
      <c r="BS228" s="16"/>
      <c r="BT228" s="16">
        <v>0.17554858934169301</v>
      </c>
      <c r="BU228" s="16">
        <v>0.15384615384615399</v>
      </c>
    </row>
    <row r="229" spans="2:73" x14ac:dyDescent="0.35">
      <c r="B229" t="s">
        <v>221</v>
      </c>
      <c r="C229" s="16">
        <v>9.9255583126550903E-2</v>
      </c>
      <c r="D229" s="16">
        <v>9.5808383233532898E-2</v>
      </c>
      <c r="E229" s="16">
        <v>0.101694915254237</v>
      </c>
      <c r="F229" s="16"/>
      <c r="G229" s="16">
        <v>8.4337349397590397E-2</v>
      </c>
      <c r="H229" s="16">
        <v>0.10312499999999999</v>
      </c>
      <c r="I229" s="16"/>
      <c r="J229" s="16">
        <v>0.11764705882352899</v>
      </c>
      <c r="K229" s="16">
        <v>0.12068965517241401</v>
      </c>
      <c r="L229" s="16">
        <v>9.0909090909090898E-2</v>
      </c>
      <c r="M229" s="16">
        <v>0.1</v>
      </c>
      <c r="N229" s="16">
        <v>0</v>
      </c>
      <c r="O229" s="16">
        <v>8.3333333333333301E-2</v>
      </c>
      <c r="P229" s="16">
        <v>7.69230769230769E-2</v>
      </c>
      <c r="Q229" s="16">
        <v>0.14705882352941199</v>
      </c>
      <c r="R229" s="16">
        <v>7.69230769230769E-2</v>
      </c>
      <c r="S229" s="16">
        <v>9.7222222222222196E-2</v>
      </c>
      <c r="T229" s="16">
        <v>4.3478260869565202E-2</v>
      </c>
      <c r="U229" s="16">
        <v>0.230769230769231</v>
      </c>
      <c r="V229" s="16">
        <v>0.04</v>
      </c>
      <c r="W229" s="16">
        <v>7.1428571428571397E-2</v>
      </c>
      <c r="X229" s="16">
        <v>0.2</v>
      </c>
      <c r="Y229" s="16">
        <v>0</v>
      </c>
      <c r="Z229" s="16"/>
      <c r="AA229" s="16">
        <v>9.2024539877300596E-2</v>
      </c>
      <c r="AB229" s="16">
        <v>8.5271317829457405E-2</v>
      </c>
      <c r="AC229" s="16">
        <v>5.8823529411764698E-2</v>
      </c>
      <c r="AD229" s="16">
        <v>0.23529411764705899</v>
      </c>
      <c r="AE229" s="16"/>
      <c r="AF229" s="16">
        <v>8.8524590163934394E-2</v>
      </c>
      <c r="AG229" s="16">
        <v>0.20833333333333301</v>
      </c>
      <c r="AH229" s="16">
        <v>7.8947368421052599E-2</v>
      </c>
      <c r="AI229" s="16">
        <v>0</v>
      </c>
      <c r="AJ229" s="16"/>
      <c r="AK229" s="16">
        <v>0.14953271028037399</v>
      </c>
      <c r="AL229" s="16">
        <v>8.1967213114754106E-2</v>
      </c>
      <c r="AM229" s="16">
        <v>6.25E-2</v>
      </c>
      <c r="AN229" s="16">
        <v>6.8965517241379296E-2</v>
      </c>
      <c r="AO229" s="16">
        <v>0</v>
      </c>
      <c r="AP229" s="16">
        <v>0.148148148148148</v>
      </c>
      <c r="AQ229" s="16"/>
      <c r="AR229" s="16">
        <v>8.8372093023255799E-2</v>
      </c>
      <c r="AS229" s="16">
        <v>7.3170731707317097E-2</v>
      </c>
      <c r="AT229" s="16">
        <v>7.3170731707317097E-2</v>
      </c>
      <c r="AU229" s="16" t="s">
        <v>129</v>
      </c>
      <c r="AV229" s="16">
        <v>0.18181818181818199</v>
      </c>
      <c r="AW229" s="16">
        <v>0.19512195121951201</v>
      </c>
      <c r="AX229" s="16">
        <v>0</v>
      </c>
      <c r="AY229" s="16"/>
      <c r="AZ229" s="16">
        <v>0.11214953271028</v>
      </c>
      <c r="BA229" s="16">
        <v>0.12121212121212099</v>
      </c>
      <c r="BB229" s="16">
        <v>0.18181818181818199</v>
      </c>
      <c r="BC229" s="16">
        <v>6.1224489795918401E-2</v>
      </c>
      <c r="BD229" s="16">
        <v>9.6551724137931005E-2</v>
      </c>
      <c r="BE229" s="16">
        <v>0.125</v>
      </c>
      <c r="BF229" s="16"/>
      <c r="BG229" s="16">
        <v>7.8125E-2</v>
      </c>
      <c r="BH229" s="16">
        <v>0.161764705882353</v>
      </c>
      <c r="BI229" s="16">
        <v>9.3023255813953501E-2</v>
      </c>
      <c r="BJ229" s="16">
        <v>8.1818181818181804E-2</v>
      </c>
      <c r="BK229" s="16">
        <v>5.9701492537313397E-2</v>
      </c>
      <c r="BL229" s="16">
        <v>0.12</v>
      </c>
      <c r="BM229" s="16"/>
      <c r="BN229" s="16">
        <v>0.100418410041841</v>
      </c>
      <c r="BO229" s="16">
        <v>9.375E-2</v>
      </c>
      <c r="BP229" s="16"/>
      <c r="BQ229" s="16">
        <v>9.5588235294117599E-2</v>
      </c>
      <c r="BR229" s="16">
        <v>0.101503759398496</v>
      </c>
      <c r="BS229" s="16"/>
      <c r="BT229" s="16">
        <v>9.40438871473354E-2</v>
      </c>
      <c r="BU229" s="16">
        <v>0.128205128205128</v>
      </c>
    </row>
    <row r="230" spans="2:73" x14ac:dyDescent="0.35">
      <c r="B230" t="s">
        <v>222</v>
      </c>
      <c r="C230" s="16">
        <v>0.51861042183622796</v>
      </c>
      <c r="D230" s="16">
        <v>0.50898203592814395</v>
      </c>
      <c r="E230" s="16">
        <v>0.52542372881355903</v>
      </c>
      <c r="F230" s="16"/>
      <c r="G230" s="16">
        <v>0.530120481927711</v>
      </c>
      <c r="H230" s="16">
        <v>0.515625</v>
      </c>
      <c r="I230" s="16"/>
      <c r="J230" s="16">
        <v>0.5</v>
      </c>
      <c r="K230" s="16">
        <v>0.46551724137931</v>
      </c>
      <c r="L230" s="16">
        <v>0.45454545454545497</v>
      </c>
      <c r="M230" s="16">
        <v>0.35</v>
      </c>
      <c r="N230" s="16">
        <v>0.5</v>
      </c>
      <c r="O230" s="16">
        <v>0.5</v>
      </c>
      <c r="P230" s="16">
        <v>0.42307692307692302</v>
      </c>
      <c r="Q230" s="16">
        <v>0.41176470588235298</v>
      </c>
      <c r="R230" s="16">
        <v>0.76923076923076905</v>
      </c>
      <c r="S230" s="16">
        <v>0.66666666666666696</v>
      </c>
      <c r="T230" s="16">
        <v>0.60869565217391297</v>
      </c>
      <c r="U230" s="16">
        <v>0.38461538461538503</v>
      </c>
      <c r="V230" s="16">
        <v>0.36</v>
      </c>
      <c r="W230" s="16">
        <v>0.57142857142857095</v>
      </c>
      <c r="X230" s="16">
        <v>0.6</v>
      </c>
      <c r="Y230" s="16">
        <v>0.71428571428571397</v>
      </c>
      <c r="Z230" s="16"/>
      <c r="AA230" s="16">
        <v>0.46012269938650302</v>
      </c>
      <c r="AB230" s="16">
        <v>0.581395348837209</v>
      </c>
      <c r="AC230" s="16">
        <v>0.58823529411764697</v>
      </c>
      <c r="AD230" s="16">
        <v>0.441176470588235</v>
      </c>
      <c r="AE230" s="16"/>
      <c r="AF230" s="16">
        <v>0.52131147540983602</v>
      </c>
      <c r="AG230" s="16">
        <v>0.375</v>
      </c>
      <c r="AH230" s="16">
        <v>0.60526315789473695</v>
      </c>
      <c r="AI230" s="16">
        <v>0.5</v>
      </c>
      <c r="AJ230" s="16"/>
      <c r="AK230" s="16">
        <v>0.53271028037383195</v>
      </c>
      <c r="AL230" s="16">
        <v>0.47540983606557402</v>
      </c>
      <c r="AM230" s="16">
        <v>0.625</v>
      </c>
      <c r="AN230" s="16">
        <v>0.65517241379310298</v>
      </c>
      <c r="AO230" s="16">
        <v>0.77777777777777801</v>
      </c>
      <c r="AP230" s="16">
        <v>0.296296296296296</v>
      </c>
      <c r="AQ230" s="16"/>
      <c r="AR230" s="16">
        <v>0.53488372093023295</v>
      </c>
      <c r="AS230" s="16">
        <v>0.53658536585365901</v>
      </c>
      <c r="AT230" s="16">
        <v>0.53658536585365901</v>
      </c>
      <c r="AU230" s="16" t="s">
        <v>129</v>
      </c>
      <c r="AV230" s="16">
        <v>0.36363636363636398</v>
      </c>
      <c r="AW230" s="16">
        <v>0.48780487804877998</v>
      </c>
      <c r="AX230" s="16">
        <v>0.6</v>
      </c>
      <c r="AY230" s="16"/>
      <c r="AZ230" s="16">
        <v>0.51401869158878499</v>
      </c>
      <c r="BA230" s="16">
        <v>0.51515151515151503</v>
      </c>
      <c r="BB230" s="16">
        <v>0.72727272727272696</v>
      </c>
      <c r="BC230" s="16">
        <v>0.45918367346938799</v>
      </c>
      <c r="BD230" s="16">
        <v>0.54482758620689697</v>
      </c>
      <c r="BE230" s="16">
        <v>0.625</v>
      </c>
      <c r="BF230" s="16"/>
      <c r="BG230" s="16">
        <v>0.40625</v>
      </c>
      <c r="BH230" s="16">
        <v>0.52941176470588203</v>
      </c>
      <c r="BI230" s="16">
        <v>0.53488372093023295</v>
      </c>
      <c r="BJ230" s="16">
        <v>0.55454545454545501</v>
      </c>
      <c r="BK230" s="16">
        <v>0.49253731343283602</v>
      </c>
      <c r="BL230" s="16">
        <v>0.6</v>
      </c>
      <c r="BM230" s="16"/>
      <c r="BN230" s="16">
        <v>0.53556485355648498</v>
      </c>
      <c r="BO230" s="16">
        <v>0.5</v>
      </c>
      <c r="BP230" s="16"/>
      <c r="BQ230" s="16">
        <v>0.52205882352941202</v>
      </c>
      <c r="BR230" s="16">
        <v>0.51879699248120303</v>
      </c>
      <c r="BS230" s="16"/>
      <c r="BT230" s="16">
        <v>0.50156739811912199</v>
      </c>
      <c r="BU230" s="16">
        <v>0.58974358974358998</v>
      </c>
    </row>
    <row r="231" spans="2:73" x14ac:dyDescent="0.35">
      <c r="B231" t="s">
        <v>93</v>
      </c>
      <c r="C231" s="16">
        <v>5.4590570719603E-2</v>
      </c>
      <c r="D231" s="16">
        <v>4.1916167664670698E-2</v>
      </c>
      <c r="E231" s="16">
        <v>6.3559322033898302E-2</v>
      </c>
      <c r="F231" s="16"/>
      <c r="G231" s="16">
        <v>8.4337349397590397E-2</v>
      </c>
      <c r="H231" s="16">
        <v>4.6875E-2</v>
      </c>
      <c r="I231" s="16"/>
      <c r="J231" s="16">
        <v>2.9411764705882401E-2</v>
      </c>
      <c r="K231" s="16">
        <v>8.6206896551724102E-2</v>
      </c>
      <c r="L231" s="16">
        <v>0.13636363636363599</v>
      </c>
      <c r="M231" s="16">
        <v>0.05</v>
      </c>
      <c r="N231" s="16">
        <v>0.125</v>
      </c>
      <c r="O231" s="16">
        <v>0</v>
      </c>
      <c r="P231" s="16">
        <v>3.8461538461538498E-2</v>
      </c>
      <c r="Q231" s="16">
        <v>8.8235294117647106E-2</v>
      </c>
      <c r="R231" s="16">
        <v>0</v>
      </c>
      <c r="S231" s="16">
        <v>1.38888888888889E-2</v>
      </c>
      <c r="T231" s="16">
        <v>8.6956521739130405E-2</v>
      </c>
      <c r="U231" s="16">
        <v>0.230769230769231</v>
      </c>
      <c r="V231" s="16">
        <v>0</v>
      </c>
      <c r="W231" s="16">
        <v>7.1428571428571397E-2</v>
      </c>
      <c r="X231" s="16">
        <v>0</v>
      </c>
      <c r="Y231" s="16">
        <v>0</v>
      </c>
      <c r="Z231" s="16"/>
      <c r="AA231" s="16">
        <v>8.5889570552147201E-2</v>
      </c>
      <c r="AB231" s="16">
        <v>3.1007751937984499E-2</v>
      </c>
      <c r="AC231" s="16">
        <v>3.9215686274509803E-2</v>
      </c>
      <c r="AD231" s="16">
        <v>2.9411764705882401E-2</v>
      </c>
      <c r="AE231" s="16"/>
      <c r="AF231" s="16">
        <v>6.2295081967213103E-2</v>
      </c>
      <c r="AG231" s="16">
        <v>0</v>
      </c>
      <c r="AH231" s="16">
        <v>0</v>
      </c>
      <c r="AI231" s="16">
        <v>0</v>
      </c>
      <c r="AJ231" s="16"/>
      <c r="AK231" s="16">
        <v>5.60747663551402E-2</v>
      </c>
      <c r="AL231" s="16">
        <v>1.63934426229508E-2</v>
      </c>
      <c r="AM231" s="16">
        <v>0</v>
      </c>
      <c r="AN231" s="16">
        <v>0.10344827586206901</v>
      </c>
      <c r="AO231" s="16">
        <v>0.11111111111111099</v>
      </c>
      <c r="AP231" s="16">
        <v>0</v>
      </c>
      <c r="AQ231" s="16"/>
      <c r="AR231" s="16">
        <v>5.1162790697674397E-2</v>
      </c>
      <c r="AS231" s="16">
        <v>0</v>
      </c>
      <c r="AT231" s="16">
        <v>0</v>
      </c>
      <c r="AU231" s="16" t="s">
        <v>129</v>
      </c>
      <c r="AV231" s="16">
        <v>0.18181818181818199</v>
      </c>
      <c r="AW231" s="16">
        <v>4.8780487804878099E-2</v>
      </c>
      <c r="AX231" s="16">
        <v>0.2</v>
      </c>
      <c r="AY231" s="16"/>
      <c r="AZ231" s="16">
        <v>1.86915887850467E-2</v>
      </c>
      <c r="BA231" s="16">
        <v>3.03030303030303E-2</v>
      </c>
      <c r="BB231" s="16">
        <v>0</v>
      </c>
      <c r="BC231" s="16">
        <v>6.1224489795918401E-2</v>
      </c>
      <c r="BD231" s="16">
        <v>8.9655172413793102E-2</v>
      </c>
      <c r="BE231" s="16">
        <v>0</v>
      </c>
      <c r="BF231" s="16"/>
      <c r="BG231" s="16">
        <v>7.8125E-2</v>
      </c>
      <c r="BH231" s="16">
        <v>7.3529411764705899E-2</v>
      </c>
      <c r="BI231" s="16">
        <v>6.9767441860465101E-2</v>
      </c>
      <c r="BJ231" s="16">
        <v>3.6363636363636397E-2</v>
      </c>
      <c r="BK231" s="16">
        <v>7.4626865671641798E-2</v>
      </c>
      <c r="BL231" s="16">
        <v>0</v>
      </c>
      <c r="BM231" s="16"/>
      <c r="BN231" s="16">
        <v>6.6945606694560705E-2</v>
      </c>
      <c r="BO231" s="16">
        <v>3.7499999999999999E-2</v>
      </c>
      <c r="BP231" s="16"/>
      <c r="BQ231" s="16">
        <v>5.8823529411764698E-2</v>
      </c>
      <c r="BR231" s="16">
        <v>5.2631578947368397E-2</v>
      </c>
      <c r="BS231" s="16"/>
      <c r="BT231" s="16">
        <v>5.3291536050156699E-2</v>
      </c>
      <c r="BU231" s="16">
        <v>5.1282051282051301E-2</v>
      </c>
    </row>
    <row r="232" spans="2:73" x14ac:dyDescent="0.35">
      <c r="B232" t="s">
        <v>223</v>
      </c>
      <c r="C232" s="16">
        <v>0.15632754342431801</v>
      </c>
      <c r="D232" s="16">
        <v>0.14371257485029901</v>
      </c>
      <c r="E232" s="16">
        <v>0.16525423728813601</v>
      </c>
      <c r="F232" s="16"/>
      <c r="G232" s="16">
        <v>0.14457831325301199</v>
      </c>
      <c r="H232" s="16">
        <v>0.15937499999999999</v>
      </c>
      <c r="I232" s="16"/>
      <c r="J232" s="16">
        <v>8.8235294117647106E-2</v>
      </c>
      <c r="K232" s="16">
        <v>0.18965517241379301</v>
      </c>
      <c r="L232" s="16">
        <v>0.27272727272727298</v>
      </c>
      <c r="M232" s="16">
        <v>0.2</v>
      </c>
      <c r="N232" s="16">
        <v>0.125</v>
      </c>
      <c r="O232" s="16">
        <v>0.16666666666666699</v>
      </c>
      <c r="P232" s="16">
        <v>0.19230769230769201</v>
      </c>
      <c r="Q232" s="16">
        <v>0.17647058823529399</v>
      </c>
      <c r="R232" s="16">
        <v>7.69230769230769E-2</v>
      </c>
      <c r="S232" s="16">
        <v>0.125</v>
      </c>
      <c r="T232" s="16">
        <v>4.3478260869565202E-2</v>
      </c>
      <c r="U232" s="16">
        <v>7.69230769230769E-2</v>
      </c>
      <c r="V232" s="16">
        <v>0.28000000000000003</v>
      </c>
      <c r="W232" s="16">
        <v>0.14285714285714299</v>
      </c>
      <c r="X232" s="16">
        <v>0.133333333333333</v>
      </c>
      <c r="Y232" s="16">
        <v>0.14285714285714299</v>
      </c>
      <c r="Z232" s="16"/>
      <c r="AA232" s="16">
        <v>0.16564417177914101</v>
      </c>
      <c r="AB232" s="16">
        <v>0.186046511627907</v>
      </c>
      <c r="AC232" s="16">
        <v>0.13725490196078399</v>
      </c>
      <c r="AD232" s="16">
        <v>5.8823529411764698E-2</v>
      </c>
      <c r="AE232" s="16"/>
      <c r="AF232" s="16">
        <v>0.144262295081967</v>
      </c>
      <c r="AG232" s="16">
        <v>0.29166666666666702</v>
      </c>
      <c r="AH232" s="16">
        <v>0.21052631578947401</v>
      </c>
      <c r="AI232" s="16">
        <v>0</v>
      </c>
      <c r="AJ232" s="16"/>
      <c r="AK232" s="16">
        <v>0.121495327102804</v>
      </c>
      <c r="AL232" s="16">
        <v>0.14754098360655701</v>
      </c>
      <c r="AM232" s="16">
        <v>0.25</v>
      </c>
      <c r="AN232" s="16">
        <v>3.4482758620689703E-2</v>
      </c>
      <c r="AO232" s="16">
        <v>0.11111111111111099</v>
      </c>
      <c r="AP232" s="16">
        <v>0.25925925925925902</v>
      </c>
      <c r="AQ232" s="16"/>
      <c r="AR232" s="16">
        <v>0.144186046511628</v>
      </c>
      <c r="AS232" s="16">
        <v>0.219512195121951</v>
      </c>
      <c r="AT232" s="16">
        <v>0.219512195121951</v>
      </c>
      <c r="AU232" s="16" t="s">
        <v>129</v>
      </c>
      <c r="AV232" s="16">
        <v>0.18181818181818199</v>
      </c>
      <c r="AW232" s="16">
        <v>0.17073170731707299</v>
      </c>
      <c r="AX232" s="16">
        <v>0.2</v>
      </c>
      <c r="AY232" s="16"/>
      <c r="AZ232" s="16">
        <v>0.13084112149532701</v>
      </c>
      <c r="BA232" s="16">
        <v>9.0909090909090898E-2</v>
      </c>
      <c r="BB232" s="16">
        <v>0</v>
      </c>
      <c r="BC232" s="16">
        <v>0.24489795918367299</v>
      </c>
      <c r="BD232" s="16">
        <v>0.14482758620689701</v>
      </c>
      <c r="BE232" s="16">
        <v>0.125</v>
      </c>
      <c r="BF232" s="16"/>
      <c r="BG232" s="16">
        <v>0.28125</v>
      </c>
      <c r="BH232" s="16">
        <v>0.11764705882352899</v>
      </c>
      <c r="BI232" s="16">
        <v>0.162790697674419</v>
      </c>
      <c r="BJ232" s="16">
        <v>0.13636363636363599</v>
      </c>
      <c r="BK232" s="16">
        <v>0.134328358208955</v>
      </c>
      <c r="BL232" s="16">
        <v>0.12</v>
      </c>
      <c r="BM232" s="16"/>
      <c r="BN232" s="16">
        <v>0.14644351464435101</v>
      </c>
      <c r="BO232" s="16">
        <v>0.16875000000000001</v>
      </c>
      <c r="BP232" s="16"/>
      <c r="BQ232" s="16">
        <v>0.154411764705882</v>
      </c>
      <c r="BR232" s="16">
        <v>0.157894736842105</v>
      </c>
      <c r="BS232" s="16"/>
      <c r="BT232" s="16">
        <v>0.17554858934169301</v>
      </c>
      <c r="BU232" s="16">
        <v>7.69230769230769E-2</v>
      </c>
    </row>
    <row r="233" spans="2:73" x14ac:dyDescent="0.35">
      <c r="B233" t="s">
        <v>224</v>
      </c>
      <c r="C233" s="16">
        <v>0.61786600496277899</v>
      </c>
      <c r="D233" s="16">
        <v>0.60479041916167697</v>
      </c>
      <c r="E233" s="16">
        <v>0.62711864406779705</v>
      </c>
      <c r="F233" s="16"/>
      <c r="G233" s="16">
        <v>0.61445783132530096</v>
      </c>
      <c r="H233" s="16">
        <v>0.61875000000000002</v>
      </c>
      <c r="I233" s="16"/>
      <c r="J233" s="16">
        <v>0.61764705882352899</v>
      </c>
      <c r="K233" s="16">
        <v>0.58620689655172398</v>
      </c>
      <c r="L233" s="16">
        <v>0.54545454545454497</v>
      </c>
      <c r="M233" s="16">
        <v>0.45</v>
      </c>
      <c r="N233" s="16">
        <v>0.5</v>
      </c>
      <c r="O233" s="16">
        <v>0.58333333333333304</v>
      </c>
      <c r="P233" s="16">
        <v>0.5</v>
      </c>
      <c r="Q233" s="16">
        <v>0.55882352941176505</v>
      </c>
      <c r="R233" s="16">
        <v>0.84615384615384603</v>
      </c>
      <c r="S233" s="16">
        <v>0.76388888888888895</v>
      </c>
      <c r="T233" s="16">
        <v>0.65217391304347805</v>
      </c>
      <c r="U233" s="16">
        <v>0.61538461538461497</v>
      </c>
      <c r="V233" s="16">
        <v>0.4</v>
      </c>
      <c r="W233" s="16">
        <v>0.64285714285714302</v>
      </c>
      <c r="X233" s="16">
        <v>0.8</v>
      </c>
      <c r="Y233" s="16">
        <v>0.71428571428571397</v>
      </c>
      <c r="Z233" s="16"/>
      <c r="AA233" s="16">
        <v>0.55214723926380405</v>
      </c>
      <c r="AB233" s="16">
        <v>0.66666666666666696</v>
      </c>
      <c r="AC233" s="16">
        <v>0.64705882352941202</v>
      </c>
      <c r="AD233" s="16">
        <v>0.67647058823529405</v>
      </c>
      <c r="AE233" s="16"/>
      <c r="AF233" s="16">
        <v>0.60983606557377001</v>
      </c>
      <c r="AG233" s="16">
        <v>0.58333333333333304</v>
      </c>
      <c r="AH233" s="16">
        <v>0.68421052631578905</v>
      </c>
      <c r="AI233" s="16">
        <v>0.5</v>
      </c>
      <c r="AJ233" s="16"/>
      <c r="AK233" s="16">
        <v>0.68224299065420602</v>
      </c>
      <c r="AL233" s="16">
        <v>0.55737704918032804</v>
      </c>
      <c r="AM233" s="16">
        <v>0.6875</v>
      </c>
      <c r="AN233" s="16">
        <v>0.72413793103448298</v>
      </c>
      <c r="AO233" s="16">
        <v>0.77777777777777801</v>
      </c>
      <c r="AP233" s="16">
        <v>0.44444444444444398</v>
      </c>
      <c r="AQ233" s="16"/>
      <c r="AR233" s="16">
        <v>0.62325581395348795</v>
      </c>
      <c r="AS233" s="16">
        <v>0.60975609756097604</v>
      </c>
      <c r="AT233" s="16">
        <v>0.60975609756097604</v>
      </c>
      <c r="AU233" s="16" t="s">
        <v>129</v>
      </c>
      <c r="AV233" s="16">
        <v>0.54545454545454497</v>
      </c>
      <c r="AW233" s="16">
        <v>0.68292682926829296</v>
      </c>
      <c r="AX233" s="16">
        <v>0.6</v>
      </c>
      <c r="AY233" s="16"/>
      <c r="AZ233" s="16">
        <v>0.62616822429906505</v>
      </c>
      <c r="BA233" s="16">
        <v>0.63636363636363602</v>
      </c>
      <c r="BB233" s="16">
        <v>0.90909090909090895</v>
      </c>
      <c r="BC233" s="16">
        <v>0.52040816326530603</v>
      </c>
      <c r="BD233" s="16">
        <v>0.64137931034482798</v>
      </c>
      <c r="BE233" s="16">
        <v>0.75</v>
      </c>
      <c r="BF233" s="16"/>
      <c r="BG233" s="16">
        <v>0.484375</v>
      </c>
      <c r="BH233" s="16">
        <v>0.69117647058823495</v>
      </c>
      <c r="BI233" s="16">
        <v>0.62790697674418605</v>
      </c>
      <c r="BJ233" s="16">
        <v>0.63636363636363602</v>
      </c>
      <c r="BK233" s="16">
        <v>0.55223880597014896</v>
      </c>
      <c r="BL233" s="16">
        <v>0.72</v>
      </c>
      <c r="BM233" s="16"/>
      <c r="BN233" s="16">
        <v>0.63598326359832602</v>
      </c>
      <c r="BO233" s="16">
        <v>0.59375</v>
      </c>
      <c r="BP233" s="16"/>
      <c r="BQ233" s="16">
        <v>0.61764705882352899</v>
      </c>
      <c r="BR233" s="16">
        <v>0.62030075187969902</v>
      </c>
      <c r="BS233" s="16"/>
      <c r="BT233" s="16">
        <v>0.59561128526645801</v>
      </c>
      <c r="BU233" s="16">
        <v>0.71794871794871795</v>
      </c>
    </row>
    <row r="234" spans="2:73" x14ac:dyDescent="0.35">
      <c r="B234" t="s">
        <v>105</v>
      </c>
      <c r="C234" s="16">
        <v>-0.46153846153846201</v>
      </c>
      <c r="D234" s="16">
        <v>-0.46107784431137699</v>
      </c>
      <c r="E234" s="16">
        <v>-0.46186440677966101</v>
      </c>
      <c r="F234" s="16"/>
      <c r="G234" s="16">
        <v>-0.469879518072289</v>
      </c>
      <c r="H234" s="16">
        <v>-0.45937499999999998</v>
      </c>
      <c r="I234" s="16"/>
      <c r="J234" s="16">
        <v>-0.52941176470588203</v>
      </c>
      <c r="K234" s="16">
        <v>-0.39655172413793099</v>
      </c>
      <c r="L234" s="16">
        <v>-0.27272727272727298</v>
      </c>
      <c r="M234" s="16">
        <v>-0.25</v>
      </c>
      <c r="N234" s="16">
        <v>-0.375</v>
      </c>
      <c r="O234" s="16">
        <v>-0.41666666666666702</v>
      </c>
      <c r="P234" s="16">
        <v>-0.30769230769230799</v>
      </c>
      <c r="Q234" s="16">
        <v>-0.38235294117647101</v>
      </c>
      <c r="R234" s="16">
        <v>-0.76923076923076905</v>
      </c>
      <c r="S234" s="16">
        <v>-0.63888888888888895</v>
      </c>
      <c r="T234" s="16">
        <v>-0.60869565217391297</v>
      </c>
      <c r="U234" s="16">
        <v>-0.53846153846153899</v>
      </c>
      <c r="V234" s="16">
        <v>-0.12</v>
      </c>
      <c r="W234" s="16">
        <v>-0.5</v>
      </c>
      <c r="X234" s="16">
        <v>-0.66666666666666696</v>
      </c>
      <c r="Y234" s="16">
        <v>-0.57142857142857095</v>
      </c>
      <c r="Z234" s="16"/>
      <c r="AA234" s="16">
        <v>-0.38650306748466301</v>
      </c>
      <c r="AB234" s="16">
        <v>-0.48062015503875999</v>
      </c>
      <c r="AC234" s="16">
        <v>-0.50980392156862697</v>
      </c>
      <c r="AD234" s="16">
        <v>-0.61764705882352899</v>
      </c>
      <c r="AE234" s="16"/>
      <c r="AF234" s="16">
        <v>-0.46557377049180299</v>
      </c>
      <c r="AG234" s="16">
        <v>-0.29166666666666702</v>
      </c>
      <c r="AH234" s="16">
        <v>-0.47368421052631599</v>
      </c>
      <c r="AI234" s="16">
        <v>-0.5</v>
      </c>
      <c r="AJ234" s="16"/>
      <c r="AK234" s="16">
        <v>-0.56074766355140204</v>
      </c>
      <c r="AL234" s="16">
        <v>-0.40983606557377</v>
      </c>
      <c r="AM234" s="16">
        <v>-0.4375</v>
      </c>
      <c r="AN234" s="16">
        <v>-0.68965517241379304</v>
      </c>
      <c r="AO234" s="16">
        <v>-0.66666666666666696</v>
      </c>
      <c r="AP234" s="16">
        <v>-0.18518518518518501</v>
      </c>
      <c r="AQ234" s="16"/>
      <c r="AR234" s="16">
        <v>-0.47906976744185997</v>
      </c>
      <c r="AS234" s="16">
        <v>-0.39024390243902402</v>
      </c>
      <c r="AT234" s="16">
        <v>-0.39024390243902402</v>
      </c>
      <c r="AU234" s="16" t="s">
        <v>129</v>
      </c>
      <c r="AV234" s="16">
        <v>-0.36363636363636398</v>
      </c>
      <c r="AW234" s="16">
        <v>-0.51219512195121997</v>
      </c>
      <c r="AX234" s="16">
        <v>-0.4</v>
      </c>
      <c r="AY234" s="16"/>
      <c r="AZ234" s="16">
        <v>-0.49532710280373798</v>
      </c>
      <c r="BA234" s="16">
        <v>-0.54545454545454497</v>
      </c>
      <c r="BB234" s="16">
        <v>-0.90909090909090895</v>
      </c>
      <c r="BC234" s="16">
        <v>-0.27551020408163301</v>
      </c>
      <c r="BD234" s="16">
        <v>-0.49655172413793103</v>
      </c>
      <c r="BE234" s="16">
        <v>-0.625</v>
      </c>
      <c r="BF234" s="16"/>
      <c r="BG234" s="16">
        <v>-0.203125</v>
      </c>
      <c r="BH234" s="16">
        <v>-0.57352941176470595</v>
      </c>
      <c r="BI234" s="16">
        <v>-0.46511627906976699</v>
      </c>
      <c r="BJ234" s="16">
        <v>-0.5</v>
      </c>
      <c r="BK234" s="16">
        <v>-0.41791044776119401</v>
      </c>
      <c r="BL234" s="16">
        <v>-0.6</v>
      </c>
      <c r="BM234" s="16"/>
      <c r="BN234" s="16">
        <v>-0.48953974895397501</v>
      </c>
      <c r="BO234" s="16">
        <v>-0.42499999999999999</v>
      </c>
      <c r="BP234" s="16"/>
      <c r="BQ234" s="16">
        <v>-0.46323529411764702</v>
      </c>
      <c r="BR234" s="16">
        <v>-0.46240601503759399</v>
      </c>
      <c r="BS234" s="16"/>
      <c r="BT234" s="16">
        <v>-0.42006269592476497</v>
      </c>
      <c r="BU234" s="16">
        <v>-0.64102564102564097</v>
      </c>
    </row>
    <row r="235" spans="2:73" x14ac:dyDescent="0.35">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row>
    <row r="236" spans="2:73" x14ac:dyDescent="0.35">
      <c r="B236" s="6" t="s">
        <v>228</v>
      </c>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row>
    <row r="237" spans="2:73" x14ac:dyDescent="0.35">
      <c r="B237" s="23" t="s">
        <v>387</v>
      </c>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row>
    <row r="238" spans="2:73" x14ac:dyDescent="0.35">
      <c r="B238" t="s">
        <v>218</v>
      </c>
      <c r="C238" s="16">
        <v>1.2406947890818899E-2</v>
      </c>
      <c r="D238" s="16">
        <v>1.79640718562874E-2</v>
      </c>
      <c r="E238" s="16">
        <v>8.4745762711864406E-3</v>
      </c>
      <c r="F238" s="16"/>
      <c r="G238" s="16">
        <v>0</v>
      </c>
      <c r="H238" s="16">
        <v>1.5625E-2</v>
      </c>
      <c r="I238" s="16"/>
      <c r="J238" s="16">
        <v>0</v>
      </c>
      <c r="K238" s="16">
        <v>3.4482758620689703E-2</v>
      </c>
      <c r="L238" s="16">
        <v>0</v>
      </c>
      <c r="M238" s="16">
        <v>0</v>
      </c>
      <c r="N238" s="16">
        <v>0</v>
      </c>
      <c r="O238" s="16">
        <v>0</v>
      </c>
      <c r="P238" s="16">
        <v>0</v>
      </c>
      <c r="Q238" s="16">
        <v>0</v>
      </c>
      <c r="R238" s="16">
        <v>7.69230769230769E-2</v>
      </c>
      <c r="S238" s="16">
        <v>1.38888888888889E-2</v>
      </c>
      <c r="T238" s="16">
        <v>0</v>
      </c>
      <c r="U238" s="16">
        <v>0</v>
      </c>
      <c r="V238" s="16">
        <v>0.04</v>
      </c>
      <c r="W238" s="16">
        <v>0</v>
      </c>
      <c r="X238" s="16">
        <v>0</v>
      </c>
      <c r="Y238" s="16">
        <v>0</v>
      </c>
      <c r="Z238" s="16"/>
      <c r="AA238" s="16">
        <v>1.84049079754601E-2</v>
      </c>
      <c r="AB238" s="16">
        <v>1.5503875968992199E-2</v>
      </c>
      <c r="AC238" s="16">
        <v>0</v>
      </c>
      <c r="AD238" s="16">
        <v>0</v>
      </c>
      <c r="AE238" s="16"/>
      <c r="AF238" s="16">
        <v>1.3114754098360701E-2</v>
      </c>
      <c r="AG238" s="16">
        <v>4.1666666666666699E-2</v>
      </c>
      <c r="AH238" s="16">
        <v>0</v>
      </c>
      <c r="AI238" s="16">
        <v>0</v>
      </c>
      <c r="AJ238" s="16"/>
      <c r="AK238" s="16">
        <v>0</v>
      </c>
      <c r="AL238" s="16">
        <v>1.63934426229508E-2</v>
      </c>
      <c r="AM238" s="16">
        <v>6.25E-2</v>
      </c>
      <c r="AN238" s="16">
        <v>0</v>
      </c>
      <c r="AO238" s="16">
        <v>0.11111111111111099</v>
      </c>
      <c r="AP238" s="16">
        <v>0</v>
      </c>
      <c r="AQ238" s="16"/>
      <c r="AR238" s="16">
        <v>9.3023255813953504E-3</v>
      </c>
      <c r="AS238" s="16">
        <v>2.4390243902439001E-2</v>
      </c>
      <c r="AT238" s="16">
        <v>2.4390243902439001E-2</v>
      </c>
      <c r="AU238" s="16" t="s">
        <v>129</v>
      </c>
      <c r="AV238" s="16">
        <v>4.5454545454545497E-2</v>
      </c>
      <c r="AW238" s="16">
        <v>2.4390243902439001E-2</v>
      </c>
      <c r="AX238" s="16">
        <v>0</v>
      </c>
      <c r="AY238" s="16"/>
      <c r="AZ238" s="16">
        <v>1.86915887850467E-2</v>
      </c>
      <c r="BA238" s="16">
        <v>0</v>
      </c>
      <c r="BB238" s="16">
        <v>0</v>
      </c>
      <c r="BC238" s="16">
        <v>2.04081632653061E-2</v>
      </c>
      <c r="BD238" s="16">
        <v>6.8965517241379301E-3</v>
      </c>
      <c r="BE238" s="16">
        <v>0</v>
      </c>
      <c r="BF238" s="16"/>
      <c r="BG238" s="16">
        <v>1.5625E-2</v>
      </c>
      <c r="BH238" s="16">
        <v>4.4117647058823498E-2</v>
      </c>
      <c r="BI238" s="16">
        <v>0</v>
      </c>
      <c r="BJ238" s="16">
        <v>0</v>
      </c>
      <c r="BK238" s="16">
        <v>1.49253731343284E-2</v>
      </c>
      <c r="BL238" s="16">
        <v>0</v>
      </c>
      <c r="BM238" s="16"/>
      <c r="BN238" s="16">
        <v>1.2552301255230099E-2</v>
      </c>
      <c r="BO238" s="16">
        <v>1.2500000000000001E-2</v>
      </c>
      <c r="BP238" s="16"/>
      <c r="BQ238" s="16">
        <v>1.4705882352941201E-2</v>
      </c>
      <c r="BR238" s="16">
        <v>1.12781954887218E-2</v>
      </c>
      <c r="BS238" s="16"/>
      <c r="BT238" s="16">
        <v>1.56739811912226E-2</v>
      </c>
      <c r="BU238" s="16">
        <v>0</v>
      </c>
    </row>
    <row r="239" spans="2:73" x14ac:dyDescent="0.35">
      <c r="B239" t="s">
        <v>219</v>
      </c>
      <c r="C239" s="16">
        <v>2.72952853598015E-2</v>
      </c>
      <c r="D239" s="16">
        <v>3.59281437125748E-2</v>
      </c>
      <c r="E239" s="16">
        <v>2.1186440677966101E-2</v>
      </c>
      <c r="F239" s="16"/>
      <c r="G239" s="16">
        <v>2.40963855421687E-2</v>
      </c>
      <c r="H239" s="16">
        <v>2.8125000000000001E-2</v>
      </c>
      <c r="I239" s="16"/>
      <c r="J239" s="16">
        <v>0</v>
      </c>
      <c r="K239" s="16">
        <v>5.1724137931034503E-2</v>
      </c>
      <c r="L239" s="16">
        <v>0</v>
      </c>
      <c r="M239" s="16">
        <v>0.05</v>
      </c>
      <c r="N239" s="16">
        <v>0.125</v>
      </c>
      <c r="O239" s="16">
        <v>0</v>
      </c>
      <c r="P239" s="16">
        <v>0</v>
      </c>
      <c r="Q239" s="16">
        <v>2.9411764705882401E-2</v>
      </c>
      <c r="R239" s="16">
        <v>0</v>
      </c>
      <c r="S239" s="16">
        <v>1.38888888888889E-2</v>
      </c>
      <c r="T239" s="16">
        <v>0</v>
      </c>
      <c r="U239" s="16">
        <v>0</v>
      </c>
      <c r="V239" s="16">
        <v>0.04</v>
      </c>
      <c r="W239" s="16">
        <v>0.14285714285714299</v>
      </c>
      <c r="X239" s="16">
        <v>6.6666666666666693E-2</v>
      </c>
      <c r="Y239" s="16">
        <v>0</v>
      </c>
      <c r="Z239" s="16"/>
      <c r="AA239" s="16">
        <v>2.4539877300613501E-2</v>
      </c>
      <c r="AB239" s="16">
        <v>3.1007751937984499E-2</v>
      </c>
      <c r="AC239" s="16">
        <v>0</v>
      </c>
      <c r="AD239" s="16">
        <v>8.8235294117647106E-2</v>
      </c>
      <c r="AE239" s="16"/>
      <c r="AF239" s="16">
        <v>2.6229508196721301E-2</v>
      </c>
      <c r="AG239" s="16">
        <v>4.1666666666666699E-2</v>
      </c>
      <c r="AH239" s="16">
        <v>5.2631578947368397E-2</v>
      </c>
      <c r="AI239" s="16">
        <v>0</v>
      </c>
      <c r="AJ239" s="16"/>
      <c r="AK239" s="16">
        <v>1.86915887850467E-2</v>
      </c>
      <c r="AL239" s="16">
        <v>1.63934426229508E-2</v>
      </c>
      <c r="AM239" s="16">
        <v>3.125E-2</v>
      </c>
      <c r="AN239" s="16">
        <v>3.4482758620689703E-2</v>
      </c>
      <c r="AO239" s="16">
        <v>0</v>
      </c>
      <c r="AP239" s="16">
        <v>7.4074074074074098E-2</v>
      </c>
      <c r="AQ239" s="16"/>
      <c r="AR239" s="16">
        <v>3.25581395348837E-2</v>
      </c>
      <c r="AS239" s="16">
        <v>4.8780487804878099E-2</v>
      </c>
      <c r="AT239" s="16">
        <v>4.8780487804878099E-2</v>
      </c>
      <c r="AU239" s="16" t="s">
        <v>129</v>
      </c>
      <c r="AV239" s="16">
        <v>4.5454545454545497E-2</v>
      </c>
      <c r="AW239" s="16">
        <v>2.4390243902439001E-2</v>
      </c>
      <c r="AX239" s="16">
        <v>0</v>
      </c>
      <c r="AY239" s="16"/>
      <c r="AZ239" s="16">
        <v>3.7383177570093497E-2</v>
      </c>
      <c r="BA239" s="16">
        <v>9.0909090909090898E-2</v>
      </c>
      <c r="BB239" s="16">
        <v>0</v>
      </c>
      <c r="BC239" s="16">
        <v>2.04081632653061E-2</v>
      </c>
      <c r="BD239" s="16">
        <v>1.37931034482759E-2</v>
      </c>
      <c r="BE239" s="16">
        <v>0</v>
      </c>
      <c r="BF239" s="16"/>
      <c r="BG239" s="16">
        <v>3.125E-2</v>
      </c>
      <c r="BH239" s="16">
        <v>2.9411764705882401E-2</v>
      </c>
      <c r="BI239" s="16">
        <v>0</v>
      </c>
      <c r="BJ239" s="16">
        <v>1.8181818181818198E-2</v>
      </c>
      <c r="BK239" s="16">
        <v>2.9850746268656699E-2</v>
      </c>
      <c r="BL239" s="16">
        <v>0.06</v>
      </c>
      <c r="BM239" s="16"/>
      <c r="BN239" s="16">
        <v>3.3472803347280297E-2</v>
      </c>
      <c r="BO239" s="16">
        <v>1.8749999999999999E-2</v>
      </c>
      <c r="BP239" s="16"/>
      <c r="BQ239" s="16">
        <v>1.4705882352941201E-2</v>
      </c>
      <c r="BR239" s="16">
        <v>3.3834586466165398E-2</v>
      </c>
      <c r="BS239" s="16"/>
      <c r="BT239" s="16">
        <v>2.5078369905956101E-2</v>
      </c>
      <c r="BU239" s="16">
        <v>3.8461538461538498E-2</v>
      </c>
    </row>
    <row r="240" spans="2:73" x14ac:dyDescent="0.35">
      <c r="B240" t="s">
        <v>220</v>
      </c>
      <c r="C240" s="16">
        <v>8.6848635235731997E-2</v>
      </c>
      <c r="D240" s="16">
        <v>0.101796407185629</v>
      </c>
      <c r="E240" s="16">
        <v>7.6271186440677999E-2</v>
      </c>
      <c r="F240" s="16"/>
      <c r="G240" s="16">
        <v>6.02409638554217E-2</v>
      </c>
      <c r="H240" s="16">
        <v>9.375E-2</v>
      </c>
      <c r="I240" s="16"/>
      <c r="J240" s="16">
        <v>0.11764705882352899</v>
      </c>
      <c r="K240" s="16">
        <v>5.1724137931034503E-2</v>
      </c>
      <c r="L240" s="16">
        <v>9.0909090909090898E-2</v>
      </c>
      <c r="M240" s="16">
        <v>0.1</v>
      </c>
      <c r="N240" s="16">
        <v>0.125</v>
      </c>
      <c r="O240" s="16">
        <v>0</v>
      </c>
      <c r="P240" s="16">
        <v>7.69230769230769E-2</v>
      </c>
      <c r="Q240" s="16">
        <v>0.14705882352941199</v>
      </c>
      <c r="R240" s="16">
        <v>0.230769230769231</v>
      </c>
      <c r="S240" s="16">
        <v>6.9444444444444406E-2</v>
      </c>
      <c r="T240" s="16">
        <v>8.6956521739130405E-2</v>
      </c>
      <c r="U240" s="16">
        <v>0</v>
      </c>
      <c r="V240" s="16">
        <v>0.24</v>
      </c>
      <c r="W240" s="16">
        <v>0</v>
      </c>
      <c r="X240" s="16">
        <v>0</v>
      </c>
      <c r="Y240" s="16">
        <v>0</v>
      </c>
      <c r="Z240" s="16"/>
      <c r="AA240" s="16">
        <v>9.2024539877300596E-2</v>
      </c>
      <c r="AB240" s="16">
        <v>6.2015503875968998E-2</v>
      </c>
      <c r="AC240" s="16">
        <v>9.8039215686274495E-2</v>
      </c>
      <c r="AD240" s="16">
        <v>0.17647058823529399</v>
      </c>
      <c r="AE240" s="16"/>
      <c r="AF240" s="16">
        <v>7.86885245901639E-2</v>
      </c>
      <c r="AG240" s="16">
        <v>0.16666666666666699</v>
      </c>
      <c r="AH240" s="16">
        <v>0.13157894736842099</v>
      </c>
      <c r="AI240" s="16">
        <v>0</v>
      </c>
      <c r="AJ240" s="16"/>
      <c r="AK240" s="16">
        <v>8.4112149532710304E-2</v>
      </c>
      <c r="AL240" s="16">
        <v>8.1967213114754106E-2</v>
      </c>
      <c r="AM240" s="16">
        <v>9.375E-2</v>
      </c>
      <c r="AN240" s="16">
        <v>6.8965517241379296E-2</v>
      </c>
      <c r="AO240" s="16">
        <v>0</v>
      </c>
      <c r="AP240" s="16">
        <v>0.18518518518518501</v>
      </c>
      <c r="AQ240" s="16"/>
      <c r="AR240" s="16">
        <v>9.7674418604651203E-2</v>
      </c>
      <c r="AS240" s="16">
        <v>0.146341463414634</v>
      </c>
      <c r="AT240" s="16">
        <v>0.146341463414634</v>
      </c>
      <c r="AU240" s="16" t="s">
        <v>129</v>
      </c>
      <c r="AV240" s="16">
        <v>4.5454545454545497E-2</v>
      </c>
      <c r="AW240" s="16">
        <v>0</v>
      </c>
      <c r="AX240" s="16">
        <v>0</v>
      </c>
      <c r="AY240" s="16"/>
      <c r="AZ240" s="16">
        <v>0.10280373831775701</v>
      </c>
      <c r="BA240" s="16">
        <v>0.12121212121212099</v>
      </c>
      <c r="BB240" s="16">
        <v>0</v>
      </c>
      <c r="BC240" s="16">
        <v>9.1836734693877597E-2</v>
      </c>
      <c r="BD240" s="16">
        <v>6.8965517241379296E-2</v>
      </c>
      <c r="BE240" s="16">
        <v>0.125</v>
      </c>
      <c r="BF240" s="16"/>
      <c r="BG240" s="16">
        <v>0.109375</v>
      </c>
      <c r="BH240" s="16">
        <v>2.9411764705882401E-2</v>
      </c>
      <c r="BI240" s="16">
        <v>9.3023255813953501E-2</v>
      </c>
      <c r="BJ240" s="16">
        <v>0.1</v>
      </c>
      <c r="BK240" s="16">
        <v>0.119402985074627</v>
      </c>
      <c r="BL240" s="16">
        <v>0.06</v>
      </c>
      <c r="BM240" s="16"/>
      <c r="BN240" s="16">
        <v>8.78661087866109E-2</v>
      </c>
      <c r="BO240" s="16">
        <v>8.7499999999999994E-2</v>
      </c>
      <c r="BP240" s="16"/>
      <c r="BQ240" s="16">
        <v>5.8823529411764698E-2</v>
      </c>
      <c r="BR240" s="16">
        <v>0.101503759398496</v>
      </c>
      <c r="BS240" s="16"/>
      <c r="BT240" s="16">
        <v>9.40438871473354E-2</v>
      </c>
      <c r="BU240" s="16">
        <v>5.1282051282051301E-2</v>
      </c>
    </row>
    <row r="241" spans="2:73" x14ac:dyDescent="0.35">
      <c r="B241" t="s">
        <v>221</v>
      </c>
      <c r="C241" s="16">
        <v>0.116625310173697</v>
      </c>
      <c r="D241" s="16">
        <v>0.107784431137725</v>
      </c>
      <c r="E241" s="16">
        <v>0.12288135593220301</v>
      </c>
      <c r="F241" s="16"/>
      <c r="G241" s="16">
        <v>9.6385542168674704E-2</v>
      </c>
      <c r="H241" s="16">
        <v>0.121875</v>
      </c>
      <c r="I241" s="16"/>
      <c r="J241" s="16">
        <v>0.26470588235294101</v>
      </c>
      <c r="K241" s="16">
        <v>0.10344827586206901</v>
      </c>
      <c r="L241" s="16">
        <v>9.0909090909090898E-2</v>
      </c>
      <c r="M241" s="16">
        <v>0.2</v>
      </c>
      <c r="N241" s="16">
        <v>0.125</v>
      </c>
      <c r="O241" s="16">
        <v>0.25</v>
      </c>
      <c r="P241" s="16">
        <v>7.69230769230769E-2</v>
      </c>
      <c r="Q241" s="16">
        <v>0.14705882352941199</v>
      </c>
      <c r="R241" s="16">
        <v>0</v>
      </c>
      <c r="S241" s="16">
        <v>9.7222222222222196E-2</v>
      </c>
      <c r="T241" s="16">
        <v>0</v>
      </c>
      <c r="U241" s="16">
        <v>0.15384615384615399</v>
      </c>
      <c r="V241" s="16">
        <v>0.04</v>
      </c>
      <c r="W241" s="16">
        <v>0</v>
      </c>
      <c r="X241" s="16">
        <v>0.266666666666667</v>
      </c>
      <c r="Y241" s="16">
        <v>7.1428571428571397E-2</v>
      </c>
      <c r="Z241" s="16"/>
      <c r="AA241" s="16">
        <v>0.110429447852761</v>
      </c>
      <c r="AB241" s="16">
        <v>0.116279069767442</v>
      </c>
      <c r="AC241" s="16">
        <v>0.11764705882352899</v>
      </c>
      <c r="AD241" s="16">
        <v>0.11764705882352899</v>
      </c>
      <c r="AE241" s="16"/>
      <c r="AF241" s="16">
        <v>0.118032786885246</v>
      </c>
      <c r="AG241" s="16">
        <v>0.20833333333333301</v>
      </c>
      <c r="AH241" s="16">
        <v>7.8947368421052599E-2</v>
      </c>
      <c r="AI241" s="16">
        <v>0</v>
      </c>
      <c r="AJ241" s="16"/>
      <c r="AK241" s="16">
        <v>0.14018691588785001</v>
      </c>
      <c r="AL241" s="16">
        <v>9.8360655737704902E-2</v>
      </c>
      <c r="AM241" s="16">
        <v>6.25E-2</v>
      </c>
      <c r="AN241" s="16">
        <v>3.4482758620689703E-2</v>
      </c>
      <c r="AO241" s="16">
        <v>0</v>
      </c>
      <c r="AP241" s="16">
        <v>0.148148148148148</v>
      </c>
      <c r="AQ241" s="16"/>
      <c r="AR241" s="16">
        <v>0.111627906976744</v>
      </c>
      <c r="AS241" s="16">
        <v>0.12195121951219499</v>
      </c>
      <c r="AT241" s="16">
        <v>0.12195121951219499</v>
      </c>
      <c r="AU241" s="16" t="s">
        <v>129</v>
      </c>
      <c r="AV241" s="16">
        <v>0.13636363636363599</v>
      </c>
      <c r="AW241" s="16">
        <v>0.17073170731707299</v>
      </c>
      <c r="AX241" s="16">
        <v>0</v>
      </c>
      <c r="AY241" s="16"/>
      <c r="AZ241" s="16">
        <v>0.121495327102804</v>
      </c>
      <c r="BA241" s="16">
        <v>0.12121212121212099</v>
      </c>
      <c r="BB241" s="16">
        <v>9.0909090909090898E-2</v>
      </c>
      <c r="BC241" s="16">
        <v>0.11224489795918401</v>
      </c>
      <c r="BD241" s="16">
        <v>0.11034482758620701</v>
      </c>
      <c r="BE241" s="16">
        <v>0.125</v>
      </c>
      <c r="BF241" s="16"/>
      <c r="BG241" s="16">
        <v>7.8125E-2</v>
      </c>
      <c r="BH241" s="16">
        <v>0.13235294117647101</v>
      </c>
      <c r="BI241" s="16">
        <v>9.3023255813953501E-2</v>
      </c>
      <c r="BJ241" s="16">
        <v>0.1</v>
      </c>
      <c r="BK241" s="16">
        <v>0.19402985074626899</v>
      </c>
      <c r="BL241" s="16">
        <v>0.08</v>
      </c>
      <c r="BM241" s="16"/>
      <c r="BN241" s="16">
        <v>0.11297071129707099</v>
      </c>
      <c r="BO241" s="16">
        <v>0.10625</v>
      </c>
      <c r="BP241" s="16"/>
      <c r="BQ241" s="16">
        <v>0.161764705882353</v>
      </c>
      <c r="BR241" s="16">
        <v>9.0225563909774403E-2</v>
      </c>
      <c r="BS241" s="16"/>
      <c r="BT241" s="16">
        <v>0.119122257053292</v>
      </c>
      <c r="BU241" s="16">
        <v>0.115384615384615</v>
      </c>
    </row>
    <row r="242" spans="2:73" x14ac:dyDescent="0.35">
      <c r="B242" t="s">
        <v>222</v>
      </c>
      <c r="C242" s="16">
        <v>0.714640198511166</v>
      </c>
      <c r="D242" s="16">
        <v>0.70059880239521</v>
      </c>
      <c r="E242" s="16">
        <v>0.72457627118644097</v>
      </c>
      <c r="F242" s="16"/>
      <c r="G242" s="16">
        <v>0.74698795180722899</v>
      </c>
      <c r="H242" s="16">
        <v>0.70625000000000004</v>
      </c>
      <c r="I242" s="16"/>
      <c r="J242" s="16">
        <v>0.58823529411764697</v>
      </c>
      <c r="K242" s="16">
        <v>0.67241379310344795</v>
      </c>
      <c r="L242" s="16">
        <v>0.68181818181818199</v>
      </c>
      <c r="M242" s="16">
        <v>0.65</v>
      </c>
      <c r="N242" s="16">
        <v>0.5</v>
      </c>
      <c r="O242" s="16">
        <v>0.75</v>
      </c>
      <c r="P242" s="16">
        <v>0.76923076923076905</v>
      </c>
      <c r="Q242" s="16">
        <v>0.64705882352941202</v>
      </c>
      <c r="R242" s="16">
        <v>0.69230769230769196</v>
      </c>
      <c r="S242" s="16">
        <v>0.79166666666666696</v>
      </c>
      <c r="T242" s="16">
        <v>0.91304347826086996</v>
      </c>
      <c r="U242" s="16">
        <v>0.76923076923076905</v>
      </c>
      <c r="V242" s="16">
        <v>0.64</v>
      </c>
      <c r="W242" s="16">
        <v>0.78571428571428603</v>
      </c>
      <c r="X242" s="16">
        <v>0.66666666666666696</v>
      </c>
      <c r="Y242" s="16">
        <v>0.85714285714285698</v>
      </c>
      <c r="Z242" s="16"/>
      <c r="AA242" s="16">
        <v>0.71165644171779097</v>
      </c>
      <c r="AB242" s="16">
        <v>0.75968992248061995</v>
      </c>
      <c r="AC242" s="16">
        <v>0.70588235294117696</v>
      </c>
      <c r="AD242" s="16">
        <v>0.52941176470588203</v>
      </c>
      <c r="AE242" s="16"/>
      <c r="AF242" s="16">
        <v>0.72131147540983598</v>
      </c>
      <c r="AG242" s="16">
        <v>0.54166666666666696</v>
      </c>
      <c r="AH242" s="16">
        <v>0.68421052631578905</v>
      </c>
      <c r="AI242" s="16">
        <v>0.5</v>
      </c>
      <c r="AJ242" s="16"/>
      <c r="AK242" s="16">
        <v>0.72897196261682196</v>
      </c>
      <c r="AL242" s="16">
        <v>0.75409836065573799</v>
      </c>
      <c r="AM242" s="16">
        <v>0.75</v>
      </c>
      <c r="AN242" s="16">
        <v>0.75862068965517204</v>
      </c>
      <c r="AO242" s="16">
        <v>0.77777777777777801</v>
      </c>
      <c r="AP242" s="16">
        <v>0.592592592592593</v>
      </c>
      <c r="AQ242" s="16"/>
      <c r="AR242" s="16">
        <v>0.71162790697674405</v>
      </c>
      <c r="AS242" s="16">
        <v>0.63414634146341498</v>
      </c>
      <c r="AT242" s="16">
        <v>0.63414634146341498</v>
      </c>
      <c r="AU242" s="16" t="s">
        <v>129</v>
      </c>
      <c r="AV242" s="16">
        <v>0.63636363636363602</v>
      </c>
      <c r="AW242" s="16">
        <v>0.707317073170732</v>
      </c>
      <c r="AX242" s="16">
        <v>1</v>
      </c>
      <c r="AY242" s="16"/>
      <c r="AZ242" s="16">
        <v>0.67289719626168198</v>
      </c>
      <c r="BA242" s="16">
        <v>0.63636363636363602</v>
      </c>
      <c r="BB242" s="16">
        <v>0.90909090909090895</v>
      </c>
      <c r="BC242" s="16">
        <v>0.70408163265306101</v>
      </c>
      <c r="BD242" s="16">
        <v>0.75862068965517204</v>
      </c>
      <c r="BE242" s="16">
        <v>0.75</v>
      </c>
      <c r="BF242" s="16"/>
      <c r="BG242" s="16">
        <v>0.71875</v>
      </c>
      <c r="BH242" s="16">
        <v>0.70588235294117696</v>
      </c>
      <c r="BI242" s="16">
        <v>0.74418604651162801</v>
      </c>
      <c r="BJ242" s="16">
        <v>0.736363636363636</v>
      </c>
      <c r="BK242" s="16">
        <v>0.64179104477611904</v>
      </c>
      <c r="BL242" s="16">
        <v>0.76</v>
      </c>
      <c r="BM242" s="16"/>
      <c r="BN242" s="16">
        <v>0.71548117154811697</v>
      </c>
      <c r="BO242" s="16">
        <v>0.72499999999999998</v>
      </c>
      <c r="BP242" s="16"/>
      <c r="BQ242" s="16">
        <v>0.72058823529411797</v>
      </c>
      <c r="BR242" s="16">
        <v>0.71428571428571397</v>
      </c>
      <c r="BS242" s="16"/>
      <c r="BT242" s="16">
        <v>0.71473354231974895</v>
      </c>
      <c r="BU242" s="16">
        <v>0.73076923076923095</v>
      </c>
    </row>
    <row r="243" spans="2:73" x14ac:dyDescent="0.35">
      <c r="B243" t="s">
        <v>93</v>
      </c>
      <c r="C243" s="16">
        <v>4.2183622828784101E-2</v>
      </c>
      <c r="D243" s="16">
        <v>3.59281437125748E-2</v>
      </c>
      <c r="E243" s="16">
        <v>4.6610169491525397E-2</v>
      </c>
      <c r="F243" s="16"/>
      <c r="G243" s="16">
        <v>7.2289156626505993E-2</v>
      </c>
      <c r="H243" s="16">
        <v>3.4375000000000003E-2</v>
      </c>
      <c r="I243" s="16"/>
      <c r="J243" s="16">
        <v>2.9411764705882401E-2</v>
      </c>
      <c r="K243" s="16">
        <v>8.6206896551724102E-2</v>
      </c>
      <c r="L243" s="16">
        <v>0.13636363636363599</v>
      </c>
      <c r="M243" s="16">
        <v>0</v>
      </c>
      <c r="N243" s="16">
        <v>0.125</v>
      </c>
      <c r="O243" s="16">
        <v>0</v>
      </c>
      <c r="P243" s="16">
        <v>7.69230769230769E-2</v>
      </c>
      <c r="Q243" s="16">
        <v>2.9411764705882401E-2</v>
      </c>
      <c r="R243" s="16">
        <v>0</v>
      </c>
      <c r="S243" s="16">
        <v>1.38888888888889E-2</v>
      </c>
      <c r="T243" s="16">
        <v>0</v>
      </c>
      <c r="U243" s="16">
        <v>7.69230769230769E-2</v>
      </c>
      <c r="V243" s="16">
        <v>0</v>
      </c>
      <c r="W243" s="16">
        <v>7.1428571428571397E-2</v>
      </c>
      <c r="X243" s="16">
        <v>0</v>
      </c>
      <c r="Y243" s="16">
        <v>7.1428571428571397E-2</v>
      </c>
      <c r="Z243" s="16"/>
      <c r="AA243" s="16">
        <v>4.2944785276073601E-2</v>
      </c>
      <c r="AB243" s="16">
        <v>1.5503875968992199E-2</v>
      </c>
      <c r="AC243" s="16">
        <v>7.8431372549019607E-2</v>
      </c>
      <c r="AD243" s="16">
        <v>8.8235294117647106E-2</v>
      </c>
      <c r="AE243" s="16"/>
      <c r="AF243" s="16">
        <v>4.2622950819672101E-2</v>
      </c>
      <c r="AG243" s="16">
        <v>0</v>
      </c>
      <c r="AH243" s="16">
        <v>5.2631578947368397E-2</v>
      </c>
      <c r="AI243" s="16">
        <v>0.5</v>
      </c>
      <c r="AJ243" s="16"/>
      <c r="AK243" s="16">
        <v>2.80373831775701E-2</v>
      </c>
      <c r="AL243" s="16">
        <v>3.2786885245901599E-2</v>
      </c>
      <c r="AM243" s="16">
        <v>0</v>
      </c>
      <c r="AN243" s="16">
        <v>0.10344827586206901</v>
      </c>
      <c r="AO243" s="16">
        <v>0.11111111111111099</v>
      </c>
      <c r="AP243" s="16">
        <v>0</v>
      </c>
      <c r="AQ243" s="16"/>
      <c r="AR243" s="16">
        <v>3.7209302325581402E-2</v>
      </c>
      <c r="AS243" s="16">
        <v>2.4390243902439001E-2</v>
      </c>
      <c r="AT243" s="16">
        <v>2.4390243902439001E-2</v>
      </c>
      <c r="AU243" s="16" t="s">
        <v>129</v>
      </c>
      <c r="AV243" s="16">
        <v>9.0909090909090898E-2</v>
      </c>
      <c r="AW243" s="16">
        <v>7.3170731707317097E-2</v>
      </c>
      <c r="AX243" s="16">
        <v>0</v>
      </c>
      <c r="AY243" s="16"/>
      <c r="AZ243" s="16">
        <v>4.67289719626168E-2</v>
      </c>
      <c r="BA243" s="16">
        <v>3.03030303030303E-2</v>
      </c>
      <c r="BB243" s="16">
        <v>0</v>
      </c>
      <c r="BC243" s="16">
        <v>5.10204081632653E-2</v>
      </c>
      <c r="BD243" s="16">
        <v>4.13793103448276E-2</v>
      </c>
      <c r="BE243" s="16">
        <v>0</v>
      </c>
      <c r="BF243" s="16"/>
      <c r="BG243" s="16">
        <v>4.6875E-2</v>
      </c>
      <c r="BH243" s="16">
        <v>5.8823529411764698E-2</v>
      </c>
      <c r="BI243" s="16">
        <v>6.9767441860465101E-2</v>
      </c>
      <c r="BJ243" s="16">
        <v>4.5454545454545497E-2</v>
      </c>
      <c r="BK243" s="16">
        <v>0</v>
      </c>
      <c r="BL243" s="16">
        <v>0.04</v>
      </c>
      <c r="BM243" s="16"/>
      <c r="BN243" s="16">
        <v>3.7656903765690398E-2</v>
      </c>
      <c r="BO243" s="16">
        <v>0.05</v>
      </c>
      <c r="BP243" s="16"/>
      <c r="BQ243" s="16">
        <v>2.9411764705882401E-2</v>
      </c>
      <c r="BR243" s="16">
        <v>4.8872180451127803E-2</v>
      </c>
      <c r="BS243" s="16"/>
      <c r="BT243" s="16">
        <v>3.1347962382445103E-2</v>
      </c>
      <c r="BU243" s="16">
        <v>6.4102564102564097E-2</v>
      </c>
    </row>
    <row r="244" spans="2:73" x14ac:dyDescent="0.35">
      <c r="B244" t="s">
        <v>223</v>
      </c>
      <c r="C244" s="16">
        <v>3.9702233250620299E-2</v>
      </c>
      <c r="D244" s="16">
        <v>5.3892215568862298E-2</v>
      </c>
      <c r="E244" s="16">
        <v>2.9661016949152502E-2</v>
      </c>
      <c r="F244" s="16"/>
      <c r="G244" s="16">
        <v>2.40963855421687E-2</v>
      </c>
      <c r="H244" s="16">
        <v>4.3749999999999997E-2</v>
      </c>
      <c r="I244" s="16"/>
      <c r="J244" s="16">
        <v>0</v>
      </c>
      <c r="K244" s="16">
        <v>8.6206896551724102E-2</v>
      </c>
      <c r="L244" s="16">
        <v>0</v>
      </c>
      <c r="M244" s="16">
        <v>0.05</v>
      </c>
      <c r="N244" s="16">
        <v>0.125</v>
      </c>
      <c r="O244" s="16">
        <v>0</v>
      </c>
      <c r="P244" s="16">
        <v>0</v>
      </c>
      <c r="Q244" s="16">
        <v>2.9411764705882401E-2</v>
      </c>
      <c r="R244" s="16">
        <v>7.69230769230769E-2</v>
      </c>
      <c r="S244" s="16">
        <v>2.7777777777777801E-2</v>
      </c>
      <c r="T244" s="16">
        <v>0</v>
      </c>
      <c r="U244" s="16">
        <v>0</v>
      </c>
      <c r="V244" s="16">
        <v>0.08</v>
      </c>
      <c r="W244" s="16">
        <v>0.14285714285714299</v>
      </c>
      <c r="X244" s="16">
        <v>6.6666666666666693E-2</v>
      </c>
      <c r="Y244" s="16">
        <v>0</v>
      </c>
      <c r="Z244" s="16"/>
      <c r="AA244" s="16">
        <v>4.2944785276073601E-2</v>
      </c>
      <c r="AB244" s="16">
        <v>4.6511627906976702E-2</v>
      </c>
      <c r="AC244" s="16">
        <v>0</v>
      </c>
      <c r="AD244" s="16">
        <v>8.8235294117647106E-2</v>
      </c>
      <c r="AE244" s="16"/>
      <c r="AF244" s="16">
        <v>3.9344262295081998E-2</v>
      </c>
      <c r="AG244" s="16">
        <v>8.3333333333333301E-2</v>
      </c>
      <c r="AH244" s="16">
        <v>5.2631578947368397E-2</v>
      </c>
      <c r="AI244" s="16">
        <v>0</v>
      </c>
      <c r="AJ244" s="16"/>
      <c r="AK244" s="16">
        <v>1.86915887850467E-2</v>
      </c>
      <c r="AL244" s="16">
        <v>3.2786885245901599E-2</v>
      </c>
      <c r="AM244" s="16">
        <v>9.375E-2</v>
      </c>
      <c r="AN244" s="16">
        <v>3.4482758620689703E-2</v>
      </c>
      <c r="AO244" s="16">
        <v>0.11111111111111099</v>
      </c>
      <c r="AP244" s="16">
        <v>7.4074074074074098E-2</v>
      </c>
      <c r="AQ244" s="16"/>
      <c r="AR244" s="16">
        <v>4.1860465116279097E-2</v>
      </c>
      <c r="AS244" s="16">
        <v>7.3170731707317097E-2</v>
      </c>
      <c r="AT244" s="16">
        <v>7.3170731707317097E-2</v>
      </c>
      <c r="AU244" s="16" t="s">
        <v>129</v>
      </c>
      <c r="AV244" s="16">
        <v>9.0909090909090898E-2</v>
      </c>
      <c r="AW244" s="16">
        <v>4.8780487804878099E-2</v>
      </c>
      <c r="AX244" s="16">
        <v>0</v>
      </c>
      <c r="AY244" s="16"/>
      <c r="AZ244" s="16">
        <v>5.60747663551402E-2</v>
      </c>
      <c r="BA244" s="16">
        <v>9.0909090909090898E-2</v>
      </c>
      <c r="BB244" s="16">
        <v>0</v>
      </c>
      <c r="BC244" s="16">
        <v>4.08163265306122E-2</v>
      </c>
      <c r="BD244" s="16">
        <v>2.06896551724138E-2</v>
      </c>
      <c r="BE244" s="16">
        <v>0</v>
      </c>
      <c r="BF244" s="16"/>
      <c r="BG244" s="16">
        <v>4.6875E-2</v>
      </c>
      <c r="BH244" s="16">
        <v>7.3529411764705899E-2</v>
      </c>
      <c r="BI244" s="16">
        <v>0</v>
      </c>
      <c r="BJ244" s="16">
        <v>1.8181818181818198E-2</v>
      </c>
      <c r="BK244" s="16">
        <v>4.47761194029851E-2</v>
      </c>
      <c r="BL244" s="16">
        <v>0.06</v>
      </c>
      <c r="BM244" s="16"/>
      <c r="BN244" s="16">
        <v>4.6025104602510497E-2</v>
      </c>
      <c r="BO244" s="16">
        <v>3.125E-2</v>
      </c>
      <c r="BP244" s="16"/>
      <c r="BQ244" s="16">
        <v>2.9411764705882401E-2</v>
      </c>
      <c r="BR244" s="16">
        <v>4.5112781954887202E-2</v>
      </c>
      <c r="BS244" s="16"/>
      <c r="BT244" s="16">
        <v>4.0752351097178702E-2</v>
      </c>
      <c r="BU244" s="16">
        <v>3.8461538461538498E-2</v>
      </c>
    </row>
    <row r="245" spans="2:73" x14ac:dyDescent="0.35">
      <c r="B245" t="s">
        <v>224</v>
      </c>
      <c r="C245" s="16">
        <v>0.83126550868486304</v>
      </c>
      <c r="D245" s="16">
        <v>0.80838323353293395</v>
      </c>
      <c r="E245" s="16">
        <v>0.84745762711864403</v>
      </c>
      <c r="F245" s="16"/>
      <c r="G245" s="16">
        <v>0.843373493975904</v>
      </c>
      <c r="H245" s="16">
        <v>0.828125</v>
      </c>
      <c r="I245" s="16"/>
      <c r="J245" s="16">
        <v>0.85294117647058798</v>
      </c>
      <c r="K245" s="16">
        <v>0.77586206896551702</v>
      </c>
      <c r="L245" s="16">
        <v>0.77272727272727304</v>
      </c>
      <c r="M245" s="16">
        <v>0.85</v>
      </c>
      <c r="N245" s="16">
        <v>0.625</v>
      </c>
      <c r="O245" s="16">
        <v>1</v>
      </c>
      <c r="P245" s="16">
        <v>0.84615384615384603</v>
      </c>
      <c r="Q245" s="16">
        <v>0.79411764705882404</v>
      </c>
      <c r="R245" s="16">
        <v>0.69230769230769196</v>
      </c>
      <c r="S245" s="16">
        <v>0.88888888888888895</v>
      </c>
      <c r="T245" s="16">
        <v>0.91304347826086996</v>
      </c>
      <c r="U245" s="16">
        <v>0.92307692307692302</v>
      </c>
      <c r="V245" s="16">
        <v>0.68</v>
      </c>
      <c r="W245" s="16">
        <v>0.78571428571428603</v>
      </c>
      <c r="X245" s="16">
        <v>0.93333333333333302</v>
      </c>
      <c r="Y245" s="16">
        <v>0.92857142857142805</v>
      </c>
      <c r="Z245" s="16"/>
      <c r="AA245" s="16">
        <v>0.82208588957055195</v>
      </c>
      <c r="AB245" s="16">
        <v>0.87596899224806202</v>
      </c>
      <c r="AC245" s="16">
        <v>0.82352941176470595</v>
      </c>
      <c r="AD245" s="16">
        <v>0.64705882352941202</v>
      </c>
      <c r="AE245" s="16"/>
      <c r="AF245" s="16">
        <v>0.83934426229508197</v>
      </c>
      <c r="AG245" s="16">
        <v>0.75</v>
      </c>
      <c r="AH245" s="16">
        <v>0.76315789473684204</v>
      </c>
      <c r="AI245" s="16">
        <v>0.5</v>
      </c>
      <c r="AJ245" s="16"/>
      <c r="AK245" s="16">
        <v>0.86915887850467299</v>
      </c>
      <c r="AL245" s="16">
        <v>0.85245901639344301</v>
      </c>
      <c r="AM245" s="16">
        <v>0.8125</v>
      </c>
      <c r="AN245" s="16">
        <v>0.79310344827586199</v>
      </c>
      <c r="AO245" s="16">
        <v>0.77777777777777801</v>
      </c>
      <c r="AP245" s="16">
        <v>0.74074074074074103</v>
      </c>
      <c r="AQ245" s="16"/>
      <c r="AR245" s="16">
        <v>0.82325581395348801</v>
      </c>
      <c r="AS245" s="16">
        <v>0.75609756097560998</v>
      </c>
      <c r="AT245" s="16">
        <v>0.75609756097560998</v>
      </c>
      <c r="AU245" s="16" t="s">
        <v>129</v>
      </c>
      <c r="AV245" s="16">
        <v>0.77272727272727304</v>
      </c>
      <c r="AW245" s="16">
        <v>0.87804878048780499</v>
      </c>
      <c r="AX245" s="16">
        <v>1</v>
      </c>
      <c r="AY245" s="16"/>
      <c r="AZ245" s="16">
        <v>0.79439252336448596</v>
      </c>
      <c r="BA245" s="16">
        <v>0.75757575757575801</v>
      </c>
      <c r="BB245" s="16">
        <v>1</v>
      </c>
      <c r="BC245" s="16">
        <v>0.81632653061224503</v>
      </c>
      <c r="BD245" s="16">
        <v>0.86896551724137905</v>
      </c>
      <c r="BE245" s="16">
        <v>0.875</v>
      </c>
      <c r="BF245" s="16"/>
      <c r="BG245" s="16">
        <v>0.796875</v>
      </c>
      <c r="BH245" s="16">
        <v>0.83823529411764697</v>
      </c>
      <c r="BI245" s="16">
        <v>0.837209302325581</v>
      </c>
      <c r="BJ245" s="16">
        <v>0.83636363636363598</v>
      </c>
      <c r="BK245" s="16">
        <v>0.83582089552238803</v>
      </c>
      <c r="BL245" s="16">
        <v>0.84</v>
      </c>
      <c r="BM245" s="16"/>
      <c r="BN245" s="16">
        <v>0.828451882845188</v>
      </c>
      <c r="BO245" s="16">
        <v>0.83125000000000004</v>
      </c>
      <c r="BP245" s="16"/>
      <c r="BQ245" s="16">
        <v>0.88235294117647101</v>
      </c>
      <c r="BR245" s="16">
        <v>0.80451127819548895</v>
      </c>
      <c r="BS245" s="16"/>
      <c r="BT245" s="16">
        <v>0.833855799373041</v>
      </c>
      <c r="BU245" s="16">
        <v>0.84615384615384603</v>
      </c>
    </row>
    <row r="246" spans="2:73" x14ac:dyDescent="0.35">
      <c r="B246" t="s">
        <v>105</v>
      </c>
      <c r="C246" s="16">
        <v>-0.79156327543424299</v>
      </c>
      <c r="D246" s="16">
        <v>-0.75449101796407203</v>
      </c>
      <c r="E246" s="16">
        <v>-0.81779661016949101</v>
      </c>
      <c r="F246" s="16"/>
      <c r="G246" s="16">
        <v>-0.81927710843373502</v>
      </c>
      <c r="H246" s="16">
        <v>-0.78437500000000004</v>
      </c>
      <c r="I246" s="16"/>
      <c r="J246" s="16">
        <v>-0.85294117647058798</v>
      </c>
      <c r="K246" s="16">
        <v>-0.68965517241379304</v>
      </c>
      <c r="L246" s="16">
        <v>-0.77272727272727304</v>
      </c>
      <c r="M246" s="16">
        <v>-0.8</v>
      </c>
      <c r="N246" s="16">
        <v>-0.5</v>
      </c>
      <c r="O246" s="16">
        <v>-1</v>
      </c>
      <c r="P246" s="16">
        <v>-0.84615384615384603</v>
      </c>
      <c r="Q246" s="16">
        <v>-0.76470588235294101</v>
      </c>
      <c r="R246" s="16">
        <v>-0.61538461538461497</v>
      </c>
      <c r="S246" s="16">
        <v>-0.86111111111111105</v>
      </c>
      <c r="T246" s="16">
        <v>-0.91304347826086996</v>
      </c>
      <c r="U246" s="16">
        <v>-0.92307692307692302</v>
      </c>
      <c r="V246" s="16">
        <v>-0.6</v>
      </c>
      <c r="W246" s="16">
        <v>-0.64285714285714302</v>
      </c>
      <c r="X246" s="16">
        <v>-0.86666666666666703</v>
      </c>
      <c r="Y246" s="16">
        <v>-0.92857142857142805</v>
      </c>
      <c r="Z246" s="16"/>
      <c r="AA246" s="16">
        <v>-0.77914110429447903</v>
      </c>
      <c r="AB246" s="16">
        <v>-0.82945736434108497</v>
      </c>
      <c r="AC246" s="16">
        <v>-0.82352941176470595</v>
      </c>
      <c r="AD246" s="16">
        <v>-0.55882352941176505</v>
      </c>
      <c r="AE246" s="16"/>
      <c r="AF246" s="16">
        <v>-0.8</v>
      </c>
      <c r="AG246" s="16">
        <v>-0.66666666666666696</v>
      </c>
      <c r="AH246" s="16">
        <v>-0.71052631578947401</v>
      </c>
      <c r="AI246" s="16">
        <v>-0.5</v>
      </c>
      <c r="AJ246" s="16"/>
      <c r="AK246" s="16">
        <v>-0.85046728971962604</v>
      </c>
      <c r="AL246" s="16">
        <v>-0.81967213114754101</v>
      </c>
      <c r="AM246" s="16">
        <v>-0.71875</v>
      </c>
      <c r="AN246" s="16">
        <v>-0.75862068965517204</v>
      </c>
      <c r="AO246" s="16">
        <v>-0.66666666666666696</v>
      </c>
      <c r="AP246" s="16">
        <v>-0.66666666666666696</v>
      </c>
      <c r="AQ246" s="16"/>
      <c r="AR246" s="16">
        <v>-0.78139534883720896</v>
      </c>
      <c r="AS246" s="16">
        <v>-0.68292682926829296</v>
      </c>
      <c r="AT246" s="16">
        <v>-0.68292682926829296</v>
      </c>
      <c r="AU246" s="16" t="s">
        <v>129</v>
      </c>
      <c r="AV246" s="16">
        <v>-0.68181818181818199</v>
      </c>
      <c r="AW246" s="16">
        <v>-0.82926829268292701</v>
      </c>
      <c r="AX246" s="16">
        <v>-1</v>
      </c>
      <c r="AY246" s="16"/>
      <c r="AZ246" s="16">
        <v>-0.73831775700934599</v>
      </c>
      <c r="BA246" s="16">
        <v>-0.66666666666666696</v>
      </c>
      <c r="BB246" s="16">
        <v>-1</v>
      </c>
      <c r="BC246" s="16">
        <v>-0.77551020408163296</v>
      </c>
      <c r="BD246" s="16">
        <v>-0.84827586206896499</v>
      </c>
      <c r="BE246" s="16">
        <v>-0.875</v>
      </c>
      <c r="BF246" s="16"/>
      <c r="BG246" s="16">
        <v>-0.75</v>
      </c>
      <c r="BH246" s="16">
        <v>-0.76470588235294101</v>
      </c>
      <c r="BI246" s="16">
        <v>-0.837209302325581</v>
      </c>
      <c r="BJ246" s="16">
        <v>-0.81818181818181801</v>
      </c>
      <c r="BK246" s="16">
        <v>-0.79104477611940305</v>
      </c>
      <c r="BL246" s="16">
        <v>-0.78</v>
      </c>
      <c r="BM246" s="16"/>
      <c r="BN246" s="16">
        <v>-0.78242677824267803</v>
      </c>
      <c r="BO246" s="16">
        <v>-0.8</v>
      </c>
      <c r="BP246" s="16"/>
      <c r="BQ246" s="16">
        <v>-0.85294117647058798</v>
      </c>
      <c r="BR246" s="16">
        <v>-0.75939849624060196</v>
      </c>
      <c r="BS246" s="16"/>
      <c r="BT246" s="16">
        <v>-0.79310344827586199</v>
      </c>
      <c r="BU246" s="16">
        <v>-0.80769230769230804</v>
      </c>
    </row>
    <row r="247" spans="2:73" x14ac:dyDescent="0.35">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row>
    <row r="248" spans="2:73" x14ac:dyDescent="0.35">
      <c r="B248" s="6" t="s">
        <v>229</v>
      </c>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row>
    <row r="249" spans="2:73" x14ac:dyDescent="0.35">
      <c r="B249" s="23" t="s">
        <v>387</v>
      </c>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row>
    <row r="250" spans="2:73" x14ac:dyDescent="0.35">
      <c r="B250" t="s">
        <v>218</v>
      </c>
      <c r="C250" s="16">
        <v>1.7369727047146399E-2</v>
      </c>
      <c r="D250" s="16">
        <v>1.79640718562874E-2</v>
      </c>
      <c r="E250" s="16">
        <v>1.6949152542372899E-2</v>
      </c>
      <c r="F250" s="16"/>
      <c r="G250" s="16">
        <v>1.20481927710843E-2</v>
      </c>
      <c r="H250" s="16">
        <v>1.8749999999999999E-2</v>
      </c>
      <c r="I250" s="16"/>
      <c r="J250" s="16">
        <v>0</v>
      </c>
      <c r="K250" s="16">
        <v>0</v>
      </c>
      <c r="L250" s="16">
        <v>0</v>
      </c>
      <c r="M250" s="16">
        <v>0.05</v>
      </c>
      <c r="N250" s="16">
        <v>0</v>
      </c>
      <c r="O250" s="16">
        <v>0</v>
      </c>
      <c r="P250" s="16">
        <v>3.8461538461538498E-2</v>
      </c>
      <c r="Q250" s="16">
        <v>0</v>
      </c>
      <c r="R250" s="16">
        <v>0</v>
      </c>
      <c r="S250" s="16">
        <v>1.38888888888889E-2</v>
      </c>
      <c r="T250" s="16">
        <v>0</v>
      </c>
      <c r="U250" s="16">
        <v>0</v>
      </c>
      <c r="V250" s="16">
        <v>0.04</v>
      </c>
      <c r="W250" s="16">
        <v>0.14285714285714299</v>
      </c>
      <c r="X250" s="16">
        <v>0</v>
      </c>
      <c r="Y250" s="16">
        <v>7.1428571428571397E-2</v>
      </c>
      <c r="Z250" s="16"/>
      <c r="AA250" s="16">
        <v>1.84049079754601E-2</v>
      </c>
      <c r="AB250" s="16">
        <v>1.5503875968992199E-2</v>
      </c>
      <c r="AC250" s="16">
        <v>1.9607843137254902E-2</v>
      </c>
      <c r="AD250" s="16">
        <v>0</v>
      </c>
      <c r="AE250" s="16"/>
      <c r="AF250" s="16">
        <v>6.5573770491803296E-3</v>
      </c>
      <c r="AG250" s="16">
        <v>4.1666666666666699E-2</v>
      </c>
      <c r="AH250" s="16">
        <v>7.8947368421052599E-2</v>
      </c>
      <c r="AI250" s="16">
        <v>0</v>
      </c>
      <c r="AJ250" s="16"/>
      <c r="AK250" s="16">
        <v>9.3457943925233603E-3</v>
      </c>
      <c r="AL250" s="16">
        <v>0</v>
      </c>
      <c r="AM250" s="16">
        <v>3.125E-2</v>
      </c>
      <c r="AN250" s="16">
        <v>3.4482758620689703E-2</v>
      </c>
      <c r="AO250" s="16">
        <v>0</v>
      </c>
      <c r="AP250" s="16">
        <v>0</v>
      </c>
      <c r="AQ250" s="16"/>
      <c r="AR250" s="16">
        <v>1.3953488372093001E-2</v>
      </c>
      <c r="AS250" s="16">
        <v>2.4390243902439001E-2</v>
      </c>
      <c r="AT250" s="16">
        <v>2.4390243902439001E-2</v>
      </c>
      <c r="AU250" s="16" t="s">
        <v>129</v>
      </c>
      <c r="AV250" s="16">
        <v>0</v>
      </c>
      <c r="AW250" s="16">
        <v>2.4390243902439001E-2</v>
      </c>
      <c r="AX250" s="16">
        <v>0</v>
      </c>
      <c r="AY250" s="16"/>
      <c r="AZ250" s="16">
        <v>1.86915887850467E-2</v>
      </c>
      <c r="BA250" s="16">
        <v>0</v>
      </c>
      <c r="BB250" s="16">
        <v>0</v>
      </c>
      <c r="BC250" s="16">
        <v>3.06122448979592E-2</v>
      </c>
      <c r="BD250" s="16">
        <v>1.37931034482759E-2</v>
      </c>
      <c r="BE250" s="16">
        <v>0</v>
      </c>
      <c r="BF250" s="16"/>
      <c r="BG250" s="16">
        <v>3.125E-2</v>
      </c>
      <c r="BH250" s="16">
        <v>0</v>
      </c>
      <c r="BI250" s="16">
        <v>0</v>
      </c>
      <c r="BJ250" s="16">
        <v>2.7272727272727299E-2</v>
      </c>
      <c r="BK250" s="16">
        <v>0</v>
      </c>
      <c r="BL250" s="16">
        <v>0.04</v>
      </c>
      <c r="BM250" s="16"/>
      <c r="BN250" s="16">
        <v>1.6736401673640201E-2</v>
      </c>
      <c r="BO250" s="16">
        <v>1.8749999999999999E-2</v>
      </c>
      <c r="BP250" s="16"/>
      <c r="BQ250" s="16">
        <v>1.4705882352941201E-2</v>
      </c>
      <c r="BR250" s="16">
        <v>1.8796992481203E-2</v>
      </c>
      <c r="BS250" s="16"/>
      <c r="BT250" s="16">
        <v>1.88087774294671E-2</v>
      </c>
      <c r="BU250" s="16">
        <v>1.2820512820512799E-2</v>
      </c>
    </row>
    <row r="251" spans="2:73" x14ac:dyDescent="0.35">
      <c r="B251" t="s">
        <v>219</v>
      </c>
      <c r="C251" s="16">
        <v>7.1960297766749406E-2</v>
      </c>
      <c r="D251" s="16">
        <v>6.5868263473053898E-2</v>
      </c>
      <c r="E251" s="16">
        <v>7.6271186440677999E-2</v>
      </c>
      <c r="F251" s="16"/>
      <c r="G251" s="16">
        <v>3.6144578313252997E-2</v>
      </c>
      <c r="H251" s="16">
        <v>8.1250000000000003E-2</v>
      </c>
      <c r="I251" s="16"/>
      <c r="J251" s="16">
        <v>2.9411764705882401E-2</v>
      </c>
      <c r="K251" s="16">
        <v>0.12068965517241401</v>
      </c>
      <c r="L251" s="16">
        <v>4.5454545454545497E-2</v>
      </c>
      <c r="M251" s="16">
        <v>0.1</v>
      </c>
      <c r="N251" s="16">
        <v>0.25</v>
      </c>
      <c r="O251" s="16">
        <v>0.16666666666666699</v>
      </c>
      <c r="P251" s="16">
        <v>7.69230769230769E-2</v>
      </c>
      <c r="Q251" s="16">
        <v>0</v>
      </c>
      <c r="R251" s="16">
        <v>0.15384615384615399</v>
      </c>
      <c r="S251" s="16">
        <v>6.9444444444444406E-2</v>
      </c>
      <c r="T251" s="16">
        <v>4.3478260869565202E-2</v>
      </c>
      <c r="U251" s="16">
        <v>0</v>
      </c>
      <c r="V251" s="16">
        <v>0.16</v>
      </c>
      <c r="W251" s="16">
        <v>0</v>
      </c>
      <c r="X251" s="16">
        <v>0</v>
      </c>
      <c r="Y251" s="16">
        <v>0</v>
      </c>
      <c r="Z251" s="16"/>
      <c r="AA251" s="16">
        <v>8.5889570552147201E-2</v>
      </c>
      <c r="AB251" s="16">
        <v>4.6511627906976702E-2</v>
      </c>
      <c r="AC251" s="16">
        <v>9.8039215686274495E-2</v>
      </c>
      <c r="AD251" s="16">
        <v>8.8235294117647106E-2</v>
      </c>
      <c r="AE251" s="16"/>
      <c r="AF251" s="16">
        <v>5.9016393442623001E-2</v>
      </c>
      <c r="AG251" s="16">
        <v>0.16666666666666699</v>
      </c>
      <c r="AH251" s="16">
        <v>0.13157894736842099</v>
      </c>
      <c r="AI251" s="16">
        <v>0</v>
      </c>
      <c r="AJ251" s="16"/>
      <c r="AK251" s="16">
        <v>8.4112149532710304E-2</v>
      </c>
      <c r="AL251" s="16">
        <v>4.91803278688525E-2</v>
      </c>
      <c r="AM251" s="16">
        <v>9.375E-2</v>
      </c>
      <c r="AN251" s="16">
        <v>3.4482758620689703E-2</v>
      </c>
      <c r="AO251" s="16">
        <v>0.11111111111111099</v>
      </c>
      <c r="AP251" s="16">
        <v>0.148148148148148</v>
      </c>
      <c r="AQ251" s="16"/>
      <c r="AR251" s="16">
        <v>6.5116279069767399E-2</v>
      </c>
      <c r="AS251" s="16">
        <v>4.8780487804878099E-2</v>
      </c>
      <c r="AT251" s="16">
        <v>4.8780487804878099E-2</v>
      </c>
      <c r="AU251" s="16" t="s">
        <v>129</v>
      </c>
      <c r="AV251" s="16">
        <v>0.22727272727272699</v>
      </c>
      <c r="AW251" s="16">
        <v>7.3170731707317097E-2</v>
      </c>
      <c r="AX251" s="16">
        <v>0.2</v>
      </c>
      <c r="AY251" s="16"/>
      <c r="AZ251" s="16">
        <v>5.60747663551402E-2</v>
      </c>
      <c r="BA251" s="16">
        <v>0.12121212121212099</v>
      </c>
      <c r="BB251" s="16">
        <v>9.0909090909090898E-2</v>
      </c>
      <c r="BC251" s="16">
        <v>8.1632653061224497E-2</v>
      </c>
      <c r="BD251" s="16">
        <v>6.8965517241379296E-2</v>
      </c>
      <c r="BE251" s="16">
        <v>0</v>
      </c>
      <c r="BF251" s="16"/>
      <c r="BG251" s="16">
        <v>0.125</v>
      </c>
      <c r="BH251" s="16">
        <v>1.4705882352941201E-2</v>
      </c>
      <c r="BI251" s="16">
        <v>6.9767441860465101E-2</v>
      </c>
      <c r="BJ251" s="16">
        <v>8.1818181818181804E-2</v>
      </c>
      <c r="BK251" s="16">
        <v>8.9552238805970102E-2</v>
      </c>
      <c r="BL251" s="16">
        <v>0.04</v>
      </c>
      <c r="BM251" s="16"/>
      <c r="BN251" s="16">
        <v>7.1129707112970703E-2</v>
      </c>
      <c r="BO251" s="16">
        <v>7.4999999999999997E-2</v>
      </c>
      <c r="BP251" s="16"/>
      <c r="BQ251" s="16">
        <v>6.6176470588235295E-2</v>
      </c>
      <c r="BR251" s="16">
        <v>7.5187969924811998E-2</v>
      </c>
      <c r="BS251" s="16"/>
      <c r="BT251" s="16">
        <v>8.7774294670846395E-2</v>
      </c>
      <c r="BU251" s="16">
        <v>1.2820512820512799E-2</v>
      </c>
    </row>
    <row r="252" spans="2:73" x14ac:dyDescent="0.35">
      <c r="B252" t="s">
        <v>220</v>
      </c>
      <c r="C252" s="16">
        <v>0.11414392059553299</v>
      </c>
      <c r="D252" s="16">
        <v>0.149700598802395</v>
      </c>
      <c r="E252" s="16">
        <v>8.8983050847457598E-2</v>
      </c>
      <c r="F252" s="16"/>
      <c r="G252" s="16">
        <v>9.6385542168674704E-2</v>
      </c>
      <c r="H252" s="16">
        <v>0.11874999999999999</v>
      </c>
      <c r="I252" s="16"/>
      <c r="J252" s="16">
        <v>0.20588235294117599</v>
      </c>
      <c r="K252" s="16">
        <v>8.6206896551724102E-2</v>
      </c>
      <c r="L252" s="16">
        <v>0.22727272727272699</v>
      </c>
      <c r="M252" s="16">
        <v>0.15</v>
      </c>
      <c r="N252" s="16">
        <v>0.125</v>
      </c>
      <c r="O252" s="16">
        <v>0.25</v>
      </c>
      <c r="P252" s="16">
        <v>3.8461538461538498E-2</v>
      </c>
      <c r="Q252" s="16">
        <v>0.11764705882352899</v>
      </c>
      <c r="R252" s="16">
        <v>0</v>
      </c>
      <c r="S252" s="16">
        <v>6.9444444444444406E-2</v>
      </c>
      <c r="T252" s="16">
        <v>4.3478260869565202E-2</v>
      </c>
      <c r="U252" s="16">
        <v>7.69230769230769E-2</v>
      </c>
      <c r="V252" s="16">
        <v>0.24</v>
      </c>
      <c r="W252" s="16">
        <v>0</v>
      </c>
      <c r="X252" s="16">
        <v>0.2</v>
      </c>
      <c r="Y252" s="16">
        <v>7.1428571428571397E-2</v>
      </c>
      <c r="Z252" s="16"/>
      <c r="AA252" s="16">
        <v>0.104294478527607</v>
      </c>
      <c r="AB252" s="16">
        <v>0.116279069767442</v>
      </c>
      <c r="AC252" s="16">
        <v>0.13725490196078399</v>
      </c>
      <c r="AD252" s="16">
        <v>0.14705882352941199</v>
      </c>
      <c r="AE252" s="16"/>
      <c r="AF252" s="16">
        <v>0.124590163934426</v>
      </c>
      <c r="AG252" s="16">
        <v>0.125</v>
      </c>
      <c r="AH252" s="16">
        <v>5.2631578947368397E-2</v>
      </c>
      <c r="AI252" s="16">
        <v>0</v>
      </c>
      <c r="AJ252" s="16"/>
      <c r="AK252" s="16">
        <v>0.11214953271028</v>
      </c>
      <c r="AL252" s="16">
        <v>0.16393442622950799</v>
      </c>
      <c r="AM252" s="16">
        <v>3.125E-2</v>
      </c>
      <c r="AN252" s="16">
        <v>0.13793103448275901</v>
      </c>
      <c r="AO252" s="16">
        <v>0</v>
      </c>
      <c r="AP252" s="16">
        <v>7.4074074074074098E-2</v>
      </c>
      <c r="AQ252" s="16"/>
      <c r="AR252" s="16">
        <v>0.106976744186047</v>
      </c>
      <c r="AS252" s="16">
        <v>0.17073170731707299</v>
      </c>
      <c r="AT252" s="16">
        <v>0.17073170731707299</v>
      </c>
      <c r="AU252" s="16" t="s">
        <v>129</v>
      </c>
      <c r="AV252" s="16">
        <v>0.13636363636363599</v>
      </c>
      <c r="AW252" s="16">
        <v>4.8780487804878099E-2</v>
      </c>
      <c r="AX252" s="16">
        <v>0</v>
      </c>
      <c r="AY252" s="16"/>
      <c r="AZ252" s="16">
        <v>0.10280373831775701</v>
      </c>
      <c r="BA252" s="16">
        <v>0.15151515151515199</v>
      </c>
      <c r="BB252" s="16">
        <v>0.18181818181818199</v>
      </c>
      <c r="BC252" s="16">
        <v>0.15306122448979601</v>
      </c>
      <c r="BD252" s="16">
        <v>7.5862068965517199E-2</v>
      </c>
      <c r="BE252" s="16">
        <v>0.25</v>
      </c>
      <c r="BF252" s="16"/>
      <c r="BG252" s="16">
        <v>0.1875</v>
      </c>
      <c r="BH252" s="16">
        <v>8.8235294117647106E-2</v>
      </c>
      <c r="BI252" s="16">
        <v>0.116279069767442</v>
      </c>
      <c r="BJ252" s="16">
        <v>7.2727272727272696E-2</v>
      </c>
      <c r="BK252" s="16">
        <v>0.134328358208955</v>
      </c>
      <c r="BL252" s="16">
        <v>0.12</v>
      </c>
      <c r="BM252" s="16"/>
      <c r="BN252" s="16">
        <v>9.2050209205020897E-2</v>
      </c>
      <c r="BO252" s="16">
        <v>0.13750000000000001</v>
      </c>
      <c r="BP252" s="16"/>
      <c r="BQ252" s="16">
        <v>0.11764705882352899</v>
      </c>
      <c r="BR252" s="16">
        <v>0.112781954887218</v>
      </c>
      <c r="BS252" s="16"/>
      <c r="BT252" s="16">
        <v>0.115987460815047</v>
      </c>
      <c r="BU252" s="16">
        <v>8.9743589743589702E-2</v>
      </c>
    </row>
    <row r="253" spans="2:73" x14ac:dyDescent="0.35">
      <c r="B253" t="s">
        <v>221</v>
      </c>
      <c r="C253" s="16">
        <v>0.13647642679900701</v>
      </c>
      <c r="D253" s="16">
        <v>0.14371257485029901</v>
      </c>
      <c r="E253" s="16">
        <v>0.13135593220339001</v>
      </c>
      <c r="F253" s="16"/>
      <c r="G253" s="16">
        <v>0.120481927710843</v>
      </c>
      <c r="H253" s="16">
        <v>0.140625</v>
      </c>
      <c r="I253" s="16"/>
      <c r="J253" s="16">
        <v>8.8235294117647106E-2</v>
      </c>
      <c r="K253" s="16">
        <v>0.17241379310344801</v>
      </c>
      <c r="L253" s="16">
        <v>0.13636363636363599</v>
      </c>
      <c r="M253" s="16">
        <v>0.1</v>
      </c>
      <c r="N253" s="16">
        <v>0</v>
      </c>
      <c r="O253" s="16">
        <v>0</v>
      </c>
      <c r="P253" s="16">
        <v>0.19230769230769201</v>
      </c>
      <c r="Q253" s="16">
        <v>0.17647058823529399</v>
      </c>
      <c r="R253" s="16">
        <v>0.15384615384615399</v>
      </c>
      <c r="S253" s="16">
        <v>0.15277777777777801</v>
      </c>
      <c r="T253" s="16">
        <v>0.13043478260869601</v>
      </c>
      <c r="U253" s="16">
        <v>0.30769230769230799</v>
      </c>
      <c r="V253" s="16">
        <v>0.04</v>
      </c>
      <c r="W253" s="16">
        <v>0.14285714285714299</v>
      </c>
      <c r="X253" s="16">
        <v>6.6666666666666693E-2</v>
      </c>
      <c r="Y253" s="16">
        <v>0.14285714285714299</v>
      </c>
      <c r="Z253" s="16"/>
      <c r="AA253" s="16">
        <v>0.153374233128834</v>
      </c>
      <c r="AB253" s="16">
        <v>0.14728682170542601</v>
      </c>
      <c r="AC253" s="16">
        <v>9.8039215686274495E-2</v>
      </c>
      <c r="AD253" s="16">
        <v>8.8235294117647106E-2</v>
      </c>
      <c r="AE253" s="16"/>
      <c r="AF253" s="16">
        <v>0.127868852459016</v>
      </c>
      <c r="AG253" s="16">
        <v>0.20833333333333301</v>
      </c>
      <c r="AH253" s="16">
        <v>0.157894736842105</v>
      </c>
      <c r="AI253" s="16">
        <v>0.5</v>
      </c>
      <c r="AJ253" s="16"/>
      <c r="AK253" s="16">
        <v>0.13084112149532701</v>
      </c>
      <c r="AL253" s="16">
        <v>0.114754098360656</v>
      </c>
      <c r="AM253" s="16">
        <v>0.125</v>
      </c>
      <c r="AN253" s="16">
        <v>0.13793103448275901</v>
      </c>
      <c r="AO253" s="16">
        <v>0.11111111111111099</v>
      </c>
      <c r="AP253" s="16">
        <v>0.25925925925925902</v>
      </c>
      <c r="AQ253" s="16"/>
      <c r="AR253" s="16">
        <v>0.15813953488372101</v>
      </c>
      <c r="AS253" s="16">
        <v>0.12195121951219499</v>
      </c>
      <c r="AT253" s="16">
        <v>0.12195121951219499</v>
      </c>
      <c r="AU253" s="16" t="s">
        <v>129</v>
      </c>
      <c r="AV253" s="16">
        <v>0.13636363636363599</v>
      </c>
      <c r="AW253" s="16">
        <v>0.19512195121951201</v>
      </c>
      <c r="AX253" s="16">
        <v>0</v>
      </c>
      <c r="AY253" s="16"/>
      <c r="AZ253" s="16">
        <v>0.168224299065421</v>
      </c>
      <c r="BA253" s="16">
        <v>0.12121212121212099</v>
      </c>
      <c r="BB253" s="16">
        <v>9.0909090909090898E-2</v>
      </c>
      <c r="BC253" s="16">
        <v>0.16326530612244899</v>
      </c>
      <c r="BD253" s="16">
        <v>0.10344827586206901</v>
      </c>
      <c r="BE253" s="16">
        <v>0</v>
      </c>
      <c r="BF253" s="16"/>
      <c r="BG253" s="16">
        <v>0.109375</v>
      </c>
      <c r="BH253" s="16">
        <v>0.191176470588235</v>
      </c>
      <c r="BI253" s="16">
        <v>0.116279069767442</v>
      </c>
      <c r="BJ253" s="16">
        <v>0.13636363636363599</v>
      </c>
      <c r="BK253" s="16">
        <v>0.119402985074627</v>
      </c>
      <c r="BL253" s="16">
        <v>0.12</v>
      </c>
      <c r="BM253" s="16"/>
      <c r="BN253" s="16">
        <v>0.121338912133891</v>
      </c>
      <c r="BO253" s="16">
        <v>0.15625</v>
      </c>
      <c r="BP253" s="16"/>
      <c r="BQ253" s="16">
        <v>0.125</v>
      </c>
      <c r="BR253" s="16">
        <v>0.139097744360902</v>
      </c>
      <c r="BS253" s="16"/>
      <c r="BT253" s="16">
        <v>0.14420062695924801</v>
      </c>
      <c r="BU253" s="16">
        <v>0.115384615384615</v>
      </c>
    </row>
    <row r="254" spans="2:73" x14ac:dyDescent="0.35">
      <c r="B254" t="s">
        <v>222</v>
      </c>
      <c r="C254" s="16">
        <v>0.62531017369727004</v>
      </c>
      <c r="D254" s="16">
        <v>0.59880239520958101</v>
      </c>
      <c r="E254" s="16">
        <v>0.644067796610169</v>
      </c>
      <c r="F254" s="16"/>
      <c r="G254" s="16">
        <v>0.67469879518072295</v>
      </c>
      <c r="H254" s="16">
        <v>0.61250000000000004</v>
      </c>
      <c r="I254" s="16"/>
      <c r="J254" s="16">
        <v>0.61764705882352899</v>
      </c>
      <c r="K254" s="16">
        <v>0.55172413793103403</v>
      </c>
      <c r="L254" s="16">
        <v>0.5</v>
      </c>
      <c r="M254" s="16">
        <v>0.55000000000000004</v>
      </c>
      <c r="N254" s="16">
        <v>0.5</v>
      </c>
      <c r="O254" s="16">
        <v>0.58333333333333304</v>
      </c>
      <c r="P254" s="16">
        <v>0.65384615384615397</v>
      </c>
      <c r="Q254" s="16">
        <v>0.70588235294117696</v>
      </c>
      <c r="R254" s="16">
        <v>0.69230769230769196</v>
      </c>
      <c r="S254" s="16">
        <v>0.66666666666666696</v>
      </c>
      <c r="T254" s="16">
        <v>0.78260869565217395</v>
      </c>
      <c r="U254" s="16">
        <v>0.53846153846153799</v>
      </c>
      <c r="V254" s="16">
        <v>0.48</v>
      </c>
      <c r="W254" s="16">
        <v>0.71428571428571397</v>
      </c>
      <c r="X254" s="16">
        <v>0.73333333333333295</v>
      </c>
      <c r="Y254" s="16">
        <v>0.71428571428571397</v>
      </c>
      <c r="Z254" s="16"/>
      <c r="AA254" s="16">
        <v>0.60122699386503098</v>
      </c>
      <c r="AB254" s="16">
        <v>0.65891472868217005</v>
      </c>
      <c r="AC254" s="16">
        <v>0.58823529411764697</v>
      </c>
      <c r="AD254" s="16">
        <v>0.64705882352941202</v>
      </c>
      <c r="AE254" s="16"/>
      <c r="AF254" s="16">
        <v>0.64262295081967202</v>
      </c>
      <c r="AG254" s="16">
        <v>0.41666666666666702</v>
      </c>
      <c r="AH254" s="16">
        <v>0.57894736842105299</v>
      </c>
      <c r="AI254" s="16">
        <v>0.5</v>
      </c>
      <c r="AJ254" s="16"/>
      <c r="AK254" s="16">
        <v>0.644859813084112</v>
      </c>
      <c r="AL254" s="16">
        <v>0.67213114754098402</v>
      </c>
      <c r="AM254" s="16">
        <v>0.71875</v>
      </c>
      <c r="AN254" s="16">
        <v>0.65517241379310298</v>
      </c>
      <c r="AO254" s="16">
        <v>0.66666666666666696</v>
      </c>
      <c r="AP254" s="16">
        <v>0.48148148148148101</v>
      </c>
      <c r="AQ254" s="16"/>
      <c r="AR254" s="16">
        <v>0.62790697674418605</v>
      </c>
      <c r="AS254" s="16">
        <v>0.60975609756097604</v>
      </c>
      <c r="AT254" s="16">
        <v>0.60975609756097604</v>
      </c>
      <c r="AU254" s="16" t="s">
        <v>129</v>
      </c>
      <c r="AV254" s="16">
        <v>0.45454545454545497</v>
      </c>
      <c r="AW254" s="16">
        <v>0.58536585365853699</v>
      </c>
      <c r="AX254" s="16">
        <v>0.8</v>
      </c>
      <c r="AY254" s="16"/>
      <c r="AZ254" s="16">
        <v>0.60747663551401898</v>
      </c>
      <c r="BA254" s="16">
        <v>0.60606060606060597</v>
      </c>
      <c r="BB254" s="16">
        <v>0.63636363636363602</v>
      </c>
      <c r="BC254" s="16">
        <v>0.56122448979591799</v>
      </c>
      <c r="BD254" s="16">
        <v>0.68275862068965498</v>
      </c>
      <c r="BE254" s="16">
        <v>0.75</v>
      </c>
      <c r="BF254" s="16"/>
      <c r="BG254" s="16">
        <v>0.5</v>
      </c>
      <c r="BH254" s="16">
        <v>0.67647058823529405</v>
      </c>
      <c r="BI254" s="16">
        <v>0.67441860465116299</v>
      </c>
      <c r="BJ254" s="16">
        <v>0.65454545454545499</v>
      </c>
      <c r="BK254" s="16">
        <v>0.62686567164179097</v>
      </c>
      <c r="BL254" s="16">
        <v>0.62</v>
      </c>
      <c r="BM254" s="16"/>
      <c r="BN254" s="16">
        <v>0.669456066945607</v>
      </c>
      <c r="BO254" s="16">
        <v>0.56874999999999998</v>
      </c>
      <c r="BP254" s="16"/>
      <c r="BQ254" s="16">
        <v>0.65441176470588203</v>
      </c>
      <c r="BR254" s="16">
        <v>0.61278195488721798</v>
      </c>
      <c r="BS254" s="16"/>
      <c r="BT254" s="16">
        <v>0.59874608150470199</v>
      </c>
      <c r="BU254" s="16">
        <v>0.73076923076923095</v>
      </c>
    </row>
    <row r="255" spans="2:73" x14ac:dyDescent="0.35">
      <c r="B255" t="s">
        <v>93</v>
      </c>
      <c r="C255" s="16">
        <v>3.4739454094292799E-2</v>
      </c>
      <c r="D255" s="16">
        <v>2.39520958083832E-2</v>
      </c>
      <c r="E255" s="16">
        <v>4.2372881355932202E-2</v>
      </c>
      <c r="F255" s="16"/>
      <c r="G255" s="16">
        <v>6.02409638554217E-2</v>
      </c>
      <c r="H255" s="16">
        <v>2.8125000000000001E-2</v>
      </c>
      <c r="I255" s="16"/>
      <c r="J255" s="16">
        <v>5.8823529411764698E-2</v>
      </c>
      <c r="K255" s="16">
        <v>6.8965517241379296E-2</v>
      </c>
      <c r="L255" s="16">
        <v>9.0909090909090898E-2</v>
      </c>
      <c r="M255" s="16">
        <v>0.05</v>
      </c>
      <c r="N255" s="16">
        <v>0.125</v>
      </c>
      <c r="O255" s="16">
        <v>0</v>
      </c>
      <c r="P255" s="16">
        <v>0</v>
      </c>
      <c r="Q255" s="16">
        <v>0</v>
      </c>
      <c r="R255" s="16">
        <v>0</v>
      </c>
      <c r="S255" s="16">
        <v>2.7777777777777801E-2</v>
      </c>
      <c r="T255" s="16">
        <v>0</v>
      </c>
      <c r="U255" s="16">
        <v>7.69230769230769E-2</v>
      </c>
      <c r="V255" s="16">
        <v>0.04</v>
      </c>
      <c r="W255" s="16">
        <v>0</v>
      </c>
      <c r="X255" s="16">
        <v>0</v>
      </c>
      <c r="Y255" s="16">
        <v>0</v>
      </c>
      <c r="Z255" s="16"/>
      <c r="AA255" s="16">
        <v>3.6809815950920199E-2</v>
      </c>
      <c r="AB255" s="16">
        <v>1.5503875968992199E-2</v>
      </c>
      <c r="AC255" s="16">
        <v>5.8823529411764698E-2</v>
      </c>
      <c r="AD255" s="16">
        <v>2.9411764705882401E-2</v>
      </c>
      <c r="AE255" s="16"/>
      <c r="AF255" s="16">
        <v>3.9344262295081998E-2</v>
      </c>
      <c r="AG255" s="16">
        <v>4.1666666666666699E-2</v>
      </c>
      <c r="AH255" s="16">
        <v>0</v>
      </c>
      <c r="AI255" s="16">
        <v>0</v>
      </c>
      <c r="AJ255" s="16"/>
      <c r="AK255" s="16">
        <v>1.86915887850467E-2</v>
      </c>
      <c r="AL255" s="16">
        <v>0</v>
      </c>
      <c r="AM255" s="16">
        <v>0</v>
      </c>
      <c r="AN255" s="16">
        <v>0</v>
      </c>
      <c r="AO255" s="16">
        <v>0.11111111111111099</v>
      </c>
      <c r="AP255" s="16">
        <v>3.7037037037037E-2</v>
      </c>
      <c r="AQ255" s="16"/>
      <c r="AR255" s="16">
        <v>2.7906976744186001E-2</v>
      </c>
      <c r="AS255" s="16">
        <v>2.4390243902439001E-2</v>
      </c>
      <c r="AT255" s="16">
        <v>2.4390243902439001E-2</v>
      </c>
      <c r="AU255" s="16" t="s">
        <v>129</v>
      </c>
      <c r="AV255" s="16">
        <v>4.5454545454545497E-2</v>
      </c>
      <c r="AW255" s="16">
        <v>7.3170731707317097E-2</v>
      </c>
      <c r="AX255" s="16">
        <v>0</v>
      </c>
      <c r="AY255" s="16"/>
      <c r="AZ255" s="16">
        <v>4.67289719626168E-2</v>
      </c>
      <c r="BA255" s="16">
        <v>0</v>
      </c>
      <c r="BB255" s="16">
        <v>0</v>
      </c>
      <c r="BC255" s="16">
        <v>1.02040816326531E-2</v>
      </c>
      <c r="BD255" s="16">
        <v>5.5172413793103399E-2</v>
      </c>
      <c r="BE255" s="16">
        <v>0</v>
      </c>
      <c r="BF255" s="16"/>
      <c r="BG255" s="16">
        <v>4.6875E-2</v>
      </c>
      <c r="BH255" s="16">
        <v>2.9411764705882401E-2</v>
      </c>
      <c r="BI255" s="16">
        <v>2.32558139534884E-2</v>
      </c>
      <c r="BJ255" s="16">
        <v>2.7272727272727299E-2</v>
      </c>
      <c r="BK255" s="16">
        <v>2.9850746268656699E-2</v>
      </c>
      <c r="BL255" s="16">
        <v>0.06</v>
      </c>
      <c r="BM255" s="16"/>
      <c r="BN255" s="16">
        <v>2.92887029288703E-2</v>
      </c>
      <c r="BO255" s="16">
        <v>4.3749999999999997E-2</v>
      </c>
      <c r="BP255" s="16"/>
      <c r="BQ255" s="16">
        <v>2.2058823529411801E-2</v>
      </c>
      <c r="BR255" s="16">
        <v>4.13533834586466E-2</v>
      </c>
      <c r="BS255" s="16"/>
      <c r="BT255" s="16">
        <v>3.4482758620689703E-2</v>
      </c>
      <c r="BU255" s="16">
        <v>3.8461538461538498E-2</v>
      </c>
    </row>
    <row r="256" spans="2:73" x14ac:dyDescent="0.35">
      <c r="B256" t="s">
        <v>223</v>
      </c>
      <c r="C256" s="16">
        <v>8.9330024813895806E-2</v>
      </c>
      <c r="D256" s="16">
        <v>8.3832335329341298E-2</v>
      </c>
      <c r="E256" s="16">
        <v>9.3220338983050793E-2</v>
      </c>
      <c r="F256" s="16"/>
      <c r="G256" s="16">
        <v>4.81927710843374E-2</v>
      </c>
      <c r="H256" s="16">
        <v>0.1</v>
      </c>
      <c r="I256" s="16"/>
      <c r="J256" s="16">
        <v>2.9411764705882401E-2</v>
      </c>
      <c r="K256" s="16">
        <v>0.12068965517241401</v>
      </c>
      <c r="L256" s="16">
        <v>4.5454545454545497E-2</v>
      </c>
      <c r="M256" s="16">
        <v>0.15</v>
      </c>
      <c r="N256" s="16">
        <v>0.25</v>
      </c>
      <c r="O256" s="16">
        <v>0.16666666666666699</v>
      </c>
      <c r="P256" s="16">
        <v>0.115384615384615</v>
      </c>
      <c r="Q256" s="16">
        <v>0</v>
      </c>
      <c r="R256" s="16">
        <v>0.15384615384615399</v>
      </c>
      <c r="S256" s="16">
        <v>8.3333333333333301E-2</v>
      </c>
      <c r="T256" s="16">
        <v>4.3478260869565202E-2</v>
      </c>
      <c r="U256" s="16">
        <v>0</v>
      </c>
      <c r="V256" s="16">
        <v>0.2</v>
      </c>
      <c r="W256" s="16">
        <v>0.14285714285714299</v>
      </c>
      <c r="X256" s="16">
        <v>0</v>
      </c>
      <c r="Y256" s="16">
        <v>7.1428571428571397E-2</v>
      </c>
      <c r="Z256" s="16"/>
      <c r="AA256" s="16">
        <v>0.104294478527607</v>
      </c>
      <c r="AB256" s="16">
        <v>6.2015503875968998E-2</v>
      </c>
      <c r="AC256" s="16">
        <v>0.11764705882352899</v>
      </c>
      <c r="AD256" s="16">
        <v>8.8235294117647106E-2</v>
      </c>
      <c r="AE256" s="16"/>
      <c r="AF256" s="16">
        <v>6.5573770491803296E-2</v>
      </c>
      <c r="AG256" s="16">
        <v>0.20833333333333301</v>
      </c>
      <c r="AH256" s="16">
        <v>0.21052631578947401</v>
      </c>
      <c r="AI256" s="16">
        <v>0</v>
      </c>
      <c r="AJ256" s="16"/>
      <c r="AK256" s="16">
        <v>9.34579439252336E-2</v>
      </c>
      <c r="AL256" s="16">
        <v>4.91803278688525E-2</v>
      </c>
      <c r="AM256" s="16">
        <v>0.125</v>
      </c>
      <c r="AN256" s="16">
        <v>6.8965517241379296E-2</v>
      </c>
      <c r="AO256" s="16">
        <v>0.11111111111111099</v>
      </c>
      <c r="AP256" s="16">
        <v>0.148148148148148</v>
      </c>
      <c r="AQ256" s="16"/>
      <c r="AR256" s="16">
        <v>7.9069767441860506E-2</v>
      </c>
      <c r="AS256" s="16">
        <v>7.3170731707317097E-2</v>
      </c>
      <c r="AT256" s="16">
        <v>7.3170731707317097E-2</v>
      </c>
      <c r="AU256" s="16" t="s">
        <v>129</v>
      </c>
      <c r="AV256" s="16">
        <v>0.22727272727272699</v>
      </c>
      <c r="AW256" s="16">
        <v>9.7560975609756101E-2</v>
      </c>
      <c r="AX256" s="16">
        <v>0.2</v>
      </c>
      <c r="AY256" s="16"/>
      <c r="AZ256" s="16">
        <v>7.4766355140186896E-2</v>
      </c>
      <c r="BA256" s="16">
        <v>0.12121212121212099</v>
      </c>
      <c r="BB256" s="16">
        <v>9.0909090909090898E-2</v>
      </c>
      <c r="BC256" s="16">
        <v>0.11224489795918401</v>
      </c>
      <c r="BD256" s="16">
        <v>8.2758620689655199E-2</v>
      </c>
      <c r="BE256" s="16">
        <v>0</v>
      </c>
      <c r="BF256" s="16"/>
      <c r="BG256" s="16">
        <v>0.15625</v>
      </c>
      <c r="BH256" s="16">
        <v>1.4705882352941201E-2</v>
      </c>
      <c r="BI256" s="16">
        <v>6.9767441860465101E-2</v>
      </c>
      <c r="BJ256" s="16">
        <v>0.109090909090909</v>
      </c>
      <c r="BK256" s="16">
        <v>8.9552238805970102E-2</v>
      </c>
      <c r="BL256" s="16">
        <v>0.08</v>
      </c>
      <c r="BM256" s="16"/>
      <c r="BN256" s="16">
        <v>8.78661087866109E-2</v>
      </c>
      <c r="BO256" s="16">
        <v>9.375E-2</v>
      </c>
      <c r="BP256" s="16"/>
      <c r="BQ256" s="16">
        <v>8.0882352941176502E-2</v>
      </c>
      <c r="BR256" s="16">
        <v>9.3984962406015005E-2</v>
      </c>
      <c r="BS256" s="16"/>
      <c r="BT256" s="16">
        <v>0.10658307210031299</v>
      </c>
      <c r="BU256" s="16">
        <v>2.5641025641025599E-2</v>
      </c>
    </row>
    <row r="257" spans="2:73" x14ac:dyDescent="0.35">
      <c r="B257" t="s">
        <v>224</v>
      </c>
      <c r="C257" s="16">
        <v>0.761786600496278</v>
      </c>
      <c r="D257" s="16">
        <v>0.74251497005987999</v>
      </c>
      <c r="E257" s="16">
        <v>0.77542372881355903</v>
      </c>
      <c r="F257" s="16"/>
      <c r="G257" s="16">
        <v>0.79518072289156605</v>
      </c>
      <c r="H257" s="16">
        <v>0.75312500000000004</v>
      </c>
      <c r="I257" s="16"/>
      <c r="J257" s="16">
        <v>0.70588235294117696</v>
      </c>
      <c r="K257" s="16">
        <v>0.72413793103448298</v>
      </c>
      <c r="L257" s="16">
        <v>0.63636363636363602</v>
      </c>
      <c r="M257" s="16">
        <v>0.65</v>
      </c>
      <c r="N257" s="16">
        <v>0.5</v>
      </c>
      <c r="O257" s="16">
        <v>0.58333333333333304</v>
      </c>
      <c r="P257" s="16">
        <v>0.84615384615384603</v>
      </c>
      <c r="Q257" s="16">
        <v>0.88235294117647101</v>
      </c>
      <c r="R257" s="16">
        <v>0.84615384615384603</v>
      </c>
      <c r="S257" s="16">
        <v>0.81944444444444398</v>
      </c>
      <c r="T257" s="16">
        <v>0.91304347826086996</v>
      </c>
      <c r="U257" s="16">
        <v>0.84615384615384603</v>
      </c>
      <c r="V257" s="16">
        <v>0.52</v>
      </c>
      <c r="W257" s="16">
        <v>0.85714285714285698</v>
      </c>
      <c r="X257" s="16">
        <v>0.8</v>
      </c>
      <c r="Y257" s="16">
        <v>0.85714285714285698</v>
      </c>
      <c r="Z257" s="16"/>
      <c r="AA257" s="16">
        <v>0.754601226993865</v>
      </c>
      <c r="AB257" s="16">
        <v>0.806201550387597</v>
      </c>
      <c r="AC257" s="16">
        <v>0.68627450980392202</v>
      </c>
      <c r="AD257" s="16">
        <v>0.73529411764705899</v>
      </c>
      <c r="AE257" s="16"/>
      <c r="AF257" s="16">
        <v>0.77049180327868805</v>
      </c>
      <c r="AG257" s="16">
        <v>0.625</v>
      </c>
      <c r="AH257" s="16">
        <v>0.73684210526315796</v>
      </c>
      <c r="AI257" s="16">
        <v>1</v>
      </c>
      <c r="AJ257" s="16"/>
      <c r="AK257" s="16">
        <v>0.77570093457943901</v>
      </c>
      <c r="AL257" s="16">
        <v>0.786885245901639</v>
      </c>
      <c r="AM257" s="16">
        <v>0.84375</v>
      </c>
      <c r="AN257" s="16">
        <v>0.79310344827586199</v>
      </c>
      <c r="AO257" s="16">
        <v>0.77777777777777801</v>
      </c>
      <c r="AP257" s="16">
        <v>0.74074074074074103</v>
      </c>
      <c r="AQ257" s="16"/>
      <c r="AR257" s="16">
        <v>0.78604651162790695</v>
      </c>
      <c r="AS257" s="16">
        <v>0.73170731707317105</v>
      </c>
      <c r="AT257" s="16">
        <v>0.73170731707317105</v>
      </c>
      <c r="AU257" s="16" t="s">
        <v>129</v>
      </c>
      <c r="AV257" s="16">
        <v>0.59090909090909105</v>
      </c>
      <c r="AW257" s="16">
        <v>0.78048780487804903</v>
      </c>
      <c r="AX257" s="16">
        <v>0.8</v>
      </c>
      <c r="AY257" s="16"/>
      <c r="AZ257" s="16">
        <v>0.77570093457943901</v>
      </c>
      <c r="BA257" s="16">
        <v>0.72727272727272696</v>
      </c>
      <c r="BB257" s="16">
        <v>0.72727272727272696</v>
      </c>
      <c r="BC257" s="16">
        <v>0.72448979591836704</v>
      </c>
      <c r="BD257" s="16">
        <v>0.78620689655172404</v>
      </c>
      <c r="BE257" s="16">
        <v>0.75</v>
      </c>
      <c r="BF257" s="16"/>
      <c r="BG257" s="16">
        <v>0.609375</v>
      </c>
      <c r="BH257" s="16">
        <v>0.86764705882352899</v>
      </c>
      <c r="BI257" s="16">
        <v>0.79069767441860495</v>
      </c>
      <c r="BJ257" s="16">
        <v>0.79090909090909101</v>
      </c>
      <c r="BK257" s="16">
        <v>0.74626865671641796</v>
      </c>
      <c r="BL257" s="16">
        <v>0.74</v>
      </c>
      <c r="BM257" s="16"/>
      <c r="BN257" s="16">
        <v>0.79079497907949803</v>
      </c>
      <c r="BO257" s="16">
        <v>0.72499999999999998</v>
      </c>
      <c r="BP257" s="16"/>
      <c r="BQ257" s="16">
        <v>0.77941176470588203</v>
      </c>
      <c r="BR257" s="16">
        <v>0.75187969924812004</v>
      </c>
      <c r="BS257" s="16"/>
      <c r="BT257" s="16">
        <v>0.74294670846394995</v>
      </c>
      <c r="BU257" s="16">
        <v>0.84615384615384603</v>
      </c>
    </row>
    <row r="258" spans="2:73" x14ac:dyDescent="0.35">
      <c r="B258" t="s">
        <v>105</v>
      </c>
      <c r="C258" s="16">
        <v>-0.67245657568238204</v>
      </c>
      <c r="D258" s="16">
        <v>-0.65868263473053901</v>
      </c>
      <c r="E258" s="16">
        <v>-0.68220338983050799</v>
      </c>
      <c r="F258" s="16"/>
      <c r="G258" s="16">
        <v>-0.74698795180722899</v>
      </c>
      <c r="H258" s="16">
        <v>-0.65312499999999996</v>
      </c>
      <c r="I258" s="16"/>
      <c r="J258" s="16">
        <v>-0.67647058823529405</v>
      </c>
      <c r="K258" s="16">
        <v>-0.60344827586206895</v>
      </c>
      <c r="L258" s="16">
        <v>-0.59090909090909105</v>
      </c>
      <c r="M258" s="16">
        <v>-0.5</v>
      </c>
      <c r="N258" s="16">
        <v>-0.25</v>
      </c>
      <c r="O258" s="16">
        <v>-0.41666666666666702</v>
      </c>
      <c r="P258" s="16">
        <v>-0.73076923076923095</v>
      </c>
      <c r="Q258" s="16">
        <v>-0.88235294117647101</v>
      </c>
      <c r="R258" s="16">
        <v>-0.69230769230769196</v>
      </c>
      <c r="S258" s="16">
        <v>-0.73611111111111105</v>
      </c>
      <c r="T258" s="16">
        <v>-0.86956521739130399</v>
      </c>
      <c r="U258" s="16">
        <v>-0.84615384615384603</v>
      </c>
      <c r="V258" s="16">
        <v>-0.32</v>
      </c>
      <c r="W258" s="16">
        <v>-0.71428571428571397</v>
      </c>
      <c r="X258" s="16">
        <v>-0.8</v>
      </c>
      <c r="Y258" s="16">
        <v>-0.78571428571428603</v>
      </c>
      <c r="Z258" s="16"/>
      <c r="AA258" s="16">
        <v>-0.65030674846625802</v>
      </c>
      <c r="AB258" s="16">
        <v>-0.74418604651162801</v>
      </c>
      <c r="AC258" s="16">
        <v>-0.56862745098039202</v>
      </c>
      <c r="AD258" s="16">
        <v>-0.64705882352941202</v>
      </c>
      <c r="AE258" s="16"/>
      <c r="AF258" s="16">
        <v>-0.70491803278688503</v>
      </c>
      <c r="AG258" s="16">
        <v>-0.41666666666666702</v>
      </c>
      <c r="AH258" s="16">
        <v>-0.52631578947368396</v>
      </c>
      <c r="AI258" s="16">
        <v>-1</v>
      </c>
      <c r="AJ258" s="16"/>
      <c r="AK258" s="16">
        <v>-0.68224299065420602</v>
      </c>
      <c r="AL258" s="16">
        <v>-0.73770491803278704</v>
      </c>
      <c r="AM258" s="16">
        <v>-0.71875</v>
      </c>
      <c r="AN258" s="16">
        <v>-0.72413793103448298</v>
      </c>
      <c r="AO258" s="16">
        <v>-0.66666666666666696</v>
      </c>
      <c r="AP258" s="16">
        <v>-0.592592592592593</v>
      </c>
      <c r="AQ258" s="16"/>
      <c r="AR258" s="16">
        <v>-0.70697674418604695</v>
      </c>
      <c r="AS258" s="16">
        <v>-0.65853658536585402</v>
      </c>
      <c r="AT258" s="16">
        <v>-0.65853658536585402</v>
      </c>
      <c r="AU258" s="16" t="s">
        <v>129</v>
      </c>
      <c r="AV258" s="16">
        <v>-0.36363636363636398</v>
      </c>
      <c r="AW258" s="16">
        <v>-0.68292682926829296</v>
      </c>
      <c r="AX258" s="16">
        <v>-0.6</v>
      </c>
      <c r="AY258" s="16"/>
      <c r="AZ258" s="16">
        <v>-0.70093457943925197</v>
      </c>
      <c r="BA258" s="16">
        <v>-0.60606060606060597</v>
      </c>
      <c r="BB258" s="16">
        <v>-0.63636363636363602</v>
      </c>
      <c r="BC258" s="16">
        <v>-0.61224489795918402</v>
      </c>
      <c r="BD258" s="16">
        <v>-0.70344827586206904</v>
      </c>
      <c r="BE258" s="16">
        <v>-0.75</v>
      </c>
      <c r="BF258" s="16"/>
      <c r="BG258" s="16">
        <v>-0.453125</v>
      </c>
      <c r="BH258" s="16">
        <v>-0.85294117647058798</v>
      </c>
      <c r="BI258" s="16">
        <v>-0.72093023255813904</v>
      </c>
      <c r="BJ258" s="16">
        <v>-0.68181818181818199</v>
      </c>
      <c r="BK258" s="16">
        <v>-0.65671641791044799</v>
      </c>
      <c r="BL258" s="16">
        <v>-0.66</v>
      </c>
      <c r="BM258" s="16"/>
      <c r="BN258" s="16">
        <v>-0.70292887029288698</v>
      </c>
      <c r="BO258" s="16">
        <v>-0.63124999999999998</v>
      </c>
      <c r="BP258" s="16"/>
      <c r="BQ258" s="16">
        <v>-0.69852941176470595</v>
      </c>
      <c r="BR258" s="16">
        <v>-0.65789473684210498</v>
      </c>
      <c r="BS258" s="16"/>
      <c r="BT258" s="16">
        <v>-0.63636363636363602</v>
      </c>
      <c r="BU258" s="16">
        <v>-0.82051282051282004</v>
      </c>
    </row>
    <row r="259" spans="2:73" x14ac:dyDescent="0.35">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row>
    <row r="260" spans="2:73" x14ac:dyDescent="0.35">
      <c r="B260" s="6" t="s">
        <v>230</v>
      </c>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row>
    <row r="261" spans="2:73" x14ac:dyDescent="0.35">
      <c r="B261" s="23" t="s">
        <v>387</v>
      </c>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row>
    <row r="262" spans="2:73" x14ac:dyDescent="0.35">
      <c r="B262" t="s">
        <v>218</v>
      </c>
      <c r="C262" s="16">
        <v>0.27295285359801502</v>
      </c>
      <c r="D262" s="16">
        <v>0.30538922155688603</v>
      </c>
      <c r="E262" s="16">
        <v>0.25</v>
      </c>
      <c r="F262" s="16"/>
      <c r="G262" s="16">
        <v>0.14457831325301199</v>
      </c>
      <c r="H262" s="16">
        <v>0.30625000000000002</v>
      </c>
      <c r="I262" s="16"/>
      <c r="J262" s="16">
        <v>0.20588235294117599</v>
      </c>
      <c r="K262" s="16">
        <v>0.29310344827586199</v>
      </c>
      <c r="L262" s="16">
        <v>0.18181818181818199</v>
      </c>
      <c r="M262" s="16">
        <v>0.25</v>
      </c>
      <c r="N262" s="16">
        <v>0.375</v>
      </c>
      <c r="O262" s="16">
        <v>0.25</v>
      </c>
      <c r="P262" s="16">
        <v>0.15384615384615399</v>
      </c>
      <c r="Q262" s="16">
        <v>0.29411764705882398</v>
      </c>
      <c r="R262" s="16">
        <v>0.30769230769230799</v>
      </c>
      <c r="S262" s="16">
        <v>0.33333333333333298</v>
      </c>
      <c r="T262" s="16">
        <v>0.39130434782608697</v>
      </c>
      <c r="U262" s="16">
        <v>0</v>
      </c>
      <c r="V262" s="16">
        <v>0.28000000000000003</v>
      </c>
      <c r="W262" s="16">
        <v>0.5</v>
      </c>
      <c r="X262" s="16">
        <v>0.266666666666667</v>
      </c>
      <c r="Y262" s="16">
        <v>0.14285714285714299</v>
      </c>
      <c r="Z262" s="16"/>
      <c r="AA262" s="16">
        <v>0.251533742331288</v>
      </c>
      <c r="AB262" s="16">
        <v>0.28682170542635699</v>
      </c>
      <c r="AC262" s="16">
        <v>0.33333333333333298</v>
      </c>
      <c r="AD262" s="16">
        <v>0.29411764705882398</v>
      </c>
      <c r="AE262" s="16"/>
      <c r="AF262" s="16">
        <v>0.27540983606557401</v>
      </c>
      <c r="AG262" s="16">
        <v>0.25</v>
      </c>
      <c r="AH262" s="16">
        <v>0.23684210526315799</v>
      </c>
      <c r="AI262" s="16">
        <v>0</v>
      </c>
      <c r="AJ262" s="16"/>
      <c r="AK262" s="16">
        <v>0.28037383177570102</v>
      </c>
      <c r="AL262" s="16">
        <v>0.34426229508196698</v>
      </c>
      <c r="AM262" s="16">
        <v>0.40625</v>
      </c>
      <c r="AN262" s="16">
        <v>0.41379310344827602</v>
      </c>
      <c r="AO262" s="16">
        <v>0.33333333333333298</v>
      </c>
      <c r="AP262" s="16">
        <v>0.18518518518518501</v>
      </c>
      <c r="AQ262" s="16"/>
      <c r="AR262" s="16">
        <v>0.334883720930233</v>
      </c>
      <c r="AS262" s="16">
        <v>0.24390243902438999</v>
      </c>
      <c r="AT262" s="16">
        <v>0.24390243902438999</v>
      </c>
      <c r="AU262" s="16" t="s">
        <v>129</v>
      </c>
      <c r="AV262" s="16">
        <v>0.13636363636363599</v>
      </c>
      <c r="AW262" s="16">
        <v>0.19512195121951201</v>
      </c>
      <c r="AX262" s="16">
        <v>0.4</v>
      </c>
      <c r="AY262" s="16"/>
      <c r="AZ262" s="16">
        <v>0.25233644859813098</v>
      </c>
      <c r="BA262" s="16">
        <v>0.27272727272727298</v>
      </c>
      <c r="BB262" s="16">
        <v>0.27272727272727298</v>
      </c>
      <c r="BC262" s="16">
        <v>0.24489795918367299</v>
      </c>
      <c r="BD262" s="16">
        <v>0.32413793103448302</v>
      </c>
      <c r="BE262" s="16">
        <v>0</v>
      </c>
      <c r="BF262" s="16"/>
      <c r="BG262" s="16">
        <v>0.21875</v>
      </c>
      <c r="BH262" s="16">
        <v>0.33823529411764702</v>
      </c>
      <c r="BI262" s="16">
        <v>0.30232558139534899</v>
      </c>
      <c r="BJ262" s="16">
        <v>0.263636363636364</v>
      </c>
      <c r="BK262" s="16">
        <v>0.25373134328358199</v>
      </c>
      <c r="BL262" s="16">
        <v>0.28000000000000003</v>
      </c>
      <c r="BM262" s="16"/>
      <c r="BN262" s="16">
        <v>0.30543933054393302</v>
      </c>
      <c r="BO262" s="16">
        <v>0.23125000000000001</v>
      </c>
      <c r="BP262" s="16"/>
      <c r="BQ262" s="16">
        <v>0.30147058823529399</v>
      </c>
      <c r="BR262" s="16">
        <v>0.25939849624060202</v>
      </c>
      <c r="BS262" s="16"/>
      <c r="BT262" s="16">
        <v>0.27899686520376199</v>
      </c>
      <c r="BU262" s="16">
        <v>0.243589743589744</v>
      </c>
    </row>
    <row r="263" spans="2:73" x14ac:dyDescent="0.35">
      <c r="B263" t="s">
        <v>219</v>
      </c>
      <c r="C263" s="16">
        <v>0.27543424317617898</v>
      </c>
      <c r="D263" s="16">
        <v>0.27544910179640703</v>
      </c>
      <c r="E263" s="16">
        <v>0.27542372881355898</v>
      </c>
      <c r="F263" s="16"/>
      <c r="G263" s="16">
        <v>0.32530120481927699</v>
      </c>
      <c r="H263" s="16">
        <v>0.26250000000000001</v>
      </c>
      <c r="I263" s="16"/>
      <c r="J263" s="16">
        <v>0.20588235294117599</v>
      </c>
      <c r="K263" s="16">
        <v>0.29310344827586199</v>
      </c>
      <c r="L263" s="16">
        <v>0.13636363636363599</v>
      </c>
      <c r="M263" s="16">
        <v>0.45</v>
      </c>
      <c r="N263" s="16">
        <v>0.25</v>
      </c>
      <c r="O263" s="16">
        <v>8.3333333333333301E-2</v>
      </c>
      <c r="P263" s="16">
        <v>0.34615384615384598</v>
      </c>
      <c r="Q263" s="16">
        <v>0.32352941176470601</v>
      </c>
      <c r="R263" s="16">
        <v>0.15384615384615399</v>
      </c>
      <c r="S263" s="16">
        <v>0.22222222222222199</v>
      </c>
      <c r="T263" s="16">
        <v>0.30434782608695699</v>
      </c>
      <c r="U263" s="16">
        <v>0.38461538461538503</v>
      </c>
      <c r="V263" s="16">
        <v>0.32</v>
      </c>
      <c r="W263" s="16">
        <v>0.14285714285714299</v>
      </c>
      <c r="X263" s="16">
        <v>0.4</v>
      </c>
      <c r="Y263" s="16">
        <v>0.42857142857142899</v>
      </c>
      <c r="Z263" s="16"/>
      <c r="AA263" s="16">
        <v>0.28834355828220898</v>
      </c>
      <c r="AB263" s="16">
        <v>0.26356589147286802</v>
      </c>
      <c r="AC263" s="16">
        <v>0.21568627450980399</v>
      </c>
      <c r="AD263" s="16">
        <v>0.35294117647058798</v>
      </c>
      <c r="AE263" s="16"/>
      <c r="AF263" s="16">
        <v>0.27868852459016402</v>
      </c>
      <c r="AG263" s="16">
        <v>0.25</v>
      </c>
      <c r="AH263" s="16">
        <v>0.34210526315789502</v>
      </c>
      <c r="AI263" s="16">
        <v>1</v>
      </c>
      <c r="AJ263" s="16"/>
      <c r="AK263" s="16">
        <v>0.18691588785046701</v>
      </c>
      <c r="AL263" s="16">
        <v>0.42622950819672101</v>
      </c>
      <c r="AM263" s="16">
        <v>0.3125</v>
      </c>
      <c r="AN263" s="16">
        <v>0.24137931034482801</v>
      </c>
      <c r="AO263" s="16">
        <v>0.33333333333333298</v>
      </c>
      <c r="AP263" s="16">
        <v>0.37037037037037002</v>
      </c>
      <c r="AQ263" s="16"/>
      <c r="AR263" s="16">
        <v>0.29767441860465099</v>
      </c>
      <c r="AS263" s="16">
        <v>0.26829268292682901</v>
      </c>
      <c r="AT263" s="16">
        <v>0.26829268292682901</v>
      </c>
      <c r="AU263" s="16" t="s">
        <v>129</v>
      </c>
      <c r="AV263" s="16">
        <v>0.22727272727272699</v>
      </c>
      <c r="AW263" s="16">
        <v>0.219512195121951</v>
      </c>
      <c r="AX263" s="16">
        <v>0.4</v>
      </c>
      <c r="AY263" s="16"/>
      <c r="AZ263" s="16">
        <v>0.28037383177570102</v>
      </c>
      <c r="BA263" s="16">
        <v>0.30303030303030298</v>
      </c>
      <c r="BB263" s="16">
        <v>0.45454545454545497</v>
      </c>
      <c r="BC263" s="16">
        <v>0.24489795918367299</v>
      </c>
      <c r="BD263" s="16">
        <v>0.26896551724137902</v>
      </c>
      <c r="BE263" s="16">
        <v>0.25</v>
      </c>
      <c r="BF263" s="16"/>
      <c r="BG263" s="16">
        <v>0.25</v>
      </c>
      <c r="BH263" s="16">
        <v>0.29411764705882398</v>
      </c>
      <c r="BI263" s="16">
        <v>0.232558139534884</v>
      </c>
      <c r="BJ263" s="16">
        <v>0.29090909090909101</v>
      </c>
      <c r="BK263" s="16">
        <v>0.29850746268656703</v>
      </c>
      <c r="BL263" s="16">
        <v>0.24</v>
      </c>
      <c r="BM263" s="16"/>
      <c r="BN263" s="16">
        <v>0.26778242677824299</v>
      </c>
      <c r="BO263" s="16">
        <v>0.28125</v>
      </c>
      <c r="BP263" s="16"/>
      <c r="BQ263" s="16">
        <v>0.27941176470588203</v>
      </c>
      <c r="BR263" s="16">
        <v>0.27067669172932302</v>
      </c>
      <c r="BS263" s="16"/>
      <c r="BT263" s="16">
        <v>0.28213166144200602</v>
      </c>
      <c r="BU263" s="16">
        <v>0.269230769230769</v>
      </c>
    </row>
    <row r="264" spans="2:73" x14ac:dyDescent="0.35">
      <c r="B264" t="s">
        <v>220</v>
      </c>
      <c r="C264" s="16">
        <v>0.13647642679900701</v>
      </c>
      <c r="D264" s="16">
        <v>0.13173652694610799</v>
      </c>
      <c r="E264" s="16">
        <v>0.13983050847457601</v>
      </c>
      <c r="F264" s="16"/>
      <c r="G264" s="16">
        <v>0.108433734939759</v>
      </c>
      <c r="H264" s="16">
        <v>0.14374999999999999</v>
      </c>
      <c r="I264" s="16"/>
      <c r="J264" s="16">
        <v>0.14705882352941199</v>
      </c>
      <c r="K264" s="16">
        <v>0.13793103448275901</v>
      </c>
      <c r="L264" s="16">
        <v>0.27272727272727298</v>
      </c>
      <c r="M264" s="16">
        <v>0.15</v>
      </c>
      <c r="N264" s="16">
        <v>0.25</v>
      </c>
      <c r="O264" s="16">
        <v>8.3333333333333301E-2</v>
      </c>
      <c r="P264" s="16">
        <v>7.69230769230769E-2</v>
      </c>
      <c r="Q264" s="16">
        <v>5.8823529411764698E-2</v>
      </c>
      <c r="R264" s="16">
        <v>7.69230769230769E-2</v>
      </c>
      <c r="S264" s="16">
        <v>0.13888888888888901</v>
      </c>
      <c r="T264" s="16">
        <v>0.173913043478261</v>
      </c>
      <c r="U264" s="16">
        <v>7.69230769230769E-2</v>
      </c>
      <c r="V264" s="16">
        <v>0.12</v>
      </c>
      <c r="W264" s="16">
        <v>0.214285714285714</v>
      </c>
      <c r="X264" s="16">
        <v>6.6666666666666693E-2</v>
      </c>
      <c r="Y264" s="16">
        <v>0.214285714285714</v>
      </c>
      <c r="Z264" s="16"/>
      <c r="AA264" s="16">
        <v>0.128834355828221</v>
      </c>
      <c r="AB264" s="16">
        <v>0.15503875968992201</v>
      </c>
      <c r="AC264" s="16">
        <v>0.15686274509803899</v>
      </c>
      <c r="AD264" s="16">
        <v>8.8235294117647106E-2</v>
      </c>
      <c r="AE264" s="16"/>
      <c r="AF264" s="16">
        <v>0.137704918032787</v>
      </c>
      <c r="AG264" s="16">
        <v>0.125</v>
      </c>
      <c r="AH264" s="16">
        <v>0.105263157894737</v>
      </c>
      <c r="AI264" s="16">
        <v>0</v>
      </c>
      <c r="AJ264" s="16"/>
      <c r="AK264" s="16">
        <v>0.14018691588785001</v>
      </c>
      <c r="AL264" s="16">
        <v>0.114754098360656</v>
      </c>
      <c r="AM264" s="16">
        <v>9.375E-2</v>
      </c>
      <c r="AN264" s="16">
        <v>0.20689655172413801</v>
      </c>
      <c r="AO264" s="16">
        <v>0.11111111111111099</v>
      </c>
      <c r="AP264" s="16">
        <v>7.4074074074074098E-2</v>
      </c>
      <c r="AQ264" s="16"/>
      <c r="AR264" s="16">
        <v>9.7674418604651203E-2</v>
      </c>
      <c r="AS264" s="16">
        <v>0.17073170731707299</v>
      </c>
      <c r="AT264" s="16">
        <v>0.17073170731707299</v>
      </c>
      <c r="AU264" s="16" t="s">
        <v>129</v>
      </c>
      <c r="AV264" s="16">
        <v>0.18181818181818199</v>
      </c>
      <c r="AW264" s="16">
        <v>9.7560975609756101E-2</v>
      </c>
      <c r="AX264" s="16">
        <v>0</v>
      </c>
      <c r="AY264" s="16"/>
      <c r="AZ264" s="16">
        <v>0.20560747663551401</v>
      </c>
      <c r="BA264" s="16">
        <v>6.0606060606060601E-2</v>
      </c>
      <c r="BB264" s="16">
        <v>0.27272727272727298</v>
      </c>
      <c r="BC264" s="16">
        <v>0.14285714285714299</v>
      </c>
      <c r="BD264" s="16">
        <v>8.9655172413793102E-2</v>
      </c>
      <c r="BE264" s="16">
        <v>0.125</v>
      </c>
      <c r="BF264" s="16"/>
      <c r="BG264" s="16">
        <v>0.140625</v>
      </c>
      <c r="BH264" s="16">
        <v>0.10294117647058799</v>
      </c>
      <c r="BI264" s="16">
        <v>0.116279069767442</v>
      </c>
      <c r="BJ264" s="16">
        <v>0.118181818181818</v>
      </c>
      <c r="BK264" s="16">
        <v>0.20895522388059701</v>
      </c>
      <c r="BL264" s="16">
        <v>0.14000000000000001</v>
      </c>
      <c r="BM264" s="16"/>
      <c r="BN264" s="16">
        <v>0.129707112970711</v>
      </c>
      <c r="BO264" s="16">
        <v>0.14374999999999999</v>
      </c>
      <c r="BP264" s="16"/>
      <c r="BQ264" s="16">
        <v>0.125</v>
      </c>
      <c r="BR264" s="16">
        <v>0.14285714285714299</v>
      </c>
      <c r="BS264" s="16"/>
      <c r="BT264" s="16">
        <v>0.119122257053292</v>
      </c>
      <c r="BU264" s="16">
        <v>0.17948717948717899</v>
      </c>
    </row>
    <row r="265" spans="2:73" x14ac:dyDescent="0.35">
      <c r="B265" t="s">
        <v>221</v>
      </c>
      <c r="C265" s="16">
        <v>0.116625310173697</v>
      </c>
      <c r="D265" s="16">
        <v>0.11377245508981999</v>
      </c>
      <c r="E265" s="16">
        <v>0.11864406779661001</v>
      </c>
      <c r="F265" s="16"/>
      <c r="G265" s="16">
        <v>0.14457831325301199</v>
      </c>
      <c r="H265" s="16">
        <v>0.109375</v>
      </c>
      <c r="I265" s="16"/>
      <c r="J265" s="16">
        <v>0.26470588235294101</v>
      </c>
      <c r="K265" s="16">
        <v>0.12068965517241401</v>
      </c>
      <c r="L265" s="16">
        <v>0.13636363636363599</v>
      </c>
      <c r="M265" s="16">
        <v>0.05</v>
      </c>
      <c r="N265" s="16">
        <v>0</v>
      </c>
      <c r="O265" s="16">
        <v>0.16666666666666699</v>
      </c>
      <c r="P265" s="16">
        <v>0.19230769230769201</v>
      </c>
      <c r="Q265" s="16">
        <v>0.14705882352941199</v>
      </c>
      <c r="R265" s="16">
        <v>0</v>
      </c>
      <c r="S265" s="16">
        <v>8.3333333333333301E-2</v>
      </c>
      <c r="T265" s="16">
        <v>4.3478260869565202E-2</v>
      </c>
      <c r="U265" s="16">
        <v>0.30769230769230799</v>
      </c>
      <c r="V265" s="16">
        <v>0.08</v>
      </c>
      <c r="W265" s="16">
        <v>7.1428571428571397E-2</v>
      </c>
      <c r="X265" s="16">
        <v>6.6666666666666693E-2</v>
      </c>
      <c r="Y265" s="16">
        <v>0</v>
      </c>
      <c r="Z265" s="16"/>
      <c r="AA265" s="16">
        <v>0.11656441717791401</v>
      </c>
      <c r="AB265" s="16">
        <v>0.13178294573643401</v>
      </c>
      <c r="AC265" s="16">
        <v>7.8431372549019607E-2</v>
      </c>
      <c r="AD265" s="16">
        <v>8.8235294117647106E-2</v>
      </c>
      <c r="AE265" s="16"/>
      <c r="AF265" s="16">
        <v>0.118032786885246</v>
      </c>
      <c r="AG265" s="16">
        <v>0.16666666666666699</v>
      </c>
      <c r="AH265" s="16">
        <v>7.8947368421052599E-2</v>
      </c>
      <c r="AI265" s="16">
        <v>0</v>
      </c>
      <c r="AJ265" s="16"/>
      <c r="AK265" s="16">
        <v>0.15887850467289699</v>
      </c>
      <c r="AL265" s="16">
        <v>9.8360655737704902E-2</v>
      </c>
      <c r="AM265" s="16">
        <v>0.125</v>
      </c>
      <c r="AN265" s="16">
        <v>0.10344827586206901</v>
      </c>
      <c r="AO265" s="16">
        <v>0</v>
      </c>
      <c r="AP265" s="16">
        <v>7.4074074074074098E-2</v>
      </c>
      <c r="AQ265" s="16"/>
      <c r="AR265" s="16">
        <v>8.8372093023255799E-2</v>
      </c>
      <c r="AS265" s="16">
        <v>0.17073170731707299</v>
      </c>
      <c r="AT265" s="16">
        <v>0.17073170731707299</v>
      </c>
      <c r="AU265" s="16" t="s">
        <v>129</v>
      </c>
      <c r="AV265" s="16">
        <v>0.13636363636363599</v>
      </c>
      <c r="AW265" s="16">
        <v>0.19512195121951201</v>
      </c>
      <c r="AX265" s="16">
        <v>0</v>
      </c>
      <c r="AY265" s="16"/>
      <c r="AZ265" s="16">
        <v>0.11214953271028</v>
      </c>
      <c r="BA265" s="16">
        <v>0.21212121212121199</v>
      </c>
      <c r="BB265" s="16">
        <v>0</v>
      </c>
      <c r="BC265" s="16">
        <v>0.102040816326531</v>
      </c>
      <c r="BD265" s="16">
        <v>0.11724137931034501</v>
      </c>
      <c r="BE265" s="16">
        <v>0.125</v>
      </c>
      <c r="BF265" s="16"/>
      <c r="BG265" s="16">
        <v>0.171875</v>
      </c>
      <c r="BH265" s="16">
        <v>0.10294117647058799</v>
      </c>
      <c r="BI265" s="16">
        <v>0.116279069767442</v>
      </c>
      <c r="BJ265" s="16">
        <v>0.109090909090909</v>
      </c>
      <c r="BK265" s="16">
        <v>4.47761194029851E-2</v>
      </c>
      <c r="BL265" s="16">
        <v>0.18</v>
      </c>
      <c r="BM265" s="16"/>
      <c r="BN265" s="16">
        <v>9.2050209205020897E-2</v>
      </c>
      <c r="BO265" s="16">
        <v>0.15</v>
      </c>
      <c r="BP265" s="16"/>
      <c r="BQ265" s="16">
        <v>0.110294117647059</v>
      </c>
      <c r="BR265" s="16">
        <v>0.12030075187969901</v>
      </c>
      <c r="BS265" s="16"/>
      <c r="BT265" s="16">
        <v>0.109717868338558</v>
      </c>
      <c r="BU265" s="16">
        <v>0.15384615384615399</v>
      </c>
    </row>
    <row r="266" spans="2:73" x14ac:dyDescent="0.35">
      <c r="B266" t="s">
        <v>222</v>
      </c>
      <c r="C266" s="16">
        <v>0.1712158808933</v>
      </c>
      <c r="D266" s="16">
        <v>0.155688622754491</v>
      </c>
      <c r="E266" s="16">
        <v>0.18220338983050799</v>
      </c>
      <c r="F266" s="16"/>
      <c r="G266" s="16">
        <v>0.21686746987951799</v>
      </c>
      <c r="H266" s="16">
        <v>0.15937499999999999</v>
      </c>
      <c r="I266" s="16"/>
      <c r="J266" s="16">
        <v>0.14705882352941199</v>
      </c>
      <c r="K266" s="16">
        <v>0.10344827586206901</v>
      </c>
      <c r="L266" s="16">
        <v>0.18181818181818199</v>
      </c>
      <c r="M266" s="16">
        <v>0.1</v>
      </c>
      <c r="N266" s="16">
        <v>0</v>
      </c>
      <c r="O266" s="16">
        <v>0.41666666666666702</v>
      </c>
      <c r="P266" s="16">
        <v>0.19230769230769201</v>
      </c>
      <c r="Q266" s="16">
        <v>0.14705882352941199</v>
      </c>
      <c r="R266" s="16">
        <v>0.46153846153846201</v>
      </c>
      <c r="S266" s="16">
        <v>0.194444444444444</v>
      </c>
      <c r="T266" s="16">
        <v>8.6956521739130405E-2</v>
      </c>
      <c r="U266" s="16">
        <v>0.230769230769231</v>
      </c>
      <c r="V266" s="16">
        <v>0.2</v>
      </c>
      <c r="W266" s="16">
        <v>7.1428571428571397E-2</v>
      </c>
      <c r="X266" s="16">
        <v>0.2</v>
      </c>
      <c r="Y266" s="16">
        <v>0.214285714285714</v>
      </c>
      <c r="Z266" s="16"/>
      <c r="AA266" s="16">
        <v>0.184049079754601</v>
      </c>
      <c r="AB266" s="16">
        <v>0.13953488372093001</v>
      </c>
      <c r="AC266" s="16">
        <v>0.19607843137254899</v>
      </c>
      <c r="AD266" s="16">
        <v>0.14705882352941199</v>
      </c>
      <c r="AE266" s="16"/>
      <c r="AF266" s="16">
        <v>0.16393442622950799</v>
      </c>
      <c r="AG266" s="16">
        <v>0.20833333333333301</v>
      </c>
      <c r="AH266" s="16">
        <v>0.21052631578947401</v>
      </c>
      <c r="AI266" s="16">
        <v>0</v>
      </c>
      <c r="AJ266" s="16"/>
      <c r="AK266" s="16">
        <v>0.21495327102803699</v>
      </c>
      <c r="AL266" s="16">
        <v>1.63934426229508E-2</v>
      </c>
      <c r="AM266" s="16">
        <v>6.25E-2</v>
      </c>
      <c r="AN266" s="16">
        <v>0</v>
      </c>
      <c r="AO266" s="16">
        <v>0.22222222222222199</v>
      </c>
      <c r="AP266" s="16">
        <v>0.296296296296296</v>
      </c>
      <c r="AQ266" s="16"/>
      <c r="AR266" s="16">
        <v>0.15813953488372101</v>
      </c>
      <c r="AS266" s="16">
        <v>0.146341463414634</v>
      </c>
      <c r="AT266" s="16">
        <v>0.146341463414634</v>
      </c>
      <c r="AU266" s="16" t="s">
        <v>129</v>
      </c>
      <c r="AV266" s="16">
        <v>0.27272727272727298</v>
      </c>
      <c r="AW266" s="16">
        <v>0.26829268292682901</v>
      </c>
      <c r="AX266" s="16">
        <v>0.2</v>
      </c>
      <c r="AY266" s="16"/>
      <c r="AZ266" s="16">
        <v>0.13084112149532701</v>
      </c>
      <c r="BA266" s="16">
        <v>0.15151515151515199</v>
      </c>
      <c r="BB266" s="16">
        <v>0</v>
      </c>
      <c r="BC266" s="16">
        <v>0.214285714285714</v>
      </c>
      <c r="BD266" s="16">
        <v>0.17241379310344801</v>
      </c>
      <c r="BE266" s="16">
        <v>0.5</v>
      </c>
      <c r="BF266" s="16"/>
      <c r="BG266" s="16">
        <v>0.1875</v>
      </c>
      <c r="BH266" s="16">
        <v>0.11764705882352899</v>
      </c>
      <c r="BI266" s="16">
        <v>0.209302325581395</v>
      </c>
      <c r="BJ266" s="16">
        <v>0.2</v>
      </c>
      <c r="BK266" s="16">
        <v>0.164179104477612</v>
      </c>
      <c r="BL266" s="16">
        <v>0.14000000000000001</v>
      </c>
      <c r="BM266" s="16"/>
      <c r="BN266" s="16">
        <v>0.167364016736402</v>
      </c>
      <c r="BO266" s="16">
        <v>0.18124999999999999</v>
      </c>
      <c r="BP266" s="16"/>
      <c r="BQ266" s="16">
        <v>0.14705882352941199</v>
      </c>
      <c r="BR266" s="16">
        <v>0.18421052631578899</v>
      </c>
      <c r="BS266" s="16"/>
      <c r="BT266" s="16">
        <v>0.197492163009404</v>
      </c>
      <c r="BU266" s="16">
        <v>7.69230769230769E-2</v>
      </c>
    </row>
    <row r="267" spans="2:73" x14ac:dyDescent="0.35">
      <c r="B267" t="s">
        <v>93</v>
      </c>
      <c r="C267" s="16">
        <v>2.72952853598015E-2</v>
      </c>
      <c r="D267" s="16">
        <v>1.79640718562874E-2</v>
      </c>
      <c r="E267" s="16">
        <v>3.3898305084745797E-2</v>
      </c>
      <c r="F267" s="16"/>
      <c r="G267" s="16">
        <v>6.02409638554217E-2</v>
      </c>
      <c r="H267" s="16">
        <v>1.8749999999999999E-2</v>
      </c>
      <c r="I267" s="16"/>
      <c r="J267" s="16">
        <v>2.9411764705882401E-2</v>
      </c>
      <c r="K267" s="16">
        <v>5.1724137931034503E-2</v>
      </c>
      <c r="L267" s="16">
        <v>9.0909090909090898E-2</v>
      </c>
      <c r="M267" s="16">
        <v>0</v>
      </c>
      <c r="N267" s="16">
        <v>0.125</v>
      </c>
      <c r="O267" s="16">
        <v>0</v>
      </c>
      <c r="P267" s="16">
        <v>3.8461538461538498E-2</v>
      </c>
      <c r="Q267" s="16">
        <v>2.9411764705882401E-2</v>
      </c>
      <c r="R267" s="16">
        <v>0</v>
      </c>
      <c r="S267" s="16">
        <v>2.7777777777777801E-2</v>
      </c>
      <c r="T267" s="16">
        <v>0</v>
      </c>
      <c r="U267" s="16">
        <v>0</v>
      </c>
      <c r="V267" s="16">
        <v>0</v>
      </c>
      <c r="W267" s="16">
        <v>0</v>
      </c>
      <c r="X267" s="16">
        <v>0</v>
      </c>
      <c r="Y267" s="16">
        <v>0</v>
      </c>
      <c r="Z267" s="16"/>
      <c r="AA267" s="16">
        <v>3.0674846625766899E-2</v>
      </c>
      <c r="AB267" s="16">
        <v>2.32558139534884E-2</v>
      </c>
      <c r="AC267" s="16">
        <v>1.9607843137254902E-2</v>
      </c>
      <c r="AD267" s="16">
        <v>2.9411764705882401E-2</v>
      </c>
      <c r="AE267" s="16"/>
      <c r="AF267" s="16">
        <v>2.6229508196721301E-2</v>
      </c>
      <c r="AG267" s="16">
        <v>0</v>
      </c>
      <c r="AH267" s="16">
        <v>2.6315789473684199E-2</v>
      </c>
      <c r="AI267" s="16">
        <v>0</v>
      </c>
      <c r="AJ267" s="16"/>
      <c r="AK267" s="16">
        <v>1.86915887850467E-2</v>
      </c>
      <c r="AL267" s="16">
        <v>0</v>
      </c>
      <c r="AM267" s="16">
        <v>0</v>
      </c>
      <c r="AN267" s="16">
        <v>3.4482758620689703E-2</v>
      </c>
      <c r="AO267" s="16">
        <v>0</v>
      </c>
      <c r="AP267" s="16">
        <v>0</v>
      </c>
      <c r="AQ267" s="16"/>
      <c r="AR267" s="16">
        <v>2.32558139534884E-2</v>
      </c>
      <c r="AS267" s="16">
        <v>0</v>
      </c>
      <c r="AT267" s="16">
        <v>0</v>
      </c>
      <c r="AU267" s="16" t="s">
        <v>129</v>
      </c>
      <c r="AV267" s="16">
        <v>4.5454545454545497E-2</v>
      </c>
      <c r="AW267" s="16">
        <v>2.4390243902439001E-2</v>
      </c>
      <c r="AX267" s="16">
        <v>0</v>
      </c>
      <c r="AY267" s="16"/>
      <c r="AZ267" s="16">
        <v>1.86915887850467E-2</v>
      </c>
      <c r="BA267" s="16">
        <v>0</v>
      </c>
      <c r="BB267" s="16">
        <v>0</v>
      </c>
      <c r="BC267" s="16">
        <v>5.10204081632653E-2</v>
      </c>
      <c r="BD267" s="16">
        <v>2.7586206896551699E-2</v>
      </c>
      <c r="BE267" s="16">
        <v>0</v>
      </c>
      <c r="BF267" s="16"/>
      <c r="BG267" s="16">
        <v>3.125E-2</v>
      </c>
      <c r="BH267" s="16">
        <v>4.4117647058823498E-2</v>
      </c>
      <c r="BI267" s="16">
        <v>2.32558139534884E-2</v>
      </c>
      <c r="BJ267" s="16">
        <v>1.8181818181818198E-2</v>
      </c>
      <c r="BK267" s="16">
        <v>2.9850746268656699E-2</v>
      </c>
      <c r="BL267" s="16">
        <v>0.02</v>
      </c>
      <c r="BM267" s="16"/>
      <c r="BN267" s="16">
        <v>3.7656903765690398E-2</v>
      </c>
      <c r="BO267" s="16">
        <v>1.2500000000000001E-2</v>
      </c>
      <c r="BP267" s="16"/>
      <c r="BQ267" s="16">
        <v>3.6764705882352901E-2</v>
      </c>
      <c r="BR267" s="16">
        <v>2.2556390977443601E-2</v>
      </c>
      <c r="BS267" s="16"/>
      <c r="BT267" s="16">
        <v>1.2539184952978099E-2</v>
      </c>
      <c r="BU267" s="16">
        <v>7.69230769230769E-2</v>
      </c>
    </row>
    <row r="268" spans="2:73" x14ac:dyDescent="0.35">
      <c r="B268" t="s">
        <v>223</v>
      </c>
      <c r="C268" s="16">
        <v>0.54838709677419395</v>
      </c>
      <c r="D268" s="16">
        <v>0.580838323353293</v>
      </c>
      <c r="E268" s="16">
        <v>0.52542372881355903</v>
      </c>
      <c r="F268" s="16"/>
      <c r="G268" s="16">
        <v>0.469879518072289</v>
      </c>
      <c r="H268" s="16">
        <v>0.56874999999999998</v>
      </c>
      <c r="I268" s="16"/>
      <c r="J268" s="16">
        <v>0.41176470588235298</v>
      </c>
      <c r="K268" s="16">
        <v>0.58620689655172398</v>
      </c>
      <c r="L268" s="16">
        <v>0.31818181818181801</v>
      </c>
      <c r="M268" s="16">
        <v>0.7</v>
      </c>
      <c r="N268" s="16">
        <v>0.625</v>
      </c>
      <c r="O268" s="16">
        <v>0.33333333333333298</v>
      </c>
      <c r="P268" s="16">
        <v>0.5</v>
      </c>
      <c r="Q268" s="16">
        <v>0.61764705882352899</v>
      </c>
      <c r="R268" s="16">
        <v>0.46153846153846201</v>
      </c>
      <c r="S268" s="16">
        <v>0.55555555555555602</v>
      </c>
      <c r="T268" s="16">
        <v>0.69565217391304301</v>
      </c>
      <c r="U268" s="16">
        <v>0.38461538461538503</v>
      </c>
      <c r="V268" s="16">
        <v>0.6</v>
      </c>
      <c r="W268" s="16">
        <v>0.64285714285714302</v>
      </c>
      <c r="X268" s="16">
        <v>0.66666666666666696</v>
      </c>
      <c r="Y268" s="16">
        <v>0.57142857142857095</v>
      </c>
      <c r="Z268" s="16"/>
      <c r="AA268" s="16">
        <v>0.53987730061349704</v>
      </c>
      <c r="AB268" s="16">
        <v>0.55038759689922501</v>
      </c>
      <c r="AC268" s="16">
        <v>0.54901960784313697</v>
      </c>
      <c r="AD268" s="16">
        <v>0.64705882352941202</v>
      </c>
      <c r="AE268" s="16"/>
      <c r="AF268" s="16">
        <v>0.55409836065573803</v>
      </c>
      <c r="AG268" s="16">
        <v>0.5</v>
      </c>
      <c r="AH268" s="16">
        <v>0.57894736842105299</v>
      </c>
      <c r="AI268" s="16">
        <v>1</v>
      </c>
      <c r="AJ268" s="16"/>
      <c r="AK268" s="16">
        <v>0.467289719626168</v>
      </c>
      <c r="AL268" s="16">
        <v>0.77049180327868805</v>
      </c>
      <c r="AM268" s="16">
        <v>0.71875</v>
      </c>
      <c r="AN268" s="16">
        <v>0.65517241379310298</v>
      </c>
      <c r="AO268" s="16">
        <v>0.66666666666666696</v>
      </c>
      <c r="AP268" s="16">
        <v>0.55555555555555602</v>
      </c>
      <c r="AQ268" s="16"/>
      <c r="AR268" s="16">
        <v>0.63255813953488405</v>
      </c>
      <c r="AS268" s="16">
        <v>0.51219512195121997</v>
      </c>
      <c r="AT268" s="16">
        <v>0.51219512195121997</v>
      </c>
      <c r="AU268" s="16" t="s">
        <v>129</v>
      </c>
      <c r="AV268" s="16">
        <v>0.36363636363636398</v>
      </c>
      <c r="AW268" s="16">
        <v>0.41463414634146301</v>
      </c>
      <c r="AX268" s="16">
        <v>0.8</v>
      </c>
      <c r="AY268" s="16"/>
      <c r="AZ268" s="16">
        <v>0.53271028037383195</v>
      </c>
      <c r="BA268" s="16">
        <v>0.57575757575757602</v>
      </c>
      <c r="BB268" s="16">
        <v>0.72727272727272696</v>
      </c>
      <c r="BC268" s="16">
        <v>0.48979591836734698</v>
      </c>
      <c r="BD268" s="16">
        <v>0.59310344827586203</v>
      </c>
      <c r="BE268" s="16">
        <v>0.25</v>
      </c>
      <c r="BF268" s="16"/>
      <c r="BG268" s="16">
        <v>0.46875</v>
      </c>
      <c r="BH268" s="16">
        <v>0.63235294117647101</v>
      </c>
      <c r="BI268" s="16">
        <v>0.53488372093023295</v>
      </c>
      <c r="BJ268" s="16">
        <v>0.55454545454545401</v>
      </c>
      <c r="BK268" s="16">
        <v>0.55223880597014896</v>
      </c>
      <c r="BL268" s="16">
        <v>0.52</v>
      </c>
      <c r="BM268" s="16"/>
      <c r="BN268" s="16">
        <v>0.57322175732217595</v>
      </c>
      <c r="BO268" s="16">
        <v>0.51249999999999996</v>
      </c>
      <c r="BP268" s="16"/>
      <c r="BQ268" s="16">
        <v>0.58088235294117596</v>
      </c>
      <c r="BR268" s="16">
        <v>0.53007518796992503</v>
      </c>
      <c r="BS268" s="16"/>
      <c r="BT268" s="16">
        <v>0.56112852664576796</v>
      </c>
      <c r="BU268" s="16">
        <v>0.512820512820513</v>
      </c>
    </row>
    <row r="269" spans="2:73" x14ac:dyDescent="0.35">
      <c r="B269" t="s">
        <v>224</v>
      </c>
      <c r="C269" s="16">
        <v>0.28784119106699801</v>
      </c>
      <c r="D269" s="16">
        <v>0.269461077844311</v>
      </c>
      <c r="E269" s="16">
        <v>0.30084745762711901</v>
      </c>
      <c r="F269" s="16"/>
      <c r="G269" s="16">
        <v>0.36144578313253001</v>
      </c>
      <c r="H269" s="16">
        <v>0.26874999999999999</v>
      </c>
      <c r="I269" s="16"/>
      <c r="J269" s="16">
        <v>0.41176470588235298</v>
      </c>
      <c r="K269" s="16">
        <v>0.22413793103448301</v>
      </c>
      <c r="L269" s="16">
        <v>0.31818181818181801</v>
      </c>
      <c r="M269" s="16">
        <v>0.15</v>
      </c>
      <c r="N269" s="16">
        <v>0</v>
      </c>
      <c r="O269" s="16">
        <v>0.58333333333333304</v>
      </c>
      <c r="P269" s="16">
        <v>0.38461538461538503</v>
      </c>
      <c r="Q269" s="16">
        <v>0.29411764705882398</v>
      </c>
      <c r="R269" s="16">
        <v>0.46153846153846201</v>
      </c>
      <c r="S269" s="16">
        <v>0.27777777777777801</v>
      </c>
      <c r="T269" s="16">
        <v>0.13043478260869601</v>
      </c>
      <c r="U269" s="16">
        <v>0.53846153846153899</v>
      </c>
      <c r="V269" s="16">
        <v>0.28000000000000003</v>
      </c>
      <c r="W269" s="16">
        <v>0.14285714285714299</v>
      </c>
      <c r="X269" s="16">
        <v>0.266666666666667</v>
      </c>
      <c r="Y269" s="16">
        <v>0.214285714285714</v>
      </c>
      <c r="Z269" s="16"/>
      <c r="AA269" s="16">
        <v>0.30061349693251499</v>
      </c>
      <c r="AB269" s="16">
        <v>0.27131782945736399</v>
      </c>
      <c r="AC269" s="16">
        <v>0.27450980392156898</v>
      </c>
      <c r="AD269" s="16">
        <v>0.23529411764705899</v>
      </c>
      <c r="AE269" s="16"/>
      <c r="AF269" s="16">
        <v>0.28196721311475398</v>
      </c>
      <c r="AG269" s="16">
        <v>0.375</v>
      </c>
      <c r="AH269" s="16">
        <v>0.28947368421052599</v>
      </c>
      <c r="AI269" s="16">
        <v>0</v>
      </c>
      <c r="AJ269" s="16"/>
      <c r="AK269" s="16">
        <v>0.37383177570093501</v>
      </c>
      <c r="AL269" s="16">
        <v>0.114754098360656</v>
      </c>
      <c r="AM269" s="16">
        <v>0.1875</v>
      </c>
      <c r="AN269" s="16">
        <v>0.10344827586206901</v>
      </c>
      <c r="AO269" s="16">
        <v>0.22222222222222199</v>
      </c>
      <c r="AP269" s="16">
        <v>0.37037037037037002</v>
      </c>
      <c r="AQ269" s="16"/>
      <c r="AR269" s="16">
        <v>0.246511627906977</v>
      </c>
      <c r="AS269" s="16">
        <v>0.31707317073170699</v>
      </c>
      <c r="AT269" s="16">
        <v>0.31707317073170699</v>
      </c>
      <c r="AU269" s="16" t="s">
        <v>129</v>
      </c>
      <c r="AV269" s="16">
        <v>0.40909090909090901</v>
      </c>
      <c r="AW269" s="16">
        <v>0.46341463414634099</v>
      </c>
      <c r="AX269" s="16">
        <v>0.2</v>
      </c>
      <c r="AY269" s="16"/>
      <c r="AZ269" s="16">
        <v>0.242990654205607</v>
      </c>
      <c r="BA269" s="16">
        <v>0.36363636363636398</v>
      </c>
      <c r="BB269" s="16">
        <v>0</v>
      </c>
      <c r="BC269" s="16">
        <v>0.31632653061224503</v>
      </c>
      <c r="BD269" s="16">
        <v>0.28965517241379302</v>
      </c>
      <c r="BE269" s="16">
        <v>0.625</v>
      </c>
      <c r="BF269" s="16"/>
      <c r="BG269" s="16">
        <v>0.359375</v>
      </c>
      <c r="BH269" s="16">
        <v>0.220588235294118</v>
      </c>
      <c r="BI269" s="16">
        <v>0.32558139534883701</v>
      </c>
      <c r="BJ269" s="16">
        <v>0.30909090909090903</v>
      </c>
      <c r="BK269" s="16">
        <v>0.20895522388059701</v>
      </c>
      <c r="BL269" s="16">
        <v>0.32</v>
      </c>
      <c r="BM269" s="16"/>
      <c r="BN269" s="16">
        <v>0.25941422594142299</v>
      </c>
      <c r="BO269" s="16">
        <v>0.33124999999999999</v>
      </c>
      <c r="BP269" s="16"/>
      <c r="BQ269" s="16">
        <v>0.25735294117647101</v>
      </c>
      <c r="BR269" s="16">
        <v>0.30451127819548901</v>
      </c>
      <c r="BS269" s="16"/>
      <c r="BT269" s="16">
        <v>0.30721003134796199</v>
      </c>
      <c r="BU269" s="16">
        <v>0.230769230769231</v>
      </c>
    </row>
    <row r="270" spans="2:73" x14ac:dyDescent="0.35">
      <c r="B270" t="s">
        <v>105</v>
      </c>
      <c r="C270" s="16">
        <v>0.26054590570719599</v>
      </c>
      <c r="D270" s="16">
        <v>0.31137724550898199</v>
      </c>
      <c r="E270" s="16">
        <v>0.224576271186441</v>
      </c>
      <c r="F270" s="16"/>
      <c r="G270" s="16">
        <v>0.108433734939759</v>
      </c>
      <c r="H270" s="16">
        <v>0.3</v>
      </c>
      <c r="I270" s="16"/>
      <c r="J270" s="16">
        <v>0</v>
      </c>
      <c r="K270" s="16">
        <v>0.36206896551724099</v>
      </c>
      <c r="L270" s="16">
        <v>0</v>
      </c>
      <c r="M270" s="16">
        <v>0.55000000000000004</v>
      </c>
      <c r="N270" s="16">
        <v>0.625</v>
      </c>
      <c r="O270" s="16">
        <v>-0.25</v>
      </c>
      <c r="P270" s="16">
        <v>0.115384615384615</v>
      </c>
      <c r="Q270" s="16">
        <v>0.32352941176470601</v>
      </c>
      <c r="R270" s="16">
        <v>0</v>
      </c>
      <c r="S270" s="16">
        <v>0.27777777777777801</v>
      </c>
      <c r="T270" s="16">
        <v>0.565217391304348</v>
      </c>
      <c r="U270" s="16">
        <v>-0.15384615384615399</v>
      </c>
      <c r="V270" s="16">
        <v>0.32</v>
      </c>
      <c r="W270" s="16">
        <v>0.5</v>
      </c>
      <c r="X270" s="16">
        <v>0.4</v>
      </c>
      <c r="Y270" s="16">
        <v>0.35714285714285698</v>
      </c>
      <c r="Z270" s="16"/>
      <c r="AA270" s="16">
        <v>0.23926380368098199</v>
      </c>
      <c r="AB270" s="16">
        <v>0.27906976744186102</v>
      </c>
      <c r="AC270" s="16">
        <v>0.27450980392156898</v>
      </c>
      <c r="AD270" s="16">
        <v>0.41176470588235298</v>
      </c>
      <c r="AE270" s="16"/>
      <c r="AF270" s="16">
        <v>0.272131147540984</v>
      </c>
      <c r="AG270" s="16">
        <v>0.125</v>
      </c>
      <c r="AH270" s="16">
        <v>0.28947368421052599</v>
      </c>
      <c r="AI270" s="16">
        <v>1</v>
      </c>
      <c r="AJ270" s="16"/>
      <c r="AK270" s="16">
        <v>9.34579439252336E-2</v>
      </c>
      <c r="AL270" s="16">
        <v>0.65573770491803296</v>
      </c>
      <c r="AM270" s="16">
        <v>0.53125</v>
      </c>
      <c r="AN270" s="16">
        <v>0.55172413793103403</v>
      </c>
      <c r="AO270" s="16">
        <v>0.44444444444444398</v>
      </c>
      <c r="AP270" s="16">
        <v>0.18518518518518501</v>
      </c>
      <c r="AQ270" s="16"/>
      <c r="AR270" s="16">
        <v>0.38604651162790699</v>
      </c>
      <c r="AS270" s="16">
        <v>0.19512195121951201</v>
      </c>
      <c r="AT270" s="16">
        <v>0.19512195121951201</v>
      </c>
      <c r="AU270" s="16" t="s">
        <v>129</v>
      </c>
      <c r="AV270" s="16">
        <v>-4.54545454545454E-2</v>
      </c>
      <c r="AW270" s="16">
        <v>-4.8780487804878002E-2</v>
      </c>
      <c r="AX270" s="16">
        <v>0.6</v>
      </c>
      <c r="AY270" s="16"/>
      <c r="AZ270" s="16">
        <v>0.289719626168224</v>
      </c>
      <c r="BA270" s="16">
        <v>0.21212121212121199</v>
      </c>
      <c r="BB270" s="16">
        <v>0.72727272727272696</v>
      </c>
      <c r="BC270" s="16">
        <v>0.17346938775510201</v>
      </c>
      <c r="BD270" s="16">
        <v>0.30344827586206902</v>
      </c>
      <c r="BE270" s="16">
        <v>-0.375</v>
      </c>
      <c r="BF270" s="16"/>
      <c r="BG270" s="16">
        <v>0.109375</v>
      </c>
      <c r="BH270" s="16">
        <v>0.41176470588235298</v>
      </c>
      <c r="BI270" s="16">
        <v>0.209302325581395</v>
      </c>
      <c r="BJ270" s="16">
        <v>0.24545454545454501</v>
      </c>
      <c r="BK270" s="16">
        <v>0.34328358208955201</v>
      </c>
      <c r="BL270" s="16">
        <v>0.2</v>
      </c>
      <c r="BM270" s="16"/>
      <c r="BN270" s="16">
        <v>0.31380753138075301</v>
      </c>
      <c r="BO270" s="16">
        <v>0.18124999999999999</v>
      </c>
      <c r="BP270" s="16"/>
      <c r="BQ270" s="16">
        <v>0.32352941176470601</v>
      </c>
      <c r="BR270" s="16">
        <v>0.22556390977443599</v>
      </c>
      <c r="BS270" s="16"/>
      <c r="BT270" s="16">
        <v>0.25391849529780602</v>
      </c>
      <c r="BU270" s="16">
        <v>0.28205128205128199</v>
      </c>
    </row>
    <row r="271" spans="2:73" x14ac:dyDescent="0.35">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row>
    <row r="272" spans="2:73" x14ac:dyDescent="0.35">
      <c r="B272" s="6" t="s">
        <v>231</v>
      </c>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row>
    <row r="273" spans="2:73" x14ac:dyDescent="0.35">
      <c r="B273" s="23" t="s">
        <v>387</v>
      </c>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row>
    <row r="274" spans="2:73" x14ac:dyDescent="0.35">
      <c r="B274" t="s">
        <v>218</v>
      </c>
      <c r="C274" s="16">
        <v>9.9255583126550903E-2</v>
      </c>
      <c r="D274" s="16">
        <v>7.1856287425149698E-2</v>
      </c>
      <c r="E274" s="16">
        <v>0.11864406779661001</v>
      </c>
      <c r="F274" s="16"/>
      <c r="G274" s="16">
        <v>0.14457831325301199</v>
      </c>
      <c r="H274" s="16">
        <v>8.7499999999999994E-2</v>
      </c>
      <c r="I274" s="16"/>
      <c r="J274" s="16">
        <v>2.9411764705882401E-2</v>
      </c>
      <c r="K274" s="16">
        <v>8.6206896551724102E-2</v>
      </c>
      <c r="L274" s="16">
        <v>9.0909090909090898E-2</v>
      </c>
      <c r="M274" s="16">
        <v>0.15</v>
      </c>
      <c r="N274" s="16">
        <v>0</v>
      </c>
      <c r="O274" s="16">
        <v>0.25</v>
      </c>
      <c r="P274" s="16">
        <v>7.69230769230769E-2</v>
      </c>
      <c r="Q274" s="16">
        <v>5.8823529411764698E-2</v>
      </c>
      <c r="R274" s="16">
        <v>0.230769230769231</v>
      </c>
      <c r="S274" s="16">
        <v>8.3333333333333301E-2</v>
      </c>
      <c r="T274" s="16">
        <v>8.6956521739130405E-2</v>
      </c>
      <c r="U274" s="16">
        <v>0</v>
      </c>
      <c r="V274" s="16">
        <v>0.2</v>
      </c>
      <c r="W274" s="16">
        <v>7.1428571428571397E-2</v>
      </c>
      <c r="X274" s="16">
        <v>0.133333333333333</v>
      </c>
      <c r="Y274" s="16">
        <v>0.214285714285714</v>
      </c>
      <c r="Z274" s="16"/>
      <c r="AA274" s="16">
        <v>0.13496932515337401</v>
      </c>
      <c r="AB274" s="16">
        <v>7.7519379844961198E-2</v>
      </c>
      <c r="AC274" s="16">
        <v>5.8823529411764698E-2</v>
      </c>
      <c r="AD274" s="16">
        <v>5.8823529411764698E-2</v>
      </c>
      <c r="AE274" s="16"/>
      <c r="AF274" s="16">
        <v>9.8360655737704902E-2</v>
      </c>
      <c r="AG274" s="16">
        <v>0.125</v>
      </c>
      <c r="AH274" s="16">
        <v>0.105263157894737</v>
      </c>
      <c r="AI274" s="16">
        <v>0</v>
      </c>
      <c r="AJ274" s="16"/>
      <c r="AK274" s="16">
        <v>0.15887850467289699</v>
      </c>
      <c r="AL274" s="16">
        <v>1.63934426229508E-2</v>
      </c>
      <c r="AM274" s="16">
        <v>9.375E-2</v>
      </c>
      <c r="AN274" s="16">
        <v>0</v>
      </c>
      <c r="AO274" s="16">
        <v>0.11111111111111099</v>
      </c>
      <c r="AP274" s="16">
        <v>0.18518518518518501</v>
      </c>
      <c r="AQ274" s="16"/>
      <c r="AR274" s="16">
        <v>0.111627906976744</v>
      </c>
      <c r="AS274" s="16">
        <v>9.7560975609756101E-2</v>
      </c>
      <c r="AT274" s="16">
        <v>9.7560975609756101E-2</v>
      </c>
      <c r="AU274" s="16" t="s">
        <v>129</v>
      </c>
      <c r="AV274" s="16">
        <v>4.5454545454545497E-2</v>
      </c>
      <c r="AW274" s="16">
        <v>0.19512195121951201</v>
      </c>
      <c r="AX274" s="16">
        <v>0.2</v>
      </c>
      <c r="AY274" s="16"/>
      <c r="AZ274" s="16">
        <v>9.34579439252336E-2</v>
      </c>
      <c r="BA274" s="16">
        <v>6.0606060606060601E-2</v>
      </c>
      <c r="BB274" s="16">
        <v>0</v>
      </c>
      <c r="BC274" s="16">
        <v>0.122448979591837</v>
      </c>
      <c r="BD274" s="16">
        <v>9.6551724137931005E-2</v>
      </c>
      <c r="BE274" s="16">
        <v>0.25</v>
      </c>
      <c r="BF274" s="16"/>
      <c r="BG274" s="16">
        <v>0.109375</v>
      </c>
      <c r="BH274" s="16">
        <v>2.9411764705882401E-2</v>
      </c>
      <c r="BI274" s="16">
        <v>0.116279069767442</v>
      </c>
      <c r="BJ274" s="16">
        <v>0.118181818181818</v>
      </c>
      <c r="BK274" s="16">
        <v>8.9552238805970102E-2</v>
      </c>
      <c r="BL274" s="16">
        <v>0.14000000000000001</v>
      </c>
      <c r="BM274" s="16"/>
      <c r="BN274" s="16">
        <v>7.5313807531380797E-2</v>
      </c>
      <c r="BO274" s="16">
        <v>0.13750000000000001</v>
      </c>
      <c r="BP274" s="16"/>
      <c r="BQ274" s="16">
        <v>8.0882352941176502E-2</v>
      </c>
      <c r="BR274" s="16">
        <v>0.10902255639097699</v>
      </c>
      <c r="BS274" s="16"/>
      <c r="BT274" s="16">
        <v>0.125391849529781</v>
      </c>
      <c r="BU274" s="16">
        <v>0</v>
      </c>
    </row>
    <row r="275" spans="2:73" x14ac:dyDescent="0.35">
      <c r="B275" t="s">
        <v>219</v>
      </c>
      <c r="C275" s="16">
        <v>0.121588089330025</v>
      </c>
      <c r="D275" s="16">
        <v>9.5808383233532898E-2</v>
      </c>
      <c r="E275" s="16">
        <v>0.13983050847457601</v>
      </c>
      <c r="F275" s="16"/>
      <c r="G275" s="16">
        <v>6.02409638554217E-2</v>
      </c>
      <c r="H275" s="16">
        <v>0.13750000000000001</v>
      </c>
      <c r="I275" s="16"/>
      <c r="J275" s="16">
        <v>0.29411764705882398</v>
      </c>
      <c r="K275" s="16">
        <v>5.1724137931034503E-2</v>
      </c>
      <c r="L275" s="16">
        <v>9.0909090909090898E-2</v>
      </c>
      <c r="M275" s="16">
        <v>0.2</v>
      </c>
      <c r="N275" s="16">
        <v>0</v>
      </c>
      <c r="O275" s="16">
        <v>8.3333333333333301E-2</v>
      </c>
      <c r="P275" s="16">
        <v>0.115384615384615</v>
      </c>
      <c r="Q275" s="16">
        <v>5.8823529411764698E-2</v>
      </c>
      <c r="R275" s="16">
        <v>7.69230769230769E-2</v>
      </c>
      <c r="S275" s="16">
        <v>0.11111111111111099</v>
      </c>
      <c r="T275" s="16">
        <v>0.13043478260869601</v>
      </c>
      <c r="U275" s="16">
        <v>0.15384615384615399</v>
      </c>
      <c r="V275" s="16">
        <v>0.2</v>
      </c>
      <c r="W275" s="16">
        <v>7.1428571428571397E-2</v>
      </c>
      <c r="X275" s="16">
        <v>0.2</v>
      </c>
      <c r="Y275" s="16">
        <v>7.1428571428571397E-2</v>
      </c>
      <c r="Z275" s="16"/>
      <c r="AA275" s="16">
        <v>0.14110429447852799</v>
      </c>
      <c r="AB275" s="16">
        <v>0.10077519379845</v>
      </c>
      <c r="AC275" s="16">
        <v>0.15686274509803899</v>
      </c>
      <c r="AD275" s="16">
        <v>8.8235294117647106E-2</v>
      </c>
      <c r="AE275" s="16"/>
      <c r="AF275" s="16">
        <v>0.121311475409836</v>
      </c>
      <c r="AG275" s="16">
        <v>0.20833333333333301</v>
      </c>
      <c r="AH275" s="16">
        <v>0.157894736842105</v>
      </c>
      <c r="AI275" s="16">
        <v>0</v>
      </c>
      <c r="AJ275" s="16"/>
      <c r="AK275" s="16">
        <v>9.34579439252336E-2</v>
      </c>
      <c r="AL275" s="16">
        <v>0.16393442622950799</v>
      </c>
      <c r="AM275" s="16">
        <v>6.25E-2</v>
      </c>
      <c r="AN275" s="16">
        <v>3.4482758620689703E-2</v>
      </c>
      <c r="AO275" s="16">
        <v>0</v>
      </c>
      <c r="AP275" s="16">
        <v>0.148148148148148</v>
      </c>
      <c r="AQ275" s="16"/>
      <c r="AR275" s="16">
        <v>0.116279069767442</v>
      </c>
      <c r="AS275" s="16">
        <v>0.146341463414634</v>
      </c>
      <c r="AT275" s="16">
        <v>0.146341463414634</v>
      </c>
      <c r="AU275" s="16" t="s">
        <v>129</v>
      </c>
      <c r="AV275" s="16">
        <v>0.13636363636363599</v>
      </c>
      <c r="AW275" s="16">
        <v>0.219512195121951</v>
      </c>
      <c r="AX275" s="16">
        <v>0</v>
      </c>
      <c r="AY275" s="16"/>
      <c r="AZ275" s="16">
        <v>0.13084112149532701</v>
      </c>
      <c r="BA275" s="16">
        <v>0.21212121212121199</v>
      </c>
      <c r="BB275" s="16">
        <v>0</v>
      </c>
      <c r="BC275" s="16">
        <v>0.122448979591837</v>
      </c>
      <c r="BD275" s="16">
        <v>8.9655172413793102E-2</v>
      </c>
      <c r="BE275" s="16">
        <v>0.25</v>
      </c>
      <c r="BF275" s="16"/>
      <c r="BG275" s="16">
        <v>0.140625</v>
      </c>
      <c r="BH275" s="16">
        <v>7.3529411764705899E-2</v>
      </c>
      <c r="BI275" s="16">
        <v>6.9767441860465101E-2</v>
      </c>
      <c r="BJ275" s="16">
        <v>0.15454545454545501</v>
      </c>
      <c r="BK275" s="16">
        <v>0.119402985074627</v>
      </c>
      <c r="BL275" s="16">
        <v>0.12</v>
      </c>
      <c r="BM275" s="16"/>
      <c r="BN275" s="16">
        <v>0.11715481171548101</v>
      </c>
      <c r="BO275" s="16">
        <v>0.11874999999999999</v>
      </c>
      <c r="BP275" s="16"/>
      <c r="BQ275" s="16">
        <v>0.13235294117647101</v>
      </c>
      <c r="BR275" s="16">
        <v>0.112781954887218</v>
      </c>
      <c r="BS275" s="16"/>
      <c r="BT275" s="16">
        <v>0.10344827586206901</v>
      </c>
      <c r="BU275" s="16">
        <v>0.17948717948717899</v>
      </c>
    </row>
    <row r="276" spans="2:73" x14ac:dyDescent="0.35">
      <c r="B276" t="s">
        <v>220</v>
      </c>
      <c r="C276" s="16">
        <v>0.13647642679900701</v>
      </c>
      <c r="D276" s="16">
        <v>0.16766467065868301</v>
      </c>
      <c r="E276" s="16">
        <v>0.11440677966101701</v>
      </c>
      <c r="F276" s="16"/>
      <c r="G276" s="16">
        <v>0.14457831325301199</v>
      </c>
      <c r="H276" s="16">
        <v>0.13437499999999999</v>
      </c>
      <c r="I276" s="16"/>
      <c r="J276" s="16">
        <v>0.14705882352941199</v>
      </c>
      <c r="K276" s="16">
        <v>0.15517241379310301</v>
      </c>
      <c r="L276" s="16">
        <v>0.22727272727272699</v>
      </c>
      <c r="M276" s="16">
        <v>0.15</v>
      </c>
      <c r="N276" s="16">
        <v>0.375</v>
      </c>
      <c r="O276" s="16">
        <v>8.3333333333333301E-2</v>
      </c>
      <c r="P276" s="16">
        <v>0.15384615384615399</v>
      </c>
      <c r="Q276" s="16">
        <v>0.23529411764705899</v>
      </c>
      <c r="R276" s="16">
        <v>7.69230769230769E-2</v>
      </c>
      <c r="S276" s="16">
        <v>0.15277777777777801</v>
      </c>
      <c r="T276" s="16">
        <v>8.6956521739130405E-2</v>
      </c>
      <c r="U276" s="16">
        <v>0.15384615384615399</v>
      </c>
      <c r="V276" s="16">
        <v>0</v>
      </c>
      <c r="W276" s="16">
        <v>0</v>
      </c>
      <c r="X276" s="16">
        <v>6.6666666666666693E-2</v>
      </c>
      <c r="Y276" s="16">
        <v>0</v>
      </c>
      <c r="Z276" s="16"/>
      <c r="AA276" s="16">
        <v>0.110429447852761</v>
      </c>
      <c r="AB276" s="16">
        <v>0.124031007751938</v>
      </c>
      <c r="AC276" s="16">
        <v>0.19607843137254899</v>
      </c>
      <c r="AD276" s="16">
        <v>0.17647058823529399</v>
      </c>
      <c r="AE276" s="16"/>
      <c r="AF276" s="16">
        <v>0.137704918032787</v>
      </c>
      <c r="AG276" s="16">
        <v>0.25</v>
      </c>
      <c r="AH276" s="16">
        <v>0.13157894736842099</v>
      </c>
      <c r="AI276" s="16">
        <v>0.5</v>
      </c>
      <c r="AJ276" s="16"/>
      <c r="AK276" s="16">
        <v>0.15887850467289699</v>
      </c>
      <c r="AL276" s="16">
        <v>9.8360655737704902E-2</v>
      </c>
      <c r="AM276" s="16">
        <v>0.15625</v>
      </c>
      <c r="AN276" s="16">
        <v>0.17241379310344801</v>
      </c>
      <c r="AO276" s="16">
        <v>0</v>
      </c>
      <c r="AP276" s="16">
        <v>0.296296296296296</v>
      </c>
      <c r="AQ276" s="16"/>
      <c r="AR276" s="16">
        <v>0.116279069767442</v>
      </c>
      <c r="AS276" s="16">
        <v>0.146341463414634</v>
      </c>
      <c r="AT276" s="16">
        <v>0.146341463414634</v>
      </c>
      <c r="AU276" s="16" t="s">
        <v>129</v>
      </c>
      <c r="AV276" s="16">
        <v>0.13636363636363599</v>
      </c>
      <c r="AW276" s="16">
        <v>7.3170731707317097E-2</v>
      </c>
      <c r="AX276" s="16">
        <v>0</v>
      </c>
      <c r="AY276" s="16"/>
      <c r="AZ276" s="16">
        <v>0.14953271028037399</v>
      </c>
      <c r="BA276" s="16">
        <v>0.15151515151515199</v>
      </c>
      <c r="BB276" s="16">
        <v>0.27272727272727298</v>
      </c>
      <c r="BC276" s="16">
        <v>0.11224489795918401</v>
      </c>
      <c r="BD276" s="16">
        <v>0.12413793103448301</v>
      </c>
      <c r="BE276" s="16">
        <v>0.25</v>
      </c>
      <c r="BF276" s="16"/>
      <c r="BG276" s="16">
        <v>0.1875</v>
      </c>
      <c r="BH276" s="16">
        <v>5.8823529411764698E-2</v>
      </c>
      <c r="BI276" s="16">
        <v>0.13953488372093001</v>
      </c>
      <c r="BJ276" s="16">
        <v>0.12727272727272701</v>
      </c>
      <c r="BK276" s="16">
        <v>0.164179104477612</v>
      </c>
      <c r="BL276" s="16">
        <v>0.16</v>
      </c>
      <c r="BM276" s="16"/>
      <c r="BN276" s="16">
        <v>0.104602510460251</v>
      </c>
      <c r="BO276" s="16">
        <v>0.1875</v>
      </c>
      <c r="BP276" s="16"/>
      <c r="BQ276" s="16">
        <v>9.5588235294117599E-2</v>
      </c>
      <c r="BR276" s="16">
        <v>0.157894736842105</v>
      </c>
      <c r="BS276" s="16"/>
      <c r="BT276" s="16">
        <v>0.14733542319749199</v>
      </c>
      <c r="BU276" s="16">
        <v>8.9743589743589702E-2</v>
      </c>
    </row>
    <row r="277" spans="2:73" x14ac:dyDescent="0.35">
      <c r="B277" t="s">
        <v>221</v>
      </c>
      <c r="C277" s="16">
        <v>0.126550868486352</v>
      </c>
      <c r="D277" s="16">
        <v>0.13772455089820401</v>
      </c>
      <c r="E277" s="16">
        <v>0.11864406779661001</v>
      </c>
      <c r="F277" s="16"/>
      <c r="G277" s="16">
        <v>0.132530120481928</v>
      </c>
      <c r="H277" s="16">
        <v>0.125</v>
      </c>
      <c r="I277" s="16"/>
      <c r="J277" s="16">
        <v>8.8235294117647106E-2</v>
      </c>
      <c r="K277" s="16">
        <v>0.15517241379310301</v>
      </c>
      <c r="L277" s="16">
        <v>0.18181818181818199</v>
      </c>
      <c r="M277" s="16">
        <v>0.1</v>
      </c>
      <c r="N277" s="16">
        <v>0.125</v>
      </c>
      <c r="O277" s="16">
        <v>8.3333333333333301E-2</v>
      </c>
      <c r="P277" s="16">
        <v>0.230769230769231</v>
      </c>
      <c r="Q277" s="16">
        <v>8.8235294117647106E-2</v>
      </c>
      <c r="R277" s="16">
        <v>0</v>
      </c>
      <c r="S277" s="16">
        <v>9.7222222222222196E-2</v>
      </c>
      <c r="T277" s="16">
        <v>0.13043478260869601</v>
      </c>
      <c r="U277" s="16">
        <v>7.69230769230769E-2</v>
      </c>
      <c r="V277" s="16">
        <v>0.16</v>
      </c>
      <c r="W277" s="16">
        <v>7.1428571428571397E-2</v>
      </c>
      <c r="X277" s="16">
        <v>0.2</v>
      </c>
      <c r="Y277" s="16">
        <v>0.214285714285714</v>
      </c>
      <c r="Z277" s="16"/>
      <c r="AA277" s="16">
        <v>0.128834355828221</v>
      </c>
      <c r="AB277" s="16">
        <v>0.13178294573643401</v>
      </c>
      <c r="AC277" s="16">
        <v>7.8431372549019607E-2</v>
      </c>
      <c r="AD277" s="16">
        <v>0.11764705882352899</v>
      </c>
      <c r="AE277" s="16"/>
      <c r="AF277" s="16">
        <v>0.13114754098360701</v>
      </c>
      <c r="AG277" s="16">
        <v>8.3333333333333301E-2</v>
      </c>
      <c r="AH277" s="16">
        <v>7.8947368421052599E-2</v>
      </c>
      <c r="AI277" s="16">
        <v>0.5</v>
      </c>
      <c r="AJ277" s="16"/>
      <c r="AK277" s="16">
        <v>0.11214953271028</v>
      </c>
      <c r="AL277" s="16">
        <v>0.14754098360655701</v>
      </c>
      <c r="AM277" s="16">
        <v>0.21875</v>
      </c>
      <c r="AN277" s="16">
        <v>0.10344827586206901</v>
      </c>
      <c r="AO277" s="16">
        <v>0.22222222222222199</v>
      </c>
      <c r="AP277" s="16">
        <v>7.4074074074074098E-2</v>
      </c>
      <c r="AQ277" s="16"/>
      <c r="AR277" s="16">
        <v>0.102325581395349</v>
      </c>
      <c r="AS277" s="16">
        <v>0.19512195121951201</v>
      </c>
      <c r="AT277" s="16">
        <v>0.19512195121951201</v>
      </c>
      <c r="AU277" s="16" t="s">
        <v>129</v>
      </c>
      <c r="AV277" s="16">
        <v>0.18181818181818199</v>
      </c>
      <c r="AW277" s="16">
        <v>0.17073170731707299</v>
      </c>
      <c r="AX277" s="16">
        <v>0.2</v>
      </c>
      <c r="AY277" s="16"/>
      <c r="AZ277" s="16">
        <v>0.121495327102804</v>
      </c>
      <c r="BA277" s="16">
        <v>3.03030303030303E-2</v>
      </c>
      <c r="BB277" s="16">
        <v>0.27272727272727298</v>
      </c>
      <c r="BC277" s="16">
        <v>0.13265306122449</v>
      </c>
      <c r="BD277" s="16">
        <v>0.14482758620689701</v>
      </c>
      <c r="BE277" s="16">
        <v>0</v>
      </c>
      <c r="BF277" s="16"/>
      <c r="BG277" s="16">
        <v>0.140625</v>
      </c>
      <c r="BH277" s="16">
        <v>0.161764705882353</v>
      </c>
      <c r="BI277" s="16">
        <v>0.186046511627907</v>
      </c>
      <c r="BJ277" s="16">
        <v>0.109090909090909</v>
      </c>
      <c r="BK277" s="16">
        <v>7.4626865671641798E-2</v>
      </c>
      <c r="BL277" s="16">
        <v>0.12</v>
      </c>
      <c r="BM277" s="16"/>
      <c r="BN277" s="16">
        <v>0.13389121338912099</v>
      </c>
      <c r="BO277" s="16">
        <v>0.11874999999999999</v>
      </c>
      <c r="BP277" s="16"/>
      <c r="BQ277" s="16">
        <v>0.11764705882352899</v>
      </c>
      <c r="BR277" s="16">
        <v>0.13157894736842099</v>
      </c>
      <c r="BS277" s="16"/>
      <c r="BT277" s="16">
        <v>0.13793103448275901</v>
      </c>
      <c r="BU277" s="16">
        <v>8.9743589743589702E-2</v>
      </c>
    </row>
    <row r="278" spans="2:73" x14ac:dyDescent="0.35">
      <c r="B278" t="s">
        <v>222</v>
      </c>
      <c r="C278" s="16">
        <v>0.48138957816377198</v>
      </c>
      <c r="D278" s="16">
        <v>0.49101796407185599</v>
      </c>
      <c r="E278" s="16">
        <v>0.47457627118644102</v>
      </c>
      <c r="F278" s="16"/>
      <c r="G278" s="16">
        <v>0.469879518072289</v>
      </c>
      <c r="H278" s="16">
        <v>0.484375</v>
      </c>
      <c r="I278" s="16"/>
      <c r="J278" s="16">
        <v>0.41176470588235298</v>
      </c>
      <c r="K278" s="16">
        <v>0.48275862068965503</v>
      </c>
      <c r="L278" s="16">
        <v>0.31818181818181801</v>
      </c>
      <c r="M278" s="16">
        <v>0.4</v>
      </c>
      <c r="N278" s="16">
        <v>0.375</v>
      </c>
      <c r="O278" s="16">
        <v>0.5</v>
      </c>
      <c r="P278" s="16">
        <v>0.42307692307692302</v>
      </c>
      <c r="Q278" s="16">
        <v>0.55882352941176505</v>
      </c>
      <c r="R278" s="16">
        <v>0.46153846153846201</v>
      </c>
      <c r="S278" s="16">
        <v>0.55555555555555602</v>
      </c>
      <c r="T278" s="16">
        <v>0.565217391304348</v>
      </c>
      <c r="U278" s="16">
        <v>0.53846153846153799</v>
      </c>
      <c r="V278" s="16">
        <v>0.4</v>
      </c>
      <c r="W278" s="16">
        <v>0.71428571428571397</v>
      </c>
      <c r="X278" s="16">
        <v>0.4</v>
      </c>
      <c r="Y278" s="16">
        <v>0.42857142857142899</v>
      </c>
      <c r="Z278" s="16"/>
      <c r="AA278" s="16">
        <v>0.441717791411043</v>
      </c>
      <c r="AB278" s="16">
        <v>0.52713178294573604</v>
      </c>
      <c r="AC278" s="16">
        <v>0.47058823529411797</v>
      </c>
      <c r="AD278" s="16">
        <v>0.55882352941176505</v>
      </c>
      <c r="AE278" s="16"/>
      <c r="AF278" s="16">
        <v>0.47540983606557402</v>
      </c>
      <c r="AG278" s="16">
        <v>0.29166666666666702</v>
      </c>
      <c r="AH278" s="16">
        <v>0.5</v>
      </c>
      <c r="AI278" s="16">
        <v>0</v>
      </c>
      <c r="AJ278" s="16"/>
      <c r="AK278" s="16">
        <v>0.43925233644859801</v>
      </c>
      <c r="AL278" s="16">
        <v>0.57377049180327899</v>
      </c>
      <c r="AM278" s="16">
        <v>0.46875</v>
      </c>
      <c r="AN278" s="16">
        <v>0.62068965517241403</v>
      </c>
      <c r="AO278" s="16">
        <v>0.66666666666666696</v>
      </c>
      <c r="AP278" s="16">
        <v>0.296296296296296</v>
      </c>
      <c r="AQ278" s="16"/>
      <c r="AR278" s="16">
        <v>0.52558139534883697</v>
      </c>
      <c r="AS278" s="16">
        <v>0.39024390243902402</v>
      </c>
      <c r="AT278" s="16">
        <v>0.39024390243902402</v>
      </c>
      <c r="AU278" s="16" t="s">
        <v>129</v>
      </c>
      <c r="AV278" s="16">
        <v>0.40909090909090901</v>
      </c>
      <c r="AW278" s="16">
        <v>0.34146341463414598</v>
      </c>
      <c r="AX278" s="16">
        <v>0.6</v>
      </c>
      <c r="AY278" s="16"/>
      <c r="AZ278" s="16">
        <v>0.47663551401869197</v>
      </c>
      <c r="BA278" s="16">
        <v>0.54545454545454497</v>
      </c>
      <c r="BB278" s="16">
        <v>0.45454545454545497</v>
      </c>
      <c r="BC278" s="16">
        <v>0.43877551020408201</v>
      </c>
      <c r="BD278" s="16">
        <v>0.51724137931034497</v>
      </c>
      <c r="BE278" s="16">
        <v>0.25</v>
      </c>
      <c r="BF278" s="16"/>
      <c r="BG278" s="16">
        <v>0.375</v>
      </c>
      <c r="BH278" s="16">
        <v>0.61764705882352899</v>
      </c>
      <c r="BI278" s="16">
        <v>0.46511627906976699</v>
      </c>
      <c r="BJ278" s="16">
        <v>0.46363636363636401</v>
      </c>
      <c r="BK278" s="16">
        <v>0.50746268656716398</v>
      </c>
      <c r="BL278" s="16">
        <v>0.46</v>
      </c>
      <c r="BM278" s="16"/>
      <c r="BN278" s="16">
        <v>0.52719665271966498</v>
      </c>
      <c r="BO278" s="16">
        <v>0.41249999999999998</v>
      </c>
      <c r="BP278" s="16"/>
      <c r="BQ278" s="16">
        <v>0.53676470588235303</v>
      </c>
      <c r="BR278" s="16">
        <v>0.45488721804511301</v>
      </c>
      <c r="BS278" s="16"/>
      <c r="BT278" s="16">
        <v>0.45454545454545497</v>
      </c>
      <c r="BU278" s="16">
        <v>0.58974358974358998</v>
      </c>
    </row>
    <row r="279" spans="2:73" x14ac:dyDescent="0.35">
      <c r="B279" t="s">
        <v>93</v>
      </c>
      <c r="C279" s="16">
        <v>3.4739454094292799E-2</v>
      </c>
      <c r="D279" s="16">
        <v>3.59281437125748E-2</v>
      </c>
      <c r="E279" s="16">
        <v>3.3898305084745797E-2</v>
      </c>
      <c r="F279" s="16"/>
      <c r="G279" s="16">
        <v>4.81927710843374E-2</v>
      </c>
      <c r="H279" s="16">
        <v>3.125E-2</v>
      </c>
      <c r="I279" s="16"/>
      <c r="J279" s="16">
        <v>2.9411764705882401E-2</v>
      </c>
      <c r="K279" s="16">
        <v>6.8965517241379296E-2</v>
      </c>
      <c r="L279" s="16">
        <v>9.0909090909090898E-2</v>
      </c>
      <c r="M279" s="16">
        <v>0</v>
      </c>
      <c r="N279" s="16">
        <v>0.125</v>
      </c>
      <c r="O279" s="16">
        <v>0</v>
      </c>
      <c r="P279" s="16">
        <v>0</v>
      </c>
      <c r="Q279" s="16">
        <v>0</v>
      </c>
      <c r="R279" s="16">
        <v>0.15384615384615399</v>
      </c>
      <c r="S279" s="16">
        <v>0</v>
      </c>
      <c r="T279" s="16">
        <v>0</v>
      </c>
      <c r="U279" s="16">
        <v>7.69230769230769E-2</v>
      </c>
      <c r="V279" s="16">
        <v>0.04</v>
      </c>
      <c r="W279" s="16">
        <v>7.1428571428571397E-2</v>
      </c>
      <c r="X279" s="16">
        <v>0</v>
      </c>
      <c r="Y279" s="16">
        <v>7.1428571428571397E-2</v>
      </c>
      <c r="Z279" s="16"/>
      <c r="AA279" s="16">
        <v>4.2944785276073601E-2</v>
      </c>
      <c r="AB279" s="16">
        <v>3.8759689922480599E-2</v>
      </c>
      <c r="AC279" s="16">
        <v>3.9215686274509803E-2</v>
      </c>
      <c r="AD279" s="16">
        <v>0</v>
      </c>
      <c r="AE279" s="16"/>
      <c r="AF279" s="16">
        <v>3.6065573770491799E-2</v>
      </c>
      <c r="AG279" s="16">
        <v>4.1666666666666699E-2</v>
      </c>
      <c r="AH279" s="16">
        <v>2.6315789473684199E-2</v>
      </c>
      <c r="AI279" s="16">
        <v>0</v>
      </c>
      <c r="AJ279" s="16"/>
      <c r="AK279" s="16">
        <v>3.7383177570093497E-2</v>
      </c>
      <c r="AL279" s="16">
        <v>0</v>
      </c>
      <c r="AM279" s="16">
        <v>0</v>
      </c>
      <c r="AN279" s="16">
        <v>6.8965517241379296E-2</v>
      </c>
      <c r="AO279" s="16">
        <v>0</v>
      </c>
      <c r="AP279" s="16">
        <v>0</v>
      </c>
      <c r="AQ279" s="16"/>
      <c r="AR279" s="16">
        <v>2.7906976744186001E-2</v>
      </c>
      <c r="AS279" s="16">
        <v>2.4390243902439001E-2</v>
      </c>
      <c r="AT279" s="16">
        <v>2.4390243902439001E-2</v>
      </c>
      <c r="AU279" s="16" t="s">
        <v>129</v>
      </c>
      <c r="AV279" s="16">
        <v>9.0909090909090898E-2</v>
      </c>
      <c r="AW279" s="16">
        <v>0</v>
      </c>
      <c r="AX279" s="16">
        <v>0</v>
      </c>
      <c r="AY279" s="16"/>
      <c r="AZ279" s="16">
        <v>2.80373831775701E-2</v>
      </c>
      <c r="BA279" s="16">
        <v>0</v>
      </c>
      <c r="BB279" s="16">
        <v>0</v>
      </c>
      <c r="BC279" s="16">
        <v>7.1428571428571397E-2</v>
      </c>
      <c r="BD279" s="16">
        <v>2.7586206896551699E-2</v>
      </c>
      <c r="BE279" s="16">
        <v>0</v>
      </c>
      <c r="BF279" s="16"/>
      <c r="BG279" s="16">
        <v>4.6875E-2</v>
      </c>
      <c r="BH279" s="16">
        <v>5.8823529411764698E-2</v>
      </c>
      <c r="BI279" s="16">
        <v>2.32558139534884E-2</v>
      </c>
      <c r="BJ279" s="16">
        <v>2.7272727272727299E-2</v>
      </c>
      <c r="BK279" s="16">
        <v>4.47761194029851E-2</v>
      </c>
      <c r="BL279" s="16">
        <v>0</v>
      </c>
      <c r="BM279" s="16"/>
      <c r="BN279" s="16">
        <v>4.1841004184100403E-2</v>
      </c>
      <c r="BO279" s="16">
        <v>2.5000000000000001E-2</v>
      </c>
      <c r="BP279" s="16"/>
      <c r="BQ279" s="16">
        <v>3.6764705882352901E-2</v>
      </c>
      <c r="BR279" s="16">
        <v>3.3834586466165398E-2</v>
      </c>
      <c r="BS279" s="16"/>
      <c r="BT279" s="16">
        <v>3.1347962382445103E-2</v>
      </c>
      <c r="BU279" s="16">
        <v>5.1282051282051301E-2</v>
      </c>
    </row>
    <row r="280" spans="2:73" x14ac:dyDescent="0.35">
      <c r="B280" t="s">
        <v>223</v>
      </c>
      <c r="C280" s="16">
        <v>0.22084367245657599</v>
      </c>
      <c r="D280" s="16">
        <v>0.16766467065868301</v>
      </c>
      <c r="E280" s="16">
        <v>0.25847457627118597</v>
      </c>
      <c r="F280" s="16"/>
      <c r="G280" s="16">
        <v>0.20481927710843401</v>
      </c>
      <c r="H280" s="16">
        <v>0.22500000000000001</v>
      </c>
      <c r="I280" s="16"/>
      <c r="J280" s="16">
        <v>0.32352941176470601</v>
      </c>
      <c r="K280" s="16">
        <v>0.13793103448275901</v>
      </c>
      <c r="L280" s="16">
        <v>0.18181818181818199</v>
      </c>
      <c r="M280" s="16">
        <v>0.35</v>
      </c>
      <c r="N280" s="16">
        <v>0</v>
      </c>
      <c r="O280" s="16">
        <v>0.33333333333333298</v>
      </c>
      <c r="P280" s="16">
        <v>0.19230769230769201</v>
      </c>
      <c r="Q280" s="16">
        <v>0.11764705882352899</v>
      </c>
      <c r="R280" s="16">
        <v>0.30769230769230799</v>
      </c>
      <c r="S280" s="16">
        <v>0.194444444444444</v>
      </c>
      <c r="T280" s="16">
        <v>0.217391304347826</v>
      </c>
      <c r="U280" s="16">
        <v>0.15384615384615399</v>
      </c>
      <c r="V280" s="16">
        <v>0.4</v>
      </c>
      <c r="W280" s="16">
        <v>0.14285714285714299</v>
      </c>
      <c r="X280" s="16">
        <v>0.33333333333333298</v>
      </c>
      <c r="Y280" s="16">
        <v>0.28571428571428598</v>
      </c>
      <c r="Z280" s="16"/>
      <c r="AA280" s="16">
        <v>0.27607361963190202</v>
      </c>
      <c r="AB280" s="16">
        <v>0.178294573643411</v>
      </c>
      <c r="AC280" s="16">
        <v>0.21568627450980399</v>
      </c>
      <c r="AD280" s="16">
        <v>0.14705882352941199</v>
      </c>
      <c r="AE280" s="16"/>
      <c r="AF280" s="16">
        <v>0.219672131147541</v>
      </c>
      <c r="AG280" s="16">
        <v>0.33333333333333298</v>
      </c>
      <c r="AH280" s="16">
        <v>0.26315789473684198</v>
      </c>
      <c r="AI280" s="16">
        <v>0</v>
      </c>
      <c r="AJ280" s="16"/>
      <c r="AK280" s="16">
        <v>0.25233644859813098</v>
      </c>
      <c r="AL280" s="16">
        <v>0.18032786885245899</v>
      </c>
      <c r="AM280" s="16">
        <v>0.15625</v>
      </c>
      <c r="AN280" s="16">
        <v>3.4482758620689703E-2</v>
      </c>
      <c r="AO280" s="16">
        <v>0.11111111111111099</v>
      </c>
      <c r="AP280" s="16">
        <v>0.33333333333333298</v>
      </c>
      <c r="AQ280" s="16"/>
      <c r="AR280" s="16">
        <v>0.227906976744186</v>
      </c>
      <c r="AS280" s="16">
        <v>0.24390243902438999</v>
      </c>
      <c r="AT280" s="16">
        <v>0.24390243902438999</v>
      </c>
      <c r="AU280" s="16" t="s">
        <v>129</v>
      </c>
      <c r="AV280" s="16">
        <v>0.18181818181818199</v>
      </c>
      <c r="AW280" s="16">
        <v>0.41463414634146301</v>
      </c>
      <c r="AX280" s="16">
        <v>0.2</v>
      </c>
      <c r="AY280" s="16"/>
      <c r="AZ280" s="16">
        <v>0.22429906542056099</v>
      </c>
      <c r="BA280" s="16">
        <v>0.27272727272727298</v>
      </c>
      <c r="BB280" s="16">
        <v>0</v>
      </c>
      <c r="BC280" s="16">
        <v>0.24489795918367299</v>
      </c>
      <c r="BD280" s="16">
        <v>0.18620689655172401</v>
      </c>
      <c r="BE280" s="16">
        <v>0.5</v>
      </c>
      <c r="BF280" s="16"/>
      <c r="BG280" s="16">
        <v>0.25</v>
      </c>
      <c r="BH280" s="16">
        <v>0.10294117647058799</v>
      </c>
      <c r="BI280" s="16">
        <v>0.186046511627907</v>
      </c>
      <c r="BJ280" s="16">
        <v>0.27272727272727298</v>
      </c>
      <c r="BK280" s="16">
        <v>0.20895522388059701</v>
      </c>
      <c r="BL280" s="16">
        <v>0.26</v>
      </c>
      <c r="BM280" s="16"/>
      <c r="BN280" s="16">
        <v>0.19246861924686201</v>
      </c>
      <c r="BO280" s="16">
        <v>0.25624999999999998</v>
      </c>
      <c r="BP280" s="16"/>
      <c r="BQ280" s="16">
        <v>0.213235294117647</v>
      </c>
      <c r="BR280" s="16">
        <v>0.221804511278195</v>
      </c>
      <c r="BS280" s="16"/>
      <c r="BT280" s="16">
        <v>0.22884012539185</v>
      </c>
      <c r="BU280" s="16">
        <v>0.17948717948717899</v>
      </c>
    </row>
    <row r="281" spans="2:73" x14ac:dyDescent="0.35">
      <c r="B281" t="s">
        <v>224</v>
      </c>
      <c r="C281" s="16">
        <v>0.60794044665012403</v>
      </c>
      <c r="D281" s="16">
        <v>0.62874251497005995</v>
      </c>
      <c r="E281" s="16">
        <v>0.59322033898305104</v>
      </c>
      <c r="F281" s="16"/>
      <c r="G281" s="16">
        <v>0.60240963855421703</v>
      </c>
      <c r="H281" s="16">
        <v>0.609375</v>
      </c>
      <c r="I281" s="16"/>
      <c r="J281" s="16">
        <v>0.5</v>
      </c>
      <c r="K281" s="16">
        <v>0.63793103448275901</v>
      </c>
      <c r="L281" s="16">
        <v>0.5</v>
      </c>
      <c r="M281" s="16">
        <v>0.5</v>
      </c>
      <c r="N281" s="16">
        <v>0.5</v>
      </c>
      <c r="O281" s="16">
        <v>0.58333333333333304</v>
      </c>
      <c r="P281" s="16">
        <v>0.65384615384615397</v>
      </c>
      <c r="Q281" s="16">
        <v>0.64705882352941202</v>
      </c>
      <c r="R281" s="16">
        <v>0.46153846153846201</v>
      </c>
      <c r="S281" s="16">
        <v>0.65277777777777801</v>
      </c>
      <c r="T281" s="16">
        <v>0.69565217391304301</v>
      </c>
      <c r="U281" s="16">
        <v>0.61538461538461497</v>
      </c>
      <c r="V281" s="16">
        <v>0.56000000000000005</v>
      </c>
      <c r="W281" s="16">
        <v>0.78571428571428603</v>
      </c>
      <c r="X281" s="16">
        <v>0.6</v>
      </c>
      <c r="Y281" s="16">
        <v>0.64285714285714302</v>
      </c>
      <c r="Z281" s="16"/>
      <c r="AA281" s="16">
        <v>0.57055214723926395</v>
      </c>
      <c r="AB281" s="16">
        <v>0.65891472868217105</v>
      </c>
      <c r="AC281" s="16">
        <v>0.54901960784313697</v>
      </c>
      <c r="AD281" s="16">
        <v>0.67647058823529405</v>
      </c>
      <c r="AE281" s="16"/>
      <c r="AF281" s="16">
        <v>0.60655737704918</v>
      </c>
      <c r="AG281" s="16">
        <v>0.375</v>
      </c>
      <c r="AH281" s="16">
        <v>0.57894736842105299</v>
      </c>
      <c r="AI281" s="16">
        <v>0.5</v>
      </c>
      <c r="AJ281" s="16"/>
      <c r="AK281" s="16">
        <v>0.55140186915887801</v>
      </c>
      <c r="AL281" s="16">
        <v>0.72131147540983598</v>
      </c>
      <c r="AM281" s="16">
        <v>0.6875</v>
      </c>
      <c r="AN281" s="16">
        <v>0.72413793103448298</v>
      </c>
      <c r="AO281" s="16">
        <v>0.88888888888888895</v>
      </c>
      <c r="AP281" s="16">
        <v>0.37037037037037002</v>
      </c>
      <c r="AQ281" s="16"/>
      <c r="AR281" s="16">
        <v>0.62790697674418605</v>
      </c>
      <c r="AS281" s="16">
        <v>0.58536585365853699</v>
      </c>
      <c r="AT281" s="16">
        <v>0.58536585365853699</v>
      </c>
      <c r="AU281" s="16" t="s">
        <v>129</v>
      </c>
      <c r="AV281" s="16">
        <v>0.59090909090909105</v>
      </c>
      <c r="AW281" s="16">
        <v>0.51219512195121997</v>
      </c>
      <c r="AX281" s="16">
        <v>0.8</v>
      </c>
      <c r="AY281" s="16"/>
      <c r="AZ281" s="16">
        <v>0.59813084112149495</v>
      </c>
      <c r="BA281" s="16">
        <v>0.57575757575757602</v>
      </c>
      <c r="BB281" s="16">
        <v>0.72727272727272696</v>
      </c>
      <c r="BC281" s="16">
        <v>0.57142857142857095</v>
      </c>
      <c r="BD281" s="16">
        <v>0.66206896551724104</v>
      </c>
      <c r="BE281" s="16">
        <v>0.25</v>
      </c>
      <c r="BF281" s="16"/>
      <c r="BG281" s="16">
        <v>0.515625</v>
      </c>
      <c r="BH281" s="16">
        <v>0.77941176470588203</v>
      </c>
      <c r="BI281" s="16">
        <v>0.65116279069767402</v>
      </c>
      <c r="BJ281" s="16">
        <v>0.57272727272727297</v>
      </c>
      <c r="BK281" s="16">
        <v>0.58208955223880599</v>
      </c>
      <c r="BL281" s="16">
        <v>0.57999999999999996</v>
      </c>
      <c r="BM281" s="16"/>
      <c r="BN281" s="16">
        <v>0.661087866108787</v>
      </c>
      <c r="BO281" s="16">
        <v>0.53125</v>
      </c>
      <c r="BP281" s="16"/>
      <c r="BQ281" s="16">
        <v>0.65441176470588203</v>
      </c>
      <c r="BR281" s="16">
        <v>0.58646616541353402</v>
      </c>
      <c r="BS281" s="16"/>
      <c r="BT281" s="16">
        <v>0.59247648902821304</v>
      </c>
      <c r="BU281" s="16">
        <v>0.67948717948717996</v>
      </c>
    </row>
    <row r="282" spans="2:73" x14ac:dyDescent="0.35">
      <c r="B282" t="s">
        <v>105</v>
      </c>
      <c r="C282" s="16">
        <v>-0.38709677419354799</v>
      </c>
      <c r="D282" s="16">
        <v>-0.46107784431137699</v>
      </c>
      <c r="E282" s="16">
        <v>-0.33474576271186401</v>
      </c>
      <c r="F282" s="16"/>
      <c r="G282" s="16">
        <v>-0.39759036144578302</v>
      </c>
      <c r="H282" s="16">
        <v>-0.38437500000000002</v>
      </c>
      <c r="I282" s="16"/>
      <c r="J282" s="16">
        <v>-0.17647058823529399</v>
      </c>
      <c r="K282" s="16">
        <v>-0.5</v>
      </c>
      <c r="L282" s="16">
        <v>-0.31818181818181801</v>
      </c>
      <c r="M282" s="16">
        <v>-0.15</v>
      </c>
      <c r="N282" s="16">
        <v>-0.5</v>
      </c>
      <c r="O282" s="16">
        <v>-0.25</v>
      </c>
      <c r="P282" s="16">
        <v>-0.46153846153846201</v>
      </c>
      <c r="Q282" s="16">
        <v>-0.52941176470588203</v>
      </c>
      <c r="R282" s="16">
        <v>-0.15384615384615399</v>
      </c>
      <c r="S282" s="16">
        <v>-0.45833333333333298</v>
      </c>
      <c r="T282" s="16">
        <v>-0.47826086956521702</v>
      </c>
      <c r="U282" s="16">
        <v>-0.46153846153846201</v>
      </c>
      <c r="V282" s="16">
        <v>-0.16</v>
      </c>
      <c r="W282" s="16">
        <v>-0.64285714285714302</v>
      </c>
      <c r="X282" s="16">
        <v>-0.266666666666667</v>
      </c>
      <c r="Y282" s="16">
        <v>-0.35714285714285698</v>
      </c>
      <c r="Z282" s="16"/>
      <c r="AA282" s="16">
        <v>-0.29447852760736198</v>
      </c>
      <c r="AB282" s="16">
        <v>-0.48062015503875999</v>
      </c>
      <c r="AC282" s="16">
        <v>-0.33333333333333298</v>
      </c>
      <c r="AD282" s="16">
        <v>-0.52941176470588203</v>
      </c>
      <c r="AE282" s="16"/>
      <c r="AF282" s="16">
        <v>-0.38688524590163897</v>
      </c>
      <c r="AG282" s="16">
        <v>-4.1666666666666602E-2</v>
      </c>
      <c r="AH282" s="16">
        <v>-0.31578947368421101</v>
      </c>
      <c r="AI282" s="16">
        <v>-0.5</v>
      </c>
      <c r="AJ282" s="16"/>
      <c r="AK282" s="16">
        <v>-0.29906542056074797</v>
      </c>
      <c r="AL282" s="16">
        <v>-0.54098360655737698</v>
      </c>
      <c r="AM282" s="16">
        <v>-0.53125</v>
      </c>
      <c r="AN282" s="16">
        <v>-0.68965517241379304</v>
      </c>
      <c r="AO282" s="16">
        <v>-0.77777777777777801</v>
      </c>
      <c r="AP282" s="16">
        <v>-3.7037037037037E-2</v>
      </c>
      <c r="AQ282" s="16"/>
      <c r="AR282" s="16">
        <v>-0.4</v>
      </c>
      <c r="AS282" s="16">
        <v>-0.34146341463414598</v>
      </c>
      <c r="AT282" s="16">
        <v>-0.34146341463414598</v>
      </c>
      <c r="AU282" s="16" t="s">
        <v>129</v>
      </c>
      <c r="AV282" s="16">
        <v>-0.40909090909090901</v>
      </c>
      <c r="AW282" s="16">
        <v>-9.7560975609756101E-2</v>
      </c>
      <c r="AX282" s="16">
        <v>-0.6</v>
      </c>
      <c r="AY282" s="16"/>
      <c r="AZ282" s="16">
        <v>-0.37383177570093501</v>
      </c>
      <c r="BA282" s="16">
        <v>-0.30303030303030298</v>
      </c>
      <c r="BB282" s="16">
        <v>-0.72727272727272696</v>
      </c>
      <c r="BC282" s="16">
        <v>-0.32653061224489799</v>
      </c>
      <c r="BD282" s="16">
        <v>-0.47586206896551703</v>
      </c>
      <c r="BE282" s="16">
        <v>0.25</v>
      </c>
      <c r="BF282" s="16"/>
      <c r="BG282" s="16">
        <v>-0.265625</v>
      </c>
      <c r="BH282" s="16">
        <v>-0.67647058823529405</v>
      </c>
      <c r="BI282" s="16">
        <v>-0.46511627906976699</v>
      </c>
      <c r="BJ282" s="16">
        <v>-0.3</v>
      </c>
      <c r="BK282" s="16">
        <v>-0.37313432835820898</v>
      </c>
      <c r="BL282" s="16">
        <v>-0.32</v>
      </c>
      <c r="BM282" s="16"/>
      <c r="BN282" s="16">
        <v>-0.46861924686192502</v>
      </c>
      <c r="BO282" s="16">
        <v>-0.27500000000000002</v>
      </c>
      <c r="BP282" s="16"/>
      <c r="BQ282" s="16">
        <v>-0.441176470588235</v>
      </c>
      <c r="BR282" s="16">
        <v>-0.36466165413533802</v>
      </c>
      <c r="BS282" s="16"/>
      <c r="BT282" s="16">
        <v>-0.36363636363636398</v>
      </c>
      <c r="BU282" s="16">
        <v>-0.5</v>
      </c>
    </row>
    <row r="283" spans="2:73" x14ac:dyDescent="0.35">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row>
    <row r="284" spans="2:73" x14ac:dyDescent="0.35">
      <c r="B284" s="6" t="s">
        <v>232</v>
      </c>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row>
    <row r="285" spans="2:73" x14ac:dyDescent="0.35">
      <c r="B285" s="23" t="s">
        <v>387</v>
      </c>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row>
    <row r="286" spans="2:73" x14ac:dyDescent="0.35">
      <c r="B286" t="s">
        <v>218</v>
      </c>
      <c r="C286" s="16">
        <v>0.126550868486352</v>
      </c>
      <c r="D286" s="16">
        <v>8.9820359281437098E-2</v>
      </c>
      <c r="E286" s="16">
        <v>0.152542372881356</v>
      </c>
      <c r="F286" s="16"/>
      <c r="G286" s="16">
        <v>8.4337349397590397E-2</v>
      </c>
      <c r="H286" s="16">
        <v>0.13750000000000001</v>
      </c>
      <c r="I286" s="16"/>
      <c r="J286" s="16">
        <v>0.14705882352941199</v>
      </c>
      <c r="K286" s="16">
        <v>0.17241379310344801</v>
      </c>
      <c r="L286" s="16">
        <v>4.5454545454545497E-2</v>
      </c>
      <c r="M286" s="16">
        <v>0.05</v>
      </c>
      <c r="N286" s="16">
        <v>0.125</v>
      </c>
      <c r="O286" s="16">
        <v>0.16666666666666699</v>
      </c>
      <c r="P286" s="16">
        <v>0.230769230769231</v>
      </c>
      <c r="Q286" s="16">
        <v>5.8823529411764698E-2</v>
      </c>
      <c r="R286" s="16">
        <v>0.15384615384615399</v>
      </c>
      <c r="S286" s="16">
        <v>9.7222222222222196E-2</v>
      </c>
      <c r="T286" s="16">
        <v>0</v>
      </c>
      <c r="U286" s="16">
        <v>7.69230769230769E-2</v>
      </c>
      <c r="V286" s="16">
        <v>0.12</v>
      </c>
      <c r="W286" s="16">
        <v>0.14285714285714299</v>
      </c>
      <c r="X286" s="16">
        <v>0.133333333333333</v>
      </c>
      <c r="Y286" s="16">
        <v>0.42857142857142899</v>
      </c>
      <c r="Z286" s="16"/>
      <c r="AA286" s="16">
        <v>0.128834355828221</v>
      </c>
      <c r="AB286" s="16">
        <v>0.15503875968992201</v>
      </c>
      <c r="AC286" s="16">
        <v>0.11764705882352899</v>
      </c>
      <c r="AD286" s="16">
        <v>2.9411764705882401E-2</v>
      </c>
      <c r="AE286" s="16"/>
      <c r="AF286" s="16">
        <v>0.124590163934426</v>
      </c>
      <c r="AG286" s="16">
        <v>0.20833333333333301</v>
      </c>
      <c r="AH286" s="16">
        <v>7.8947368421052599E-2</v>
      </c>
      <c r="AI286" s="16">
        <v>0</v>
      </c>
      <c r="AJ286" s="16"/>
      <c r="AK286" s="16">
        <v>0.10280373831775701</v>
      </c>
      <c r="AL286" s="16">
        <v>9.8360655737704902E-2</v>
      </c>
      <c r="AM286" s="16">
        <v>0.15625</v>
      </c>
      <c r="AN286" s="16">
        <v>0.17241379310344801</v>
      </c>
      <c r="AO286" s="16">
        <v>0</v>
      </c>
      <c r="AP286" s="16">
        <v>0.148148148148148</v>
      </c>
      <c r="AQ286" s="16"/>
      <c r="AR286" s="16">
        <v>0.15348837209302299</v>
      </c>
      <c r="AS286" s="16">
        <v>7.3170731707317097E-2</v>
      </c>
      <c r="AT286" s="16">
        <v>7.3170731707317097E-2</v>
      </c>
      <c r="AU286" s="16" t="s">
        <v>129</v>
      </c>
      <c r="AV286" s="16">
        <v>0</v>
      </c>
      <c r="AW286" s="16">
        <v>0.146341463414634</v>
      </c>
      <c r="AX286" s="16">
        <v>0.2</v>
      </c>
      <c r="AY286" s="16"/>
      <c r="AZ286" s="16">
        <v>0.10280373831775701</v>
      </c>
      <c r="BA286" s="16">
        <v>3.03030303030303E-2</v>
      </c>
      <c r="BB286" s="16">
        <v>0</v>
      </c>
      <c r="BC286" s="16">
        <v>0.17346938775510201</v>
      </c>
      <c r="BD286" s="16">
        <v>0.15172413793103401</v>
      </c>
      <c r="BE286" s="16">
        <v>0</v>
      </c>
      <c r="BF286" s="16"/>
      <c r="BG286" s="16">
        <v>0.140625</v>
      </c>
      <c r="BH286" s="16">
        <v>0.14705882352941199</v>
      </c>
      <c r="BI286" s="16">
        <v>0.162790697674419</v>
      </c>
      <c r="BJ286" s="16">
        <v>7.2727272727272696E-2</v>
      </c>
      <c r="BK286" s="16">
        <v>0.119402985074627</v>
      </c>
      <c r="BL286" s="16">
        <v>0.18</v>
      </c>
      <c r="BM286" s="16"/>
      <c r="BN286" s="16">
        <v>0.129707112970711</v>
      </c>
      <c r="BO286" s="16">
        <v>0.125</v>
      </c>
      <c r="BP286" s="16"/>
      <c r="BQ286" s="16">
        <v>0.13970588235294101</v>
      </c>
      <c r="BR286" s="16">
        <v>0.12030075187969901</v>
      </c>
      <c r="BS286" s="16"/>
      <c r="BT286" s="16">
        <v>0.14420062695924801</v>
      </c>
      <c r="BU286" s="16">
        <v>5.1282051282051301E-2</v>
      </c>
    </row>
    <row r="287" spans="2:73" x14ac:dyDescent="0.35">
      <c r="B287" t="s">
        <v>219</v>
      </c>
      <c r="C287" s="16">
        <v>0.18362282878411901</v>
      </c>
      <c r="D287" s="16">
        <v>0.18562874251497</v>
      </c>
      <c r="E287" s="16">
        <v>0.18220338983050799</v>
      </c>
      <c r="F287" s="16"/>
      <c r="G287" s="16">
        <v>0.16867469879518099</v>
      </c>
      <c r="H287" s="16">
        <v>0.1875</v>
      </c>
      <c r="I287" s="16"/>
      <c r="J287" s="16">
        <v>0.14705882352941199</v>
      </c>
      <c r="K287" s="16">
        <v>0.25862068965517199</v>
      </c>
      <c r="L287" s="16">
        <v>0.27272727272727298</v>
      </c>
      <c r="M287" s="16">
        <v>0.3</v>
      </c>
      <c r="N287" s="16">
        <v>0.25</v>
      </c>
      <c r="O287" s="16">
        <v>0.16666666666666699</v>
      </c>
      <c r="P287" s="16">
        <v>7.69230769230769E-2</v>
      </c>
      <c r="Q287" s="16">
        <v>0.17647058823529399</v>
      </c>
      <c r="R287" s="16">
        <v>0.15384615384615399</v>
      </c>
      <c r="S287" s="16">
        <v>0.15277777777777801</v>
      </c>
      <c r="T287" s="16">
        <v>0.13043478260869601</v>
      </c>
      <c r="U287" s="16">
        <v>0.38461538461538503</v>
      </c>
      <c r="V287" s="16">
        <v>0.08</v>
      </c>
      <c r="W287" s="16">
        <v>7.1428571428571397E-2</v>
      </c>
      <c r="X287" s="16">
        <v>0.4</v>
      </c>
      <c r="Y287" s="16">
        <v>0</v>
      </c>
      <c r="Z287" s="16"/>
      <c r="AA287" s="16">
        <v>0.153374233128834</v>
      </c>
      <c r="AB287" s="16">
        <v>0.209302325581395</v>
      </c>
      <c r="AC287" s="16">
        <v>0.21568627450980399</v>
      </c>
      <c r="AD287" s="16">
        <v>0.23529411764705899</v>
      </c>
      <c r="AE287" s="16"/>
      <c r="AF287" s="16">
        <v>0.17704918032786901</v>
      </c>
      <c r="AG287" s="16">
        <v>0.25</v>
      </c>
      <c r="AH287" s="16">
        <v>0.23684210526315799</v>
      </c>
      <c r="AI287" s="16">
        <v>0.5</v>
      </c>
      <c r="AJ287" s="16"/>
      <c r="AK287" s="16">
        <v>0.21495327102803699</v>
      </c>
      <c r="AL287" s="16">
        <v>0.26229508196721302</v>
      </c>
      <c r="AM287" s="16">
        <v>0.15625</v>
      </c>
      <c r="AN287" s="16">
        <v>0.10344827586206901</v>
      </c>
      <c r="AO287" s="16">
        <v>0.22222222222222199</v>
      </c>
      <c r="AP287" s="16">
        <v>0.18518518518518501</v>
      </c>
      <c r="AQ287" s="16"/>
      <c r="AR287" s="16">
        <v>0.18139534883720901</v>
      </c>
      <c r="AS287" s="16">
        <v>0.19512195121951201</v>
      </c>
      <c r="AT287" s="16">
        <v>0.19512195121951201</v>
      </c>
      <c r="AU287" s="16" t="s">
        <v>129</v>
      </c>
      <c r="AV287" s="16">
        <v>0.18181818181818199</v>
      </c>
      <c r="AW287" s="16">
        <v>0.17073170731707299</v>
      </c>
      <c r="AX287" s="16">
        <v>0</v>
      </c>
      <c r="AY287" s="16"/>
      <c r="AZ287" s="16">
        <v>0.14953271028037399</v>
      </c>
      <c r="BA287" s="16">
        <v>0.24242424242424199</v>
      </c>
      <c r="BB287" s="16">
        <v>0.18181818181818199</v>
      </c>
      <c r="BC287" s="16">
        <v>0.16326530612244899</v>
      </c>
      <c r="BD287" s="16">
        <v>0.2</v>
      </c>
      <c r="BE287" s="16">
        <v>0.375</v>
      </c>
      <c r="BF287" s="16"/>
      <c r="BG287" s="16">
        <v>0.140625</v>
      </c>
      <c r="BH287" s="16">
        <v>0.17647058823529399</v>
      </c>
      <c r="BI287" s="16">
        <v>0.30232558139534899</v>
      </c>
      <c r="BJ287" s="16">
        <v>0.18181818181818199</v>
      </c>
      <c r="BK287" s="16">
        <v>0.17910447761194001</v>
      </c>
      <c r="BL287" s="16">
        <v>0.16</v>
      </c>
      <c r="BM287" s="16"/>
      <c r="BN287" s="16">
        <v>0.18410041841004199</v>
      </c>
      <c r="BO287" s="16">
        <v>0.18124999999999999</v>
      </c>
      <c r="BP287" s="16"/>
      <c r="BQ287" s="16">
        <v>0.17647058823529399</v>
      </c>
      <c r="BR287" s="16">
        <v>0.18796992481203001</v>
      </c>
      <c r="BS287" s="16"/>
      <c r="BT287" s="16">
        <v>0.21003134796238199</v>
      </c>
      <c r="BU287" s="16">
        <v>8.9743589743589702E-2</v>
      </c>
    </row>
    <row r="288" spans="2:73" x14ac:dyDescent="0.35">
      <c r="B288" t="s">
        <v>220</v>
      </c>
      <c r="C288" s="16">
        <v>0.166253101736973</v>
      </c>
      <c r="D288" s="16">
        <v>0.179640718562874</v>
      </c>
      <c r="E288" s="16">
        <v>0.15677966101694901</v>
      </c>
      <c r="F288" s="16"/>
      <c r="G288" s="16">
        <v>0.16867469879518099</v>
      </c>
      <c r="H288" s="16">
        <v>0.16562499999999999</v>
      </c>
      <c r="I288" s="16"/>
      <c r="J288" s="16">
        <v>0.20588235294117599</v>
      </c>
      <c r="K288" s="16">
        <v>0.15517241379310301</v>
      </c>
      <c r="L288" s="16">
        <v>0.18181818181818199</v>
      </c>
      <c r="M288" s="16">
        <v>0.15</v>
      </c>
      <c r="N288" s="16">
        <v>0.125</v>
      </c>
      <c r="O288" s="16">
        <v>0.25</v>
      </c>
      <c r="P288" s="16">
        <v>0.115384615384615</v>
      </c>
      <c r="Q288" s="16">
        <v>0.17647058823529399</v>
      </c>
      <c r="R288" s="16">
        <v>0.230769230769231</v>
      </c>
      <c r="S288" s="16">
        <v>0.180555555555556</v>
      </c>
      <c r="T288" s="16">
        <v>0.217391304347826</v>
      </c>
      <c r="U288" s="16">
        <v>7.69230769230769E-2</v>
      </c>
      <c r="V288" s="16">
        <v>0.24</v>
      </c>
      <c r="W288" s="16">
        <v>0.214285714285714</v>
      </c>
      <c r="X288" s="16">
        <v>0</v>
      </c>
      <c r="Y288" s="16">
        <v>0</v>
      </c>
      <c r="Z288" s="16"/>
      <c r="AA288" s="16">
        <v>0.190184049079755</v>
      </c>
      <c r="AB288" s="16">
        <v>0.14728682170542601</v>
      </c>
      <c r="AC288" s="16">
        <v>0.11764705882352899</v>
      </c>
      <c r="AD288" s="16">
        <v>0.20588235294117599</v>
      </c>
      <c r="AE288" s="16"/>
      <c r="AF288" s="16">
        <v>0.16393442622950799</v>
      </c>
      <c r="AG288" s="16">
        <v>0.16666666666666699</v>
      </c>
      <c r="AH288" s="16">
        <v>0.157894736842105</v>
      </c>
      <c r="AI288" s="16">
        <v>0</v>
      </c>
      <c r="AJ288" s="16"/>
      <c r="AK288" s="16">
        <v>0.168224299065421</v>
      </c>
      <c r="AL288" s="16">
        <v>0.13114754098360701</v>
      </c>
      <c r="AM288" s="16">
        <v>0.1875</v>
      </c>
      <c r="AN288" s="16">
        <v>0.17241379310344801</v>
      </c>
      <c r="AO288" s="16">
        <v>0.11111111111111099</v>
      </c>
      <c r="AP288" s="16">
        <v>0.148148148148148</v>
      </c>
      <c r="AQ288" s="16"/>
      <c r="AR288" s="16">
        <v>0.13488372093023299</v>
      </c>
      <c r="AS288" s="16">
        <v>0.292682926829268</v>
      </c>
      <c r="AT288" s="16">
        <v>0.292682926829268</v>
      </c>
      <c r="AU288" s="16" t="s">
        <v>129</v>
      </c>
      <c r="AV288" s="16">
        <v>0.13636363636363599</v>
      </c>
      <c r="AW288" s="16">
        <v>0.19512195121951201</v>
      </c>
      <c r="AX288" s="16">
        <v>0</v>
      </c>
      <c r="AY288" s="16"/>
      <c r="AZ288" s="16">
        <v>0.21495327102803699</v>
      </c>
      <c r="BA288" s="16">
        <v>0.18181818181818199</v>
      </c>
      <c r="BB288" s="16">
        <v>9.0909090909090898E-2</v>
      </c>
      <c r="BC288" s="16">
        <v>0.20408163265306101</v>
      </c>
      <c r="BD288" s="16">
        <v>0.11034482758620701</v>
      </c>
      <c r="BE288" s="16">
        <v>0.125</v>
      </c>
      <c r="BF288" s="16"/>
      <c r="BG288" s="16">
        <v>0.1875</v>
      </c>
      <c r="BH288" s="16">
        <v>0.14705882352941199</v>
      </c>
      <c r="BI288" s="16">
        <v>9.3023255813953501E-2</v>
      </c>
      <c r="BJ288" s="16">
        <v>0.163636363636364</v>
      </c>
      <c r="BK288" s="16">
        <v>0.22388059701492499</v>
      </c>
      <c r="BL288" s="16">
        <v>0.16</v>
      </c>
      <c r="BM288" s="16"/>
      <c r="BN288" s="16">
        <v>0.15481171548117201</v>
      </c>
      <c r="BO288" s="16">
        <v>0.1875</v>
      </c>
      <c r="BP288" s="16"/>
      <c r="BQ288" s="16">
        <v>0.14705882352941199</v>
      </c>
      <c r="BR288" s="16">
        <v>0.17669172932330801</v>
      </c>
      <c r="BS288" s="16"/>
      <c r="BT288" s="16">
        <v>0.16927899686520401</v>
      </c>
      <c r="BU288" s="16">
        <v>0.15384615384615399</v>
      </c>
    </row>
    <row r="289" spans="2:73" x14ac:dyDescent="0.35">
      <c r="B289" t="s">
        <v>221</v>
      </c>
      <c r="C289" s="16">
        <v>0.146401985111663</v>
      </c>
      <c r="D289" s="16">
        <v>0.16766467065868301</v>
      </c>
      <c r="E289" s="16">
        <v>0.13135593220339001</v>
      </c>
      <c r="F289" s="16"/>
      <c r="G289" s="16">
        <v>0.156626506024096</v>
      </c>
      <c r="H289" s="16">
        <v>0.14374999999999999</v>
      </c>
      <c r="I289" s="16"/>
      <c r="J289" s="16">
        <v>0.11764705882352899</v>
      </c>
      <c r="K289" s="16">
        <v>8.6206896551724102E-2</v>
      </c>
      <c r="L289" s="16">
        <v>0.22727272727272699</v>
      </c>
      <c r="M289" s="16">
        <v>0.2</v>
      </c>
      <c r="N289" s="16">
        <v>0</v>
      </c>
      <c r="O289" s="16">
        <v>0.25</v>
      </c>
      <c r="P289" s="16">
        <v>0.15384615384615399</v>
      </c>
      <c r="Q289" s="16">
        <v>8.8235294117647106E-2</v>
      </c>
      <c r="R289" s="16">
        <v>0.15384615384615399</v>
      </c>
      <c r="S289" s="16">
        <v>0.16666666666666699</v>
      </c>
      <c r="T289" s="16">
        <v>4.3478260869565202E-2</v>
      </c>
      <c r="U289" s="16">
        <v>0.15384615384615399</v>
      </c>
      <c r="V289" s="16">
        <v>0.2</v>
      </c>
      <c r="W289" s="16">
        <v>0.214285714285714</v>
      </c>
      <c r="X289" s="16">
        <v>0.2</v>
      </c>
      <c r="Y289" s="16">
        <v>0.214285714285714</v>
      </c>
      <c r="Z289" s="16"/>
      <c r="AA289" s="16">
        <v>0.13496932515337401</v>
      </c>
      <c r="AB289" s="16">
        <v>0.15503875968992201</v>
      </c>
      <c r="AC289" s="16">
        <v>0.11764705882352899</v>
      </c>
      <c r="AD289" s="16">
        <v>0.23529411764705899</v>
      </c>
      <c r="AE289" s="16"/>
      <c r="AF289" s="16">
        <v>0.14098360655737699</v>
      </c>
      <c r="AG289" s="16">
        <v>0.20833333333333301</v>
      </c>
      <c r="AH289" s="16">
        <v>0.18421052631578899</v>
      </c>
      <c r="AI289" s="16">
        <v>0</v>
      </c>
      <c r="AJ289" s="16"/>
      <c r="AK289" s="16">
        <v>8.4112149532710304E-2</v>
      </c>
      <c r="AL289" s="16">
        <v>0.213114754098361</v>
      </c>
      <c r="AM289" s="16">
        <v>0.15625</v>
      </c>
      <c r="AN289" s="16">
        <v>6.8965517241379296E-2</v>
      </c>
      <c r="AO289" s="16">
        <v>0.11111111111111099</v>
      </c>
      <c r="AP289" s="16">
        <v>0.11111111111111099</v>
      </c>
      <c r="AQ289" s="16"/>
      <c r="AR289" s="16">
        <v>0.125581395348837</v>
      </c>
      <c r="AS289" s="16">
        <v>7.3170731707317097E-2</v>
      </c>
      <c r="AT289" s="16">
        <v>7.3170731707317097E-2</v>
      </c>
      <c r="AU289" s="16" t="s">
        <v>129</v>
      </c>
      <c r="AV289" s="16">
        <v>0.31818181818181801</v>
      </c>
      <c r="AW289" s="16">
        <v>0.17073170731707299</v>
      </c>
      <c r="AX289" s="16">
        <v>0.2</v>
      </c>
      <c r="AY289" s="16"/>
      <c r="AZ289" s="16">
        <v>0.177570093457944</v>
      </c>
      <c r="BA289" s="16">
        <v>0.27272727272727298</v>
      </c>
      <c r="BB289" s="16">
        <v>0.45454545454545497</v>
      </c>
      <c r="BC289" s="16">
        <v>0.13265306122449</v>
      </c>
      <c r="BD289" s="16">
        <v>7.5862068965517199E-2</v>
      </c>
      <c r="BE289" s="16">
        <v>0.125</v>
      </c>
      <c r="BF289" s="16"/>
      <c r="BG289" s="16">
        <v>0.125</v>
      </c>
      <c r="BH289" s="16">
        <v>0.220588235294118</v>
      </c>
      <c r="BI289" s="16">
        <v>9.3023255813953501E-2</v>
      </c>
      <c r="BJ289" s="16">
        <v>0.15454545454545501</v>
      </c>
      <c r="BK289" s="16">
        <v>0.119402985074627</v>
      </c>
      <c r="BL289" s="16">
        <v>0.12</v>
      </c>
      <c r="BM289" s="16"/>
      <c r="BN289" s="16">
        <v>0.15481171548117201</v>
      </c>
      <c r="BO289" s="16">
        <v>0.13125000000000001</v>
      </c>
      <c r="BP289" s="16"/>
      <c r="BQ289" s="16">
        <v>0.13235294117647101</v>
      </c>
      <c r="BR289" s="16">
        <v>0.150375939849624</v>
      </c>
      <c r="BS289" s="16"/>
      <c r="BT289" s="16">
        <v>0.128526645768025</v>
      </c>
      <c r="BU289" s="16">
        <v>0.20512820512820501</v>
      </c>
    </row>
    <row r="290" spans="2:73" x14ac:dyDescent="0.35">
      <c r="B290" t="s">
        <v>222</v>
      </c>
      <c r="C290" s="16">
        <v>0.35235732009925602</v>
      </c>
      <c r="D290" s="16">
        <v>0.359281437125749</v>
      </c>
      <c r="E290" s="16">
        <v>0.34745762711864397</v>
      </c>
      <c r="F290" s="16"/>
      <c r="G290" s="16">
        <v>0.38554216867469898</v>
      </c>
      <c r="H290" s="16">
        <v>0.34375</v>
      </c>
      <c r="I290" s="16"/>
      <c r="J290" s="16">
        <v>0.35294117647058798</v>
      </c>
      <c r="K290" s="16">
        <v>0.27586206896551702</v>
      </c>
      <c r="L290" s="16">
        <v>0.22727272727272699</v>
      </c>
      <c r="M290" s="16">
        <v>0.3</v>
      </c>
      <c r="N290" s="16">
        <v>0.375</v>
      </c>
      <c r="O290" s="16">
        <v>0.16666666666666699</v>
      </c>
      <c r="P290" s="16">
        <v>0.42307692307692302</v>
      </c>
      <c r="Q290" s="16">
        <v>0.441176470588235</v>
      </c>
      <c r="R290" s="16">
        <v>0.30769230769230799</v>
      </c>
      <c r="S290" s="16">
        <v>0.40277777777777801</v>
      </c>
      <c r="T290" s="16">
        <v>0.60869565217391297</v>
      </c>
      <c r="U290" s="16">
        <v>0.230769230769231</v>
      </c>
      <c r="V290" s="16">
        <v>0.36</v>
      </c>
      <c r="W290" s="16">
        <v>0.35714285714285698</v>
      </c>
      <c r="X290" s="16">
        <v>0.266666666666667</v>
      </c>
      <c r="Y290" s="16">
        <v>0.28571428571428598</v>
      </c>
      <c r="Z290" s="16"/>
      <c r="AA290" s="16">
        <v>0.35582822085889598</v>
      </c>
      <c r="AB290" s="16">
        <v>0.31782945736434098</v>
      </c>
      <c r="AC290" s="16">
        <v>0.39215686274509798</v>
      </c>
      <c r="AD290" s="16">
        <v>0.29411764705882398</v>
      </c>
      <c r="AE290" s="16"/>
      <c r="AF290" s="16">
        <v>0.37049180327868902</v>
      </c>
      <c r="AG290" s="16">
        <v>0.16666666666666699</v>
      </c>
      <c r="AH290" s="16">
        <v>0.31578947368421101</v>
      </c>
      <c r="AI290" s="16">
        <v>0.5</v>
      </c>
      <c r="AJ290" s="16"/>
      <c r="AK290" s="16">
        <v>0.401869158878505</v>
      </c>
      <c r="AL290" s="16">
        <v>0.29508196721311503</v>
      </c>
      <c r="AM290" s="16">
        <v>0.34375</v>
      </c>
      <c r="AN290" s="16">
        <v>0.48275862068965503</v>
      </c>
      <c r="AO290" s="16">
        <v>0.44444444444444398</v>
      </c>
      <c r="AP290" s="16">
        <v>0.37037037037037002</v>
      </c>
      <c r="AQ290" s="16"/>
      <c r="AR290" s="16">
        <v>0.38139534883720899</v>
      </c>
      <c r="AS290" s="16">
        <v>0.36585365853658502</v>
      </c>
      <c r="AT290" s="16">
        <v>0.36585365853658502</v>
      </c>
      <c r="AU290" s="16" t="s">
        <v>129</v>
      </c>
      <c r="AV290" s="16">
        <v>0.31818181818181801</v>
      </c>
      <c r="AW290" s="16">
        <v>0.26829268292682901</v>
      </c>
      <c r="AX290" s="16">
        <v>0.6</v>
      </c>
      <c r="AY290" s="16"/>
      <c r="AZ290" s="16">
        <v>0.34579439252336402</v>
      </c>
      <c r="BA290" s="16">
        <v>0.27272727272727298</v>
      </c>
      <c r="BB290" s="16">
        <v>0.27272727272727298</v>
      </c>
      <c r="BC290" s="16">
        <v>0.30612244897959201</v>
      </c>
      <c r="BD290" s="16">
        <v>0.41379310344827602</v>
      </c>
      <c r="BE290" s="16">
        <v>0.375</v>
      </c>
      <c r="BF290" s="16"/>
      <c r="BG290" s="16">
        <v>0.390625</v>
      </c>
      <c r="BH290" s="16">
        <v>0.27941176470588203</v>
      </c>
      <c r="BI290" s="16">
        <v>0.27906976744186002</v>
      </c>
      <c r="BJ290" s="16">
        <v>0.40909090909090901</v>
      </c>
      <c r="BK290" s="16">
        <v>0.34328358208955201</v>
      </c>
      <c r="BL290" s="16">
        <v>0.36</v>
      </c>
      <c r="BM290" s="16"/>
      <c r="BN290" s="16">
        <v>0.34728033472803299</v>
      </c>
      <c r="BO290" s="16">
        <v>0.35625000000000001</v>
      </c>
      <c r="BP290" s="16"/>
      <c r="BQ290" s="16">
        <v>0.375</v>
      </c>
      <c r="BR290" s="16">
        <v>0.34210526315789502</v>
      </c>
      <c r="BS290" s="16"/>
      <c r="BT290" s="16">
        <v>0.326018808777429</v>
      </c>
      <c r="BU290" s="16">
        <v>0.46153846153846201</v>
      </c>
    </row>
    <row r="291" spans="2:73" x14ac:dyDescent="0.35">
      <c r="B291" t="s">
        <v>93</v>
      </c>
      <c r="C291" s="16">
        <v>2.4813895781637701E-2</v>
      </c>
      <c r="D291" s="16">
        <v>1.79640718562874E-2</v>
      </c>
      <c r="E291" s="16">
        <v>2.9661016949152502E-2</v>
      </c>
      <c r="F291" s="16"/>
      <c r="G291" s="16">
        <v>3.6144578313252997E-2</v>
      </c>
      <c r="H291" s="16">
        <v>2.1874999999999999E-2</v>
      </c>
      <c r="I291" s="16"/>
      <c r="J291" s="16">
        <v>2.9411764705882401E-2</v>
      </c>
      <c r="K291" s="16">
        <v>5.1724137931034503E-2</v>
      </c>
      <c r="L291" s="16">
        <v>4.5454545454545497E-2</v>
      </c>
      <c r="M291" s="16">
        <v>0</v>
      </c>
      <c r="N291" s="16">
        <v>0.125</v>
      </c>
      <c r="O291" s="16">
        <v>0</v>
      </c>
      <c r="P291" s="16">
        <v>0</v>
      </c>
      <c r="Q291" s="16">
        <v>5.8823529411764698E-2</v>
      </c>
      <c r="R291" s="16">
        <v>0</v>
      </c>
      <c r="S291" s="16">
        <v>0</v>
      </c>
      <c r="T291" s="16">
        <v>0</v>
      </c>
      <c r="U291" s="16">
        <v>7.69230769230769E-2</v>
      </c>
      <c r="V291" s="16">
        <v>0</v>
      </c>
      <c r="W291" s="16">
        <v>0</v>
      </c>
      <c r="X291" s="16">
        <v>0</v>
      </c>
      <c r="Y291" s="16">
        <v>7.1428571428571397E-2</v>
      </c>
      <c r="Z291" s="16"/>
      <c r="AA291" s="16">
        <v>3.6809815950920199E-2</v>
      </c>
      <c r="AB291" s="16">
        <v>1.5503875968992199E-2</v>
      </c>
      <c r="AC291" s="16">
        <v>3.9215686274509803E-2</v>
      </c>
      <c r="AD291" s="16">
        <v>0</v>
      </c>
      <c r="AE291" s="16"/>
      <c r="AF291" s="16">
        <v>2.2950819672131102E-2</v>
      </c>
      <c r="AG291" s="16">
        <v>0</v>
      </c>
      <c r="AH291" s="16">
        <v>2.6315789473684199E-2</v>
      </c>
      <c r="AI291" s="16">
        <v>0</v>
      </c>
      <c r="AJ291" s="16"/>
      <c r="AK291" s="16">
        <v>2.80373831775701E-2</v>
      </c>
      <c r="AL291" s="16">
        <v>0</v>
      </c>
      <c r="AM291" s="16">
        <v>0</v>
      </c>
      <c r="AN291" s="16">
        <v>0</v>
      </c>
      <c r="AO291" s="16">
        <v>0.11111111111111099</v>
      </c>
      <c r="AP291" s="16">
        <v>3.7037037037037E-2</v>
      </c>
      <c r="AQ291" s="16"/>
      <c r="AR291" s="16">
        <v>2.32558139534884E-2</v>
      </c>
      <c r="AS291" s="16">
        <v>0</v>
      </c>
      <c r="AT291" s="16">
        <v>0</v>
      </c>
      <c r="AU291" s="16" t="s">
        <v>129</v>
      </c>
      <c r="AV291" s="16">
        <v>4.5454545454545497E-2</v>
      </c>
      <c r="AW291" s="16">
        <v>4.8780487804878099E-2</v>
      </c>
      <c r="AX291" s="16">
        <v>0</v>
      </c>
      <c r="AY291" s="16"/>
      <c r="AZ291" s="16">
        <v>9.3457943925233603E-3</v>
      </c>
      <c r="BA291" s="16">
        <v>0</v>
      </c>
      <c r="BB291" s="16">
        <v>0</v>
      </c>
      <c r="BC291" s="16">
        <v>2.04081632653061E-2</v>
      </c>
      <c r="BD291" s="16">
        <v>4.8275862068965503E-2</v>
      </c>
      <c r="BE291" s="16">
        <v>0</v>
      </c>
      <c r="BF291" s="16"/>
      <c r="BG291" s="16">
        <v>1.5625E-2</v>
      </c>
      <c r="BH291" s="16">
        <v>2.9411764705882401E-2</v>
      </c>
      <c r="BI291" s="16">
        <v>6.9767441860465101E-2</v>
      </c>
      <c r="BJ291" s="16">
        <v>1.8181818181818198E-2</v>
      </c>
      <c r="BK291" s="16">
        <v>1.49253731343284E-2</v>
      </c>
      <c r="BL291" s="16">
        <v>0.02</v>
      </c>
      <c r="BM291" s="16"/>
      <c r="BN291" s="16">
        <v>2.92887029288703E-2</v>
      </c>
      <c r="BO291" s="16">
        <v>1.8749999999999999E-2</v>
      </c>
      <c r="BP291" s="16"/>
      <c r="BQ291" s="16">
        <v>2.9411764705882401E-2</v>
      </c>
      <c r="BR291" s="16">
        <v>2.2556390977443601E-2</v>
      </c>
      <c r="BS291" s="16"/>
      <c r="BT291" s="16">
        <v>2.1943573667711599E-2</v>
      </c>
      <c r="BU291" s="16">
        <v>3.8461538461538498E-2</v>
      </c>
    </row>
    <row r="292" spans="2:73" x14ac:dyDescent="0.35">
      <c r="B292" t="s">
        <v>223</v>
      </c>
      <c r="C292" s="16">
        <v>0.310173697270472</v>
      </c>
      <c r="D292" s="16">
        <v>0.27544910179640703</v>
      </c>
      <c r="E292" s="16">
        <v>0.33474576271186401</v>
      </c>
      <c r="F292" s="16"/>
      <c r="G292" s="16">
        <v>0.25301204819277101</v>
      </c>
      <c r="H292" s="16">
        <v>0.32500000000000001</v>
      </c>
      <c r="I292" s="16"/>
      <c r="J292" s="16">
        <v>0.29411764705882398</v>
      </c>
      <c r="K292" s="16">
        <v>0.431034482758621</v>
      </c>
      <c r="L292" s="16">
        <v>0.31818181818181801</v>
      </c>
      <c r="M292" s="16">
        <v>0.35</v>
      </c>
      <c r="N292" s="16">
        <v>0.375</v>
      </c>
      <c r="O292" s="16">
        <v>0.33333333333333298</v>
      </c>
      <c r="P292" s="16">
        <v>0.30769230769230799</v>
      </c>
      <c r="Q292" s="16">
        <v>0.23529411764705899</v>
      </c>
      <c r="R292" s="16">
        <v>0.30769230769230799</v>
      </c>
      <c r="S292" s="16">
        <v>0.25</v>
      </c>
      <c r="T292" s="16">
        <v>0.13043478260869601</v>
      </c>
      <c r="U292" s="16">
        <v>0.46153846153846201</v>
      </c>
      <c r="V292" s="16">
        <v>0.2</v>
      </c>
      <c r="W292" s="16">
        <v>0.214285714285714</v>
      </c>
      <c r="X292" s="16">
        <v>0.53333333333333299</v>
      </c>
      <c r="Y292" s="16">
        <v>0.42857142857142899</v>
      </c>
      <c r="Z292" s="16"/>
      <c r="AA292" s="16">
        <v>0.28220858895705497</v>
      </c>
      <c r="AB292" s="16">
        <v>0.36434108527131798</v>
      </c>
      <c r="AC292" s="16">
        <v>0.33333333333333298</v>
      </c>
      <c r="AD292" s="16">
        <v>0.26470588235294101</v>
      </c>
      <c r="AE292" s="16"/>
      <c r="AF292" s="16">
        <v>0.30163934426229499</v>
      </c>
      <c r="AG292" s="16">
        <v>0.45833333333333298</v>
      </c>
      <c r="AH292" s="16">
        <v>0.31578947368421101</v>
      </c>
      <c r="AI292" s="16">
        <v>0.5</v>
      </c>
      <c r="AJ292" s="16"/>
      <c r="AK292" s="16">
        <v>0.31775700934579398</v>
      </c>
      <c r="AL292" s="16">
        <v>0.36065573770491799</v>
      </c>
      <c r="AM292" s="16">
        <v>0.3125</v>
      </c>
      <c r="AN292" s="16">
        <v>0.27586206896551702</v>
      </c>
      <c r="AO292" s="16">
        <v>0.22222222222222199</v>
      </c>
      <c r="AP292" s="16">
        <v>0.33333333333333298</v>
      </c>
      <c r="AQ292" s="16"/>
      <c r="AR292" s="16">
        <v>0.334883720930233</v>
      </c>
      <c r="AS292" s="16">
        <v>0.26829268292682901</v>
      </c>
      <c r="AT292" s="16">
        <v>0.26829268292682901</v>
      </c>
      <c r="AU292" s="16" t="s">
        <v>129</v>
      </c>
      <c r="AV292" s="16">
        <v>0.18181818181818199</v>
      </c>
      <c r="AW292" s="16">
        <v>0.31707317073170699</v>
      </c>
      <c r="AX292" s="16">
        <v>0.2</v>
      </c>
      <c r="AY292" s="16"/>
      <c r="AZ292" s="16">
        <v>0.25233644859813098</v>
      </c>
      <c r="BA292" s="16">
        <v>0.27272727272727298</v>
      </c>
      <c r="BB292" s="16">
        <v>0.18181818181818199</v>
      </c>
      <c r="BC292" s="16">
        <v>0.33673469387755101</v>
      </c>
      <c r="BD292" s="16">
        <v>0.35172413793103502</v>
      </c>
      <c r="BE292" s="16">
        <v>0.375</v>
      </c>
      <c r="BF292" s="16"/>
      <c r="BG292" s="16">
        <v>0.28125</v>
      </c>
      <c r="BH292" s="16">
        <v>0.32352941176470601</v>
      </c>
      <c r="BI292" s="16">
        <v>0.46511627906976699</v>
      </c>
      <c r="BJ292" s="16">
        <v>0.25454545454545502</v>
      </c>
      <c r="BK292" s="16">
        <v>0.29850746268656703</v>
      </c>
      <c r="BL292" s="16">
        <v>0.34</v>
      </c>
      <c r="BM292" s="16"/>
      <c r="BN292" s="16">
        <v>0.31380753138075301</v>
      </c>
      <c r="BO292" s="16">
        <v>0.30625000000000002</v>
      </c>
      <c r="BP292" s="16"/>
      <c r="BQ292" s="16">
        <v>0.316176470588235</v>
      </c>
      <c r="BR292" s="16">
        <v>0.30827067669172897</v>
      </c>
      <c r="BS292" s="16"/>
      <c r="BT292" s="16">
        <v>0.35423197492163</v>
      </c>
      <c r="BU292" s="16">
        <v>0.141025641025641</v>
      </c>
    </row>
    <row r="293" spans="2:73" x14ac:dyDescent="0.35">
      <c r="B293" t="s">
        <v>224</v>
      </c>
      <c r="C293" s="16">
        <v>0.49875930521091799</v>
      </c>
      <c r="D293" s="16">
        <v>0.52694610778443096</v>
      </c>
      <c r="E293" s="16">
        <v>0.47881355932203401</v>
      </c>
      <c r="F293" s="16"/>
      <c r="G293" s="16">
        <v>0.54216867469879504</v>
      </c>
      <c r="H293" s="16">
        <v>0.48749999999999999</v>
      </c>
      <c r="I293" s="16"/>
      <c r="J293" s="16">
        <v>0.47058823529411797</v>
      </c>
      <c r="K293" s="16">
        <v>0.36206896551724099</v>
      </c>
      <c r="L293" s="16">
        <v>0.45454545454545497</v>
      </c>
      <c r="M293" s="16">
        <v>0.5</v>
      </c>
      <c r="N293" s="16">
        <v>0.375</v>
      </c>
      <c r="O293" s="16">
        <v>0.41666666666666702</v>
      </c>
      <c r="P293" s="16">
        <v>0.57692307692307698</v>
      </c>
      <c r="Q293" s="16">
        <v>0.52941176470588203</v>
      </c>
      <c r="R293" s="16">
        <v>0.46153846153846201</v>
      </c>
      <c r="S293" s="16">
        <v>0.56944444444444398</v>
      </c>
      <c r="T293" s="16">
        <v>0.65217391304347805</v>
      </c>
      <c r="U293" s="16">
        <v>0.38461538461538503</v>
      </c>
      <c r="V293" s="16">
        <v>0.56000000000000005</v>
      </c>
      <c r="W293" s="16">
        <v>0.57142857142857095</v>
      </c>
      <c r="X293" s="16">
        <v>0.46666666666666701</v>
      </c>
      <c r="Y293" s="16">
        <v>0.5</v>
      </c>
      <c r="Z293" s="16"/>
      <c r="AA293" s="16">
        <v>0.49079754601226999</v>
      </c>
      <c r="AB293" s="16">
        <v>0.47286821705426402</v>
      </c>
      <c r="AC293" s="16">
        <v>0.50980392156862697</v>
      </c>
      <c r="AD293" s="16">
        <v>0.52941176470588203</v>
      </c>
      <c r="AE293" s="16"/>
      <c r="AF293" s="16">
        <v>0.51147540983606599</v>
      </c>
      <c r="AG293" s="16">
        <v>0.375</v>
      </c>
      <c r="AH293" s="16">
        <v>0.5</v>
      </c>
      <c r="AI293" s="16">
        <v>0.5</v>
      </c>
      <c r="AJ293" s="16"/>
      <c r="AK293" s="16">
        <v>0.48598130841121501</v>
      </c>
      <c r="AL293" s="16">
        <v>0.50819672131147497</v>
      </c>
      <c r="AM293" s="16">
        <v>0.5</v>
      </c>
      <c r="AN293" s="16">
        <v>0.55172413793103403</v>
      </c>
      <c r="AO293" s="16">
        <v>0.55555555555555602</v>
      </c>
      <c r="AP293" s="16">
        <v>0.48148148148148101</v>
      </c>
      <c r="AQ293" s="16"/>
      <c r="AR293" s="16">
        <v>0.50697674418604699</v>
      </c>
      <c r="AS293" s="16">
        <v>0.439024390243902</v>
      </c>
      <c r="AT293" s="16">
        <v>0.439024390243902</v>
      </c>
      <c r="AU293" s="16" t="s">
        <v>129</v>
      </c>
      <c r="AV293" s="16">
        <v>0.63636363636363602</v>
      </c>
      <c r="AW293" s="16">
        <v>0.439024390243902</v>
      </c>
      <c r="AX293" s="16">
        <v>0.8</v>
      </c>
      <c r="AY293" s="16"/>
      <c r="AZ293" s="16">
        <v>0.52336448598130803</v>
      </c>
      <c r="BA293" s="16">
        <v>0.54545454545454497</v>
      </c>
      <c r="BB293" s="16">
        <v>0.72727272727272696</v>
      </c>
      <c r="BC293" s="16">
        <v>0.43877551020408201</v>
      </c>
      <c r="BD293" s="16">
        <v>0.48965517241379303</v>
      </c>
      <c r="BE293" s="16">
        <v>0.5</v>
      </c>
      <c r="BF293" s="16"/>
      <c r="BG293" s="16">
        <v>0.515625</v>
      </c>
      <c r="BH293" s="16">
        <v>0.5</v>
      </c>
      <c r="BI293" s="16">
        <v>0.372093023255814</v>
      </c>
      <c r="BJ293" s="16">
        <v>0.56363636363636405</v>
      </c>
      <c r="BK293" s="16">
        <v>0.462686567164179</v>
      </c>
      <c r="BL293" s="16">
        <v>0.48</v>
      </c>
      <c r="BM293" s="16"/>
      <c r="BN293" s="16">
        <v>0.502092050209205</v>
      </c>
      <c r="BO293" s="16">
        <v>0.48749999999999999</v>
      </c>
      <c r="BP293" s="16"/>
      <c r="BQ293" s="16">
        <v>0.50735294117647101</v>
      </c>
      <c r="BR293" s="16">
        <v>0.49248120300751902</v>
      </c>
      <c r="BS293" s="16"/>
      <c r="BT293" s="16">
        <v>0.45454545454545497</v>
      </c>
      <c r="BU293" s="16">
        <v>0.66666666666666696</v>
      </c>
    </row>
    <row r="294" spans="2:73" x14ac:dyDescent="0.35">
      <c r="B294" t="s">
        <v>105</v>
      </c>
      <c r="C294" s="16">
        <v>-0.18858560794044699</v>
      </c>
      <c r="D294" s="16">
        <v>-0.25149700598802399</v>
      </c>
      <c r="E294" s="16">
        <v>-0.14406779661017</v>
      </c>
      <c r="F294" s="16"/>
      <c r="G294" s="16">
        <v>-0.28915662650602397</v>
      </c>
      <c r="H294" s="16">
        <v>-0.16250000000000001</v>
      </c>
      <c r="I294" s="16"/>
      <c r="J294" s="16">
        <v>-0.17647058823529399</v>
      </c>
      <c r="K294" s="16">
        <v>6.8965517241379296E-2</v>
      </c>
      <c r="L294" s="16">
        <v>-0.13636363636363599</v>
      </c>
      <c r="M294" s="16">
        <v>-0.15</v>
      </c>
      <c r="N294" s="16">
        <v>0</v>
      </c>
      <c r="O294" s="16">
        <v>-8.3333333333333301E-2</v>
      </c>
      <c r="P294" s="16">
        <v>-0.269230769230769</v>
      </c>
      <c r="Q294" s="16">
        <v>-0.29411764705882398</v>
      </c>
      <c r="R294" s="16">
        <v>-0.15384615384615399</v>
      </c>
      <c r="S294" s="16">
        <v>-0.31944444444444398</v>
      </c>
      <c r="T294" s="16">
        <v>-0.52173913043478304</v>
      </c>
      <c r="U294" s="16">
        <v>7.69230769230769E-2</v>
      </c>
      <c r="V294" s="16">
        <v>-0.36</v>
      </c>
      <c r="W294" s="16">
        <v>-0.35714285714285698</v>
      </c>
      <c r="X294" s="16">
        <v>6.6666666666666693E-2</v>
      </c>
      <c r="Y294" s="16">
        <v>-7.1428571428571494E-2</v>
      </c>
      <c r="Z294" s="16"/>
      <c r="AA294" s="16">
        <v>-0.20858895705521499</v>
      </c>
      <c r="AB294" s="16">
        <v>-0.108527131782946</v>
      </c>
      <c r="AC294" s="16">
        <v>-0.17647058823529399</v>
      </c>
      <c r="AD294" s="16">
        <v>-0.26470588235294101</v>
      </c>
      <c r="AE294" s="16"/>
      <c r="AF294" s="16">
        <v>-0.20983606557376999</v>
      </c>
      <c r="AG294" s="16">
        <v>8.3333333333333398E-2</v>
      </c>
      <c r="AH294" s="16">
        <v>-0.18421052631578899</v>
      </c>
      <c r="AI294" s="16">
        <v>0</v>
      </c>
      <c r="AJ294" s="16"/>
      <c r="AK294" s="16">
        <v>-0.168224299065421</v>
      </c>
      <c r="AL294" s="16">
        <v>-0.14754098360655701</v>
      </c>
      <c r="AM294" s="16">
        <v>-0.1875</v>
      </c>
      <c r="AN294" s="16">
        <v>-0.27586206896551702</v>
      </c>
      <c r="AO294" s="16">
        <v>-0.33333333333333298</v>
      </c>
      <c r="AP294" s="16">
        <v>-0.148148148148148</v>
      </c>
      <c r="AQ294" s="16"/>
      <c r="AR294" s="16">
        <v>-0.17209302325581399</v>
      </c>
      <c r="AS294" s="16">
        <v>-0.17073170731707299</v>
      </c>
      <c r="AT294" s="16">
        <v>-0.17073170731707299</v>
      </c>
      <c r="AU294" s="16" t="s">
        <v>129</v>
      </c>
      <c r="AV294" s="16">
        <v>-0.45454545454545497</v>
      </c>
      <c r="AW294" s="16">
        <v>-0.12195121951219499</v>
      </c>
      <c r="AX294" s="16">
        <v>-0.6</v>
      </c>
      <c r="AY294" s="16"/>
      <c r="AZ294" s="16">
        <v>-0.27102803738317799</v>
      </c>
      <c r="BA294" s="16">
        <v>-0.27272727272727298</v>
      </c>
      <c r="BB294" s="16">
        <v>-0.54545454545454497</v>
      </c>
      <c r="BC294" s="16">
        <v>-0.102040816326531</v>
      </c>
      <c r="BD294" s="16">
        <v>-0.13793103448275901</v>
      </c>
      <c r="BE294" s="16">
        <v>-0.125</v>
      </c>
      <c r="BF294" s="16"/>
      <c r="BG294" s="16">
        <v>-0.234375</v>
      </c>
      <c r="BH294" s="16">
        <v>-0.17647058823529399</v>
      </c>
      <c r="BI294" s="16">
        <v>9.3023255813953501E-2</v>
      </c>
      <c r="BJ294" s="16">
        <v>-0.30909090909090903</v>
      </c>
      <c r="BK294" s="16">
        <v>-0.164179104477612</v>
      </c>
      <c r="BL294" s="16">
        <v>-0.14000000000000001</v>
      </c>
      <c r="BM294" s="16"/>
      <c r="BN294" s="16">
        <v>-0.18828451882845201</v>
      </c>
      <c r="BO294" s="16">
        <v>-0.18124999999999999</v>
      </c>
      <c r="BP294" s="16"/>
      <c r="BQ294" s="16">
        <v>-0.191176470588235</v>
      </c>
      <c r="BR294" s="16">
        <v>-0.18421052631578899</v>
      </c>
      <c r="BS294" s="16"/>
      <c r="BT294" s="16">
        <v>-0.100313479623824</v>
      </c>
      <c r="BU294" s="16">
        <v>-0.52564102564102599</v>
      </c>
    </row>
    <row r="295" spans="2:73" x14ac:dyDescent="0.35">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row>
    <row r="296" spans="2:73" x14ac:dyDescent="0.35">
      <c r="B296" s="6" t="s">
        <v>233</v>
      </c>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row>
    <row r="297" spans="2:73" x14ac:dyDescent="0.35">
      <c r="B297" s="23" t="s">
        <v>387</v>
      </c>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row>
    <row r="298" spans="2:73" x14ac:dyDescent="0.35">
      <c r="B298" t="s">
        <v>218</v>
      </c>
      <c r="C298" s="16">
        <v>0.12903225806451599</v>
      </c>
      <c r="D298" s="16">
        <v>0.149700598802395</v>
      </c>
      <c r="E298" s="16">
        <v>0.11440677966101701</v>
      </c>
      <c r="F298" s="16"/>
      <c r="G298" s="16">
        <v>0.156626506024096</v>
      </c>
      <c r="H298" s="16">
        <v>0.121875</v>
      </c>
      <c r="I298" s="16"/>
      <c r="J298" s="16">
        <v>0.17647058823529399</v>
      </c>
      <c r="K298" s="16">
        <v>0.18965517241379301</v>
      </c>
      <c r="L298" s="16">
        <v>9.0909090909090898E-2</v>
      </c>
      <c r="M298" s="16">
        <v>0.1</v>
      </c>
      <c r="N298" s="16">
        <v>0.125</v>
      </c>
      <c r="O298" s="16">
        <v>0</v>
      </c>
      <c r="P298" s="16">
        <v>0.15384615384615399</v>
      </c>
      <c r="Q298" s="16">
        <v>2.9411764705882401E-2</v>
      </c>
      <c r="R298" s="16">
        <v>0.15384615384615399</v>
      </c>
      <c r="S298" s="16">
        <v>0.125</v>
      </c>
      <c r="T298" s="16">
        <v>4.3478260869565202E-2</v>
      </c>
      <c r="U298" s="16">
        <v>0.230769230769231</v>
      </c>
      <c r="V298" s="16">
        <v>0.08</v>
      </c>
      <c r="W298" s="16">
        <v>7.1428571428571397E-2</v>
      </c>
      <c r="X298" s="16">
        <v>0.266666666666667</v>
      </c>
      <c r="Y298" s="16">
        <v>0.214285714285714</v>
      </c>
      <c r="Z298" s="16"/>
      <c r="AA298" s="16">
        <v>0.122699386503067</v>
      </c>
      <c r="AB298" s="16">
        <v>0.108527131782946</v>
      </c>
      <c r="AC298" s="16">
        <v>9.8039215686274495E-2</v>
      </c>
      <c r="AD298" s="16">
        <v>0.14705882352941199</v>
      </c>
      <c r="AE298" s="16"/>
      <c r="AF298" s="16">
        <v>0.10819672131147499</v>
      </c>
      <c r="AG298" s="16">
        <v>4.1666666666666699E-2</v>
      </c>
      <c r="AH298" s="16">
        <v>0.26315789473684198</v>
      </c>
      <c r="AI298" s="16">
        <v>0.5</v>
      </c>
      <c r="AJ298" s="16"/>
      <c r="AK298" s="16">
        <v>0.11214953271028</v>
      </c>
      <c r="AL298" s="16">
        <v>1.63934426229508E-2</v>
      </c>
      <c r="AM298" s="16">
        <v>0.125</v>
      </c>
      <c r="AN298" s="16">
        <v>0.13793103448275901</v>
      </c>
      <c r="AO298" s="16">
        <v>0.11111111111111099</v>
      </c>
      <c r="AP298" s="16">
        <v>0.148148148148148</v>
      </c>
      <c r="AQ298" s="16"/>
      <c r="AR298" s="16">
        <v>0.13023255813953499</v>
      </c>
      <c r="AS298" s="16">
        <v>9.7560975609756101E-2</v>
      </c>
      <c r="AT298" s="16">
        <v>9.7560975609756101E-2</v>
      </c>
      <c r="AU298" s="16" t="s">
        <v>129</v>
      </c>
      <c r="AV298" s="16">
        <v>0.18181818181818199</v>
      </c>
      <c r="AW298" s="16">
        <v>4.8780487804878099E-2</v>
      </c>
      <c r="AX298" s="16">
        <v>0</v>
      </c>
      <c r="AY298" s="16"/>
      <c r="AZ298" s="16">
        <v>0.18691588785046701</v>
      </c>
      <c r="BA298" s="16">
        <v>9.0909090909090898E-2</v>
      </c>
      <c r="BB298" s="16">
        <v>0</v>
      </c>
      <c r="BC298" s="16">
        <v>0.13265306122449</v>
      </c>
      <c r="BD298" s="16">
        <v>9.6551724137931005E-2</v>
      </c>
      <c r="BE298" s="16">
        <v>0.25</v>
      </c>
      <c r="BF298" s="16"/>
      <c r="BG298" s="16">
        <v>0.140625</v>
      </c>
      <c r="BH298" s="16">
        <v>5.8823529411764698E-2</v>
      </c>
      <c r="BI298" s="16">
        <v>0.116279069767442</v>
      </c>
      <c r="BJ298" s="16">
        <v>0.118181818181818</v>
      </c>
      <c r="BK298" s="16">
        <v>0.20895522388059701</v>
      </c>
      <c r="BL298" s="16">
        <v>0.14000000000000001</v>
      </c>
      <c r="BM298" s="16"/>
      <c r="BN298" s="16">
        <v>0.13807531380753099</v>
      </c>
      <c r="BO298" s="16">
        <v>0.1125</v>
      </c>
      <c r="BP298" s="16"/>
      <c r="BQ298" s="16">
        <v>0.13235294117647101</v>
      </c>
      <c r="BR298" s="16">
        <v>0.12781954887218</v>
      </c>
      <c r="BS298" s="16"/>
      <c r="BT298" s="16">
        <v>0.112852664576803</v>
      </c>
      <c r="BU298" s="16">
        <v>0.19230769230769201</v>
      </c>
    </row>
    <row r="299" spans="2:73" x14ac:dyDescent="0.35">
      <c r="B299" t="s">
        <v>219</v>
      </c>
      <c r="C299" s="16">
        <v>0.109181141439206</v>
      </c>
      <c r="D299" s="16">
        <v>0.101796407185629</v>
      </c>
      <c r="E299" s="16">
        <v>0.11440677966101701</v>
      </c>
      <c r="F299" s="16"/>
      <c r="G299" s="16">
        <v>2.40963855421687E-2</v>
      </c>
      <c r="H299" s="16">
        <v>0.13125000000000001</v>
      </c>
      <c r="I299" s="16"/>
      <c r="J299" s="16">
        <v>5.8823529411764698E-2</v>
      </c>
      <c r="K299" s="16">
        <v>6.8965517241379296E-2</v>
      </c>
      <c r="L299" s="16">
        <v>9.0909090909090898E-2</v>
      </c>
      <c r="M299" s="16">
        <v>0.15</v>
      </c>
      <c r="N299" s="16">
        <v>0.25</v>
      </c>
      <c r="O299" s="16">
        <v>0.16666666666666699</v>
      </c>
      <c r="P299" s="16">
        <v>0.15384615384615399</v>
      </c>
      <c r="Q299" s="16">
        <v>5.8823529411764698E-2</v>
      </c>
      <c r="R299" s="16">
        <v>7.69230769230769E-2</v>
      </c>
      <c r="S299" s="16">
        <v>0.13888888888888901</v>
      </c>
      <c r="T299" s="16">
        <v>0.173913043478261</v>
      </c>
      <c r="U299" s="16">
        <v>0.15384615384615399</v>
      </c>
      <c r="V299" s="16">
        <v>0.12</v>
      </c>
      <c r="W299" s="16">
        <v>7.1428571428571397E-2</v>
      </c>
      <c r="X299" s="16">
        <v>0.133333333333333</v>
      </c>
      <c r="Y299" s="16">
        <v>0</v>
      </c>
      <c r="Z299" s="16"/>
      <c r="AA299" s="16">
        <v>6.7484662576687102E-2</v>
      </c>
      <c r="AB299" s="16">
        <v>0.116279069767442</v>
      </c>
      <c r="AC299" s="16">
        <v>7.8431372549019607E-2</v>
      </c>
      <c r="AD299" s="16">
        <v>0.26470588235294101</v>
      </c>
      <c r="AE299" s="16"/>
      <c r="AF299" s="16">
        <v>9.18032786885246E-2</v>
      </c>
      <c r="AG299" s="16">
        <v>0.375</v>
      </c>
      <c r="AH299" s="16">
        <v>0.105263157894737</v>
      </c>
      <c r="AI299" s="16">
        <v>0.5</v>
      </c>
      <c r="AJ299" s="16"/>
      <c r="AK299" s="16">
        <v>0.11214953271028</v>
      </c>
      <c r="AL299" s="16">
        <v>0.19672131147541</v>
      </c>
      <c r="AM299" s="16">
        <v>6.25E-2</v>
      </c>
      <c r="AN299" s="16">
        <v>6.8965517241379296E-2</v>
      </c>
      <c r="AO299" s="16">
        <v>0.11111111111111099</v>
      </c>
      <c r="AP299" s="16">
        <v>7.4074074074074098E-2</v>
      </c>
      <c r="AQ299" s="16"/>
      <c r="AR299" s="16">
        <v>9.3023255813953501E-2</v>
      </c>
      <c r="AS299" s="16">
        <v>0.17073170731707299</v>
      </c>
      <c r="AT299" s="16">
        <v>0.17073170731707299</v>
      </c>
      <c r="AU299" s="16" t="s">
        <v>129</v>
      </c>
      <c r="AV299" s="16">
        <v>9.0909090909090898E-2</v>
      </c>
      <c r="AW299" s="16">
        <v>2.4390243902439001E-2</v>
      </c>
      <c r="AX299" s="16">
        <v>0</v>
      </c>
      <c r="AY299" s="16"/>
      <c r="AZ299" s="16">
        <v>0.177570093457944</v>
      </c>
      <c r="BA299" s="16">
        <v>0.12121212121212099</v>
      </c>
      <c r="BB299" s="16">
        <v>0</v>
      </c>
      <c r="BC299" s="16">
        <v>7.1428571428571397E-2</v>
      </c>
      <c r="BD299" s="16">
        <v>9.6551724137931005E-2</v>
      </c>
      <c r="BE299" s="16">
        <v>0</v>
      </c>
      <c r="BF299" s="16"/>
      <c r="BG299" s="16">
        <v>0.140625</v>
      </c>
      <c r="BH299" s="16">
        <v>0.13235294117647101</v>
      </c>
      <c r="BI299" s="16">
        <v>4.6511627906976702E-2</v>
      </c>
      <c r="BJ299" s="16">
        <v>0.109090909090909</v>
      </c>
      <c r="BK299" s="16">
        <v>8.9552238805970102E-2</v>
      </c>
      <c r="BL299" s="16">
        <v>0.12</v>
      </c>
      <c r="BM299" s="16"/>
      <c r="BN299" s="16">
        <v>0.108786610878661</v>
      </c>
      <c r="BO299" s="16">
        <v>0.10625</v>
      </c>
      <c r="BP299" s="16"/>
      <c r="BQ299" s="16">
        <v>0.11764705882352899</v>
      </c>
      <c r="BR299" s="16">
        <v>0.105263157894737</v>
      </c>
      <c r="BS299" s="16"/>
      <c r="BT299" s="16">
        <v>7.8369905956112901E-2</v>
      </c>
      <c r="BU299" s="16">
        <v>0.243589743589744</v>
      </c>
    </row>
    <row r="300" spans="2:73" x14ac:dyDescent="0.35">
      <c r="B300" t="s">
        <v>220</v>
      </c>
      <c r="C300" s="16">
        <v>0.14392059553349901</v>
      </c>
      <c r="D300" s="16">
        <v>0.14371257485029901</v>
      </c>
      <c r="E300" s="16">
        <v>0.144067796610169</v>
      </c>
      <c r="F300" s="16"/>
      <c r="G300" s="16">
        <v>0.14457831325301199</v>
      </c>
      <c r="H300" s="16">
        <v>0.14374999999999999</v>
      </c>
      <c r="I300" s="16"/>
      <c r="J300" s="16">
        <v>0.20588235294117599</v>
      </c>
      <c r="K300" s="16">
        <v>0.12068965517241401</v>
      </c>
      <c r="L300" s="16">
        <v>0.18181818181818199</v>
      </c>
      <c r="M300" s="16">
        <v>0.05</v>
      </c>
      <c r="N300" s="16">
        <v>0.125</v>
      </c>
      <c r="O300" s="16">
        <v>0.25</v>
      </c>
      <c r="P300" s="16">
        <v>0.15384615384615399</v>
      </c>
      <c r="Q300" s="16">
        <v>0.23529411764705899</v>
      </c>
      <c r="R300" s="16">
        <v>7.69230769230769E-2</v>
      </c>
      <c r="S300" s="16">
        <v>0.11111111111111099</v>
      </c>
      <c r="T300" s="16">
        <v>8.6956521739130405E-2</v>
      </c>
      <c r="U300" s="16">
        <v>0.230769230769231</v>
      </c>
      <c r="V300" s="16">
        <v>0.12</v>
      </c>
      <c r="W300" s="16">
        <v>0.214285714285714</v>
      </c>
      <c r="X300" s="16">
        <v>0.133333333333333</v>
      </c>
      <c r="Y300" s="16">
        <v>7.1428571428571397E-2</v>
      </c>
      <c r="Z300" s="16"/>
      <c r="AA300" s="16">
        <v>0.14723926380368099</v>
      </c>
      <c r="AB300" s="16">
        <v>0.162790697674419</v>
      </c>
      <c r="AC300" s="16">
        <v>0.15686274509803899</v>
      </c>
      <c r="AD300" s="16">
        <v>8.8235294117647106E-2</v>
      </c>
      <c r="AE300" s="16"/>
      <c r="AF300" s="16">
        <v>0.150819672131148</v>
      </c>
      <c r="AG300" s="16">
        <v>0.16666666666666699</v>
      </c>
      <c r="AH300" s="16">
        <v>5.2631578947368397E-2</v>
      </c>
      <c r="AI300" s="16">
        <v>0</v>
      </c>
      <c r="AJ300" s="16"/>
      <c r="AK300" s="16">
        <v>0.14953271028037399</v>
      </c>
      <c r="AL300" s="16">
        <v>0.22950819672131101</v>
      </c>
      <c r="AM300" s="16">
        <v>3.125E-2</v>
      </c>
      <c r="AN300" s="16">
        <v>0.13793103448275901</v>
      </c>
      <c r="AO300" s="16">
        <v>0.11111111111111099</v>
      </c>
      <c r="AP300" s="16">
        <v>0.25925925925925902</v>
      </c>
      <c r="AQ300" s="16"/>
      <c r="AR300" s="16">
        <v>0.125581395348837</v>
      </c>
      <c r="AS300" s="16">
        <v>0.146341463414634</v>
      </c>
      <c r="AT300" s="16">
        <v>0.146341463414634</v>
      </c>
      <c r="AU300" s="16" t="s">
        <v>129</v>
      </c>
      <c r="AV300" s="16">
        <v>0.22727272727272699</v>
      </c>
      <c r="AW300" s="16">
        <v>0.17073170731707299</v>
      </c>
      <c r="AX300" s="16">
        <v>0</v>
      </c>
      <c r="AY300" s="16"/>
      <c r="AZ300" s="16">
        <v>0.10280373831775701</v>
      </c>
      <c r="BA300" s="16">
        <v>9.0909090909090898E-2</v>
      </c>
      <c r="BB300" s="16">
        <v>0.27272727272727298</v>
      </c>
      <c r="BC300" s="16">
        <v>0.14285714285714299</v>
      </c>
      <c r="BD300" s="16">
        <v>0.17931034482758601</v>
      </c>
      <c r="BE300" s="16">
        <v>0.125</v>
      </c>
      <c r="BF300" s="16"/>
      <c r="BG300" s="16">
        <v>0.1875</v>
      </c>
      <c r="BH300" s="16">
        <v>8.8235294117647106E-2</v>
      </c>
      <c r="BI300" s="16">
        <v>0.232558139534884</v>
      </c>
      <c r="BJ300" s="16">
        <v>0.109090909090909</v>
      </c>
      <c r="BK300" s="16">
        <v>0.14925373134328401</v>
      </c>
      <c r="BL300" s="16">
        <v>0.16</v>
      </c>
      <c r="BM300" s="16"/>
      <c r="BN300" s="16">
        <v>0.14644351464435101</v>
      </c>
      <c r="BO300" s="16">
        <v>0.13750000000000001</v>
      </c>
      <c r="BP300" s="16"/>
      <c r="BQ300" s="16">
        <v>0.161764705882353</v>
      </c>
      <c r="BR300" s="16">
        <v>0.13533834586466201</v>
      </c>
      <c r="BS300" s="16"/>
      <c r="BT300" s="16">
        <v>0.14733542319749199</v>
      </c>
      <c r="BU300" s="16">
        <v>0.102564102564103</v>
      </c>
    </row>
    <row r="301" spans="2:73" x14ac:dyDescent="0.35">
      <c r="B301" t="s">
        <v>221</v>
      </c>
      <c r="C301" s="16">
        <v>0.138957816377171</v>
      </c>
      <c r="D301" s="16">
        <v>0.14371257485029901</v>
      </c>
      <c r="E301" s="16">
        <v>0.13559322033898299</v>
      </c>
      <c r="F301" s="16"/>
      <c r="G301" s="16">
        <v>0.132530120481928</v>
      </c>
      <c r="H301" s="16">
        <v>0.140625</v>
      </c>
      <c r="I301" s="16"/>
      <c r="J301" s="16">
        <v>0.17647058823529399</v>
      </c>
      <c r="K301" s="16">
        <v>0.17241379310344801</v>
      </c>
      <c r="L301" s="16">
        <v>0.13636363636363599</v>
      </c>
      <c r="M301" s="16">
        <v>0.25</v>
      </c>
      <c r="N301" s="16">
        <v>0.25</v>
      </c>
      <c r="O301" s="16">
        <v>0</v>
      </c>
      <c r="P301" s="16">
        <v>7.69230769230769E-2</v>
      </c>
      <c r="Q301" s="16">
        <v>0.17647058823529399</v>
      </c>
      <c r="R301" s="16">
        <v>0.15384615384615399</v>
      </c>
      <c r="S301" s="16">
        <v>0.15277777777777801</v>
      </c>
      <c r="T301" s="16">
        <v>8.6956521739130405E-2</v>
      </c>
      <c r="U301" s="16">
        <v>7.69230769230769E-2</v>
      </c>
      <c r="V301" s="16">
        <v>0.12</v>
      </c>
      <c r="W301" s="16">
        <v>0</v>
      </c>
      <c r="X301" s="16">
        <v>6.6666666666666693E-2</v>
      </c>
      <c r="Y301" s="16">
        <v>0.14285714285714299</v>
      </c>
      <c r="Z301" s="16"/>
      <c r="AA301" s="16">
        <v>0.14110429447852799</v>
      </c>
      <c r="AB301" s="16">
        <v>0.108527131782946</v>
      </c>
      <c r="AC301" s="16">
        <v>0.25490196078431399</v>
      </c>
      <c r="AD301" s="16">
        <v>8.8235294117647106E-2</v>
      </c>
      <c r="AE301" s="16"/>
      <c r="AF301" s="16">
        <v>0.14754098360655701</v>
      </c>
      <c r="AG301" s="16">
        <v>0.16666666666666699</v>
      </c>
      <c r="AH301" s="16">
        <v>0.105263157894737</v>
      </c>
      <c r="AI301" s="16">
        <v>0</v>
      </c>
      <c r="AJ301" s="16"/>
      <c r="AK301" s="16">
        <v>0.11214953271028</v>
      </c>
      <c r="AL301" s="16">
        <v>0.14754098360655701</v>
      </c>
      <c r="AM301" s="16">
        <v>0.125</v>
      </c>
      <c r="AN301" s="16">
        <v>0.10344827586206901</v>
      </c>
      <c r="AO301" s="16">
        <v>0.11111111111111099</v>
      </c>
      <c r="AP301" s="16">
        <v>0.148148148148148</v>
      </c>
      <c r="AQ301" s="16"/>
      <c r="AR301" s="16">
        <v>0.13488372093023299</v>
      </c>
      <c r="AS301" s="16">
        <v>0.12195121951219499</v>
      </c>
      <c r="AT301" s="16">
        <v>0.12195121951219499</v>
      </c>
      <c r="AU301" s="16" t="s">
        <v>129</v>
      </c>
      <c r="AV301" s="16">
        <v>0.22727272727272699</v>
      </c>
      <c r="AW301" s="16">
        <v>0.146341463414634</v>
      </c>
      <c r="AX301" s="16">
        <v>0.4</v>
      </c>
      <c r="AY301" s="16"/>
      <c r="AZ301" s="16">
        <v>0.14018691588785001</v>
      </c>
      <c r="BA301" s="16">
        <v>0.18181818181818199</v>
      </c>
      <c r="BB301" s="16">
        <v>0.36363636363636398</v>
      </c>
      <c r="BC301" s="16">
        <v>0.14285714285714299</v>
      </c>
      <c r="BD301" s="16">
        <v>0.11034482758620701</v>
      </c>
      <c r="BE301" s="16">
        <v>0.125</v>
      </c>
      <c r="BF301" s="16"/>
      <c r="BG301" s="16">
        <v>0.140625</v>
      </c>
      <c r="BH301" s="16">
        <v>0.191176470588235</v>
      </c>
      <c r="BI301" s="16">
        <v>0.116279069767442</v>
      </c>
      <c r="BJ301" s="16">
        <v>0.17272727272727301</v>
      </c>
      <c r="BK301" s="16">
        <v>0.104477611940299</v>
      </c>
      <c r="BL301" s="16">
        <v>0.06</v>
      </c>
      <c r="BM301" s="16"/>
      <c r="BN301" s="16">
        <v>0.13389121338912099</v>
      </c>
      <c r="BO301" s="16">
        <v>0.15</v>
      </c>
      <c r="BP301" s="16"/>
      <c r="BQ301" s="16">
        <v>0.11764705882352899</v>
      </c>
      <c r="BR301" s="16">
        <v>0.14661654135338301</v>
      </c>
      <c r="BS301" s="16"/>
      <c r="BT301" s="16">
        <v>0.14733542319749199</v>
      </c>
      <c r="BU301" s="16">
        <v>0.102564102564103</v>
      </c>
    </row>
    <row r="302" spans="2:73" x14ac:dyDescent="0.35">
      <c r="B302" t="s">
        <v>222</v>
      </c>
      <c r="C302" s="16">
        <v>0.46153846153846201</v>
      </c>
      <c r="D302" s="16">
        <v>0.44311377245508998</v>
      </c>
      <c r="E302" s="16">
        <v>0.47457627118644102</v>
      </c>
      <c r="F302" s="16"/>
      <c r="G302" s="16">
        <v>0.51807228915662695</v>
      </c>
      <c r="H302" s="16">
        <v>0.44687500000000002</v>
      </c>
      <c r="I302" s="16"/>
      <c r="J302" s="16">
        <v>0.35294117647058798</v>
      </c>
      <c r="K302" s="16">
        <v>0.39655172413793099</v>
      </c>
      <c r="L302" s="16">
        <v>0.40909090909090901</v>
      </c>
      <c r="M302" s="16">
        <v>0.45</v>
      </c>
      <c r="N302" s="16">
        <v>0.25</v>
      </c>
      <c r="O302" s="16">
        <v>0.58333333333333304</v>
      </c>
      <c r="P302" s="16">
        <v>0.46153846153846201</v>
      </c>
      <c r="Q302" s="16">
        <v>0.5</v>
      </c>
      <c r="R302" s="16">
        <v>0.53846153846153799</v>
      </c>
      <c r="S302" s="16">
        <v>0.45833333333333298</v>
      </c>
      <c r="T302" s="16">
        <v>0.60869565217391297</v>
      </c>
      <c r="U302" s="16">
        <v>0.30769230769230799</v>
      </c>
      <c r="V302" s="16">
        <v>0.56000000000000005</v>
      </c>
      <c r="W302" s="16">
        <v>0.64285714285714302</v>
      </c>
      <c r="X302" s="16">
        <v>0.4</v>
      </c>
      <c r="Y302" s="16">
        <v>0.57142857142857095</v>
      </c>
      <c r="Z302" s="16"/>
      <c r="AA302" s="16">
        <v>0.496932515337423</v>
      </c>
      <c r="AB302" s="16">
        <v>0.49612403100775199</v>
      </c>
      <c r="AC302" s="16">
        <v>0.39215686274509798</v>
      </c>
      <c r="AD302" s="16">
        <v>0.38235294117647101</v>
      </c>
      <c r="AE302" s="16"/>
      <c r="AF302" s="16">
        <v>0.485245901639344</v>
      </c>
      <c r="AG302" s="16">
        <v>0.25</v>
      </c>
      <c r="AH302" s="16">
        <v>0.44736842105263203</v>
      </c>
      <c r="AI302" s="16">
        <v>0</v>
      </c>
      <c r="AJ302" s="16"/>
      <c r="AK302" s="16">
        <v>0.51401869158878499</v>
      </c>
      <c r="AL302" s="16">
        <v>0.409836065573771</v>
      </c>
      <c r="AM302" s="16">
        <v>0.65625</v>
      </c>
      <c r="AN302" s="16">
        <v>0.55172413793103403</v>
      </c>
      <c r="AO302" s="16">
        <v>0.33333333333333298</v>
      </c>
      <c r="AP302" s="16">
        <v>0.37037037037037002</v>
      </c>
      <c r="AQ302" s="16"/>
      <c r="AR302" s="16">
        <v>0.497674418604651</v>
      </c>
      <c r="AS302" s="16">
        <v>0.439024390243902</v>
      </c>
      <c r="AT302" s="16">
        <v>0.439024390243902</v>
      </c>
      <c r="AU302" s="16" t="s">
        <v>129</v>
      </c>
      <c r="AV302" s="16">
        <v>0.22727272727272699</v>
      </c>
      <c r="AW302" s="16">
        <v>0.58536585365853699</v>
      </c>
      <c r="AX302" s="16">
        <v>0.6</v>
      </c>
      <c r="AY302" s="16"/>
      <c r="AZ302" s="16">
        <v>0.37383177570093501</v>
      </c>
      <c r="BA302" s="16">
        <v>0.48484848484848497</v>
      </c>
      <c r="BB302" s="16">
        <v>0.36363636363636398</v>
      </c>
      <c r="BC302" s="16">
        <v>0.5</v>
      </c>
      <c r="BD302" s="16">
        <v>0.49655172413793103</v>
      </c>
      <c r="BE302" s="16">
        <v>0.5</v>
      </c>
      <c r="BF302" s="16"/>
      <c r="BG302" s="16">
        <v>0.390625</v>
      </c>
      <c r="BH302" s="16">
        <v>0.48529411764705899</v>
      </c>
      <c r="BI302" s="16">
        <v>0.46511627906976699</v>
      </c>
      <c r="BJ302" s="16">
        <v>0.472727272727273</v>
      </c>
      <c r="BK302" s="16">
        <v>0.43283582089552203</v>
      </c>
      <c r="BL302" s="16">
        <v>0.52</v>
      </c>
      <c r="BM302" s="16"/>
      <c r="BN302" s="16">
        <v>0.45606694560669497</v>
      </c>
      <c r="BO302" s="16">
        <v>0.47499999999999998</v>
      </c>
      <c r="BP302" s="16"/>
      <c r="BQ302" s="16">
        <v>0.45588235294117602</v>
      </c>
      <c r="BR302" s="16">
        <v>0.466165413533835</v>
      </c>
      <c r="BS302" s="16"/>
      <c r="BT302" s="16">
        <v>0.49843260188087801</v>
      </c>
      <c r="BU302" s="16">
        <v>0.33333333333333298</v>
      </c>
    </row>
    <row r="303" spans="2:73" x14ac:dyDescent="0.35">
      <c r="B303" t="s">
        <v>93</v>
      </c>
      <c r="C303" s="16">
        <v>1.7369727047146399E-2</v>
      </c>
      <c r="D303" s="16">
        <v>1.79640718562874E-2</v>
      </c>
      <c r="E303" s="16">
        <v>1.6949152542372899E-2</v>
      </c>
      <c r="F303" s="16"/>
      <c r="G303" s="16">
        <v>2.40963855421687E-2</v>
      </c>
      <c r="H303" s="16">
        <v>1.5625E-2</v>
      </c>
      <c r="I303" s="16"/>
      <c r="J303" s="16">
        <v>2.9411764705882401E-2</v>
      </c>
      <c r="K303" s="16">
        <v>5.1724137931034503E-2</v>
      </c>
      <c r="L303" s="16">
        <v>9.0909090909090898E-2</v>
      </c>
      <c r="M303" s="16">
        <v>0</v>
      </c>
      <c r="N303" s="16">
        <v>0</v>
      </c>
      <c r="O303" s="16">
        <v>0</v>
      </c>
      <c r="P303" s="16">
        <v>0</v>
      </c>
      <c r="Q303" s="16">
        <v>0</v>
      </c>
      <c r="R303" s="16">
        <v>0</v>
      </c>
      <c r="S303" s="16">
        <v>1.38888888888889E-2</v>
      </c>
      <c r="T303" s="16">
        <v>0</v>
      </c>
      <c r="U303" s="16">
        <v>0</v>
      </c>
      <c r="V303" s="16">
        <v>0</v>
      </c>
      <c r="W303" s="16">
        <v>0</v>
      </c>
      <c r="X303" s="16">
        <v>0</v>
      </c>
      <c r="Y303" s="16">
        <v>0</v>
      </c>
      <c r="Z303" s="16"/>
      <c r="AA303" s="16">
        <v>2.4539877300613501E-2</v>
      </c>
      <c r="AB303" s="16">
        <v>7.7519379844961196E-3</v>
      </c>
      <c r="AC303" s="16">
        <v>1.9607843137254902E-2</v>
      </c>
      <c r="AD303" s="16">
        <v>2.9411764705882401E-2</v>
      </c>
      <c r="AE303" s="16"/>
      <c r="AF303" s="16">
        <v>1.63934426229508E-2</v>
      </c>
      <c r="AG303" s="16">
        <v>0</v>
      </c>
      <c r="AH303" s="16">
        <v>2.6315789473684199E-2</v>
      </c>
      <c r="AI303" s="16">
        <v>0</v>
      </c>
      <c r="AJ303" s="16"/>
      <c r="AK303" s="16">
        <v>0</v>
      </c>
      <c r="AL303" s="16">
        <v>0</v>
      </c>
      <c r="AM303" s="16">
        <v>0</v>
      </c>
      <c r="AN303" s="16">
        <v>0</v>
      </c>
      <c r="AO303" s="16">
        <v>0.22222222222222199</v>
      </c>
      <c r="AP303" s="16">
        <v>0</v>
      </c>
      <c r="AQ303" s="16"/>
      <c r="AR303" s="16">
        <v>1.8604651162790701E-2</v>
      </c>
      <c r="AS303" s="16">
        <v>2.4390243902439001E-2</v>
      </c>
      <c r="AT303" s="16">
        <v>2.4390243902439001E-2</v>
      </c>
      <c r="AU303" s="16" t="s">
        <v>129</v>
      </c>
      <c r="AV303" s="16">
        <v>4.5454545454545497E-2</v>
      </c>
      <c r="AW303" s="16">
        <v>2.4390243902439001E-2</v>
      </c>
      <c r="AX303" s="16">
        <v>0</v>
      </c>
      <c r="AY303" s="16"/>
      <c r="AZ303" s="16">
        <v>1.86915887850467E-2</v>
      </c>
      <c r="BA303" s="16">
        <v>3.03030303030303E-2</v>
      </c>
      <c r="BB303" s="16">
        <v>0</v>
      </c>
      <c r="BC303" s="16">
        <v>1.02040816326531E-2</v>
      </c>
      <c r="BD303" s="16">
        <v>2.06896551724138E-2</v>
      </c>
      <c r="BE303" s="16">
        <v>0</v>
      </c>
      <c r="BF303" s="16"/>
      <c r="BG303" s="16">
        <v>0</v>
      </c>
      <c r="BH303" s="16">
        <v>4.4117647058823498E-2</v>
      </c>
      <c r="BI303" s="16">
        <v>2.32558139534884E-2</v>
      </c>
      <c r="BJ303" s="16">
        <v>1.8181818181818198E-2</v>
      </c>
      <c r="BK303" s="16">
        <v>1.49253731343284E-2</v>
      </c>
      <c r="BL303" s="16">
        <v>0</v>
      </c>
      <c r="BM303" s="16"/>
      <c r="BN303" s="16">
        <v>1.6736401673640201E-2</v>
      </c>
      <c r="BO303" s="16">
        <v>1.8749999999999999E-2</v>
      </c>
      <c r="BP303" s="16"/>
      <c r="BQ303" s="16">
        <v>1.4705882352941201E-2</v>
      </c>
      <c r="BR303" s="16">
        <v>1.8796992481203E-2</v>
      </c>
      <c r="BS303" s="16"/>
      <c r="BT303" s="16">
        <v>1.56739811912226E-2</v>
      </c>
      <c r="BU303" s="16">
        <v>2.5641025641025599E-2</v>
      </c>
    </row>
    <row r="304" spans="2:73" x14ac:dyDescent="0.35">
      <c r="B304" t="s">
        <v>223</v>
      </c>
      <c r="C304" s="16">
        <v>0.238213399503722</v>
      </c>
      <c r="D304" s="16">
        <v>0.25149700598802399</v>
      </c>
      <c r="E304" s="16">
        <v>0.22881355932203401</v>
      </c>
      <c r="F304" s="16"/>
      <c r="G304" s="16">
        <v>0.180722891566265</v>
      </c>
      <c r="H304" s="16">
        <v>0.25312499999999999</v>
      </c>
      <c r="I304" s="16"/>
      <c r="J304" s="16">
        <v>0.23529411764705899</v>
      </c>
      <c r="K304" s="16">
        <v>0.25862068965517199</v>
      </c>
      <c r="L304" s="16">
        <v>0.18181818181818199</v>
      </c>
      <c r="M304" s="16">
        <v>0.25</v>
      </c>
      <c r="N304" s="16">
        <v>0.375</v>
      </c>
      <c r="O304" s="16">
        <v>0.16666666666666699</v>
      </c>
      <c r="P304" s="16">
        <v>0.30769230769230799</v>
      </c>
      <c r="Q304" s="16">
        <v>8.8235294117647106E-2</v>
      </c>
      <c r="R304" s="16">
        <v>0.230769230769231</v>
      </c>
      <c r="S304" s="16">
        <v>0.26388888888888901</v>
      </c>
      <c r="T304" s="16">
        <v>0.217391304347826</v>
      </c>
      <c r="U304" s="16">
        <v>0.38461538461538503</v>
      </c>
      <c r="V304" s="16">
        <v>0.2</v>
      </c>
      <c r="W304" s="16">
        <v>0.14285714285714299</v>
      </c>
      <c r="X304" s="16">
        <v>0.4</v>
      </c>
      <c r="Y304" s="16">
        <v>0.214285714285714</v>
      </c>
      <c r="Z304" s="16"/>
      <c r="AA304" s="16">
        <v>0.190184049079755</v>
      </c>
      <c r="AB304" s="16">
        <v>0.224806201550388</v>
      </c>
      <c r="AC304" s="16">
        <v>0.17647058823529399</v>
      </c>
      <c r="AD304" s="16">
        <v>0.41176470588235298</v>
      </c>
      <c r="AE304" s="16"/>
      <c r="AF304" s="16">
        <v>0.2</v>
      </c>
      <c r="AG304" s="16">
        <v>0.41666666666666702</v>
      </c>
      <c r="AH304" s="16">
        <v>0.36842105263157898</v>
      </c>
      <c r="AI304" s="16">
        <v>1</v>
      </c>
      <c r="AJ304" s="16"/>
      <c r="AK304" s="16">
        <v>0.22429906542056099</v>
      </c>
      <c r="AL304" s="16">
        <v>0.213114754098361</v>
      </c>
      <c r="AM304" s="16">
        <v>0.1875</v>
      </c>
      <c r="AN304" s="16">
        <v>0.20689655172413801</v>
      </c>
      <c r="AO304" s="16">
        <v>0.22222222222222199</v>
      </c>
      <c r="AP304" s="16">
        <v>0.22222222222222199</v>
      </c>
      <c r="AQ304" s="16"/>
      <c r="AR304" s="16">
        <v>0.22325581395348801</v>
      </c>
      <c r="AS304" s="16">
        <v>0.26829268292682901</v>
      </c>
      <c r="AT304" s="16">
        <v>0.26829268292682901</v>
      </c>
      <c r="AU304" s="16" t="s">
        <v>129</v>
      </c>
      <c r="AV304" s="16">
        <v>0.27272727272727298</v>
      </c>
      <c r="AW304" s="16">
        <v>7.3170731707317097E-2</v>
      </c>
      <c r="AX304" s="16">
        <v>0</v>
      </c>
      <c r="AY304" s="16"/>
      <c r="AZ304" s="16">
        <v>0.36448598130841098</v>
      </c>
      <c r="BA304" s="16">
        <v>0.21212121212121199</v>
      </c>
      <c r="BB304" s="16">
        <v>0</v>
      </c>
      <c r="BC304" s="16">
        <v>0.20408163265306101</v>
      </c>
      <c r="BD304" s="16">
        <v>0.19310344827586201</v>
      </c>
      <c r="BE304" s="16">
        <v>0.25</v>
      </c>
      <c r="BF304" s="16"/>
      <c r="BG304" s="16">
        <v>0.28125</v>
      </c>
      <c r="BH304" s="16">
        <v>0.191176470588235</v>
      </c>
      <c r="BI304" s="16">
        <v>0.162790697674419</v>
      </c>
      <c r="BJ304" s="16">
        <v>0.22727272727272699</v>
      </c>
      <c r="BK304" s="16">
        <v>0.29850746268656703</v>
      </c>
      <c r="BL304" s="16">
        <v>0.26</v>
      </c>
      <c r="BM304" s="16"/>
      <c r="BN304" s="16">
        <v>0.246861924686192</v>
      </c>
      <c r="BO304" s="16">
        <v>0.21875</v>
      </c>
      <c r="BP304" s="16"/>
      <c r="BQ304" s="16">
        <v>0.25</v>
      </c>
      <c r="BR304" s="16">
        <v>0.233082706766917</v>
      </c>
      <c r="BS304" s="16"/>
      <c r="BT304" s="16">
        <v>0.191222570532915</v>
      </c>
      <c r="BU304" s="16">
        <v>0.43589743589743601</v>
      </c>
    </row>
    <row r="305" spans="2:73" x14ac:dyDescent="0.35">
      <c r="B305" t="s">
        <v>224</v>
      </c>
      <c r="C305" s="16">
        <v>0.60049627791563298</v>
      </c>
      <c r="D305" s="16">
        <v>0.58682634730538896</v>
      </c>
      <c r="E305" s="16">
        <v>0.61016949152542399</v>
      </c>
      <c r="F305" s="16"/>
      <c r="G305" s="16">
        <v>0.65060240963855398</v>
      </c>
      <c r="H305" s="16">
        <v>0.58750000000000002</v>
      </c>
      <c r="I305" s="16"/>
      <c r="J305" s="16">
        <v>0.52941176470588203</v>
      </c>
      <c r="K305" s="16">
        <v>0.568965517241379</v>
      </c>
      <c r="L305" s="16">
        <v>0.54545454545454497</v>
      </c>
      <c r="M305" s="16">
        <v>0.7</v>
      </c>
      <c r="N305" s="16">
        <v>0.5</v>
      </c>
      <c r="O305" s="16">
        <v>0.58333333333333304</v>
      </c>
      <c r="P305" s="16">
        <v>0.53846153846153899</v>
      </c>
      <c r="Q305" s="16">
        <v>0.67647058823529405</v>
      </c>
      <c r="R305" s="16">
        <v>0.69230769230769196</v>
      </c>
      <c r="S305" s="16">
        <v>0.61111111111111105</v>
      </c>
      <c r="T305" s="16">
        <v>0.69565217391304301</v>
      </c>
      <c r="U305" s="16">
        <v>0.38461538461538503</v>
      </c>
      <c r="V305" s="16">
        <v>0.68</v>
      </c>
      <c r="W305" s="16">
        <v>0.64285714285714302</v>
      </c>
      <c r="X305" s="16">
        <v>0.46666666666666701</v>
      </c>
      <c r="Y305" s="16">
        <v>0.71428571428571397</v>
      </c>
      <c r="Z305" s="16"/>
      <c r="AA305" s="16">
        <v>0.63803680981595101</v>
      </c>
      <c r="AB305" s="16">
        <v>0.60465116279069797</v>
      </c>
      <c r="AC305" s="16">
        <v>0.64705882352941202</v>
      </c>
      <c r="AD305" s="16">
        <v>0.47058823529411797</v>
      </c>
      <c r="AE305" s="16"/>
      <c r="AF305" s="16">
        <v>0.63278688524590199</v>
      </c>
      <c r="AG305" s="16">
        <v>0.41666666666666702</v>
      </c>
      <c r="AH305" s="16">
        <v>0.55263157894736803</v>
      </c>
      <c r="AI305" s="16">
        <v>0</v>
      </c>
      <c r="AJ305" s="16"/>
      <c r="AK305" s="16">
        <v>0.62616822429906505</v>
      </c>
      <c r="AL305" s="16">
        <v>0.55737704918032804</v>
      </c>
      <c r="AM305" s="16">
        <v>0.78125</v>
      </c>
      <c r="AN305" s="16">
        <v>0.65517241379310298</v>
      </c>
      <c r="AO305" s="16">
        <v>0.44444444444444398</v>
      </c>
      <c r="AP305" s="16">
        <v>0.51851851851851805</v>
      </c>
      <c r="AQ305" s="16"/>
      <c r="AR305" s="16">
        <v>0.63255813953488405</v>
      </c>
      <c r="AS305" s="16">
        <v>0.56097560975609795</v>
      </c>
      <c r="AT305" s="16">
        <v>0.56097560975609795</v>
      </c>
      <c r="AU305" s="16" t="s">
        <v>129</v>
      </c>
      <c r="AV305" s="16">
        <v>0.45454545454545497</v>
      </c>
      <c r="AW305" s="16">
        <v>0.73170731707317105</v>
      </c>
      <c r="AX305" s="16">
        <v>1</v>
      </c>
      <c r="AY305" s="16"/>
      <c r="AZ305" s="16">
        <v>0.51401869158878499</v>
      </c>
      <c r="BA305" s="16">
        <v>0.66666666666666696</v>
      </c>
      <c r="BB305" s="16">
        <v>0.72727272727272696</v>
      </c>
      <c r="BC305" s="16">
        <v>0.64285714285714302</v>
      </c>
      <c r="BD305" s="16">
        <v>0.60689655172413803</v>
      </c>
      <c r="BE305" s="16">
        <v>0.625</v>
      </c>
      <c r="BF305" s="16"/>
      <c r="BG305" s="16">
        <v>0.53125</v>
      </c>
      <c r="BH305" s="16">
        <v>0.67647058823529405</v>
      </c>
      <c r="BI305" s="16">
        <v>0.581395348837209</v>
      </c>
      <c r="BJ305" s="16">
        <v>0.64545454545454595</v>
      </c>
      <c r="BK305" s="16">
        <v>0.537313432835821</v>
      </c>
      <c r="BL305" s="16">
        <v>0.57999999999999996</v>
      </c>
      <c r="BM305" s="16"/>
      <c r="BN305" s="16">
        <v>0.58995815899581605</v>
      </c>
      <c r="BO305" s="16">
        <v>0.625</v>
      </c>
      <c r="BP305" s="16"/>
      <c r="BQ305" s="16">
        <v>0.57352941176470595</v>
      </c>
      <c r="BR305" s="16">
        <v>0.61278195488721798</v>
      </c>
      <c r="BS305" s="16"/>
      <c r="BT305" s="16">
        <v>0.64576802507836994</v>
      </c>
      <c r="BU305" s="16">
        <v>0.43589743589743601</v>
      </c>
    </row>
    <row r="306" spans="2:73" x14ac:dyDescent="0.35">
      <c r="B306" t="s">
        <v>105</v>
      </c>
      <c r="C306" s="16">
        <v>-0.36228287841191098</v>
      </c>
      <c r="D306" s="16">
        <v>-0.33532934131736503</v>
      </c>
      <c r="E306" s="16">
        <v>-0.38135593220338998</v>
      </c>
      <c r="F306" s="16"/>
      <c r="G306" s="16">
        <v>-0.469879518072289</v>
      </c>
      <c r="H306" s="16">
        <v>-0.33437499999999998</v>
      </c>
      <c r="I306" s="16"/>
      <c r="J306" s="16">
        <v>-0.29411764705882398</v>
      </c>
      <c r="K306" s="16">
        <v>-0.31034482758620702</v>
      </c>
      <c r="L306" s="16">
        <v>-0.36363636363636398</v>
      </c>
      <c r="M306" s="16">
        <v>-0.45</v>
      </c>
      <c r="N306" s="16">
        <v>-0.125</v>
      </c>
      <c r="O306" s="16">
        <v>-0.41666666666666702</v>
      </c>
      <c r="P306" s="16">
        <v>-0.230769230769231</v>
      </c>
      <c r="Q306" s="16">
        <v>-0.58823529411764697</v>
      </c>
      <c r="R306" s="16">
        <v>-0.46153846153846201</v>
      </c>
      <c r="S306" s="16">
        <v>-0.34722222222222199</v>
      </c>
      <c r="T306" s="16">
        <v>-0.47826086956521702</v>
      </c>
      <c r="U306" s="16">
        <v>0</v>
      </c>
      <c r="V306" s="16">
        <v>-0.48</v>
      </c>
      <c r="W306" s="16">
        <v>-0.5</v>
      </c>
      <c r="X306" s="16">
        <v>-6.6666666666666693E-2</v>
      </c>
      <c r="Y306" s="16">
        <v>-0.5</v>
      </c>
      <c r="Z306" s="16"/>
      <c r="AA306" s="16">
        <v>-0.44785276073619601</v>
      </c>
      <c r="AB306" s="16">
        <v>-0.37984496124030998</v>
      </c>
      <c r="AC306" s="16">
        <v>-0.47058823529411797</v>
      </c>
      <c r="AD306" s="16">
        <v>-5.8823529411764698E-2</v>
      </c>
      <c r="AE306" s="16"/>
      <c r="AF306" s="16">
        <v>-0.43278688524590198</v>
      </c>
      <c r="AG306" s="16">
        <v>5.5511151231257802E-17</v>
      </c>
      <c r="AH306" s="16">
        <v>-0.18421052631578899</v>
      </c>
      <c r="AI306" s="16">
        <v>1</v>
      </c>
      <c r="AJ306" s="16"/>
      <c r="AK306" s="16">
        <v>-0.401869158878505</v>
      </c>
      <c r="AL306" s="16">
        <v>-0.34426229508196698</v>
      </c>
      <c r="AM306" s="16">
        <v>-0.59375</v>
      </c>
      <c r="AN306" s="16">
        <v>-0.44827586206896602</v>
      </c>
      <c r="AO306" s="16">
        <v>-0.22222222222222199</v>
      </c>
      <c r="AP306" s="16">
        <v>-0.296296296296296</v>
      </c>
      <c r="AQ306" s="16"/>
      <c r="AR306" s="16">
        <v>-0.40930232558139501</v>
      </c>
      <c r="AS306" s="16">
        <v>-0.292682926829268</v>
      </c>
      <c r="AT306" s="16">
        <v>-0.292682926829268</v>
      </c>
      <c r="AU306" s="16" t="s">
        <v>129</v>
      </c>
      <c r="AV306" s="16">
        <v>-0.18181818181818199</v>
      </c>
      <c r="AW306" s="16">
        <v>-0.65853658536585402</v>
      </c>
      <c r="AX306" s="16">
        <v>-1</v>
      </c>
      <c r="AY306" s="16"/>
      <c r="AZ306" s="16">
        <v>-0.14953271028037399</v>
      </c>
      <c r="BA306" s="16">
        <v>-0.45454545454545497</v>
      </c>
      <c r="BB306" s="16">
        <v>-0.72727272727272696</v>
      </c>
      <c r="BC306" s="16">
        <v>-0.43877551020408201</v>
      </c>
      <c r="BD306" s="16">
        <v>-0.41379310344827602</v>
      </c>
      <c r="BE306" s="16">
        <v>-0.375</v>
      </c>
      <c r="BF306" s="16"/>
      <c r="BG306" s="16">
        <v>-0.25</v>
      </c>
      <c r="BH306" s="16">
        <v>-0.48529411764705899</v>
      </c>
      <c r="BI306" s="16">
        <v>-0.418604651162791</v>
      </c>
      <c r="BJ306" s="16">
        <v>-0.41818181818181799</v>
      </c>
      <c r="BK306" s="16">
        <v>-0.238805970149254</v>
      </c>
      <c r="BL306" s="16">
        <v>-0.32</v>
      </c>
      <c r="BM306" s="16"/>
      <c r="BN306" s="16">
        <v>-0.34309623430962299</v>
      </c>
      <c r="BO306" s="16">
        <v>-0.40625</v>
      </c>
      <c r="BP306" s="16"/>
      <c r="BQ306" s="16">
        <v>-0.32352941176470601</v>
      </c>
      <c r="BR306" s="16">
        <v>-0.37969924812030098</v>
      </c>
      <c r="BS306" s="16"/>
      <c r="BT306" s="16">
        <v>-0.45454545454545497</v>
      </c>
      <c r="BU306" s="16">
        <v>0</v>
      </c>
    </row>
    <row r="307" spans="2:73" x14ac:dyDescent="0.35">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row>
    <row r="308" spans="2:73" x14ac:dyDescent="0.35">
      <c r="B308" s="6" t="s">
        <v>234</v>
      </c>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row>
    <row r="309" spans="2:73" x14ac:dyDescent="0.35">
      <c r="B309" s="23" t="s">
        <v>387</v>
      </c>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row>
    <row r="310" spans="2:73" x14ac:dyDescent="0.35">
      <c r="B310" t="s">
        <v>218</v>
      </c>
      <c r="C310" s="16">
        <v>0.119106699751861</v>
      </c>
      <c r="D310" s="16">
        <v>0.11377245508981999</v>
      </c>
      <c r="E310" s="16">
        <v>0.12288135593220301</v>
      </c>
      <c r="F310" s="16"/>
      <c r="G310" s="16">
        <v>0.108433734939759</v>
      </c>
      <c r="H310" s="16">
        <v>0.121875</v>
      </c>
      <c r="I310" s="16"/>
      <c r="J310" s="16">
        <v>0.11764705882352899</v>
      </c>
      <c r="K310" s="16">
        <v>8.6206896551724102E-2</v>
      </c>
      <c r="L310" s="16">
        <v>0.13636363636363599</v>
      </c>
      <c r="M310" s="16">
        <v>0.15</v>
      </c>
      <c r="N310" s="16">
        <v>0.125</v>
      </c>
      <c r="O310" s="16">
        <v>8.3333333333333301E-2</v>
      </c>
      <c r="P310" s="16">
        <v>0.19230769230769201</v>
      </c>
      <c r="Q310" s="16">
        <v>5.8823529411764698E-2</v>
      </c>
      <c r="R310" s="16">
        <v>0.15384615384615399</v>
      </c>
      <c r="S310" s="16">
        <v>8.3333333333333301E-2</v>
      </c>
      <c r="T310" s="16">
        <v>0.173913043478261</v>
      </c>
      <c r="U310" s="16">
        <v>7.69230769230769E-2</v>
      </c>
      <c r="V310" s="16">
        <v>0.08</v>
      </c>
      <c r="W310" s="16">
        <v>0.28571428571428598</v>
      </c>
      <c r="X310" s="16">
        <v>0.266666666666667</v>
      </c>
      <c r="Y310" s="16">
        <v>7.1428571428571397E-2</v>
      </c>
      <c r="Z310" s="16"/>
      <c r="AA310" s="16">
        <v>0.110429447852761</v>
      </c>
      <c r="AB310" s="16">
        <v>0.14728682170542601</v>
      </c>
      <c r="AC310" s="16">
        <v>0.17647058823529399</v>
      </c>
      <c r="AD310" s="16">
        <v>2.9411764705882401E-2</v>
      </c>
      <c r="AE310" s="16"/>
      <c r="AF310" s="16">
        <v>0.11147540983606601</v>
      </c>
      <c r="AG310" s="16">
        <v>4.1666666666666699E-2</v>
      </c>
      <c r="AH310" s="16">
        <v>0.18421052631578899</v>
      </c>
      <c r="AI310" s="16">
        <v>0</v>
      </c>
      <c r="AJ310" s="16"/>
      <c r="AK310" s="16">
        <v>9.34579439252336E-2</v>
      </c>
      <c r="AL310" s="16">
        <v>0.16393442622950799</v>
      </c>
      <c r="AM310" s="16">
        <v>0.15625</v>
      </c>
      <c r="AN310" s="16">
        <v>0.17241379310344801</v>
      </c>
      <c r="AO310" s="16">
        <v>0</v>
      </c>
      <c r="AP310" s="16">
        <v>7.4074074074074098E-2</v>
      </c>
      <c r="AQ310" s="16"/>
      <c r="AR310" s="16">
        <v>0.116279069767442</v>
      </c>
      <c r="AS310" s="16">
        <v>7.3170731707317097E-2</v>
      </c>
      <c r="AT310" s="16">
        <v>7.3170731707317097E-2</v>
      </c>
      <c r="AU310" s="16" t="s">
        <v>129</v>
      </c>
      <c r="AV310" s="16">
        <v>9.0909090909090898E-2</v>
      </c>
      <c r="AW310" s="16">
        <v>9.7560975609756101E-2</v>
      </c>
      <c r="AX310" s="16">
        <v>0.2</v>
      </c>
      <c r="AY310" s="16"/>
      <c r="AZ310" s="16">
        <v>0.10280373831775701</v>
      </c>
      <c r="BA310" s="16">
        <v>3.03030303030303E-2</v>
      </c>
      <c r="BB310" s="16">
        <v>0.27272727272727298</v>
      </c>
      <c r="BC310" s="16">
        <v>0.14285714285714299</v>
      </c>
      <c r="BD310" s="16">
        <v>0.12413793103448301</v>
      </c>
      <c r="BE310" s="16">
        <v>0.125</v>
      </c>
      <c r="BF310" s="16"/>
      <c r="BG310" s="16">
        <v>0.15625</v>
      </c>
      <c r="BH310" s="16">
        <v>0.161764705882353</v>
      </c>
      <c r="BI310" s="16">
        <v>6.9767441860465101E-2</v>
      </c>
      <c r="BJ310" s="16">
        <v>0.13636363636363599</v>
      </c>
      <c r="BK310" s="16">
        <v>7.4626865671641798E-2</v>
      </c>
      <c r="BL310" s="16">
        <v>0.08</v>
      </c>
      <c r="BM310" s="16"/>
      <c r="BN310" s="16">
        <v>0.129707112970711</v>
      </c>
      <c r="BO310" s="16">
        <v>0.10625</v>
      </c>
      <c r="BP310" s="16"/>
      <c r="BQ310" s="16">
        <v>0.13235294117647101</v>
      </c>
      <c r="BR310" s="16">
        <v>0.112781954887218</v>
      </c>
      <c r="BS310" s="16"/>
      <c r="BT310" s="16">
        <v>0.115987460815047</v>
      </c>
      <c r="BU310" s="16">
        <v>0.141025641025641</v>
      </c>
    </row>
    <row r="311" spans="2:73" x14ac:dyDescent="0.35">
      <c r="B311" t="s">
        <v>219</v>
      </c>
      <c r="C311" s="16">
        <v>0.116625310173697</v>
      </c>
      <c r="D311" s="16">
        <v>0.13173652694610799</v>
      </c>
      <c r="E311" s="16">
        <v>0.105932203389831</v>
      </c>
      <c r="F311" s="16"/>
      <c r="G311" s="16">
        <v>7.2289156626505993E-2</v>
      </c>
      <c r="H311" s="16">
        <v>0.12812499999999999</v>
      </c>
      <c r="I311" s="16"/>
      <c r="J311" s="16">
        <v>0.11764705882352899</v>
      </c>
      <c r="K311" s="16">
        <v>0.13793103448275901</v>
      </c>
      <c r="L311" s="16">
        <v>4.5454545454545497E-2</v>
      </c>
      <c r="M311" s="16">
        <v>0.1</v>
      </c>
      <c r="N311" s="16">
        <v>0.25</v>
      </c>
      <c r="O311" s="16">
        <v>0.25</v>
      </c>
      <c r="P311" s="16">
        <v>0.15384615384615399</v>
      </c>
      <c r="Q311" s="16">
        <v>0.11764705882352899</v>
      </c>
      <c r="R311" s="16">
        <v>0.230769230769231</v>
      </c>
      <c r="S311" s="16">
        <v>6.9444444444444406E-2</v>
      </c>
      <c r="T311" s="16">
        <v>8.6956521739130405E-2</v>
      </c>
      <c r="U311" s="16">
        <v>0</v>
      </c>
      <c r="V311" s="16">
        <v>0.2</v>
      </c>
      <c r="W311" s="16">
        <v>0.14285714285714299</v>
      </c>
      <c r="X311" s="16">
        <v>6.6666666666666693E-2</v>
      </c>
      <c r="Y311" s="16">
        <v>7.1428571428571397E-2</v>
      </c>
      <c r="Z311" s="16"/>
      <c r="AA311" s="16">
        <v>0.110429447852761</v>
      </c>
      <c r="AB311" s="16">
        <v>0.14728682170542601</v>
      </c>
      <c r="AC311" s="16">
        <v>9.8039215686274495E-2</v>
      </c>
      <c r="AD311" s="16">
        <v>5.8823529411764698E-2</v>
      </c>
      <c r="AE311" s="16"/>
      <c r="AF311" s="16">
        <v>0.13114754098360701</v>
      </c>
      <c r="AG311" s="16">
        <v>0.125</v>
      </c>
      <c r="AH311" s="16">
        <v>5.2631578947368397E-2</v>
      </c>
      <c r="AI311" s="16">
        <v>0</v>
      </c>
      <c r="AJ311" s="16"/>
      <c r="AK311" s="16">
        <v>8.4112149532710304E-2</v>
      </c>
      <c r="AL311" s="16">
        <v>0.13114754098360701</v>
      </c>
      <c r="AM311" s="16">
        <v>0.1875</v>
      </c>
      <c r="AN311" s="16">
        <v>3.4482758620689703E-2</v>
      </c>
      <c r="AO311" s="16">
        <v>0.11111111111111099</v>
      </c>
      <c r="AP311" s="16">
        <v>0.25925925925925902</v>
      </c>
      <c r="AQ311" s="16"/>
      <c r="AR311" s="16">
        <v>0.116279069767442</v>
      </c>
      <c r="AS311" s="16">
        <v>7.3170731707317097E-2</v>
      </c>
      <c r="AT311" s="16">
        <v>7.3170731707317097E-2</v>
      </c>
      <c r="AU311" s="16" t="s">
        <v>129</v>
      </c>
      <c r="AV311" s="16">
        <v>4.5454545454545497E-2</v>
      </c>
      <c r="AW311" s="16">
        <v>0.146341463414634</v>
      </c>
      <c r="AX311" s="16">
        <v>0</v>
      </c>
      <c r="AY311" s="16"/>
      <c r="AZ311" s="16">
        <v>0.121495327102804</v>
      </c>
      <c r="BA311" s="16">
        <v>0.12121212121212099</v>
      </c>
      <c r="BB311" s="16">
        <v>9.0909090909090898E-2</v>
      </c>
      <c r="BC311" s="16">
        <v>0.15306122448979601</v>
      </c>
      <c r="BD311" s="16">
        <v>8.9655172413793102E-2</v>
      </c>
      <c r="BE311" s="16">
        <v>0.125</v>
      </c>
      <c r="BF311" s="16"/>
      <c r="BG311" s="16">
        <v>0.125</v>
      </c>
      <c r="BH311" s="16">
        <v>0.11764705882352899</v>
      </c>
      <c r="BI311" s="16">
        <v>0.116279069767442</v>
      </c>
      <c r="BJ311" s="16">
        <v>9.0909090909090898E-2</v>
      </c>
      <c r="BK311" s="16">
        <v>0.119402985074627</v>
      </c>
      <c r="BL311" s="16">
        <v>0.16</v>
      </c>
      <c r="BM311" s="16"/>
      <c r="BN311" s="16">
        <v>0.11715481171548101</v>
      </c>
      <c r="BO311" s="16">
        <v>0.10625</v>
      </c>
      <c r="BP311" s="16"/>
      <c r="BQ311" s="16">
        <v>0.110294117647059</v>
      </c>
      <c r="BR311" s="16">
        <v>0.12030075187969901</v>
      </c>
      <c r="BS311" s="16"/>
      <c r="BT311" s="16">
        <v>0.119122257053292</v>
      </c>
      <c r="BU311" s="16">
        <v>0.115384615384615</v>
      </c>
    </row>
    <row r="312" spans="2:73" x14ac:dyDescent="0.35">
      <c r="B312" t="s">
        <v>220</v>
      </c>
      <c r="C312" s="16">
        <v>0.16377171215880901</v>
      </c>
      <c r="D312" s="16">
        <v>0.14371257485029901</v>
      </c>
      <c r="E312" s="16">
        <v>0.177966101694915</v>
      </c>
      <c r="F312" s="16"/>
      <c r="G312" s="16">
        <v>0.19277108433734899</v>
      </c>
      <c r="H312" s="16">
        <v>0.15625</v>
      </c>
      <c r="I312" s="16"/>
      <c r="J312" s="16">
        <v>0.14705882352941199</v>
      </c>
      <c r="K312" s="16">
        <v>0.12068965517241401</v>
      </c>
      <c r="L312" s="16">
        <v>0.22727272727272699</v>
      </c>
      <c r="M312" s="16">
        <v>0.35</v>
      </c>
      <c r="N312" s="16">
        <v>0</v>
      </c>
      <c r="O312" s="16">
        <v>0.16666666666666699</v>
      </c>
      <c r="P312" s="16">
        <v>0.19230769230769201</v>
      </c>
      <c r="Q312" s="16">
        <v>0.20588235294117599</v>
      </c>
      <c r="R312" s="16">
        <v>0.30769230769230799</v>
      </c>
      <c r="S312" s="16">
        <v>0.16666666666666699</v>
      </c>
      <c r="T312" s="16">
        <v>4.3478260869565202E-2</v>
      </c>
      <c r="U312" s="16">
        <v>0.38461538461538503</v>
      </c>
      <c r="V312" s="16">
        <v>0.16</v>
      </c>
      <c r="W312" s="16">
        <v>0</v>
      </c>
      <c r="X312" s="16">
        <v>6.6666666666666693E-2</v>
      </c>
      <c r="Y312" s="16">
        <v>7.1428571428571397E-2</v>
      </c>
      <c r="Z312" s="16"/>
      <c r="AA312" s="16">
        <v>0.17791411042944799</v>
      </c>
      <c r="AB312" s="16">
        <v>0.13178294573643401</v>
      </c>
      <c r="AC312" s="16">
        <v>0.15686274509803899</v>
      </c>
      <c r="AD312" s="16">
        <v>0.20588235294117599</v>
      </c>
      <c r="AE312" s="16"/>
      <c r="AF312" s="16">
        <v>0.16393442622950799</v>
      </c>
      <c r="AG312" s="16">
        <v>0.20833333333333301</v>
      </c>
      <c r="AH312" s="16">
        <v>0.13157894736842099</v>
      </c>
      <c r="AI312" s="16">
        <v>0</v>
      </c>
      <c r="AJ312" s="16"/>
      <c r="AK312" s="16">
        <v>0.168224299065421</v>
      </c>
      <c r="AL312" s="16">
        <v>0.14754098360655701</v>
      </c>
      <c r="AM312" s="16">
        <v>0.125</v>
      </c>
      <c r="AN312" s="16">
        <v>0.24137931034482801</v>
      </c>
      <c r="AO312" s="16">
        <v>0</v>
      </c>
      <c r="AP312" s="16">
        <v>0.296296296296296</v>
      </c>
      <c r="AQ312" s="16"/>
      <c r="AR312" s="16">
        <v>0.162790697674419</v>
      </c>
      <c r="AS312" s="16">
        <v>0.17073170731707299</v>
      </c>
      <c r="AT312" s="16">
        <v>0.17073170731707299</v>
      </c>
      <c r="AU312" s="16" t="s">
        <v>129</v>
      </c>
      <c r="AV312" s="16">
        <v>0.18181818181818199</v>
      </c>
      <c r="AW312" s="16">
        <v>0.12195121951219499</v>
      </c>
      <c r="AX312" s="16">
        <v>0.2</v>
      </c>
      <c r="AY312" s="16"/>
      <c r="AZ312" s="16">
        <v>0.13084112149532701</v>
      </c>
      <c r="BA312" s="16">
        <v>0.12121212121212099</v>
      </c>
      <c r="BB312" s="16">
        <v>9.0909090909090898E-2</v>
      </c>
      <c r="BC312" s="16">
        <v>0.183673469387755</v>
      </c>
      <c r="BD312" s="16">
        <v>0.18620689655172401</v>
      </c>
      <c r="BE312" s="16">
        <v>0.125</v>
      </c>
      <c r="BF312" s="16"/>
      <c r="BG312" s="16">
        <v>0.203125</v>
      </c>
      <c r="BH312" s="16">
        <v>8.8235294117647106E-2</v>
      </c>
      <c r="BI312" s="16">
        <v>0.162790697674419</v>
      </c>
      <c r="BJ312" s="16">
        <v>0.18181818181818199</v>
      </c>
      <c r="BK312" s="16">
        <v>0.164179104477612</v>
      </c>
      <c r="BL312" s="16">
        <v>0.16</v>
      </c>
      <c r="BM312" s="16"/>
      <c r="BN312" s="16">
        <v>0.15481171548117201</v>
      </c>
      <c r="BO312" s="16">
        <v>0.18124999999999999</v>
      </c>
      <c r="BP312" s="16"/>
      <c r="BQ312" s="16">
        <v>0.13970588235294101</v>
      </c>
      <c r="BR312" s="16">
        <v>0.17293233082706799</v>
      </c>
      <c r="BS312" s="16"/>
      <c r="BT312" s="16">
        <v>0.17554858934169301</v>
      </c>
      <c r="BU312" s="16">
        <v>8.9743589743589702E-2</v>
      </c>
    </row>
    <row r="313" spans="2:73" x14ac:dyDescent="0.35">
      <c r="B313" t="s">
        <v>221</v>
      </c>
      <c r="C313" s="16">
        <v>0.13647642679900701</v>
      </c>
      <c r="D313" s="16">
        <v>0.155688622754491</v>
      </c>
      <c r="E313" s="16">
        <v>0.12288135593220301</v>
      </c>
      <c r="F313" s="16"/>
      <c r="G313" s="16">
        <v>0.16867469879518099</v>
      </c>
      <c r="H313" s="16">
        <v>0.12812499999999999</v>
      </c>
      <c r="I313" s="16"/>
      <c r="J313" s="16">
        <v>0.20588235294117599</v>
      </c>
      <c r="K313" s="16">
        <v>0.20689655172413801</v>
      </c>
      <c r="L313" s="16">
        <v>9.0909090909090898E-2</v>
      </c>
      <c r="M313" s="16">
        <v>0.15</v>
      </c>
      <c r="N313" s="16">
        <v>0.125</v>
      </c>
      <c r="O313" s="16">
        <v>0</v>
      </c>
      <c r="P313" s="16">
        <v>0.15384615384615399</v>
      </c>
      <c r="Q313" s="16">
        <v>0.14705882352941199</v>
      </c>
      <c r="R313" s="16">
        <v>0</v>
      </c>
      <c r="S313" s="16">
        <v>0.11111111111111099</v>
      </c>
      <c r="T313" s="16">
        <v>0.13043478260869601</v>
      </c>
      <c r="U313" s="16">
        <v>0.15384615384615399</v>
      </c>
      <c r="V313" s="16">
        <v>0.08</v>
      </c>
      <c r="W313" s="16">
        <v>7.1428571428571397E-2</v>
      </c>
      <c r="X313" s="16">
        <v>0.2</v>
      </c>
      <c r="Y313" s="16">
        <v>0.14285714285714299</v>
      </c>
      <c r="Z313" s="16"/>
      <c r="AA313" s="16">
        <v>0.14723926380368099</v>
      </c>
      <c r="AB313" s="16">
        <v>0.108527131782946</v>
      </c>
      <c r="AC313" s="16">
        <v>9.8039215686274495E-2</v>
      </c>
      <c r="AD313" s="16">
        <v>0.29411764705882398</v>
      </c>
      <c r="AE313" s="16"/>
      <c r="AF313" s="16">
        <v>0.127868852459016</v>
      </c>
      <c r="AG313" s="16">
        <v>0.25</v>
      </c>
      <c r="AH313" s="16">
        <v>0.18421052631578899</v>
      </c>
      <c r="AI313" s="16">
        <v>0.5</v>
      </c>
      <c r="AJ313" s="16"/>
      <c r="AK313" s="16">
        <v>0.15887850467289699</v>
      </c>
      <c r="AL313" s="16">
        <v>0.16393442622950799</v>
      </c>
      <c r="AM313" s="16">
        <v>6.25E-2</v>
      </c>
      <c r="AN313" s="16">
        <v>0.13793103448275901</v>
      </c>
      <c r="AO313" s="16">
        <v>0.11111111111111099</v>
      </c>
      <c r="AP313" s="16">
        <v>0.11111111111111099</v>
      </c>
      <c r="AQ313" s="16"/>
      <c r="AR313" s="16">
        <v>0.116279069767442</v>
      </c>
      <c r="AS313" s="16">
        <v>0.17073170731707299</v>
      </c>
      <c r="AT313" s="16">
        <v>0.17073170731707299</v>
      </c>
      <c r="AU313" s="16" t="s">
        <v>129</v>
      </c>
      <c r="AV313" s="16">
        <v>0.22727272727272699</v>
      </c>
      <c r="AW313" s="16">
        <v>0.292682926829268</v>
      </c>
      <c r="AX313" s="16">
        <v>0</v>
      </c>
      <c r="AY313" s="16"/>
      <c r="AZ313" s="16">
        <v>0.168224299065421</v>
      </c>
      <c r="BA313" s="16">
        <v>0.21212121212121199</v>
      </c>
      <c r="BB313" s="16">
        <v>0.27272727272727298</v>
      </c>
      <c r="BC313" s="16">
        <v>0.13265306122449</v>
      </c>
      <c r="BD313" s="16">
        <v>9.6551724137931005E-2</v>
      </c>
      <c r="BE313" s="16">
        <v>0</v>
      </c>
      <c r="BF313" s="16"/>
      <c r="BG313" s="16">
        <v>0.140625</v>
      </c>
      <c r="BH313" s="16">
        <v>0.26470588235294101</v>
      </c>
      <c r="BI313" s="16">
        <v>9.3023255813953501E-2</v>
      </c>
      <c r="BJ313" s="16">
        <v>0.109090909090909</v>
      </c>
      <c r="BK313" s="16">
        <v>0.134328358208955</v>
      </c>
      <c r="BL313" s="16">
        <v>0.06</v>
      </c>
      <c r="BM313" s="16"/>
      <c r="BN313" s="16">
        <v>0.13389121338912099</v>
      </c>
      <c r="BO313" s="16">
        <v>0.13750000000000001</v>
      </c>
      <c r="BP313" s="16"/>
      <c r="BQ313" s="16">
        <v>0.13235294117647101</v>
      </c>
      <c r="BR313" s="16">
        <v>0.139097744360902</v>
      </c>
      <c r="BS313" s="16"/>
      <c r="BT313" s="16">
        <v>0.14420062695924801</v>
      </c>
      <c r="BU313" s="16">
        <v>0.115384615384615</v>
      </c>
    </row>
    <row r="314" spans="2:73" x14ac:dyDescent="0.35">
      <c r="B314" t="s">
        <v>222</v>
      </c>
      <c r="C314" s="16">
        <v>0.42431761786600503</v>
      </c>
      <c r="D314" s="16">
        <v>0.41317365269461098</v>
      </c>
      <c r="E314" s="16">
        <v>0.43220338983050799</v>
      </c>
      <c r="F314" s="16"/>
      <c r="G314" s="16">
        <v>0.39759036144578302</v>
      </c>
      <c r="H314" s="16">
        <v>0.43125000000000002</v>
      </c>
      <c r="I314" s="16"/>
      <c r="J314" s="16">
        <v>0.38235294117647101</v>
      </c>
      <c r="K314" s="16">
        <v>0.39655172413793099</v>
      </c>
      <c r="L314" s="16">
        <v>0.36363636363636398</v>
      </c>
      <c r="M314" s="16">
        <v>0.25</v>
      </c>
      <c r="N314" s="16">
        <v>0.375</v>
      </c>
      <c r="O314" s="16">
        <v>0.5</v>
      </c>
      <c r="P314" s="16">
        <v>0.269230769230769</v>
      </c>
      <c r="Q314" s="16">
        <v>0.441176470588235</v>
      </c>
      <c r="R314" s="16">
        <v>0.30769230769230799</v>
      </c>
      <c r="S314" s="16">
        <v>0.51388888888888895</v>
      </c>
      <c r="T314" s="16">
        <v>0.565217391304348</v>
      </c>
      <c r="U314" s="16">
        <v>0.30769230769230799</v>
      </c>
      <c r="V314" s="16">
        <v>0.44</v>
      </c>
      <c r="W314" s="16">
        <v>0.5</v>
      </c>
      <c r="X314" s="16">
        <v>0.4</v>
      </c>
      <c r="Y314" s="16">
        <v>0.64285714285714302</v>
      </c>
      <c r="Z314" s="16"/>
      <c r="AA314" s="16">
        <v>0.41104294478527598</v>
      </c>
      <c r="AB314" s="16">
        <v>0.434108527131783</v>
      </c>
      <c r="AC314" s="16">
        <v>0.45098039215686297</v>
      </c>
      <c r="AD314" s="16">
        <v>0.35294117647058798</v>
      </c>
      <c r="AE314" s="16"/>
      <c r="AF314" s="16">
        <v>0.42950819672131102</v>
      </c>
      <c r="AG314" s="16">
        <v>0.33333333333333298</v>
      </c>
      <c r="AH314" s="16">
        <v>0.394736842105263</v>
      </c>
      <c r="AI314" s="16">
        <v>0.5</v>
      </c>
      <c r="AJ314" s="16"/>
      <c r="AK314" s="16">
        <v>0.467289719626168</v>
      </c>
      <c r="AL314" s="16">
        <v>0.37704918032786899</v>
      </c>
      <c r="AM314" s="16">
        <v>0.4375</v>
      </c>
      <c r="AN314" s="16">
        <v>0.37931034482758602</v>
      </c>
      <c r="AO314" s="16">
        <v>0.77777777777777801</v>
      </c>
      <c r="AP314" s="16">
        <v>0.25925925925925902</v>
      </c>
      <c r="AQ314" s="16"/>
      <c r="AR314" s="16">
        <v>0.455813953488372</v>
      </c>
      <c r="AS314" s="16">
        <v>0.48780487804877998</v>
      </c>
      <c r="AT314" s="16">
        <v>0.48780487804877998</v>
      </c>
      <c r="AU314" s="16" t="s">
        <v>129</v>
      </c>
      <c r="AV314" s="16">
        <v>0.40909090909090901</v>
      </c>
      <c r="AW314" s="16">
        <v>0.292682926829268</v>
      </c>
      <c r="AX314" s="16">
        <v>0.6</v>
      </c>
      <c r="AY314" s="16"/>
      <c r="AZ314" s="16">
        <v>0.420560747663551</v>
      </c>
      <c r="BA314" s="16">
        <v>0.45454545454545497</v>
      </c>
      <c r="BB314" s="16">
        <v>0.27272727272727298</v>
      </c>
      <c r="BC314" s="16">
        <v>0.34693877551020402</v>
      </c>
      <c r="BD314" s="16">
        <v>0.47586206896551703</v>
      </c>
      <c r="BE314" s="16">
        <v>0.625</v>
      </c>
      <c r="BF314" s="16"/>
      <c r="BG314" s="16">
        <v>0.34375</v>
      </c>
      <c r="BH314" s="16">
        <v>0.29411764705882398</v>
      </c>
      <c r="BI314" s="16">
        <v>0.51162790697674398</v>
      </c>
      <c r="BJ314" s="16">
        <v>0.45454545454545497</v>
      </c>
      <c r="BK314" s="16">
        <v>0.47761194029850701</v>
      </c>
      <c r="BL314" s="16">
        <v>0.5</v>
      </c>
      <c r="BM314" s="16"/>
      <c r="BN314" s="16">
        <v>0.414225941422594</v>
      </c>
      <c r="BO314" s="16">
        <v>0.44374999999999998</v>
      </c>
      <c r="BP314" s="16"/>
      <c r="BQ314" s="16">
        <v>0.433823529411765</v>
      </c>
      <c r="BR314" s="16">
        <v>0.42105263157894701</v>
      </c>
      <c r="BS314" s="16"/>
      <c r="BT314" s="16">
        <v>0.41379310344827602</v>
      </c>
      <c r="BU314" s="16">
        <v>0.47435897435897401</v>
      </c>
    </row>
    <row r="315" spans="2:73" x14ac:dyDescent="0.35">
      <c r="B315" t="s">
        <v>93</v>
      </c>
      <c r="C315" s="16">
        <v>3.9702233250620299E-2</v>
      </c>
      <c r="D315" s="16">
        <v>4.1916167664670698E-2</v>
      </c>
      <c r="E315" s="16">
        <v>3.8135593220338999E-2</v>
      </c>
      <c r="F315" s="16"/>
      <c r="G315" s="16">
        <v>6.02409638554217E-2</v>
      </c>
      <c r="H315" s="16">
        <v>3.4375000000000003E-2</v>
      </c>
      <c r="I315" s="16"/>
      <c r="J315" s="16">
        <v>2.9411764705882401E-2</v>
      </c>
      <c r="K315" s="16">
        <v>5.1724137931034503E-2</v>
      </c>
      <c r="L315" s="16">
        <v>0.13636363636363599</v>
      </c>
      <c r="M315" s="16">
        <v>0</v>
      </c>
      <c r="N315" s="16">
        <v>0.125</v>
      </c>
      <c r="O315" s="16">
        <v>0</v>
      </c>
      <c r="P315" s="16">
        <v>3.8461538461538498E-2</v>
      </c>
      <c r="Q315" s="16">
        <v>2.9411764705882401E-2</v>
      </c>
      <c r="R315" s="16">
        <v>0</v>
      </c>
      <c r="S315" s="16">
        <v>5.5555555555555601E-2</v>
      </c>
      <c r="T315" s="16">
        <v>0</v>
      </c>
      <c r="U315" s="16">
        <v>7.69230769230769E-2</v>
      </c>
      <c r="V315" s="16">
        <v>0.04</v>
      </c>
      <c r="W315" s="16">
        <v>0</v>
      </c>
      <c r="X315" s="16">
        <v>0</v>
      </c>
      <c r="Y315" s="16">
        <v>0</v>
      </c>
      <c r="Z315" s="16"/>
      <c r="AA315" s="16">
        <v>4.2944785276073601E-2</v>
      </c>
      <c r="AB315" s="16">
        <v>3.1007751937984499E-2</v>
      </c>
      <c r="AC315" s="16">
        <v>1.9607843137254902E-2</v>
      </c>
      <c r="AD315" s="16">
        <v>5.8823529411764698E-2</v>
      </c>
      <c r="AE315" s="16"/>
      <c r="AF315" s="16">
        <v>3.6065573770491799E-2</v>
      </c>
      <c r="AG315" s="16">
        <v>4.1666666666666699E-2</v>
      </c>
      <c r="AH315" s="16">
        <v>5.2631578947368397E-2</v>
      </c>
      <c r="AI315" s="16">
        <v>0</v>
      </c>
      <c r="AJ315" s="16"/>
      <c r="AK315" s="16">
        <v>2.80373831775701E-2</v>
      </c>
      <c r="AL315" s="16">
        <v>1.63934426229508E-2</v>
      </c>
      <c r="AM315" s="16">
        <v>3.125E-2</v>
      </c>
      <c r="AN315" s="16">
        <v>3.4482758620689703E-2</v>
      </c>
      <c r="AO315" s="16">
        <v>0</v>
      </c>
      <c r="AP315" s="16">
        <v>0</v>
      </c>
      <c r="AQ315" s="16"/>
      <c r="AR315" s="16">
        <v>3.25581395348837E-2</v>
      </c>
      <c r="AS315" s="16">
        <v>2.4390243902439001E-2</v>
      </c>
      <c r="AT315" s="16">
        <v>2.4390243902439001E-2</v>
      </c>
      <c r="AU315" s="16" t="s">
        <v>129</v>
      </c>
      <c r="AV315" s="16">
        <v>4.5454545454545497E-2</v>
      </c>
      <c r="AW315" s="16">
        <v>4.8780487804878099E-2</v>
      </c>
      <c r="AX315" s="16">
        <v>0</v>
      </c>
      <c r="AY315" s="16"/>
      <c r="AZ315" s="16">
        <v>5.60747663551402E-2</v>
      </c>
      <c r="BA315" s="16">
        <v>6.0606060606060601E-2</v>
      </c>
      <c r="BB315" s="16">
        <v>0</v>
      </c>
      <c r="BC315" s="16">
        <v>4.08163265306122E-2</v>
      </c>
      <c r="BD315" s="16">
        <v>2.7586206896551699E-2</v>
      </c>
      <c r="BE315" s="16">
        <v>0</v>
      </c>
      <c r="BF315" s="16"/>
      <c r="BG315" s="16">
        <v>3.125E-2</v>
      </c>
      <c r="BH315" s="16">
        <v>7.3529411764705899E-2</v>
      </c>
      <c r="BI315" s="16">
        <v>4.6511627906976702E-2</v>
      </c>
      <c r="BJ315" s="16">
        <v>2.7272727272727299E-2</v>
      </c>
      <c r="BK315" s="16">
        <v>2.9850746268656699E-2</v>
      </c>
      <c r="BL315" s="16">
        <v>0.04</v>
      </c>
      <c r="BM315" s="16"/>
      <c r="BN315" s="16">
        <v>5.0209205020920501E-2</v>
      </c>
      <c r="BO315" s="16">
        <v>2.5000000000000001E-2</v>
      </c>
      <c r="BP315" s="16"/>
      <c r="BQ315" s="16">
        <v>5.1470588235294101E-2</v>
      </c>
      <c r="BR315" s="16">
        <v>3.3834586466165398E-2</v>
      </c>
      <c r="BS315" s="16"/>
      <c r="BT315" s="16">
        <v>3.1347962382445103E-2</v>
      </c>
      <c r="BU315" s="16">
        <v>6.4102564102564097E-2</v>
      </c>
    </row>
    <row r="316" spans="2:73" x14ac:dyDescent="0.35">
      <c r="B316" t="s">
        <v>223</v>
      </c>
      <c r="C316" s="16">
        <v>0.23573200992555801</v>
      </c>
      <c r="D316" s="16">
        <v>0.245508982035928</v>
      </c>
      <c r="E316" s="16">
        <v>0.22881355932203401</v>
      </c>
      <c r="F316" s="16"/>
      <c r="G316" s="16">
        <v>0.180722891566265</v>
      </c>
      <c r="H316" s="16">
        <v>0.25</v>
      </c>
      <c r="I316" s="16"/>
      <c r="J316" s="16">
        <v>0.23529411764705899</v>
      </c>
      <c r="K316" s="16">
        <v>0.22413793103448301</v>
      </c>
      <c r="L316" s="16">
        <v>0.18181818181818199</v>
      </c>
      <c r="M316" s="16">
        <v>0.25</v>
      </c>
      <c r="N316" s="16">
        <v>0.375</v>
      </c>
      <c r="O316" s="16">
        <v>0.33333333333333298</v>
      </c>
      <c r="P316" s="16">
        <v>0.34615384615384598</v>
      </c>
      <c r="Q316" s="16">
        <v>0.17647058823529399</v>
      </c>
      <c r="R316" s="16">
        <v>0.38461538461538503</v>
      </c>
      <c r="S316" s="16">
        <v>0.15277777777777801</v>
      </c>
      <c r="T316" s="16">
        <v>0.26086956521739102</v>
      </c>
      <c r="U316" s="16">
        <v>7.69230769230769E-2</v>
      </c>
      <c r="V316" s="16">
        <v>0.28000000000000003</v>
      </c>
      <c r="W316" s="16">
        <v>0.42857142857142899</v>
      </c>
      <c r="X316" s="16">
        <v>0.33333333333333298</v>
      </c>
      <c r="Y316" s="16">
        <v>0.14285714285714299</v>
      </c>
      <c r="Z316" s="16"/>
      <c r="AA316" s="16">
        <v>0.220858895705521</v>
      </c>
      <c r="AB316" s="16">
        <v>0.29457364341085301</v>
      </c>
      <c r="AC316" s="16">
        <v>0.27450980392156898</v>
      </c>
      <c r="AD316" s="16">
        <v>8.8235294117647106E-2</v>
      </c>
      <c r="AE316" s="16"/>
      <c r="AF316" s="16">
        <v>0.242622950819672</v>
      </c>
      <c r="AG316" s="16">
        <v>0.16666666666666699</v>
      </c>
      <c r="AH316" s="16">
        <v>0.23684210526315799</v>
      </c>
      <c r="AI316" s="16">
        <v>0</v>
      </c>
      <c r="AJ316" s="16"/>
      <c r="AK316" s="16">
        <v>0.177570093457944</v>
      </c>
      <c r="AL316" s="16">
        <v>0.29508196721311503</v>
      </c>
      <c r="AM316" s="16">
        <v>0.34375</v>
      </c>
      <c r="AN316" s="16">
        <v>0.20689655172413801</v>
      </c>
      <c r="AO316" s="16">
        <v>0.11111111111111099</v>
      </c>
      <c r="AP316" s="16">
        <v>0.33333333333333298</v>
      </c>
      <c r="AQ316" s="16"/>
      <c r="AR316" s="16">
        <v>0.232558139534884</v>
      </c>
      <c r="AS316" s="16">
        <v>0.146341463414634</v>
      </c>
      <c r="AT316" s="16">
        <v>0.146341463414634</v>
      </c>
      <c r="AU316" s="16" t="s">
        <v>129</v>
      </c>
      <c r="AV316" s="16">
        <v>0.13636363636363599</v>
      </c>
      <c r="AW316" s="16">
        <v>0.24390243902438999</v>
      </c>
      <c r="AX316" s="16">
        <v>0.2</v>
      </c>
      <c r="AY316" s="16"/>
      <c r="AZ316" s="16">
        <v>0.22429906542056099</v>
      </c>
      <c r="BA316" s="16">
        <v>0.15151515151515199</v>
      </c>
      <c r="BB316" s="16">
        <v>0.36363636363636398</v>
      </c>
      <c r="BC316" s="16">
        <v>0.29591836734693899</v>
      </c>
      <c r="BD316" s="16">
        <v>0.21379310344827601</v>
      </c>
      <c r="BE316" s="16">
        <v>0.25</v>
      </c>
      <c r="BF316" s="16"/>
      <c r="BG316" s="16">
        <v>0.28125</v>
      </c>
      <c r="BH316" s="16">
        <v>0.27941176470588203</v>
      </c>
      <c r="BI316" s="16">
        <v>0.186046511627907</v>
      </c>
      <c r="BJ316" s="16">
        <v>0.22727272727272699</v>
      </c>
      <c r="BK316" s="16">
        <v>0.19402985074626899</v>
      </c>
      <c r="BL316" s="16">
        <v>0.24</v>
      </c>
      <c r="BM316" s="16"/>
      <c r="BN316" s="16">
        <v>0.246861924686192</v>
      </c>
      <c r="BO316" s="16">
        <v>0.21249999999999999</v>
      </c>
      <c r="BP316" s="16"/>
      <c r="BQ316" s="16">
        <v>0.24264705882352899</v>
      </c>
      <c r="BR316" s="16">
        <v>0.233082706766917</v>
      </c>
      <c r="BS316" s="16"/>
      <c r="BT316" s="16">
        <v>0.23510971786833901</v>
      </c>
      <c r="BU316" s="16">
        <v>0.256410256410256</v>
      </c>
    </row>
    <row r="317" spans="2:73" x14ac:dyDescent="0.35">
      <c r="B317" t="s">
        <v>224</v>
      </c>
      <c r="C317" s="16">
        <v>0.56079404466501204</v>
      </c>
      <c r="D317" s="16">
        <v>0.56886227544910195</v>
      </c>
      <c r="E317" s="16">
        <v>0.55508474576271205</v>
      </c>
      <c r="F317" s="16"/>
      <c r="G317" s="16">
        <v>0.56626506024096401</v>
      </c>
      <c r="H317" s="16">
        <v>0.55937499999999996</v>
      </c>
      <c r="I317" s="16"/>
      <c r="J317" s="16">
        <v>0.58823529411764697</v>
      </c>
      <c r="K317" s="16">
        <v>0.60344827586206895</v>
      </c>
      <c r="L317" s="16">
        <v>0.45454545454545497</v>
      </c>
      <c r="M317" s="16">
        <v>0.4</v>
      </c>
      <c r="N317" s="16">
        <v>0.5</v>
      </c>
      <c r="O317" s="16">
        <v>0.5</v>
      </c>
      <c r="P317" s="16">
        <v>0.42307692307692302</v>
      </c>
      <c r="Q317" s="16">
        <v>0.58823529411764697</v>
      </c>
      <c r="R317" s="16">
        <v>0.30769230769230799</v>
      </c>
      <c r="S317" s="16">
        <v>0.625</v>
      </c>
      <c r="T317" s="16">
        <v>0.69565217391304301</v>
      </c>
      <c r="U317" s="16">
        <v>0.46153846153846201</v>
      </c>
      <c r="V317" s="16">
        <v>0.52</v>
      </c>
      <c r="W317" s="16">
        <v>0.57142857142857095</v>
      </c>
      <c r="X317" s="16">
        <v>0.6</v>
      </c>
      <c r="Y317" s="16">
        <v>0.78571428571428603</v>
      </c>
      <c r="Z317" s="16"/>
      <c r="AA317" s="16">
        <v>0.55828220858895705</v>
      </c>
      <c r="AB317" s="16">
        <v>0.54263565891472898</v>
      </c>
      <c r="AC317" s="16">
        <v>0.54901960784313697</v>
      </c>
      <c r="AD317" s="16">
        <v>0.64705882352941202</v>
      </c>
      <c r="AE317" s="16"/>
      <c r="AF317" s="16">
        <v>0.55737704918032804</v>
      </c>
      <c r="AG317" s="16">
        <v>0.58333333333333304</v>
      </c>
      <c r="AH317" s="16">
        <v>0.57894736842105299</v>
      </c>
      <c r="AI317" s="16">
        <v>1</v>
      </c>
      <c r="AJ317" s="16"/>
      <c r="AK317" s="16">
        <v>0.62616822429906505</v>
      </c>
      <c r="AL317" s="16">
        <v>0.54098360655737698</v>
      </c>
      <c r="AM317" s="16">
        <v>0.5</v>
      </c>
      <c r="AN317" s="16">
        <v>0.51724137931034497</v>
      </c>
      <c r="AO317" s="16">
        <v>0.88888888888888895</v>
      </c>
      <c r="AP317" s="16">
        <v>0.37037037037037002</v>
      </c>
      <c r="AQ317" s="16"/>
      <c r="AR317" s="16">
        <v>0.57209302325581401</v>
      </c>
      <c r="AS317" s="16">
        <v>0.65853658536585402</v>
      </c>
      <c r="AT317" s="16">
        <v>0.65853658536585402</v>
      </c>
      <c r="AU317" s="16" t="s">
        <v>129</v>
      </c>
      <c r="AV317" s="16">
        <v>0.63636363636363602</v>
      </c>
      <c r="AW317" s="16">
        <v>0.58536585365853699</v>
      </c>
      <c r="AX317" s="16">
        <v>0.6</v>
      </c>
      <c r="AY317" s="16"/>
      <c r="AZ317" s="16">
        <v>0.58878504672897203</v>
      </c>
      <c r="BA317" s="16">
        <v>0.66666666666666696</v>
      </c>
      <c r="BB317" s="16">
        <v>0.54545454545454497</v>
      </c>
      <c r="BC317" s="16">
        <v>0.47959183673469402</v>
      </c>
      <c r="BD317" s="16">
        <v>0.57241379310344798</v>
      </c>
      <c r="BE317" s="16">
        <v>0.625</v>
      </c>
      <c r="BF317" s="16"/>
      <c r="BG317" s="16">
        <v>0.484375</v>
      </c>
      <c r="BH317" s="16">
        <v>0.55882352941176505</v>
      </c>
      <c r="BI317" s="16">
        <v>0.60465116279069797</v>
      </c>
      <c r="BJ317" s="16">
        <v>0.56363636363636405</v>
      </c>
      <c r="BK317" s="16">
        <v>0.61194029850746301</v>
      </c>
      <c r="BL317" s="16">
        <v>0.56000000000000005</v>
      </c>
      <c r="BM317" s="16"/>
      <c r="BN317" s="16">
        <v>0.54811715481171597</v>
      </c>
      <c r="BO317" s="16">
        <v>0.58125000000000004</v>
      </c>
      <c r="BP317" s="16"/>
      <c r="BQ317" s="16">
        <v>0.56617647058823495</v>
      </c>
      <c r="BR317" s="16">
        <v>0.56015037593984995</v>
      </c>
      <c r="BS317" s="16"/>
      <c r="BT317" s="16">
        <v>0.55799373040752398</v>
      </c>
      <c r="BU317" s="16">
        <v>0.58974358974358998</v>
      </c>
    </row>
    <row r="318" spans="2:73" x14ac:dyDescent="0.35">
      <c r="B318" t="s">
        <v>105</v>
      </c>
      <c r="C318" s="16">
        <v>-0.325062034739454</v>
      </c>
      <c r="D318" s="16">
        <v>-0.32335329341317398</v>
      </c>
      <c r="E318" s="16">
        <v>-0.32627118644067798</v>
      </c>
      <c r="F318" s="16"/>
      <c r="G318" s="16">
        <v>-0.38554216867469898</v>
      </c>
      <c r="H318" s="16">
        <v>-0.30937500000000001</v>
      </c>
      <c r="I318" s="16"/>
      <c r="J318" s="16">
        <v>-0.35294117647058798</v>
      </c>
      <c r="K318" s="16">
        <v>-0.37931034482758602</v>
      </c>
      <c r="L318" s="16">
        <v>-0.27272727272727298</v>
      </c>
      <c r="M318" s="16">
        <v>-0.15</v>
      </c>
      <c r="N318" s="16">
        <v>-0.125</v>
      </c>
      <c r="O318" s="16">
        <v>-0.16666666666666699</v>
      </c>
      <c r="P318" s="16">
        <v>-7.69230769230769E-2</v>
      </c>
      <c r="Q318" s="16">
        <v>-0.41176470588235298</v>
      </c>
      <c r="R318" s="16">
        <v>7.69230769230769E-2</v>
      </c>
      <c r="S318" s="16">
        <v>-0.47222222222222199</v>
      </c>
      <c r="T318" s="16">
        <v>-0.434782608695652</v>
      </c>
      <c r="U318" s="16">
        <v>-0.38461538461538503</v>
      </c>
      <c r="V318" s="16">
        <v>-0.24</v>
      </c>
      <c r="W318" s="16">
        <v>-0.14285714285714299</v>
      </c>
      <c r="X318" s="16">
        <v>-0.266666666666667</v>
      </c>
      <c r="Y318" s="16">
        <v>-0.64285714285714302</v>
      </c>
      <c r="Z318" s="16"/>
      <c r="AA318" s="16">
        <v>-0.33742331288343602</v>
      </c>
      <c r="AB318" s="16">
        <v>-0.24806201550387599</v>
      </c>
      <c r="AC318" s="16">
        <v>-0.27450980392156898</v>
      </c>
      <c r="AD318" s="16">
        <v>-0.55882352941176505</v>
      </c>
      <c r="AE318" s="16"/>
      <c r="AF318" s="16">
        <v>-0.31475409836065599</v>
      </c>
      <c r="AG318" s="16">
        <v>-0.41666666666666702</v>
      </c>
      <c r="AH318" s="16">
        <v>-0.34210526315789502</v>
      </c>
      <c r="AI318" s="16">
        <v>-1</v>
      </c>
      <c r="AJ318" s="16"/>
      <c r="AK318" s="16">
        <v>-0.44859813084112099</v>
      </c>
      <c r="AL318" s="16">
        <v>-0.24590163934426201</v>
      </c>
      <c r="AM318" s="16">
        <v>-0.15625</v>
      </c>
      <c r="AN318" s="16">
        <v>-0.31034482758620702</v>
      </c>
      <c r="AO318" s="16">
        <v>-0.77777777777777801</v>
      </c>
      <c r="AP318" s="16">
        <v>-3.7037037037037E-2</v>
      </c>
      <c r="AQ318" s="16"/>
      <c r="AR318" s="16">
        <v>-0.33953488372092999</v>
      </c>
      <c r="AS318" s="16">
        <v>-0.51219512195121997</v>
      </c>
      <c r="AT318" s="16">
        <v>-0.51219512195121997</v>
      </c>
      <c r="AU318" s="16" t="s">
        <v>129</v>
      </c>
      <c r="AV318" s="16">
        <v>-0.5</v>
      </c>
      <c r="AW318" s="16">
        <v>-0.34146341463414598</v>
      </c>
      <c r="AX318" s="16">
        <v>-0.4</v>
      </c>
      <c r="AY318" s="16"/>
      <c r="AZ318" s="16">
        <v>-0.36448598130841098</v>
      </c>
      <c r="BA318" s="16">
        <v>-0.51515151515151503</v>
      </c>
      <c r="BB318" s="16">
        <v>-0.18181818181818199</v>
      </c>
      <c r="BC318" s="16">
        <v>-0.183673469387755</v>
      </c>
      <c r="BD318" s="16">
        <v>-0.35862068965517202</v>
      </c>
      <c r="BE318" s="16">
        <v>-0.375</v>
      </c>
      <c r="BF318" s="16"/>
      <c r="BG318" s="16">
        <v>-0.203125</v>
      </c>
      <c r="BH318" s="16">
        <v>-0.27941176470588203</v>
      </c>
      <c r="BI318" s="16">
        <v>-0.418604651162791</v>
      </c>
      <c r="BJ318" s="16">
        <v>-0.33636363636363598</v>
      </c>
      <c r="BK318" s="16">
        <v>-0.41791044776119401</v>
      </c>
      <c r="BL318" s="16">
        <v>-0.32</v>
      </c>
      <c r="BM318" s="16"/>
      <c r="BN318" s="16">
        <v>-0.30125523012552302</v>
      </c>
      <c r="BO318" s="16">
        <v>-0.36875000000000002</v>
      </c>
      <c r="BP318" s="16"/>
      <c r="BQ318" s="16">
        <v>-0.32352941176470601</v>
      </c>
      <c r="BR318" s="16">
        <v>-0.32706766917293201</v>
      </c>
      <c r="BS318" s="16"/>
      <c r="BT318" s="16">
        <v>-0.32288401253918497</v>
      </c>
      <c r="BU318" s="16">
        <v>-0.33333333333333298</v>
      </c>
    </row>
    <row r="319" spans="2:73" x14ac:dyDescent="0.35">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row>
    <row r="320" spans="2:73" x14ac:dyDescent="0.35">
      <c r="B320" s="6" t="s">
        <v>237</v>
      </c>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row>
    <row r="321" spans="2:73" x14ac:dyDescent="0.35">
      <c r="B321" s="23" t="s">
        <v>387</v>
      </c>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row>
    <row r="322" spans="2:73" x14ac:dyDescent="0.35">
      <c r="B322" t="s">
        <v>235</v>
      </c>
      <c r="C322" s="16">
        <v>5.95533498759305E-2</v>
      </c>
      <c r="D322" s="16">
        <v>5.9880239520958098E-2</v>
      </c>
      <c r="E322" s="16">
        <v>5.93220338983051E-2</v>
      </c>
      <c r="F322" s="16"/>
      <c r="G322" s="16">
        <v>4.81927710843374E-2</v>
      </c>
      <c r="H322" s="16">
        <v>6.25E-2</v>
      </c>
      <c r="I322" s="16"/>
      <c r="J322" s="16">
        <v>5.8823529411764698E-2</v>
      </c>
      <c r="K322" s="16">
        <v>8.6206896551724102E-2</v>
      </c>
      <c r="L322" s="16">
        <v>4.5454545454545497E-2</v>
      </c>
      <c r="M322" s="16">
        <v>0.1</v>
      </c>
      <c r="N322" s="16">
        <v>0.125</v>
      </c>
      <c r="O322" s="16">
        <v>8.3333333333333301E-2</v>
      </c>
      <c r="P322" s="16">
        <v>3.8461538461538498E-2</v>
      </c>
      <c r="Q322" s="16">
        <v>0</v>
      </c>
      <c r="R322" s="16">
        <v>7.69230769230769E-2</v>
      </c>
      <c r="S322" s="16">
        <v>6.9444444444444406E-2</v>
      </c>
      <c r="T322" s="16">
        <v>0</v>
      </c>
      <c r="U322" s="16">
        <v>0</v>
      </c>
      <c r="V322" s="16">
        <v>0.04</v>
      </c>
      <c r="W322" s="16">
        <v>0.14285714285714299</v>
      </c>
      <c r="X322" s="16">
        <v>0.133333333333333</v>
      </c>
      <c r="Y322" s="16">
        <v>0</v>
      </c>
      <c r="Z322" s="16"/>
      <c r="AA322" s="16">
        <v>5.5214723926380403E-2</v>
      </c>
      <c r="AB322" s="16">
        <v>6.2015503875968998E-2</v>
      </c>
      <c r="AC322" s="16">
        <v>3.9215686274509803E-2</v>
      </c>
      <c r="AD322" s="16">
        <v>8.8235294117647106E-2</v>
      </c>
      <c r="AE322" s="16"/>
      <c r="AF322" s="16">
        <v>4.59016393442623E-2</v>
      </c>
      <c r="AG322" s="16">
        <v>4.1666666666666699E-2</v>
      </c>
      <c r="AH322" s="16">
        <v>0.21052631578947401</v>
      </c>
      <c r="AI322" s="16">
        <v>0.5</v>
      </c>
      <c r="AJ322" s="16"/>
      <c r="AK322" s="16">
        <v>2.80373831775701E-2</v>
      </c>
      <c r="AL322" s="16">
        <v>4.91803278688525E-2</v>
      </c>
      <c r="AM322" s="16">
        <v>9.375E-2</v>
      </c>
      <c r="AN322" s="16">
        <v>0.17241379310344801</v>
      </c>
      <c r="AO322" s="16">
        <v>0.11111111111111099</v>
      </c>
      <c r="AP322" s="16">
        <v>0.11111111111111099</v>
      </c>
      <c r="AQ322" s="16"/>
      <c r="AR322" s="16">
        <v>5.1162790697674397E-2</v>
      </c>
      <c r="AS322" s="16">
        <v>7.3170731707317097E-2</v>
      </c>
      <c r="AT322" s="16">
        <v>7.3170731707317097E-2</v>
      </c>
      <c r="AU322" s="16" t="s">
        <v>129</v>
      </c>
      <c r="AV322" s="16">
        <v>4.5454545454545497E-2</v>
      </c>
      <c r="AW322" s="16">
        <v>9.7560975609756101E-2</v>
      </c>
      <c r="AX322" s="16">
        <v>0.2</v>
      </c>
      <c r="AY322" s="16"/>
      <c r="AZ322" s="16">
        <v>7.4766355140186896E-2</v>
      </c>
      <c r="BA322" s="16">
        <v>0.12121212121212099</v>
      </c>
      <c r="BB322" s="16">
        <v>9.0909090909090898E-2</v>
      </c>
      <c r="BC322" s="16">
        <v>6.1224489795918401E-2</v>
      </c>
      <c r="BD322" s="16">
        <v>3.4482758620689703E-2</v>
      </c>
      <c r="BE322" s="16">
        <v>0</v>
      </c>
      <c r="BF322" s="16"/>
      <c r="BG322" s="16">
        <v>3.125E-2</v>
      </c>
      <c r="BH322" s="16">
        <v>0</v>
      </c>
      <c r="BI322" s="16">
        <v>0.116279069767442</v>
      </c>
      <c r="BJ322" s="16">
        <v>6.3636363636363602E-2</v>
      </c>
      <c r="BK322" s="16">
        <v>0.104477611940299</v>
      </c>
      <c r="BL322" s="16">
        <v>0.06</v>
      </c>
      <c r="BM322" s="16"/>
      <c r="BN322" s="16">
        <v>7.1129707112970703E-2</v>
      </c>
      <c r="BO322" s="16">
        <v>4.3749999999999997E-2</v>
      </c>
      <c r="BP322" s="16"/>
      <c r="BQ322" s="16">
        <v>5.1470588235294101E-2</v>
      </c>
      <c r="BR322" s="16">
        <v>6.3909774436090194E-2</v>
      </c>
      <c r="BS322" s="16"/>
      <c r="BT322" s="16">
        <v>5.0156739811912203E-2</v>
      </c>
      <c r="BU322" s="16">
        <v>0.102564102564103</v>
      </c>
    </row>
    <row r="323" spans="2:73" x14ac:dyDescent="0.35">
      <c r="B323" t="s">
        <v>236</v>
      </c>
      <c r="C323" s="16">
        <v>0.92803970223325105</v>
      </c>
      <c r="D323" s="16">
        <v>0.940119760479042</v>
      </c>
      <c r="E323" s="16">
        <v>0.91949152542372903</v>
      </c>
      <c r="F323" s="16"/>
      <c r="G323" s="16">
        <v>0.92771084337349397</v>
      </c>
      <c r="H323" s="16">
        <v>0.92812499999999998</v>
      </c>
      <c r="I323" s="16"/>
      <c r="J323" s="16">
        <v>0.91176470588235303</v>
      </c>
      <c r="K323" s="16">
        <v>0.87931034482758597</v>
      </c>
      <c r="L323" s="16">
        <v>0.95454545454545503</v>
      </c>
      <c r="M323" s="16">
        <v>0.85</v>
      </c>
      <c r="N323" s="16">
        <v>0.875</v>
      </c>
      <c r="O323" s="16">
        <v>0.91666666666666696</v>
      </c>
      <c r="P323" s="16">
        <v>0.96153846153846201</v>
      </c>
      <c r="Q323" s="16">
        <v>1</v>
      </c>
      <c r="R323" s="16">
        <v>0.92307692307692302</v>
      </c>
      <c r="S323" s="16">
        <v>0.93055555555555602</v>
      </c>
      <c r="T323" s="16">
        <v>1</v>
      </c>
      <c r="U323" s="16">
        <v>1</v>
      </c>
      <c r="V323" s="16">
        <v>0.92</v>
      </c>
      <c r="W323" s="16">
        <v>0.85714285714285698</v>
      </c>
      <c r="X323" s="16">
        <v>0.86666666666666703</v>
      </c>
      <c r="Y323" s="16">
        <v>1</v>
      </c>
      <c r="Z323" s="16"/>
      <c r="AA323" s="16">
        <v>0.92024539877300604</v>
      </c>
      <c r="AB323" s="16">
        <v>0.93798449612403101</v>
      </c>
      <c r="AC323" s="16">
        <v>0.96078431372549</v>
      </c>
      <c r="AD323" s="16">
        <v>0.88235294117647101</v>
      </c>
      <c r="AE323" s="16"/>
      <c r="AF323" s="16">
        <v>0.94426229508196702</v>
      </c>
      <c r="AG323" s="16">
        <v>0.91666666666666696</v>
      </c>
      <c r="AH323" s="16">
        <v>0.78947368421052599</v>
      </c>
      <c r="AI323" s="16">
        <v>0.5</v>
      </c>
      <c r="AJ323" s="16"/>
      <c r="AK323" s="16">
        <v>0.96261682242990698</v>
      </c>
      <c r="AL323" s="16">
        <v>0.95081967213114704</v>
      </c>
      <c r="AM323" s="16">
        <v>0.875</v>
      </c>
      <c r="AN323" s="16">
        <v>0.82758620689655205</v>
      </c>
      <c r="AO323" s="16">
        <v>0.88888888888888895</v>
      </c>
      <c r="AP323" s="16">
        <v>0.88888888888888895</v>
      </c>
      <c r="AQ323" s="16"/>
      <c r="AR323" s="16">
        <v>0.94883720930232596</v>
      </c>
      <c r="AS323" s="16">
        <v>0.90243902439024404</v>
      </c>
      <c r="AT323" s="16">
        <v>0.90243902439024404</v>
      </c>
      <c r="AU323" s="16" t="s">
        <v>129</v>
      </c>
      <c r="AV323" s="16">
        <v>0.90909090909090895</v>
      </c>
      <c r="AW323" s="16">
        <v>0.82926829268292701</v>
      </c>
      <c r="AX323" s="16">
        <v>0.8</v>
      </c>
      <c r="AY323" s="16"/>
      <c r="AZ323" s="16">
        <v>0.92523364485981296</v>
      </c>
      <c r="BA323" s="16">
        <v>0.84848484848484895</v>
      </c>
      <c r="BB323" s="16">
        <v>0.90909090909090895</v>
      </c>
      <c r="BC323" s="16">
        <v>0.92857142857142905</v>
      </c>
      <c r="BD323" s="16">
        <v>0.95172413793103405</v>
      </c>
      <c r="BE323" s="16">
        <v>0.875</v>
      </c>
      <c r="BF323" s="16"/>
      <c r="BG323" s="16">
        <v>0.96875</v>
      </c>
      <c r="BH323" s="16">
        <v>1</v>
      </c>
      <c r="BI323" s="16">
        <v>0.837209302325581</v>
      </c>
      <c r="BJ323" s="16">
        <v>0.91818181818181799</v>
      </c>
      <c r="BK323" s="16">
        <v>0.89552238805970197</v>
      </c>
      <c r="BL323" s="16">
        <v>0.92</v>
      </c>
      <c r="BM323" s="16"/>
      <c r="BN323" s="16">
        <v>0.91631799163179894</v>
      </c>
      <c r="BO323" s="16">
        <v>0.94374999999999998</v>
      </c>
      <c r="BP323" s="16"/>
      <c r="BQ323" s="16">
        <v>0.94117647058823495</v>
      </c>
      <c r="BR323" s="16">
        <v>0.92105263157894701</v>
      </c>
      <c r="BS323" s="16"/>
      <c r="BT323" s="16">
        <v>0.93416927899686497</v>
      </c>
      <c r="BU323" s="16">
        <v>0.89743589743589702</v>
      </c>
    </row>
    <row r="324" spans="2:73" x14ac:dyDescent="0.35">
      <c r="B324" t="s">
        <v>93</v>
      </c>
      <c r="C324" s="16">
        <v>1.2406947890818899E-2</v>
      </c>
      <c r="D324" s="16">
        <v>0</v>
      </c>
      <c r="E324" s="16">
        <v>2.1186440677966101E-2</v>
      </c>
      <c r="F324" s="16"/>
      <c r="G324" s="16">
        <v>2.40963855421687E-2</v>
      </c>
      <c r="H324" s="16">
        <v>9.3749999999999997E-3</v>
      </c>
      <c r="I324" s="16"/>
      <c r="J324" s="16">
        <v>2.9411764705882401E-2</v>
      </c>
      <c r="K324" s="16">
        <v>3.4482758620689703E-2</v>
      </c>
      <c r="L324" s="16">
        <v>0</v>
      </c>
      <c r="M324" s="16">
        <v>0.05</v>
      </c>
      <c r="N324" s="16">
        <v>0</v>
      </c>
      <c r="O324" s="16">
        <v>0</v>
      </c>
      <c r="P324" s="16">
        <v>0</v>
      </c>
      <c r="Q324" s="16">
        <v>0</v>
      </c>
      <c r="R324" s="16">
        <v>0</v>
      </c>
      <c r="S324" s="16">
        <v>0</v>
      </c>
      <c r="T324" s="16">
        <v>0</v>
      </c>
      <c r="U324" s="16">
        <v>0</v>
      </c>
      <c r="V324" s="16">
        <v>0.04</v>
      </c>
      <c r="W324" s="16">
        <v>0</v>
      </c>
      <c r="X324" s="16">
        <v>0</v>
      </c>
      <c r="Y324" s="16">
        <v>0</v>
      </c>
      <c r="Z324" s="16"/>
      <c r="AA324" s="16">
        <v>2.4539877300613501E-2</v>
      </c>
      <c r="AB324" s="16">
        <v>0</v>
      </c>
      <c r="AC324" s="16">
        <v>0</v>
      </c>
      <c r="AD324" s="16">
        <v>2.9411764705882401E-2</v>
      </c>
      <c r="AE324" s="16"/>
      <c r="AF324" s="16">
        <v>9.8360655737704892E-3</v>
      </c>
      <c r="AG324" s="16">
        <v>4.1666666666666699E-2</v>
      </c>
      <c r="AH324" s="16">
        <v>0</v>
      </c>
      <c r="AI324" s="16">
        <v>0</v>
      </c>
      <c r="AJ324" s="16"/>
      <c r="AK324" s="16">
        <v>9.3457943925233603E-3</v>
      </c>
      <c r="AL324" s="16">
        <v>0</v>
      </c>
      <c r="AM324" s="16">
        <v>3.125E-2</v>
      </c>
      <c r="AN324" s="16">
        <v>0</v>
      </c>
      <c r="AO324" s="16">
        <v>0</v>
      </c>
      <c r="AP324" s="16">
        <v>0</v>
      </c>
      <c r="AQ324" s="16"/>
      <c r="AR324" s="16">
        <v>0</v>
      </c>
      <c r="AS324" s="16">
        <v>2.4390243902439001E-2</v>
      </c>
      <c r="AT324" s="16">
        <v>2.4390243902439001E-2</v>
      </c>
      <c r="AU324" s="16" t="s">
        <v>129</v>
      </c>
      <c r="AV324" s="16">
        <v>4.5454545454545497E-2</v>
      </c>
      <c r="AW324" s="16">
        <v>7.3170731707317097E-2</v>
      </c>
      <c r="AX324" s="16">
        <v>0</v>
      </c>
      <c r="AY324" s="16"/>
      <c r="AZ324" s="16">
        <v>0</v>
      </c>
      <c r="BA324" s="16">
        <v>3.03030303030303E-2</v>
      </c>
      <c r="BB324" s="16">
        <v>0</v>
      </c>
      <c r="BC324" s="16">
        <v>1.02040816326531E-2</v>
      </c>
      <c r="BD324" s="16">
        <v>1.37931034482759E-2</v>
      </c>
      <c r="BE324" s="16">
        <v>0.125</v>
      </c>
      <c r="BF324" s="16"/>
      <c r="BG324" s="16">
        <v>0</v>
      </c>
      <c r="BH324" s="16">
        <v>0</v>
      </c>
      <c r="BI324" s="16">
        <v>4.6511627906976702E-2</v>
      </c>
      <c r="BJ324" s="16">
        <v>1.8181818181818198E-2</v>
      </c>
      <c r="BK324" s="16">
        <v>0</v>
      </c>
      <c r="BL324" s="16">
        <v>0.02</v>
      </c>
      <c r="BM324" s="16"/>
      <c r="BN324" s="16">
        <v>1.2552301255230099E-2</v>
      </c>
      <c r="BO324" s="16">
        <v>1.2500000000000001E-2</v>
      </c>
      <c r="BP324" s="16"/>
      <c r="BQ324" s="16">
        <v>7.3529411764705899E-3</v>
      </c>
      <c r="BR324" s="16">
        <v>1.50375939849624E-2</v>
      </c>
      <c r="BS324" s="16"/>
      <c r="BT324" s="16">
        <v>1.56739811912226E-2</v>
      </c>
      <c r="BU324" s="16">
        <v>0</v>
      </c>
    </row>
    <row r="325" spans="2:73" x14ac:dyDescent="0.35">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row>
    <row r="326" spans="2:73" x14ac:dyDescent="0.35">
      <c r="B326" s="6" t="s">
        <v>247</v>
      </c>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row>
    <row r="327" spans="2:73" x14ac:dyDescent="0.35">
      <c r="B327" s="23" t="s">
        <v>387</v>
      </c>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row>
    <row r="328" spans="2:73" x14ac:dyDescent="0.35">
      <c r="B328" t="s">
        <v>244</v>
      </c>
      <c r="C328" s="16">
        <v>0.40694789081885901</v>
      </c>
      <c r="D328" s="16">
        <v>0.38323353293413198</v>
      </c>
      <c r="E328" s="16">
        <v>0.42372881355932202</v>
      </c>
      <c r="F328" s="16"/>
      <c r="G328" s="16">
        <v>0.40963855421686701</v>
      </c>
      <c r="H328" s="16">
        <v>0.40625</v>
      </c>
      <c r="I328" s="16"/>
      <c r="J328" s="16">
        <v>0.41176470588235298</v>
      </c>
      <c r="K328" s="16">
        <v>0.44827586206896602</v>
      </c>
      <c r="L328" s="16">
        <v>9.0909090909090898E-2</v>
      </c>
      <c r="M328" s="16">
        <v>0.3</v>
      </c>
      <c r="N328" s="16">
        <v>0.5</v>
      </c>
      <c r="O328" s="16">
        <v>0.5</v>
      </c>
      <c r="P328" s="16">
        <v>0.57692307692307698</v>
      </c>
      <c r="Q328" s="16">
        <v>0.29411764705882398</v>
      </c>
      <c r="R328" s="16">
        <v>0.30769230769230799</v>
      </c>
      <c r="S328" s="16">
        <v>0.44444444444444398</v>
      </c>
      <c r="T328" s="16">
        <v>0.34782608695652201</v>
      </c>
      <c r="U328" s="16">
        <v>0.53846153846153799</v>
      </c>
      <c r="V328" s="16">
        <v>0.4</v>
      </c>
      <c r="W328" s="16">
        <v>0.35714285714285698</v>
      </c>
      <c r="X328" s="16">
        <v>0.6</v>
      </c>
      <c r="Y328" s="16">
        <v>0.42857142857142899</v>
      </c>
      <c r="Z328" s="16"/>
      <c r="AA328" s="16">
        <v>0.36196319018404899</v>
      </c>
      <c r="AB328" s="16">
        <v>0.434108527131783</v>
      </c>
      <c r="AC328" s="16">
        <v>0.50980392156862697</v>
      </c>
      <c r="AD328" s="16">
        <v>0.47058823529411797</v>
      </c>
      <c r="AE328" s="16"/>
      <c r="AF328" s="16">
        <v>0.4</v>
      </c>
      <c r="AG328" s="16">
        <v>0.45833333333333298</v>
      </c>
      <c r="AH328" s="16">
        <v>0.47368421052631599</v>
      </c>
      <c r="AI328" s="16">
        <v>0.5</v>
      </c>
      <c r="AJ328" s="16"/>
      <c r="AK328" s="16">
        <v>0.39252336448598102</v>
      </c>
      <c r="AL328" s="16">
        <v>0.36065573770491799</v>
      </c>
      <c r="AM328" s="16">
        <v>0.5</v>
      </c>
      <c r="AN328" s="16">
        <v>0.44827586206896602</v>
      </c>
      <c r="AO328" s="16">
        <v>0.44444444444444398</v>
      </c>
      <c r="AP328" s="16">
        <v>0.407407407407407</v>
      </c>
      <c r="AQ328" s="16"/>
      <c r="AR328" s="16">
        <v>0.39534883720930197</v>
      </c>
      <c r="AS328" s="16">
        <v>0.46341463414634099</v>
      </c>
      <c r="AT328" s="16">
        <v>0.46341463414634099</v>
      </c>
      <c r="AU328" s="16" t="s">
        <v>129</v>
      </c>
      <c r="AV328" s="16">
        <v>0.31818181818181801</v>
      </c>
      <c r="AW328" s="16">
        <v>0.439024390243902</v>
      </c>
      <c r="AX328" s="16">
        <v>1</v>
      </c>
      <c r="AY328" s="16"/>
      <c r="AZ328" s="16">
        <v>0.401869158878505</v>
      </c>
      <c r="BA328" s="16">
        <v>0.39393939393939398</v>
      </c>
      <c r="BB328" s="16">
        <v>0.27272727272727298</v>
      </c>
      <c r="BC328" s="16">
        <v>0.41836734693877597</v>
      </c>
      <c r="BD328" s="16">
        <v>0.40689655172413802</v>
      </c>
      <c r="BE328" s="16">
        <v>0.625</v>
      </c>
      <c r="BF328" s="16"/>
      <c r="BG328" s="16">
        <v>0.375</v>
      </c>
      <c r="BH328" s="16">
        <v>0.51470588235294101</v>
      </c>
      <c r="BI328" s="16">
        <v>0.30232558139534899</v>
      </c>
      <c r="BJ328" s="16">
        <v>0.4</v>
      </c>
      <c r="BK328" s="16">
        <v>0.44776119402985098</v>
      </c>
      <c r="BL328" s="16">
        <v>0.36</v>
      </c>
      <c r="BM328" s="16"/>
      <c r="BN328" s="16">
        <v>0.40585774058577401</v>
      </c>
      <c r="BO328" s="16">
        <v>0.40625</v>
      </c>
      <c r="BP328" s="16"/>
      <c r="BQ328" s="16">
        <v>0.39705882352941202</v>
      </c>
      <c r="BR328" s="16">
        <v>0.40977443609022601</v>
      </c>
      <c r="BS328" s="16"/>
      <c r="BT328" s="16">
        <v>0.40125391849529801</v>
      </c>
      <c r="BU328" s="16">
        <v>0.43589743589743601</v>
      </c>
    </row>
    <row r="329" spans="2:73" x14ac:dyDescent="0.35">
      <c r="B329" t="s">
        <v>245</v>
      </c>
      <c r="C329" s="16">
        <v>0.55334987593052098</v>
      </c>
      <c r="D329" s="16">
        <v>0.57485029940119803</v>
      </c>
      <c r="E329" s="16">
        <v>0.53813559322033899</v>
      </c>
      <c r="F329" s="16"/>
      <c r="G329" s="16">
        <v>0.55421686746987997</v>
      </c>
      <c r="H329" s="16">
        <v>0.55312499999999998</v>
      </c>
      <c r="I329" s="16"/>
      <c r="J329" s="16">
        <v>0.58823529411764697</v>
      </c>
      <c r="K329" s="16">
        <v>0.53448275862068995</v>
      </c>
      <c r="L329" s="16">
        <v>0.72727272727272696</v>
      </c>
      <c r="M329" s="16">
        <v>0.6</v>
      </c>
      <c r="N329" s="16">
        <v>0.5</v>
      </c>
      <c r="O329" s="16">
        <v>0.5</v>
      </c>
      <c r="P329" s="16">
        <v>0.42307692307692302</v>
      </c>
      <c r="Q329" s="16">
        <v>0.64705882352941202</v>
      </c>
      <c r="R329" s="16">
        <v>0.69230769230769196</v>
      </c>
      <c r="S329" s="16">
        <v>0.51388888888888895</v>
      </c>
      <c r="T329" s="16">
        <v>0.565217391304348</v>
      </c>
      <c r="U329" s="16">
        <v>0.46153846153846201</v>
      </c>
      <c r="V329" s="16">
        <v>0.52</v>
      </c>
      <c r="W329" s="16">
        <v>0.64285714285714302</v>
      </c>
      <c r="X329" s="16">
        <v>0.4</v>
      </c>
      <c r="Y329" s="16">
        <v>0.57142857142857095</v>
      </c>
      <c r="Z329" s="16"/>
      <c r="AA329" s="16">
        <v>0.58895705521472397</v>
      </c>
      <c r="AB329" s="16">
        <v>0.51937984496124001</v>
      </c>
      <c r="AC329" s="16">
        <v>0.47058823529411797</v>
      </c>
      <c r="AD329" s="16">
        <v>0.52941176470588203</v>
      </c>
      <c r="AE329" s="16"/>
      <c r="AF329" s="16">
        <v>0.56065573770491794</v>
      </c>
      <c r="AG329" s="16">
        <v>0.45833333333333298</v>
      </c>
      <c r="AH329" s="16">
        <v>0.52631578947368396</v>
      </c>
      <c r="AI329" s="16">
        <v>0.5</v>
      </c>
      <c r="AJ329" s="16"/>
      <c r="AK329" s="16">
        <v>0.57009345794392496</v>
      </c>
      <c r="AL329" s="16">
        <v>0.57377049180327899</v>
      </c>
      <c r="AM329" s="16">
        <v>0.5</v>
      </c>
      <c r="AN329" s="16">
        <v>0.51724137931034497</v>
      </c>
      <c r="AO329" s="16">
        <v>0.55555555555555602</v>
      </c>
      <c r="AP329" s="16">
        <v>0.55555555555555602</v>
      </c>
      <c r="AQ329" s="16"/>
      <c r="AR329" s="16">
        <v>0.57209302325581401</v>
      </c>
      <c r="AS329" s="16">
        <v>0.48780487804877998</v>
      </c>
      <c r="AT329" s="16">
        <v>0.48780487804877998</v>
      </c>
      <c r="AU329" s="16" t="s">
        <v>129</v>
      </c>
      <c r="AV329" s="16">
        <v>0.54545454545454497</v>
      </c>
      <c r="AW329" s="16">
        <v>0.48780487804877998</v>
      </c>
      <c r="AX329" s="16">
        <v>0</v>
      </c>
      <c r="AY329" s="16"/>
      <c r="AZ329" s="16">
        <v>0.57009345794392496</v>
      </c>
      <c r="BA329" s="16">
        <v>0.57575757575757602</v>
      </c>
      <c r="BB329" s="16">
        <v>0.63636363636363602</v>
      </c>
      <c r="BC329" s="16">
        <v>0.530612244897959</v>
      </c>
      <c r="BD329" s="16">
        <v>0.55862068965517198</v>
      </c>
      <c r="BE329" s="16">
        <v>0.375</v>
      </c>
      <c r="BF329" s="16"/>
      <c r="BG329" s="16">
        <v>0.5625</v>
      </c>
      <c r="BH329" s="16">
        <v>0.45588235294117602</v>
      </c>
      <c r="BI329" s="16">
        <v>0.65116279069767402</v>
      </c>
      <c r="BJ329" s="16">
        <v>0.58181818181818201</v>
      </c>
      <c r="BK329" s="16">
        <v>0.537313432835821</v>
      </c>
      <c r="BL329" s="16">
        <v>0.56000000000000005</v>
      </c>
      <c r="BM329" s="16"/>
      <c r="BN329" s="16">
        <v>0.54811715481171597</v>
      </c>
      <c r="BO329" s="16">
        <v>0.5625</v>
      </c>
      <c r="BP329" s="16"/>
      <c r="BQ329" s="16">
        <v>0.57352941176470595</v>
      </c>
      <c r="BR329" s="16">
        <v>0.54511278195488699</v>
      </c>
      <c r="BS329" s="16"/>
      <c r="BT329" s="16">
        <v>0.55172413793103403</v>
      </c>
      <c r="BU329" s="16">
        <v>0.55128205128205099</v>
      </c>
    </row>
    <row r="330" spans="2:73" x14ac:dyDescent="0.35">
      <c r="B330" t="s">
        <v>93</v>
      </c>
      <c r="C330" s="16">
        <v>3.9702233250620299E-2</v>
      </c>
      <c r="D330" s="16">
        <v>4.1916167664670698E-2</v>
      </c>
      <c r="E330" s="16">
        <v>3.8135593220338999E-2</v>
      </c>
      <c r="F330" s="16"/>
      <c r="G330" s="16">
        <v>3.6144578313252997E-2</v>
      </c>
      <c r="H330" s="16">
        <v>4.0625000000000001E-2</v>
      </c>
      <c r="I330" s="16"/>
      <c r="J330" s="16">
        <v>0</v>
      </c>
      <c r="K330" s="16">
        <v>1.72413793103448E-2</v>
      </c>
      <c r="L330" s="16">
        <v>0.18181818181818199</v>
      </c>
      <c r="M330" s="16">
        <v>0.1</v>
      </c>
      <c r="N330" s="16">
        <v>0</v>
      </c>
      <c r="O330" s="16">
        <v>0</v>
      </c>
      <c r="P330" s="16">
        <v>0</v>
      </c>
      <c r="Q330" s="16">
        <v>5.8823529411764698E-2</v>
      </c>
      <c r="R330" s="16">
        <v>0</v>
      </c>
      <c r="S330" s="16">
        <v>4.1666666666666699E-2</v>
      </c>
      <c r="T330" s="16">
        <v>8.6956521739130405E-2</v>
      </c>
      <c r="U330" s="16">
        <v>0</v>
      </c>
      <c r="V330" s="16">
        <v>0.08</v>
      </c>
      <c r="W330" s="16">
        <v>0</v>
      </c>
      <c r="X330" s="16">
        <v>0</v>
      </c>
      <c r="Y330" s="16">
        <v>0</v>
      </c>
      <c r="Z330" s="16"/>
      <c r="AA330" s="16">
        <v>4.9079754601227002E-2</v>
      </c>
      <c r="AB330" s="16">
        <v>4.6511627906976702E-2</v>
      </c>
      <c r="AC330" s="16">
        <v>1.9607843137254902E-2</v>
      </c>
      <c r="AD330" s="16">
        <v>0</v>
      </c>
      <c r="AE330" s="16"/>
      <c r="AF330" s="16">
        <v>3.9344262295081998E-2</v>
      </c>
      <c r="AG330" s="16">
        <v>8.3333333333333301E-2</v>
      </c>
      <c r="AH330" s="16">
        <v>0</v>
      </c>
      <c r="AI330" s="16">
        <v>0</v>
      </c>
      <c r="AJ330" s="16"/>
      <c r="AK330" s="16">
        <v>3.7383177570093497E-2</v>
      </c>
      <c r="AL330" s="16">
        <v>6.5573770491803296E-2</v>
      </c>
      <c r="AM330" s="16">
        <v>0</v>
      </c>
      <c r="AN330" s="16">
        <v>3.4482758620689703E-2</v>
      </c>
      <c r="AO330" s="16">
        <v>0</v>
      </c>
      <c r="AP330" s="16">
        <v>3.7037037037037E-2</v>
      </c>
      <c r="AQ330" s="16"/>
      <c r="AR330" s="16">
        <v>3.25581395348837E-2</v>
      </c>
      <c r="AS330" s="16">
        <v>4.8780487804878099E-2</v>
      </c>
      <c r="AT330" s="16">
        <v>4.8780487804878099E-2</v>
      </c>
      <c r="AU330" s="16" t="s">
        <v>129</v>
      </c>
      <c r="AV330" s="16">
        <v>0.13636363636363599</v>
      </c>
      <c r="AW330" s="16">
        <v>7.3170731707317097E-2</v>
      </c>
      <c r="AX330" s="16">
        <v>0</v>
      </c>
      <c r="AY330" s="16"/>
      <c r="AZ330" s="16">
        <v>2.80373831775701E-2</v>
      </c>
      <c r="BA330" s="16">
        <v>3.03030303030303E-2</v>
      </c>
      <c r="BB330" s="16">
        <v>9.0909090909090898E-2</v>
      </c>
      <c r="BC330" s="16">
        <v>5.10204081632653E-2</v>
      </c>
      <c r="BD330" s="16">
        <v>3.4482758620689703E-2</v>
      </c>
      <c r="BE330" s="16">
        <v>0</v>
      </c>
      <c r="BF330" s="16"/>
      <c r="BG330" s="16">
        <v>6.25E-2</v>
      </c>
      <c r="BH330" s="16">
        <v>2.9411764705882401E-2</v>
      </c>
      <c r="BI330" s="16">
        <v>4.6511627906976702E-2</v>
      </c>
      <c r="BJ330" s="16">
        <v>1.8181818181818198E-2</v>
      </c>
      <c r="BK330" s="16">
        <v>1.49253731343284E-2</v>
      </c>
      <c r="BL330" s="16">
        <v>0.08</v>
      </c>
      <c r="BM330" s="16"/>
      <c r="BN330" s="16">
        <v>4.6025104602510497E-2</v>
      </c>
      <c r="BO330" s="16">
        <v>3.125E-2</v>
      </c>
      <c r="BP330" s="16"/>
      <c r="BQ330" s="16">
        <v>2.9411764705882401E-2</v>
      </c>
      <c r="BR330" s="16">
        <v>4.5112781954887202E-2</v>
      </c>
      <c r="BS330" s="16"/>
      <c r="BT330" s="16">
        <v>4.70219435736677E-2</v>
      </c>
      <c r="BU330" s="16">
        <v>1.2820512820512799E-2</v>
      </c>
    </row>
    <row r="331" spans="2:73" x14ac:dyDescent="0.35">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row>
    <row r="332" spans="2:73" x14ac:dyDescent="0.35">
      <c r="B332" s="6" t="s">
        <v>248</v>
      </c>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row>
    <row r="333" spans="2:73" x14ac:dyDescent="0.35">
      <c r="B333" s="23" t="s">
        <v>387</v>
      </c>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row>
    <row r="334" spans="2:73" x14ac:dyDescent="0.35">
      <c r="B334" t="s">
        <v>244</v>
      </c>
      <c r="C334" s="16">
        <v>5.7071960297766698E-2</v>
      </c>
      <c r="D334" s="16">
        <v>7.1856287425149698E-2</v>
      </c>
      <c r="E334" s="16">
        <v>4.6610169491525397E-2</v>
      </c>
      <c r="F334" s="16"/>
      <c r="G334" s="16">
        <v>2.40963855421687E-2</v>
      </c>
      <c r="H334" s="16">
        <v>6.5625000000000003E-2</v>
      </c>
      <c r="I334" s="16"/>
      <c r="J334" s="16">
        <v>2.9411764705882401E-2</v>
      </c>
      <c r="K334" s="16">
        <v>1.72413793103448E-2</v>
      </c>
      <c r="L334" s="16">
        <v>4.5454545454545497E-2</v>
      </c>
      <c r="M334" s="16">
        <v>0.05</v>
      </c>
      <c r="N334" s="16">
        <v>0</v>
      </c>
      <c r="O334" s="16">
        <v>0.25</v>
      </c>
      <c r="P334" s="16">
        <v>3.8461538461538498E-2</v>
      </c>
      <c r="Q334" s="16">
        <v>0</v>
      </c>
      <c r="R334" s="16">
        <v>7.69230769230769E-2</v>
      </c>
      <c r="S334" s="16">
        <v>6.9444444444444406E-2</v>
      </c>
      <c r="T334" s="16">
        <v>0</v>
      </c>
      <c r="U334" s="16">
        <v>0</v>
      </c>
      <c r="V334" s="16">
        <v>0.16</v>
      </c>
      <c r="W334" s="16">
        <v>0</v>
      </c>
      <c r="X334" s="16">
        <v>6.6666666666666693E-2</v>
      </c>
      <c r="Y334" s="16">
        <v>0.28571428571428598</v>
      </c>
      <c r="Z334" s="16"/>
      <c r="AA334" s="16">
        <v>7.3619631901840496E-2</v>
      </c>
      <c r="AB334" s="16">
        <v>6.9767441860465101E-2</v>
      </c>
      <c r="AC334" s="16">
        <v>0</v>
      </c>
      <c r="AD334" s="16">
        <v>0</v>
      </c>
      <c r="AE334" s="16"/>
      <c r="AF334" s="16">
        <v>4.91803278688525E-2</v>
      </c>
      <c r="AG334" s="16">
        <v>0.16666666666666699</v>
      </c>
      <c r="AH334" s="16">
        <v>5.2631578947368397E-2</v>
      </c>
      <c r="AI334" s="16">
        <v>0</v>
      </c>
      <c r="AJ334" s="16"/>
      <c r="AK334" s="16">
        <v>4.67289719626168E-2</v>
      </c>
      <c r="AL334" s="16">
        <v>4.91803278688525E-2</v>
      </c>
      <c r="AM334" s="16">
        <v>0.125</v>
      </c>
      <c r="AN334" s="16">
        <v>3.4482758620689703E-2</v>
      </c>
      <c r="AO334" s="16">
        <v>0.11111111111111099</v>
      </c>
      <c r="AP334" s="16">
        <v>7.4074074074074098E-2</v>
      </c>
      <c r="AQ334" s="16"/>
      <c r="AR334" s="16">
        <v>6.0465116279069801E-2</v>
      </c>
      <c r="AS334" s="16">
        <v>7.3170731707317097E-2</v>
      </c>
      <c r="AT334" s="16">
        <v>7.3170731707317097E-2</v>
      </c>
      <c r="AU334" s="16" t="s">
        <v>129</v>
      </c>
      <c r="AV334" s="16">
        <v>4.5454545454545497E-2</v>
      </c>
      <c r="AW334" s="16">
        <v>4.8780487804878099E-2</v>
      </c>
      <c r="AX334" s="16">
        <v>0.2</v>
      </c>
      <c r="AY334" s="16"/>
      <c r="AZ334" s="16">
        <v>2.80373831775701E-2</v>
      </c>
      <c r="BA334" s="16">
        <v>0</v>
      </c>
      <c r="BB334" s="16">
        <v>9.0909090909090898E-2</v>
      </c>
      <c r="BC334" s="16">
        <v>0.13265306122449</v>
      </c>
      <c r="BD334" s="16">
        <v>4.13793103448276E-2</v>
      </c>
      <c r="BE334" s="16">
        <v>0</v>
      </c>
      <c r="BF334" s="16"/>
      <c r="BG334" s="16">
        <v>0.109375</v>
      </c>
      <c r="BH334" s="16">
        <v>4.4117647058823498E-2</v>
      </c>
      <c r="BI334" s="16">
        <v>6.9767441860465101E-2</v>
      </c>
      <c r="BJ334" s="16">
        <v>5.4545454545454501E-2</v>
      </c>
      <c r="BK334" s="16">
        <v>4.47761194029851E-2</v>
      </c>
      <c r="BL334" s="16">
        <v>0.02</v>
      </c>
      <c r="BM334" s="16"/>
      <c r="BN334" s="16">
        <v>6.2761506276150597E-2</v>
      </c>
      <c r="BO334" s="16">
        <v>0.05</v>
      </c>
      <c r="BP334" s="16"/>
      <c r="BQ334" s="16">
        <v>7.3529411764705899E-2</v>
      </c>
      <c r="BR334" s="16">
        <v>4.8872180451127803E-2</v>
      </c>
      <c r="BS334" s="16"/>
      <c r="BT334" s="16">
        <v>6.5830721003134807E-2</v>
      </c>
      <c r="BU334" s="16">
        <v>2.5641025641025599E-2</v>
      </c>
    </row>
    <row r="335" spans="2:73" x14ac:dyDescent="0.35">
      <c r="B335" t="s">
        <v>245</v>
      </c>
      <c r="C335" s="16">
        <v>0.89578163771712205</v>
      </c>
      <c r="D335" s="16">
        <v>0.87425149700598803</v>
      </c>
      <c r="E335" s="16">
        <v>0.91101694915254205</v>
      </c>
      <c r="F335" s="16"/>
      <c r="G335" s="16">
        <v>0.92771084337349397</v>
      </c>
      <c r="H335" s="16">
        <v>0.88749999999999996</v>
      </c>
      <c r="I335" s="16"/>
      <c r="J335" s="16">
        <v>0.94117647058823495</v>
      </c>
      <c r="K335" s="16">
        <v>0.931034482758621</v>
      </c>
      <c r="L335" s="16">
        <v>0.86363636363636398</v>
      </c>
      <c r="M335" s="16">
        <v>0.9</v>
      </c>
      <c r="N335" s="16">
        <v>1</v>
      </c>
      <c r="O335" s="16">
        <v>0.75</v>
      </c>
      <c r="P335" s="16">
        <v>0.92307692307692302</v>
      </c>
      <c r="Q335" s="16">
        <v>0.94117647058823495</v>
      </c>
      <c r="R335" s="16">
        <v>0.76923076923076905</v>
      </c>
      <c r="S335" s="16">
        <v>0.90277777777777801</v>
      </c>
      <c r="T335" s="16">
        <v>0.95652173913043503</v>
      </c>
      <c r="U335" s="16">
        <v>0.84615384615384603</v>
      </c>
      <c r="V335" s="16">
        <v>0.8</v>
      </c>
      <c r="W335" s="16">
        <v>1</v>
      </c>
      <c r="X335" s="16">
        <v>0.86666666666666703</v>
      </c>
      <c r="Y335" s="16">
        <v>0.71428571428571397</v>
      </c>
      <c r="Z335" s="16"/>
      <c r="AA335" s="16">
        <v>0.877300613496933</v>
      </c>
      <c r="AB335" s="16">
        <v>0.89147286821705396</v>
      </c>
      <c r="AC335" s="16">
        <v>0.94117647058823495</v>
      </c>
      <c r="AD335" s="16">
        <v>1</v>
      </c>
      <c r="AE335" s="16"/>
      <c r="AF335" s="16">
        <v>0.89508196721311495</v>
      </c>
      <c r="AG335" s="16">
        <v>0.79166666666666696</v>
      </c>
      <c r="AH335" s="16">
        <v>0.92105263157894701</v>
      </c>
      <c r="AI335" s="16">
        <v>1</v>
      </c>
      <c r="AJ335" s="16"/>
      <c r="AK335" s="16">
        <v>0.934579439252336</v>
      </c>
      <c r="AL335" s="16">
        <v>0.88524590163934402</v>
      </c>
      <c r="AM335" s="16">
        <v>0.84375</v>
      </c>
      <c r="AN335" s="16">
        <v>0.931034482758621</v>
      </c>
      <c r="AO335" s="16">
        <v>0.88888888888888895</v>
      </c>
      <c r="AP335" s="16">
        <v>0.85185185185185197</v>
      </c>
      <c r="AQ335" s="16"/>
      <c r="AR335" s="16">
        <v>0.88837209302325604</v>
      </c>
      <c r="AS335" s="16">
        <v>0.90243902439024404</v>
      </c>
      <c r="AT335" s="16">
        <v>0.90243902439024404</v>
      </c>
      <c r="AU335" s="16" t="s">
        <v>129</v>
      </c>
      <c r="AV335" s="16">
        <v>0.77272727272727304</v>
      </c>
      <c r="AW335" s="16">
        <v>0.92682926829268297</v>
      </c>
      <c r="AX335" s="16">
        <v>0.8</v>
      </c>
      <c r="AY335" s="16"/>
      <c r="AZ335" s="16">
        <v>0.95327102803738295</v>
      </c>
      <c r="BA335" s="16">
        <v>0.939393939393939</v>
      </c>
      <c r="BB335" s="16">
        <v>0.81818181818181801</v>
      </c>
      <c r="BC335" s="16">
        <v>0.81632653061224503</v>
      </c>
      <c r="BD335" s="16">
        <v>0.91034482758620705</v>
      </c>
      <c r="BE335" s="16">
        <v>0.875</v>
      </c>
      <c r="BF335" s="16"/>
      <c r="BG335" s="16">
        <v>0.828125</v>
      </c>
      <c r="BH335" s="16">
        <v>0.88235294117647101</v>
      </c>
      <c r="BI335" s="16">
        <v>0.90697674418604601</v>
      </c>
      <c r="BJ335" s="16">
        <v>0.90909090909090895</v>
      </c>
      <c r="BK335" s="16">
        <v>0.95522388059701502</v>
      </c>
      <c r="BL335" s="16">
        <v>0.9</v>
      </c>
      <c r="BM335" s="16"/>
      <c r="BN335" s="16">
        <v>0.87866108786610897</v>
      </c>
      <c r="BO335" s="16">
        <v>0.91874999999999996</v>
      </c>
      <c r="BP335" s="16"/>
      <c r="BQ335" s="16">
        <v>0.88970588235294101</v>
      </c>
      <c r="BR335" s="16">
        <v>0.90225563909774398</v>
      </c>
      <c r="BS335" s="16"/>
      <c r="BT335" s="16">
        <v>0.88087774294670895</v>
      </c>
      <c r="BU335" s="16">
        <v>0.96153846153846201</v>
      </c>
    </row>
    <row r="336" spans="2:73" x14ac:dyDescent="0.35">
      <c r="B336" t="s">
        <v>93</v>
      </c>
      <c r="C336" s="16">
        <v>4.7146401985111698E-2</v>
      </c>
      <c r="D336" s="16">
        <v>5.3892215568862298E-2</v>
      </c>
      <c r="E336" s="16">
        <v>4.2372881355932202E-2</v>
      </c>
      <c r="F336" s="16"/>
      <c r="G336" s="16">
        <v>4.81927710843374E-2</v>
      </c>
      <c r="H336" s="16">
        <v>4.6875E-2</v>
      </c>
      <c r="I336" s="16"/>
      <c r="J336" s="16">
        <v>2.9411764705882401E-2</v>
      </c>
      <c r="K336" s="16">
        <v>5.1724137931034503E-2</v>
      </c>
      <c r="L336" s="16">
        <v>9.0909090909090898E-2</v>
      </c>
      <c r="M336" s="16">
        <v>0.05</v>
      </c>
      <c r="N336" s="16">
        <v>0</v>
      </c>
      <c r="O336" s="16">
        <v>0</v>
      </c>
      <c r="P336" s="16">
        <v>3.8461538461538498E-2</v>
      </c>
      <c r="Q336" s="16">
        <v>5.8823529411764698E-2</v>
      </c>
      <c r="R336" s="16">
        <v>0.15384615384615399</v>
      </c>
      <c r="S336" s="16">
        <v>2.7777777777777801E-2</v>
      </c>
      <c r="T336" s="16">
        <v>4.3478260869565202E-2</v>
      </c>
      <c r="U336" s="16">
        <v>0.15384615384615399</v>
      </c>
      <c r="V336" s="16">
        <v>0.04</v>
      </c>
      <c r="W336" s="16">
        <v>0</v>
      </c>
      <c r="X336" s="16">
        <v>6.6666666666666693E-2</v>
      </c>
      <c r="Y336" s="16">
        <v>0</v>
      </c>
      <c r="Z336" s="16"/>
      <c r="AA336" s="16">
        <v>4.9079754601227002E-2</v>
      </c>
      <c r="AB336" s="16">
        <v>3.8759689922480599E-2</v>
      </c>
      <c r="AC336" s="16">
        <v>5.8823529411764698E-2</v>
      </c>
      <c r="AD336" s="16">
        <v>0</v>
      </c>
      <c r="AE336" s="16"/>
      <c r="AF336" s="16">
        <v>5.5737704918032802E-2</v>
      </c>
      <c r="AG336" s="16">
        <v>4.1666666666666699E-2</v>
      </c>
      <c r="AH336" s="16">
        <v>2.6315789473684199E-2</v>
      </c>
      <c r="AI336" s="16">
        <v>0</v>
      </c>
      <c r="AJ336" s="16"/>
      <c r="AK336" s="16">
        <v>1.86915887850467E-2</v>
      </c>
      <c r="AL336" s="16">
        <v>6.5573770491803296E-2</v>
      </c>
      <c r="AM336" s="16">
        <v>3.125E-2</v>
      </c>
      <c r="AN336" s="16">
        <v>3.4482758620689703E-2</v>
      </c>
      <c r="AO336" s="16">
        <v>0</v>
      </c>
      <c r="AP336" s="16">
        <v>7.4074074074074098E-2</v>
      </c>
      <c r="AQ336" s="16"/>
      <c r="AR336" s="16">
        <v>5.1162790697674397E-2</v>
      </c>
      <c r="AS336" s="16">
        <v>2.4390243902439001E-2</v>
      </c>
      <c r="AT336" s="16">
        <v>2.4390243902439001E-2</v>
      </c>
      <c r="AU336" s="16" t="s">
        <v>129</v>
      </c>
      <c r="AV336" s="16">
        <v>0.18181818181818199</v>
      </c>
      <c r="AW336" s="16">
        <v>2.4390243902439001E-2</v>
      </c>
      <c r="AX336" s="16">
        <v>0</v>
      </c>
      <c r="AY336" s="16"/>
      <c r="AZ336" s="16">
        <v>1.86915887850467E-2</v>
      </c>
      <c r="BA336" s="16">
        <v>6.0606060606060601E-2</v>
      </c>
      <c r="BB336" s="16">
        <v>9.0909090909090898E-2</v>
      </c>
      <c r="BC336" s="16">
        <v>5.10204081632653E-2</v>
      </c>
      <c r="BD336" s="16">
        <v>4.8275862068965503E-2</v>
      </c>
      <c r="BE336" s="16">
        <v>0.125</v>
      </c>
      <c r="BF336" s="16"/>
      <c r="BG336" s="16">
        <v>6.25E-2</v>
      </c>
      <c r="BH336" s="16">
        <v>7.3529411764705899E-2</v>
      </c>
      <c r="BI336" s="16">
        <v>2.32558139534884E-2</v>
      </c>
      <c r="BJ336" s="16">
        <v>3.6363636363636397E-2</v>
      </c>
      <c r="BK336" s="16">
        <v>0</v>
      </c>
      <c r="BL336" s="16">
        <v>0.08</v>
      </c>
      <c r="BM336" s="16"/>
      <c r="BN336" s="16">
        <v>5.85774058577406E-2</v>
      </c>
      <c r="BO336" s="16">
        <v>3.125E-2</v>
      </c>
      <c r="BP336" s="16"/>
      <c r="BQ336" s="16">
        <v>3.6764705882352901E-2</v>
      </c>
      <c r="BR336" s="16">
        <v>4.8872180451127803E-2</v>
      </c>
      <c r="BS336" s="16"/>
      <c r="BT336" s="16">
        <v>5.3291536050156699E-2</v>
      </c>
      <c r="BU336" s="16">
        <v>1.2820512820512799E-2</v>
      </c>
    </row>
    <row r="337" spans="2:73" x14ac:dyDescent="0.35">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row>
    <row r="338" spans="2:73" x14ac:dyDescent="0.35">
      <c r="B338" s="6" t="s">
        <v>249</v>
      </c>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row>
    <row r="339" spans="2:73" x14ac:dyDescent="0.35">
      <c r="B339" s="23" t="s">
        <v>387</v>
      </c>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row>
    <row r="340" spans="2:73" x14ac:dyDescent="0.35">
      <c r="B340" t="s">
        <v>244</v>
      </c>
      <c r="C340" s="16">
        <v>4.2183622828784101E-2</v>
      </c>
      <c r="D340" s="16">
        <v>5.3892215568862298E-2</v>
      </c>
      <c r="E340" s="16">
        <v>3.3898305084745797E-2</v>
      </c>
      <c r="F340" s="16"/>
      <c r="G340" s="16">
        <v>3.6144578313252997E-2</v>
      </c>
      <c r="H340" s="16">
        <v>4.3749999999999997E-2</v>
      </c>
      <c r="I340" s="16"/>
      <c r="J340" s="16">
        <v>5.8823529411764698E-2</v>
      </c>
      <c r="K340" s="16">
        <v>1.72413793103448E-2</v>
      </c>
      <c r="L340" s="16">
        <v>0</v>
      </c>
      <c r="M340" s="16">
        <v>0</v>
      </c>
      <c r="N340" s="16">
        <v>0.125</v>
      </c>
      <c r="O340" s="16">
        <v>0</v>
      </c>
      <c r="P340" s="16">
        <v>3.8461538461538498E-2</v>
      </c>
      <c r="Q340" s="16">
        <v>0</v>
      </c>
      <c r="R340" s="16">
        <v>0</v>
      </c>
      <c r="S340" s="16">
        <v>6.9444444444444406E-2</v>
      </c>
      <c r="T340" s="16">
        <v>4.3478260869565202E-2</v>
      </c>
      <c r="U340" s="16">
        <v>0</v>
      </c>
      <c r="V340" s="16">
        <v>0.12</v>
      </c>
      <c r="W340" s="16">
        <v>0</v>
      </c>
      <c r="X340" s="16">
        <v>6.6666666666666693E-2</v>
      </c>
      <c r="Y340" s="16">
        <v>0.14285714285714299</v>
      </c>
      <c r="Z340" s="16"/>
      <c r="AA340" s="16">
        <v>4.9079754601227002E-2</v>
      </c>
      <c r="AB340" s="16">
        <v>5.4263565891472902E-2</v>
      </c>
      <c r="AC340" s="16">
        <v>0</v>
      </c>
      <c r="AD340" s="16">
        <v>2.9411764705882401E-2</v>
      </c>
      <c r="AE340" s="16"/>
      <c r="AF340" s="16">
        <v>3.9344262295081998E-2</v>
      </c>
      <c r="AG340" s="16">
        <v>8.3333333333333301E-2</v>
      </c>
      <c r="AH340" s="16">
        <v>7.8947368421052599E-2</v>
      </c>
      <c r="AI340" s="16">
        <v>0</v>
      </c>
      <c r="AJ340" s="16"/>
      <c r="AK340" s="16">
        <v>2.80373831775701E-2</v>
      </c>
      <c r="AL340" s="16">
        <v>3.2786885245901599E-2</v>
      </c>
      <c r="AM340" s="16">
        <v>6.25E-2</v>
      </c>
      <c r="AN340" s="16">
        <v>3.4482758620689703E-2</v>
      </c>
      <c r="AO340" s="16">
        <v>0.11111111111111099</v>
      </c>
      <c r="AP340" s="16">
        <v>3.7037037037037E-2</v>
      </c>
      <c r="AQ340" s="16"/>
      <c r="AR340" s="16">
        <v>4.1860465116279097E-2</v>
      </c>
      <c r="AS340" s="16">
        <v>7.3170731707317097E-2</v>
      </c>
      <c r="AT340" s="16">
        <v>7.3170731707317097E-2</v>
      </c>
      <c r="AU340" s="16" t="s">
        <v>129</v>
      </c>
      <c r="AV340" s="16">
        <v>0</v>
      </c>
      <c r="AW340" s="16">
        <v>2.4390243902439001E-2</v>
      </c>
      <c r="AX340" s="16">
        <v>0.2</v>
      </c>
      <c r="AY340" s="16"/>
      <c r="AZ340" s="16">
        <v>1.86915887850467E-2</v>
      </c>
      <c r="BA340" s="16">
        <v>6.0606060606060601E-2</v>
      </c>
      <c r="BB340" s="16">
        <v>0</v>
      </c>
      <c r="BC340" s="16">
        <v>8.1632653061224497E-2</v>
      </c>
      <c r="BD340" s="16">
        <v>3.4482758620689703E-2</v>
      </c>
      <c r="BE340" s="16">
        <v>0</v>
      </c>
      <c r="BF340" s="16"/>
      <c r="BG340" s="16">
        <v>7.8125E-2</v>
      </c>
      <c r="BH340" s="16">
        <v>2.9411764705882401E-2</v>
      </c>
      <c r="BI340" s="16">
        <v>2.32558139534884E-2</v>
      </c>
      <c r="BJ340" s="16">
        <v>4.5454545454545497E-2</v>
      </c>
      <c r="BK340" s="16">
        <v>4.47761194029851E-2</v>
      </c>
      <c r="BL340" s="16">
        <v>0.02</v>
      </c>
      <c r="BM340" s="16"/>
      <c r="BN340" s="16">
        <v>5.4393305439330498E-2</v>
      </c>
      <c r="BO340" s="16">
        <v>2.5000000000000001E-2</v>
      </c>
      <c r="BP340" s="16"/>
      <c r="BQ340" s="16">
        <v>4.4117647058823498E-2</v>
      </c>
      <c r="BR340" s="16">
        <v>4.13533834586466E-2</v>
      </c>
      <c r="BS340" s="16"/>
      <c r="BT340" s="16">
        <v>3.4482758620689703E-2</v>
      </c>
      <c r="BU340" s="16">
        <v>7.69230769230769E-2</v>
      </c>
    </row>
    <row r="341" spans="2:73" x14ac:dyDescent="0.35">
      <c r="B341" t="s">
        <v>245</v>
      </c>
      <c r="C341" s="16">
        <v>0.920595533498759</v>
      </c>
      <c r="D341" s="16">
        <v>0.91616766467065902</v>
      </c>
      <c r="E341" s="16">
        <v>0.92372881355932202</v>
      </c>
      <c r="F341" s="16"/>
      <c r="G341" s="16">
        <v>0.91566265060241003</v>
      </c>
      <c r="H341" s="16">
        <v>0.921875</v>
      </c>
      <c r="I341" s="16"/>
      <c r="J341" s="16">
        <v>0.94117647058823495</v>
      </c>
      <c r="K341" s="16">
        <v>0.89655172413793105</v>
      </c>
      <c r="L341" s="16">
        <v>0.90909090909090895</v>
      </c>
      <c r="M341" s="16">
        <v>1</v>
      </c>
      <c r="N341" s="16">
        <v>0.875</v>
      </c>
      <c r="O341" s="16">
        <v>0.91666666666666696</v>
      </c>
      <c r="P341" s="16">
        <v>0.92307692307692302</v>
      </c>
      <c r="Q341" s="16">
        <v>0.97058823529411797</v>
      </c>
      <c r="R341" s="16">
        <v>0.92307692307692302</v>
      </c>
      <c r="S341" s="16">
        <v>0.91666666666666696</v>
      </c>
      <c r="T341" s="16">
        <v>0.91304347826086996</v>
      </c>
      <c r="U341" s="16">
        <v>0.92307692307692302</v>
      </c>
      <c r="V341" s="16">
        <v>0.88</v>
      </c>
      <c r="W341" s="16">
        <v>1</v>
      </c>
      <c r="X341" s="16">
        <v>0.86666666666666703</v>
      </c>
      <c r="Y341" s="16">
        <v>0.85714285714285698</v>
      </c>
      <c r="Z341" s="16"/>
      <c r="AA341" s="16">
        <v>0.92638036809815905</v>
      </c>
      <c r="AB341" s="16">
        <v>0.90697674418604601</v>
      </c>
      <c r="AC341" s="16">
        <v>0.94117647058823495</v>
      </c>
      <c r="AD341" s="16">
        <v>0.94117647058823495</v>
      </c>
      <c r="AE341" s="16"/>
      <c r="AF341" s="16">
        <v>0.91147540983606601</v>
      </c>
      <c r="AG341" s="16">
        <v>0.91666666666666696</v>
      </c>
      <c r="AH341" s="16">
        <v>0.92105263157894701</v>
      </c>
      <c r="AI341" s="16">
        <v>1</v>
      </c>
      <c r="AJ341" s="16"/>
      <c r="AK341" s="16">
        <v>0.95327102803738295</v>
      </c>
      <c r="AL341" s="16">
        <v>0.91803278688524603</v>
      </c>
      <c r="AM341" s="16">
        <v>0.9375</v>
      </c>
      <c r="AN341" s="16">
        <v>0.931034482758621</v>
      </c>
      <c r="AO341" s="16">
        <v>0.88888888888888895</v>
      </c>
      <c r="AP341" s="16">
        <v>0.88888888888888895</v>
      </c>
      <c r="AQ341" s="16"/>
      <c r="AR341" s="16">
        <v>0.93023255813953498</v>
      </c>
      <c r="AS341" s="16">
        <v>0.85365853658536595</v>
      </c>
      <c r="AT341" s="16">
        <v>0.85365853658536595</v>
      </c>
      <c r="AU341" s="16" t="s">
        <v>129</v>
      </c>
      <c r="AV341" s="16">
        <v>0.90909090909090895</v>
      </c>
      <c r="AW341" s="16">
        <v>0.92682926829268297</v>
      </c>
      <c r="AX341" s="16">
        <v>0.8</v>
      </c>
      <c r="AY341" s="16"/>
      <c r="AZ341" s="16">
        <v>0.95327102803738295</v>
      </c>
      <c r="BA341" s="16">
        <v>0.87878787878787901</v>
      </c>
      <c r="BB341" s="16">
        <v>1</v>
      </c>
      <c r="BC341" s="16">
        <v>0.87755102040816302</v>
      </c>
      <c r="BD341" s="16">
        <v>0.931034482758621</v>
      </c>
      <c r="BE341" s="16">
        <v>1</v>
      </c>
      <c r="BF341" s="16"/>
      <c r="BG341" s="16">
        <v>0.890625</v>
      </c>
      <c r="BH341" s="16">
        <v>0.89705882352941202</v>
      </c>
      <c r="BI341" s="16">
        <v>0.95348837209302295</v>
      </c>
      <c r="BJ341" s="16">
        <v>0.91818181818181799</v>
      </c>
      <c r="BK341" s="16">
        <v>0.95522388059701502</v>
      </c>
      <c r="BL341" s="16">
        <v>0.94</v>
      </c>
      <c r="BM341" s="16"/>
      <c r="BN341" s="16">
        <v>0.89958158995815896</v>
      </c>
      <c r="BO341" s="16">
        <v>0.95</v>
      </c>
      <c r="BP341" s="16"/>
      <c r="BQ341" s="16">
        <v>0.94117647058823495</v>
      </c>
      <c r="BR341" s="16">
        <v>0.90977443609022601</v>
      </c>
      <c r="BS341" s="16"/>
      <c r="BT341" s="16">
        <v>0.92789968652037602</v>
      </c>
      <c r="BU341" s="16">
        <v>0.89743589743589702</v>
      </c>
    </row>
    <row r="342" spans="2:73" x14ac:dyDescent="0.35">
      <c r="B342" t="s">
        <v>93</v>
      </c>
      <c r="C342" s="16">
        <v>3.7220843672456601E-2</v>
      </c>
      <c r="D342" s="16">
        <v>2.9940119760479E-2</v>
      </c>
      <c r="E342" s="16">
        <v>4.2372881355932202E-2</v>
      </c>
      <c r="F342" s="16"/>
      <c r="G342" s="16">
        <v>4.81927710843374E-2</v>
      </c>
      <c r="H342" s="16">
        <v>3.4375000000000003E-2</v>
      </c>
      <c r="I342" s="16"/>
      <c r="J342" s="16">
        <v>0</v>
      </c>
      <c r="K342" s="16">
        <v>8.6206896551724102E-2</v>
      </c>
      <c r="L342" s="16">
        <v>9.0909090909090898E-2</v>
      </c>
      <c r="M342" s="16">
        <v>0</v>
      </c>
      <c r="N342" s="16">
        <v>0</v>
      </c>
      <c r="O342" s="16">
        <v>8.3333333333333301E-2</v>
      </c>
      <c r="P342" s="16">
        <v>3.8461538461538498E-2</v>
      </c>
      <c r="Q342" s="16">
        <v>2.9411764705882401E-2</v>
      </c>
      <c r="R342" s="16">
        <v>7.69230769230769E-2</v>
      </c>
      <c r="S342" s="16">
        <v>1.38888888888889E-2</v>
      </c>
      <c r="T342" s="16">
        <v>4.3478260869565202E-2</v>
      </c>
      <c r="U342" s="16">
        <v>7.69230769230769E-2</v>
      </c>
      <c r="V342" s="16">
        <v>0</v>
      </c>
      <c r="W342" s="16">
        <v>0</v>
      </c>
      <c r="X342" s="16">
        <v>6.6666666666666693E-2</v>
      </c>
      <c r="Y342" s="16">
        <v>0</v>
      </c>
      <c r="Z342" s="16"/>
      <c r="AA342" s="16">
        <v>2.4539877300613501E-2</v>
      </c>
      <c r="AB342" s="16">
        <v>3.8759689922480599E-2</v>
      </c>
      <c r="AC342" s="16">
        <v>5.8823529411764698E-2</v>
      </c>
      <c r="AD342" s="16">
        <v>2.9411764705882401E-2</v>
      </c>
      <c r="AE342" s="16"/>
      <c r="AF342" s="16">
        <v>4.91803278688525E-2</v>
      </c>
      <c r="AG342" s="16">
        <v>0</v>
      </c>
      <c r="AH342" s="16">
        <v>0</v>
      </c>
      <c r="AI342" s="16">
        <v>0</v>
      </c>
      <c r="AJ342" s="16"/>
      <c r="AK342" s="16">
        <v>1.86915887850467E-2</v>
      </c>
      <c r="AL342" s="16">
        <v>4.91803278688525E-2</v>
      </c>
      <c r="AM342" s="16">
        <v>0</v>
      </c>
      <c r="AN342" s="16">
        <v>3.4482758620689703E-2</v>
      </c>
      <c r="AO342" s="16">
        <v>0</v>
      </c>
      <c r="AP342" s="16">
        <v>7.4074074074074098E-2</v>
      </c>
      <c r="AQ342" s="16"/>
      <c r="AR342" s="16">
        <v>2.7906976744186001E-2</v>
      </c>
      <c r="AS342" s="16">
        <v>7.3170731707317097E-2</v>
      </c>
      <c r="AT342" s="16">
        <v>7.3170731707317097E-2</v>
      </c>
      <c r="AU342" s="16" t="s">
        <v>129</v>
      </c>
      <c r="AV342" s="16">
        <v>9.0909090909090898E-2</v>
      </c>
      <c r="AW342" s="16">
        <v>4.8780487804878099E-2</v>
      </c>
      <c r="AX342" s="16">
        <v>0</v>
      </c>
      <c r="AY342" s="16"/>
      <c r="AZ342" s="16">
        <v>2.80373831775701E-2</v>
      </c>
      <c r="BA342" s="16">
        <v>6.0606060606060601E-2</v>
      </c>
      <c r="BB342" s="16">
        <v>0</v>
      </c>
      <c r="BC342" s="16">
        <v>4.08163265306122E-2</v>
      </c>
      <c r="BD342" s="16">
        <v>3.4482758620689703E-2</v>
      </c>
      <c r="BE342" s="16">
        <v>0</v>
      </c>
      <c r="BF342" s="16"/>
      <c r="BG342" s="16">
        <v>3.125E-2</v>
      </c>
      <c r="BH342" s="16">
        <v>7.3529411764705899E-2</v>
      </c>
      <c r="BI342" s="16">
        <v>2.32558139534884E-2</v>
      </c>
      <c r="BJ342" s="16">
        <v>3.6363636363636397E-2</v>
      </c>
      <c r="BK342" s="16">
        <v>0</v>
      </c>
      <c r="BL342" s="16">
        <v>0.04</v>
      </c>
      <c r="BM342" s="16"/>
      <c r="BN342" s="16">
        <v>4.6025104602510497E-2</v>
      </c>
      <c r="BO342" s="16">
        <v>2.5000000000000001E-2</v>
      </c>
      <c r="BP342" s="16"/>
      <c r="BQ342" s="16">
        <v>1.4705882352941201E-2</v>
      </c>
      <c r="BR342" s="16">
        <v>4.8872180451127803E-2</v>
      </c>
      <c r="BS342" s="16"/>
      <c r="BT342" s="16">
        <v>3.7617554858934199E-2</v>
      </c>
      <c r="BU342" s="16">
        <v>2.5641025641025599E-2</v>
      </c>
    </row>
    <row r="343" spans="2:73" x14ac:dyDescent="0.35">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row>
    <row r="344" spans="2:73" x14ac:dyDescent="0.35">
      <c r="B344" s="6" t="s">
        <v>250</v>
      </c>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row>
    <row r="345" spans="2:73" x14ac:dyDescent="0.35">
      <c r="B345" s="23" t="s">
        <v>387</v>
      </c>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row>
    <row r="346" spans="2:73" x14ac:dyDescent="0.35">
      <c r="B346" t="s">
        <v>244</v>
      </c>
      <c r="C346" s="16">
        <v>0.19602977667493801</v>
      </c>
      <c r="D346" s="16">
        <v>0.16766467065868301</v>
      </c>
      <c r="E346" s="16">
        <v>0.21610169491525399</v>
      </c>
      <c r="F346" s="16"/>
      <c r="G346" s="16">
        <v>0.19277108433734899</v>
      </c>
      <c r="H346" s="16">
        <v>0.19687499999999999</v>
      </c>
      <c r="I346" s="16"/>
      <c r="J346" s="16">
        <v>0.26470588235294101</v>
      </c>
      <c r="K346" s="16">
        <v>0.25862068965517199</v>
      </c>
      <c r="L346" s="16">
        <v>4.5454545454545497E-2</v>
      </c>
      <c r="M346" s="16">
        <v>0.05</v>
      </c>
      <c r="N346" s="16">
        <v>0.375</v>
      </c>
      <c r="O346" s="16">
        <v>0.16666666666666699</v>
      </c>
      <c r="P346" s="16">
        <v>0.34615384615384598</v>
      </c>
      <c r="Q346" s="16">
        <v>0.14705882352941199</v>
      </c>
      <c r="R346" s="16">
        <v>7.69230769230769E-2</v>
      </c>
      <c r="S346" s="16">
        <v>0.194444444444444</v>
      </c>
      <c r="T346" s="16">
        <v>0.173913043478261</v>
      </c>
      <c r="U346" s="16">
        <v>0.230769230769231</v>
      </c>
      <c r="V346" s="16">
        <v>0.16</v>
      </c>
      <c r="W346" s="16">
        <v>7.1428571428571397E-2</v>
      </c>
      <c r="X346" s="16">
        <v>0.2</v>
      </c>
      <c r="Y346" s="16">
        <v>0.28571428571428598</v>
      </c>
      <c r="Z346" s="16"/>
      <c r="AA346" s="16">
        <v>0.20858895705521499</v>
      </c>
      <c r="AB346" s="16">
        <v>0.201550387596899</v>
      </c>
      <c r="AC346" s="16">
        <v>0.17647058823529399</v>
      </c>
      <c r="AD346" s="16">
        <v>0.14705882352941199</v>
      </c>
      <c r="AE346" s="16"/>
      <c r="AF346" s="16">
        <v>0.20327868852459</v>
      </c>
      <c r="AG346" s="16">
        <v>0.33333333333333298</v>
      </c>
      <c r="AH346" s="16">
        <v>0.157894736842105</v>
      </c>
      <c r="AI346" s="16">
        <v>0</v>
      </c>
      <c r="AJ346" s="16"/>
      <c r="AK346" s="16">
        <v>0.15887850467289699</v>
      </c>
      <c r="AL346" s="16">
        <v>0.13114754098360701</v>
      </c>
      <c r="AM346" s="16">
        <v>0.34375</v>
      </c>
      <c r="AN346" s="16">
        <v>0.13793103448275901</v>
      </c>
      <c r="AO346" s="16">
        <v>0.22222222222222199</v>
      </c>
      <c r="AP346" s="16">
        <v>0.25925925925925902</v>
      </c>
      <c r="AQ346" s="16"/>
      <c r="AR346" s="16">
        <v>0.19534883720930199</v>
      </c>
      <c r="AS346" s="16">
        <v>0.24390243902438999</v>
      </c>
      <c r="AT346" s="16">
        <v>0.24390243902438999</v>
      </c>
      <c r="AU346" s="16" t="s">
        <v>129</v>
      </c>
      <c r="AV346" s="16">
        <v>0.13636363636363599</v>
      </c>
      <c r="AW346" s="16">
        <v>0.219512195121951</v>
      </c>
      <c r="AX346" s="16">
        <v>0.6</v>
      </c>
      <c r="AY346" s="16"/>
      <c r="AZ346" s="16">
        <v>0.121495327102804</v>
      </c>
      <c r="BA346" s="16">
        <v>0.18181818181818199</v>
      </c>
      <c r="BB346" s="16">
        <v>0.27272727272727298</v>
      </c>
      <c r="BC346" s="16">
        <v>0.20408163265306101</v>
      </c>
      <c r="BD346" s="16">
        <v>0.24137931034482801</v>
      </c>
      <c r="BE346" s="16">
        <v>0.25</v>
      </c>
      <c r="BF346" s="16"/>
      <c r="BG346" s="16">
        <v>0.265625</v>
      </c>
      <c r="BH346" s="16">
        <v>0.20588235294117599</v>
      </c>
      <c r="BI346" s="16">
        <v>0.13953488372093001</v>
      </c>
      <c r="BJ346" s="16">
        <v>0.190909090909091</v>
      </c>
      <c r="BK346" s="16">
        <v>0.17910447761194001</v>
      </c>
      <c r="BL346" s="16">
        <v>0.18</v>
      </c>
      <c r="BM346" s="16"/>
      <c r="BN346" s="16">
        <v>0.205020920502092</v>
      </c>
      <c r="BO346" s="16">
        <v>0.18124999999999999</v>
      </c>
      <c r="BP346" s="16"/>
      <c r="BQ346" s="16">
        <v>0.213235294117647</v>
      </c>
      <c r="BR346" s="16">
        <v>0.18796992481203001</v>
      </c>
      <c r="BS346" s="16"/>
      <c r="BT346" s="16">
        <v>0.197492163009404</v>
      </c>
      <c r="BU346" s="16">
        <v>0.19230769230769201</v>
      </c>
    </row>
    <row r="347" spans="2:73" x14ac:dyDescent="0.35">
      <c r="B347" t="s">
        <v>245</v>
      </c>
      <c r="C347" s="16">
        <v>0.74937965260545902</v>
      </c>
      <c r="D347" s="16">
        <v>0.77844311377245501</v>
      </c>
      <c r="E347" s="16">
        <v>0.72881355932203395</v>
      </c>
      <c r="F347" s="16"/>
      <c r="G347" s="16">
        <v>0.74698795180722899</v>
      </c>
      <c r="H347" s="16">
        <v>0.75</v>
      </c>
      <c r="I347" s="16"/>
      <c r="J347" s="16">
        <v>0.73529411764705899</v>
      </c>
      <c r="K347" s="16">
        <v>0.65517241379310298</v>
      </c>
      <c r="L347" s="16">
        <v>0.86363636363636398</v>
      </c>
      <c r="M347" s="16">
        <v>0.85</v>
      </c>
      <c r="N347" s="16">
        <v>0.625</v>
      </c>
      <c r="O347" s="16">
        <v>0.83333333333333304</v>
      </c>
      <c r="P347" s="16">
        <v>0.53846153846153799</v>
      </c>
      <c r="Q347" s="16">
        <v>0.82352941176470595</v>
      </c>
      <c r="R347" s="16">
        <v>0.84615384615384603</v>
      </c>
      <c r="S347" s="16">
        <v>0.75</v>
      </c>
      <c r="T347" s="16">
        <v>0.69565217391304301</v>
      </c>
      <c r="U347" s="16">
        <v>0.76923076923076905</v>
      </c>
      <c r="V347" s="16">
        <v>0.84</v>
      </c>
      <c r="W347" s="16">
        <v>0.92857142857142905</v>
      </c>
      <c r="X347" s="16">
        <v>0.8</v>
      </c>
      <c r="Y347" s="16">
        <v>0.64285714285714302</v>
      </c>
      <c r="Z347" s="16"/>
      <c r="AA347" s="16">
        <v>0.76073619631901801</v>
      </c>
      <c r="AB347" s="16">
        <v>0.72868217054263595</v>
      </c>
      <c r="AC347" s="16">
        <v>0.76470588235294101</v>
      </c>
      <c r="AD347" s="16">
        <v>0.73529411764705899</v>
      </c>
      <c r="AE347" s="16"/>
      <c r="AF347" s="16">
        <v>0.73770491803278704</v>
      </c>
      <c r="AG347" s="16">
        <v>0.625</v>
      </c>
      <c r="AH347" s="16">
        <v>0.81578947368421095</v>
      </c>
      <c r="AI347" s="16">
        <v>0.5</v>
      </c>
      <c r="AJ347" s="16"/>
      <c r="AK347" s="16">
        <v>0.78504672897196304</v>
      </c>
      <c r="AL347" s="16">
        <v>0.77049180327868805</v>
      </c>
      <c r="AM347" s="16">
        <v>0.65625</v>
      </c>
      <c r="AN347" s="16">
        <v>0.75862068965517204</v>
      </c>
      <c r="AO347" s="16">
        <v>0.77777777777777801</v>
      </c>
      <c r="AP347" s="16">
        <v>0.66666666666666696</v>
      </c>
      <c r="AQ347" s="16"/>
      <c r="AR347" s="16">
        <v>0.748837209302326</v>
      </c>
      <c r="AS347" s="16">
        <v>0.707317073170732</v>
      </c>
      <c r="AT347" s="16">
        <v>0.707317073170732</v>
      </c>
      <c r="AU347" s="16" t="s">
        <v>129</v>
      </c>
      <c r="AV347" s="16">
        <v>0.72727272727272696</v>
      </c>
      <c r="AW347" s="16">
        <v>0.73170731707317105</v>
      </c>
      <c r="AX347" s="16">
        <v>0.4</v>
      </c>
      <c r="AY347" s="16"/>
      <c r="AZ347" s="16">
        <v>0.80373831775700899</v>
      </c>
      <c r="BA347" s="16">
        <v>0.72727272727272696</v>
      </c>
      <c r="BB347" s="16">
        <v>0.72727272727272696</v>
      </c>
      <c r="BC347" s="16">
        <v>0.76530612244898</v>
      </c>
      <c r="BD347" s="16">
        <v>0.70344827586206904</v>
      </c>
      <c r="BE347" s="16">
        <v>0.75</v>
      </c>
      <c r="BF347" s="16"/>
      <c r="BG347" s="16">
        <v>0.71875</v>
      </c>
      <c r="BH347" s="16">
        <v>0.70588235294117696</v>
      </c>
      <c r="BI347" s="16">
        <v>0.86046511627906996</v>
      </c>
      <c r="BJ347" s="16">
        <v>0.75454545454545496</v>
      </c>
      <c r="BK347" s="16">
        <v>0.74626865671641796</v>
      </c>
      <c r="BL347" s="16">
        <v>0.74</v>
      </c>
      <c r="BM347" s="16"/>
      <c r="BN347" s="16">
        <v>0.72384937238493696</v>
      </c>
      <c r="BO347" s="16">
        <v>0.78749999999999998</v>
      </c>
      <c r="BP347" s="16"/>
      <c r="BQ347" s="16">
        <v>0.75</v>
      </c>
      <c r="BR347" s="16">
        <v>0.75187969924812004</v>
      </c>
      <c r="BS347" s="16"/>
      <c r="BT347" s="16">
        <v>0.74921630094043901</v>
      </c>
      <c r="BU347" s="16">
        <v>0.75641025641025605</v>
      </c>
    </row>
    <row r="348" spans="2:73" x14ac:dyDescent="0.35">
      <c r="B348" t="s">
        <v>93</v>
      </c>
      <c r="C348" s="16">
        <v>5.4590570719603E-2</v>
      </c>
      <c r="D348" s="16">
        <v>5.3892215568862298E-2</v>
      </c>
      <c r="E348" s="16">
        <v>5.5084745762711898E-2</v>
      </c>
      <c r="F348" s="16"/>
      <c r="G348" s="16">
        <v>6.02409638554217E-2</v>
      </c>
      <c r="H348" s="16">
        <v>5.3124999999999999E-2</v>
      </c>
      <c r="I348" s="16"/>
      <c r="J348" s="16">
        <v>0</v>
      </c>
      <c r="K348" s="16">
        <v>8.6206896551724102E-2</v>
      </c>
      <c r="L348" s="16">
        <v>9.0909090909090898E-2</v>
      </c>
      <c r="M348" s="16">
        <v>0.1</v>
      </c>
      <c r="N348" s="16">
        <v>0</v>
      </c>
      <c r="O348" s="16">
        <v>0</v>
      </c>
      <c r="P348" s="16">
        <v>0.115384615384615</v>
      </c>
      <c r="Q348" s="16">
        <v>2.9411764705882401E-2</v>
      </c>
      <c r="R348" s="16">
        <v>7.69230769230769E-2</v>
      </c>
      <c r="S348" s="16">
        <v>5.5555555555555601E-2</v>
      </c>
      <c r="T348" s="16">
        <v>0.13043478260869601</v>
      </c>
      <c r="U348" s="16">
        <v>0</v>
      </c>
      <c r="V348" s="16">
        <v>0</v>
      </c>
      <c r="W348" s="16">
        <v>0</v>
      </c>
      <c r="X348" s="16">
        <v>0</v>
      </c>
      <c r="Y348" s="16">
        <v>7.1428571428571397E-2</v>
      </c>
      <c r="Z348" s="16"/>
      <c r="AA348" s="16">
        <v>3.0674846625766899E-2</v>
      </c>
      <c r="AB348" s="16">
        <v>6.9767441860465101E-2</v>
      </c>
      <c r="AC348" s="16">
        <v>5.8823529411764698E-2</v>
      </c>
      <c r="AD348" s="16">
        <v>0.11764705882352899</v>
      </c>
      <c r="AE348" s="16"/>
      <c r="AF348" s="16">
        <v>5.9016393442623001E-2</v>
      </c>
      <c r="AG348" s="16">
        <v>4.1666666666666699E-2</v>
      </c>
      <c r="AH348" s="16">
        <v>2.6315789473684199E-2</v>
      </c>
      <c r="AI348" s="16">
        <v>0.5</v>
      </c>
      <c r="AJ348" s="16"/>
      <c r="AK348" s="16">
        <v>5.60747663551402E-2</v>
      </c>
      <c r="AL348" s="16">
        <v>9.8360655737704902E-2</v>
      </c>
      <c r="AM348" s="16">
        <v>0</v>
      </c>
      <c r="AN348" s="16">
        <v>0.10344827586206901</v>
      </c>
      <c r="AO348" s="16">
        <v>0</v>
      </c>
      <c r="AP348" s="16">
        <v>7.4074074074074098E-2</v>
      </c>
      <c r="AQ348" s="16"/>
      <c r="AR348" s="16">
        <v>5.5813953488372099E-2</v>
      </c>
      <c r="AS348" s="16">
        <v>4.8780487804878099E-2</v>
      </c>
      <c r="AT348" s="16">
        <v>4.8780487804878099E-2</v>
      </c>
      <c r="AU348" s="16" t="s">
        <v>129</v>
      </c>
      <c r="AV348" s="16">
        <v>0.13636363636363599</v>
      </c>
      <c r="AW348" s="16">
        <v>4.8780487804878099E-2</v>
      </c>
      <c r="AX348" s="16">
        <v>0</v>
      </c>
      <c r="AY348" s="16"/>
      <c r="AZ348" s="16">
        <v>7.4766355140186896E-2</v>
      </c>
      <c r="BA348" s="16">
        <v>9.0909090909090898E-2</v>
      </c>
      <c r="BB348" s="16">
        <v>0</v>
      </c>
      <c r="BC348" s="16">
        <v>3.06122448979592E-2</v>
      </c>
      <c r="BD348" s="16">
        <v>5.5172413793103399E-2</v>
      </c>
      <c r="BE348" s="16">
        <v>0</v>
      </c>
      <c r="BF348" s="16"/>
      <c r="BG348" s="16">
        <v>1.5625E-2</v>
      </c>
      <c r="BH348" s="16">
        <v>8.8235294117647106E-2</v>
      </c>
      <c r="BI348" s="16">
        <v>0</v>
      </c>
      <c r="BJ348" s="16">
        <v>5.4545454545454501E-2</v>
      </c>
      <c r="BK348" s="16">
        <v>7.4626865671641798E-2</v>
      </c>
      <c r="BL348" s="16">
        <v>0.08</v>
      </c>
      <c r="BM348" s="16"/>
      <c r="BN348" s="16">
        <v>7.1129707112970703E-2</v>
      </c>
      <c r="BO348" s="16">
        <v>3.125E-2</v>
      </c>
      <c r="BP348" s="16"/>
      <c r="BQ348" s="16">
        <v>3.6764705882352901E-2</v>
      </c>
      <c r="BR348" s="16">
        <v>6.01503759398496E-2</v>
      </c>
      <c r="BS348" s="16"/>
      <c r="BT348" s="16">
        <v>5.3291536050156699E-2</v>
      </c>
      <c r="BU348" s="16">
        <v>5.1282051282051301E-2</v>
      </c>
    </row>
    <row r="349" spans="2:73" x14ac:dyDescent="0.35">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row>
    <row r="350" spans="2:73" x14ac:dyDescent="0.35">
      <c r="B350" s="6" t="s">
        <v>251</v>
      </c>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row>
    <row r="351" spans="2:73" x14ac:dyDescent="0.35">
      <c r="B351" s="23" t="s">
        <v>387</v>
      </c>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row>
    <row r="352" spans="2:73" x14ac:dyDescent="0.35">
      <c r="B352" t="s">
        <v>244</v>
      </c>
      <c r="C352" s="16">
        <v>0.11414392059553299</v>
      </c>
      <c r="D352" s="16">
        <v>0.125748502994012</v>
      </c>
      <c r="E352" s="16">
        <v>0.105932203389831</v>
      </c>
      <c r="F352" s="16"/>
      <c r="G352" s="16">
        <v>9.6385542168674704E-2</v>
      </c>
      <c r="H352" s="16">
        <v>0.11874999999999999</v>
      </c>
      <c r="I352" s="16"/>
      <c r="J352" s="16">
        <v>0.26470588235294101</v>
      </c>
      <c r="K352" s="16">
        <v>8.6206896551724102E-2</v>
      </c>
      <c r="L352" s="16">
        <v>9.0909090909090898E-2</v>
      </c>
      <c r="M352" s="16">
        <v>0.05</v>
      </c>
      <c r="N352" s="16">
        <v>0.25</v>
      </c>
      <c r="O352" s="16">
        <v>0.16666666666666699</v>
      </c>
      <c r="P352" s="16">
        <v>0.115384615384615</v>
      </c>
      <c r="Q352" s="16">
        <v>2.9411764705882401E-2</v>
      </c>
      <c r="R352" s="16">
        <v>7.69230769230769E-2</v>
      </c>
      <c r="S352" s="16">
        <v>9.7222222222222196E-2</v>
      </c>
      <c r="T352" s="16">
        <v>8.6956521739130405E-2</v>
      </c>
      <c r="U352" s="16">
        <v>7.69230769230769E-2</v>
      </c>
      <c r="V352" s="16">
        <v>0.12</v>
      </c>
      <c r="W352" s="16">
        <v>0</v>
      </c>
      <c r="X352" s="16">
        <v>0.2</v>
      </c>
      <c r="Y352" s="16">
        <v>0.28571428571428598</v>
      </c>
      <c r="Z352" s="16"/>
      <c r="AA352" s="16">
        <v>0.128834355828221</v>
      </c>
      <c r="AB352" s="16">
        <v>0.13953488372093001</v>
      </c>
      <c r="AC352" s="16">
        <v>3.9215686274509803E-2</v>
      </c>
      <c r="AD352" s="16">
        <v>5.8823529411764698E-2</v>
      </c>
      <c r="AE352" s="16"/>
      <c r="AF352" s="16">
        <v>0.11147540983606601</v>
      </c>
      <c r="AG352" s="16">
        <v>0.25</v>
      </c>
      <c r="AH352" s="16">
        <v>0.105263157894737</v>
      </c>
      <c r="AI352" s="16">
        <v>0</v>
      </c>
      <c r="AJ352" s="16"/>
      <c r="AK352" s="16">
        <v>9.34579439252336E-2</v>
      </c>
      <c r="AL352" s="16">
        <v>4.91803278688525E-2</v>
      </c>
      <c r="AM352" s="16">
        <v>9.375E-2</v>
      </c>
      <c r="AN352" s="16">
        <v>0.13793103448275901</v>
      </c>
      <c r="AO352" s="16">
        <v>0.22222222222222199</v>
      </c>
      <c r="AP352" s="16">
        <v>0.148148148148148</v>
      </c>
      <c r="AQ352" s="16"/>
      <c r="AR352" s="16">
        <v>0.102325581395349</v>
      </c>
      <c r="AS352" s="16">
        <v>0.17073170731707299</v>
      </c>
      <c r="AT352" s="16">
        <v>0.17073170731707299</v>
      </c>
      <c r="AU352" s="16" t="s">
        <v>129</v>
      </c>
      <c r="AV352" s="16">
        <v>9.0909090909090898E-2</v>
      </c>
      <c r="AW352" s="16">
        <v>0.19512195121951201</v>
      </c>
      <c r="AX352" s="16">
        <v>0</v>
      </c>
      <c r="AY352" s="16"/>
      <c r="AZ352" s="16">
        <v>7.4766355140186896E-2</v>
      </c>
      <c r="BA352" s="16">
        <v>6.0606060606060601E-2</v>
      </c>
      <c r="BB352" s="16">
        <v>0</v>
      </c>
      <c r="BC352" s="16">
        <v>0.183673469387755</v>
      </c>
      <c r="BD352" s="16">
        <v>0.10344827586206901</v>
      </c>
      <c r="BE352" s="16">
        <v>0.375</v>
      </c>
      <c r="BF352" s="16"/>
      <c r="BG352" s="16">
        <v>0.125</v>
      </c>
      <c r="BH352" s="16">
        <v>0.10294117647058799</v>
      </c>
      <c r="BI352" s="16">
        <v>0.116279069767442</v>
      </c>
      <c r="BJ352" s="16">
        <v>0.12727272727272701</v>
      </c>
      <c r="BK352" s="16">
        <v>8.9552238805970102E-2</v>
      </c>
      <c r="BL352" s="16">
        <v>0.12</v>
      </c>
      <c r="BM352" s="16"/>
      <c r="BN352" s="16">
        <v>8.3682008368200805E-2</v>
      </c>
      <c r="BO352" s="16">
        <v>0.15</v>
      </c>
      <c r="BP352" s="16"/>
      <c r="BQ352" s="16">
        <v>8.8235294117647106E-2</v>
      </c>
      <c r="BR352" s="16">
        <v>0.12781954887218</v>
      </c>
      <c r="BS352" s="16"/>
      <c r="BT352" s="16">
        <v>0.115987460815047</v>
      </c>
      <c r="BU352" s="16">
        <v>0.115384615384615</v>
      </c>
    </row>
    <row r="353" spans="2:73" x14ac:dyDescent="0.35">
      <c r="B353" t="s">
        <v>245</v>
      </c>
      <c r="C353" s="16">
        <v>0.81885856079404495</v>
      </c>
      <c r="D353" s="16">
        <v>0.83233532934131704</v>
      </c>
      <c r="E353" s="16">
        <v>0.80932203389830504</v>
      </c>
      <c r="F353" s="16"/>
      <c r="G353" s="16">
        <v>0.83132530120481896</v>
      </c>
      <c r="H353" s="16">
        <v>0.81562500000000004</v>
      </c>
      <c r="I353" s="16"/>
      <c r="J353" s="16">
        <v>0.70588235294117696</v>
      </c>
      <c r="K353" s="16">
        <v>0.81034482758620696</v>
      </c>
      <c r="L353" s="16">
        <v>0.86363636363636398</v>
      </c>
      <c r="M353" s="16">
        <v>0.95</v>
      </c>
      <c r="N353" s="16">
        <v>0.75</v>
      </c>
      <c r="O353" s="16">
        <v>0.83333333333333304</v>
      </c>
      <c r="P353" s="16">
        <v>0.76923076923076905</v>
      </c>
      <c r="Q353" s="16">
        <v>0.91176470588235303</v>
      </c>
      <c r="R353" s="16">
        <v>0.84615384615384603</v>
      </c>
      <c r="S353" s="16">
        <v>0.84722222222222199</v>
      </c>
      <c r="T353" s="16">
        <v>0.69565217391304301</v>
      </c>
      <c r="U353" s="16">
        <v>0.76923076923076905</v>
      </c>
      <c r="V353" s="16">
        <v>0.88</v>
      </c>
      <c r="W353" s="16">
        <v>1</v>
      </c>
      <c r="X353" s="16">
        <v>0.66666666666666696</v>
      </c>
      <c r="Y353" s="16">
        <v>0.71428571428571397</v>
      </c>
      <c r="Z353" s="16"/>
      <c r="AA353" s="16">
        <v>0.81595092024539895</v>
      </c>
      <c r="AB353" s="16">
        <v>0.81395348837209303</v>
      </c>
      <c r="AC353" s="16">
        <v>0.84313725490196101</v>
      </c>
      <c r="AD353" s="16">
        <v>0.85294117647058798</v>
      </c>
      <c r="AE353" s="16"/>
      <c r="AF353" s="16">
        <v>0.81311475409836098</v>
      </c>
      <c r="AG353" s="16">
        <v>0.66666666666666696</v>
      </c>
      <c r="AH353" s="16">
        <v>0.86842105263157898</v>
      </c>
      <c r="AI353" s="16">
        <v>0.5</v>
      </c>
      <c r="AJ353" s="16"/>
      <c r="AK353" s="16">
        <v>0.85981308411214996</v>
      </c>
      <c r="AL353" s="16">
        <v>0.83606557377049195</v>
      </c>
      <c r="AM353" s="16">
        <v>0.875</v>
      </c>
      <c r="AN353" s="16">
        <v>0.79310344827586199</v>
      </c>
      <c r="AO353" s="16">
        <v>0.77777777777777801</v>
      </c>
      <c r="AP353" s="16">
        <v>0.74074074074074103</v>
      </c>
      <c r="AQ353" s="16"/>
      <c r="AR353" s="16">
        <v>0.82790697674418601</v>
      </c>
      <c r="AS353" s="16">
        <v>0.78048780487804903</v>
      </c>
      <c r="AT353" s="16">
        <v>0.78048780487804903</v>
      </c>
      <c r="AU353" s="16" t="s">
        <v>129</v>
      </c>
      <c r="AV353" s="16">
        <v>0.81818181818181801</v>
      </c>
      <c r="AW353" s="16">
        <v>0.73170731707317105</v>
      </c>
      <c r="AX353" s="16">
        <v>1</v>
      </c>
      <c r="AY353" s="16"/>
      <c r="AZ353" s="16">
        <v>0.83177570093457898</v>
      </c>
      <c r="BA353" s="16">
        <v>0.81818181818181801</v>
      </c>
      <c r="BB353" s="16">
        <v>1</v>
      </c>
      <c r="BC353" s="16">
        <v>0.80612244897959195</v>
      </c>
      <c r="BD353" s="16">
        <v>0.82758620689655205</v>
      </c>
      <c r="BE353" s="16">
        <v>0.5</v>
      </c>
      <c r="BF353" s="16"/>
      <c r="BG353" s="16">
        <v>0.828125</v>
      </c>
      <c r="BH353" s="16">
        <v>0.82352941176470595</v>
      </c>
      <c r="BI353" s="16">
        <v>0.86046511627906996</v>
      </c>
      <c r="BJ353" s="16">
        <v>0.8</v>
      </c>
      <c r="BK353" s="16">
        <v>0.86567164179104505</v>
      </c>
      <c r="BL353" s="16">
        <v>0.76</v>
      </c>
      <c r="BM353" s="16"/>
      <c r="BN353" s="16">
        <v>0.836820083682008</v>
      </c>
      <c r="BO353" s="16">
        <v>0.8</v>
      </c>
      <c r="BP353" s="16"/>
      <c r="BQ353" s="16">
        <v>0.85294117647058798</v>
      </c>
      <c r="BR353" s="16">
        <v>0.80075187969924799</v>
      </c>
      <c r="BS353" s="16"/>
      <c r="BT353" s="16">
        <v>0.82758620689655205</v>
      </c>
      <c r="BU353" s="16">
        <v>0.80769230769230804</v>
      </c>
    </row>
    <row r="354" spans="2:73" x14ac:dyDescent="0.35">
      <c r="B354" t="s">
        <v>93</v>
      </c>
      <c r="C354" s="16">
        <v>6.6997518610421802E-2</v>
      </c>
      <c r="D354" s="16">
        <v>4.1916167664670698E-2</v>
      </c>
      <c r="E354" s="16">
        <v>8.4745762711864403E-2</v>
      </c>
      <c r="F354" s="16"/>
      <c r="G354" s="16">
        <v>7.2289156626505993E-2</v>
      </c>
      <c r="H354" s="16">
        <v>6.5625000000000003E-2</v>
      </c>
      <c r="I354" s="16"/>
      <c r="J354" s="16">
        <v>2.9411764705882401E-2</v>
      </c>
      <c r="K354" s="16">
        <v>0.10344827586206901</v>
      </c>
      <c r="L354" s="16">
        <v>4.5454545454545497E-2</v>
      </c>
      <c r="M354" s="16">
        <v>0</v>
      </c>
      <c r="N354" s="16">
        <v>0</v>
      </c>
      <c r="O354" s="16">
        <v>0</v>
      </c>
      <c r="P354" s="16">
        <v>0.115384615384615</v>
      </c>
      <c r="Q354" s="16">
        <v>5.8823529411764698E-2</v>
      </c>
      <c r="R354" s="16">
        <v>7.69230769230769E-2</v>
      </c>
      <c r="S354" s="16">
        <v>5.5555555555555601E-2</v>
      </c>
      <c r="T354" s="16">
        <v>0.217391304347826</v>
      </c>
      <c r="U354" s="16">
        <v>0.15384615384615399</v>
      </c>
      <c r="V354" s="16">
        <v>0</v>
      </c>
      <c r="W354" s="16">
        <v>0</v>
      </c>
      <c r="X354" s="16">
        <v>0.133333333333333</v>
      </c>
      <c r="Y354" s="16">
        <v>0</v>
      </c>
      <c r="Z354" s="16"/>
      <c r="AA354" s="16">
        <v>5.5214723926380403E-2</v>
      </c>
      <c r="AB354" s="16">
        <v>4.6511627906976702E-2</v>
      </c>
      <c r="AC354" s="16">
        <v>0.11764705882352899</v>
      </c>
      <c r="AD354" s="16">
        <v>8.8235294117647106E-2</v>
      </c>
      <c r="AE354" s="16"/>
      <c r="AF354" s="16">
        <v>7.5409836065573804E-2</v>
      </c>
      <c r="AG354" s="16">
        <v>8.3333333333333301E-2</v>
      </c>
      <c r="AH354" s="16">
        <v>2.6315789473684199E-2</v>
      </c>
      <c r="AI354" s="16">
        <v>0.5</v>
      </c>
      <c r="AJ354" s="16"/>
      <c r="AK354" s="16">
        <v>4.67289719626168E-2</v>
      </c>
      <c r="AL354" s="16">
        <v>0.114754098360656</v>
      </c>
      <c r="AM354" s="16">
        <v>3.125E-2</v>
      </c>
      <c r="AN354" s="16">
        <v>6.8965517241379296E-2</v>
      </c>
      <c r="AO354" s="16">
        <v>0</v>
      </c>
      <c r="AP354" s="16">
        <v>0.11111111111111099</v>
      </c>
      <c r="AQ354" s="16"/>
      <c r="AR354" s="16">
        <v>6.9767441860465101E-2</v>
      </c>
      <c r="AS354" s="16">
        <v>4.8780487804878099E-2</v>
      </c>
      <c r="AT354" s="16">
        <v>4.8780487804878099E-2</v>
      </c>
      <c r="AU354" s="16" t="s">
        <v>129</v>
      </c>
      <c r="AV354" s="16">
        <v>9.0909090909090898E-2</v>
      </c>
      <c r="AW354" s="16">
        <v>7.3170731707317097E-2</v>
      </c>
      <c r="AX354" s="16">
        <v>0</v>
      </c>
      <c r="AY354" s="16"/>
      <c r="AZ354" s="16">
        <v>9.34579439252336E-2</v>
      </c>
      <c r="BA354" s="16">
        <v>0.12121212121212099</v>
      </c>
      <c r="BB354" s="16">
        <v>0</v>
      </c>
      <c r="BC354" s="16">
        <v>1.02040816326531E-2</v>
      </c>
      <c r="BD354" s="16">
        <v>6.8965517241379296E-2</v>
      </c>
      <c r="BE354" s="16">
        <v>0.125</v>
      </c>
      <c r="BF354" s="16"/>
      <c r="BG354" s="16">
        <v>4.6875E-2</v>
      </c>
      <c r="BH354" s="16">
        <v>7.3529411764705899E-2</v>
      </c>
      <c r="BI354" s="16">
        <v>2.32558139534884E-2</v>
      </c>
      <c r="BJ354" s="16">
        <v>7.2727272727272696E-2</v>
      </c>
      <c r="BK354" s="16">
        <v>4.47761194029851E-2</v>
      </c>
      <c r="BL354" s="16">
        <v>0.12</v>
      </c>
      <c r="BM354" s="16"/>
      <c r="BN354" s="16">
        <v>7.9497907949790794E-2</v>
      </c>
      <c r="BO354" s="16">
        <v>0.05</v>
      </c>
      <c r="BP354" s="16"/>
      <c r="BQ354" s="16">
        <v>5.8823529411764698E-2</v>
      </c>
      <c r="BR354" s="16">
        <v>7.1428571428571397E-2</v>
      </c>
      <c r="BS354" s="16"/>
      <c r="BT354" s="16">
        <v>5.6426332288401299E-2</v>
      </c>
      <c r="BU354" s="16">
        <v>7.69230769230769E-2</v>
      </c>
    </row>
    <row r="355" spans="2:73" x14ac:dyDescent="0.35">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row>
    <row r="356" spans="2:73" x14ac:dyDescent="0.35">
      <c r="B356" s="6" t="s">
        <v>252</v>
      </c>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row>
    <row r="357" spans="2:73" x14ac:dyDescent="0.35">
      <c r="B357" s="23" t="s">
        <v>387</v>
      </c>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row>
    <row r="358" spans="2:73" x14ac:dyDescent="0.35">
      <c r="B358" t="s">
        <v>244</v>
      </c>
      <c r="C358" s="16">
        <v>8.9330024813895806E-2</v>
      </c>
      <c r="D358" s="16">
        <v>0.11377245508981999</v>
      </c>
      <c r="E358" s="16">
        <v>7.2033898305084706E-2</v>
      </c>
      <c r="F358" s="16"/>
      <c r="G358" s="16">
        <v>7.2289156626505993E-2</v>
      </c>
      <c r="H358" s="16">
        <v>9.375E-2</v>
      </c>
      <c r="I358" s="16"/>
      <c r="J358" s="16">
        <v>0.14705882352941199</v>
      </c>
      <c r="K358" s="16">
        <v>0.12068965517241401</v>
      </c>
      <c r="L358" s="16">
        <v>0</v>
      </c>
      <c r="M358" s="16">
        <v>0.1</v>
      </c>
      <c r="N358" s="16">
        <v>0.125</v>
      </c>
      <c r="O358" s="16">
        <v>0.16666666666666699</v>
      </c>
      <c r="P358" s="16">
        <v>3.8461538461538498E-2</v>
      </c>
      <c r="Q358" s="16">
        <v>0</v>
      </c>
      <c r="R358" s="16">
        <v>7.69230769230769E-2</v>
      </c>
      <c r="S358" s="16">
        <v>8.3333333333333301E-2</v>
      </c>
      <c r="T358" s="16">
        <v>4.3478260869565202E-2</v>
      </c>
      <c r="U358" s="16">
        <v>7.69230769230769E-2</v>
      </c>
      <c r="V358" s="16">
        <v>0.08</v>
      </c>
      <c r="W358" s="16">
        <v>7.1428571428571397E-2</v>
      </c>
      <c r="X358" s="16">
        <v>0.133333333333333</v>
      </c>
      <c r="Y358" s="16">
        <v>0.28571428571428598</v>
      </c>
      <c r="Z358" s="16"/>
      <c r="AA358" s="16">
        <v>0.110429447852761</v>
      </c>
      <c r="AB358" s="16">
        <v>6.9767441860465101E-2</v>
      </c>
      <c r="AC358" s="16">
        <v>0</v>
      </c>
      <c r="AD358" s="16">
        <v>0.14705882352941199</v>
      </c>
      <c r="AE358" s="16"/>
      <c r="AF358" s="16">
        <v>7.86885245901639E-2</v>
      </c>
      <c r="AG358" s="16">
        <v>0.16666666666666699</v>
      </c>
      <c r="AH358" s="16">
        <v>0.157894736842105</v>
      </c>
      <c r="AI358" s="16">
        <v>0</v>
      </c>
      <c r="AJ358" s="16"/>
      <c r="AK358" s="16">
        <v>7.4766355140186896E-2</v>
      </c>
      <c r="AL358" s="16">
        <v>1.63934426229508E-2</v>
      </c>
      <c r="AM358" s="16">
        <v>9.375E-2</v>
      </c>
      <c r="AN358" s="16">
        <v>0.13793103448275901</v>
      </c>
      <c r="AO358" s="16">
        <v>0.11111111111111099</v>
      </c>
      <c r="AP358" s="16">
        <v>7.4074074074074098E-2</v>
      </c>
      <c r="AQ358" s="16"/>
      <c r="AR358" s="16">
        <v>8.3720930232558097E-2</v>
      </c>
      <c r="AS358" s="16">
        <v>7.3170731707317097E-2</v>
      </c>
      <c r="AT358" s="16">
        <v>7.3170731707317097E-2</v>
      </c>
      <c r="AU358" s="16" t="s">
        <v>129</v>
      </c>
      <c r="AV358" s="16">
        <v>0.13636363636363599</v>
      </c>
      <c r="AW358" s="16">
        <v>9.7560975609756101E-2</v>
      </c>
      <c r="AX358" s="16">
        <v>0</v>
      </c>
      <c r="AY358" s="16"/>
      <c r="AZ358" s="16">
        <v>9.34579439252336E-2</v>
      </c>
      <c r="BA358" s="16">
        <v>0.12121212121212099</v>
      </c>
      <c r="BB358" s="16">
        <v>9.0909090909090898E-2</v>
      </c>
      <c r="BC358" s="16">
        <v>0.14285714285714299</v>
      </c>
      <c r="BD358" s="16">
        <v>3.4482758620689703E-2</v>
      </c>
      <c r="BE358" s="16">
        <v>0.25</v>
      </c>
      <c r="BF358" s="16"/>
      <c r="BG358" s="16">
        <v>6.25E-2</v>
      </c>
      <c r="BH358" s="16">
        <v>4.4117647058823498E-2</v>
      </c>
      <c r="BI358" s="16">
        <v>0.116279069767442</v>
      </c>
      <c r="BJ358" s="16">
        <v>0.1</v>
      </c>
      <c r="BK358" s="16">
        <v>0.119402985074627</v>
      </c>
      <c r="BL358" s="16">
        <v>0.1</v>
      </c>
      <c r="BM358" s="16"/>
      <c r="BN358" s="16">
        <v>8.3682008368200805E-2</v>
      </c>
      <c r="BO358" s="16">
        <v>9.375E-2</v>
      </c>
      <c r="BP358" s="16"/>
      <c r="BQ358" s="16">
        <v>9.5588235294117599E-2</v>
      </c>
      <c r="BR358" s="16">
        <v>8.6466165413533802E-2</v>
      </c>
      <c r="BS358" s="16"/>
      <c r="BT358" s="16">
        <v>9.0909090909090898E-2</v>
      </c>
      <c r="BU358" s="16">
        <v>8.9743589743589702E-2</v>
      </c>
    </row>
    <row r="359" spans="2:73" x14ac:dyDescent="0.35">
      <c r="B359" t="s">
        <v>245</v>
      </c>
      <c r="C359" s="16">
        <v>0.87593052109181102</v>
      </c>
      <c r="D359" s="16">
        <v>0.85628742514970102</v>
      </c>
      <c r="E359" s="16">
        <v>0.88983050847457601</v>
      </c>
      <c r="F359" s="16"/>
      <c r="G359" s="16">
        <v>0.91566265060241003</v>
      </c>
      <c r="H359" s="16">
        <v>0.86562499999999998</v>
      </c>
      <c r="I359" s="16"/>
      <c r="J359" s="16">
        <v>0.82352941176470595</v>
      </c>
      <c r="K359" s="16">
        <v>0.79310344827586199</v>
      </c>
      <c r="L359" s="16">
        <v>0.95454545454545503</v>
      </c>
      <c r="M359" s="16">
        <v>0.9</v>
      </c>
      <c r="N359" s="16">
        <v>0.875</v>
      </c>
      <c r="O359" s="16">
        <v>0.83333333333333304</v>
      </c>
      <c r="P359" s="16">
        <v>0.96153846153846201</v>
      </c>
      <c r="Q359" s="16">
        <v>0.97058823529411797</v>
      </c>
      <c r="R359" s="16">
        <v>0.76923076923076905</v>
      </c>
      <c r="S359" s="16">
        <v>0.90277777777777801</v>
      </c>
      <c r="T359" s="16">
        <v>0.82608695652173902</v>
      </c>
      <c r="U359" s="16">
        <v>0.92307692307692302</v>
      </c>
      <c r="V359" s="16">
        <v>0.92</v>
      </c>
      <c r="W359" s="16">
        <v>0.92857142857142905</v>
      </c>
      <c r="X359" s="16">
        <v>0.86666666666666703</v>
      </c>
      <c r="Y359" s="16">
        <v>0.71428571428571397</v>
      </c>
      <c r="Z359" s="16"/>
      <c r="AA359" s="16">
        <v>0.871165644171779</v>
      </c>
      <c r="AB359" s="16">
        <v>0.88372093023255804</v>
      </c>
      <c r="AC359" s="16">
        <v>0.96078431372549</v>
      </c>
      <c r="AD359" s="16">
        <v>0.85294117647058798</v>
      </c>
      <c r="AE359" s="16"/>
      <c r="AF359" s="16">
        <v>0.878688524590164</v>
      </c>
      <c r="AG359" s="16">
        <v>0.83333333333333304</v>
      </c>
      <c r="AH359" s="16">
        <v>0.81578947368421095</v>
      </c>
      <c r="AI359" s="16">
        <v>1</v>
      </c>
      <c r="AJ359" s="16"/>
      <c r="AK359" s="16">
        <v>0.89719626168224298</v>
      </c>
      <c r="AL359" s="16">
        <v>0.95081967213114704</v>
      </c>
      <c r="AM359" s="16">
        <v>0.875</v>
      </c>
      <c r="AN359" s="16">
        <v>0.82758620689655205</v>
      </c>
      <c r="AO359" s="16">
        <v>0.88888888888888895</v>
      </c>
      <c r="AP359" s="16">
        <v>0.85185185185185197</v>
      </c>
      <c r="AQ359" s="16"/>
      <c r="AR359" s="16">
        <v>0.86976744186046495</v>
      </c>
      <c r="AS359" s="16">
        <v>0.90243902439024404</v>
      </c>
      <c r="AT359" s="16">
        <v>0.90243902439024404</v>
      </c>
      <c r="AU359" s="16" t="s">
        <v>129</v>
      </c>
      <c r="AV359" s="16">
        <v>0.81818181818181801</v>
      </c>
      <c r="AW359" s="16">
        <v>0.90243902439024404</v>
      </c>
      <c r="AX359" s="16">
        <v>1</v>
      </c>
      <c r="AY359" s="16"/>
      <c r="AZ359" s="16">
        <v>0.86915887850467299</v>
      </c>
      <c r="BA359" s="16">
        <v>0.84848484848484895</v>
      </c>
      <c r="BB359" s="16">
        <v>0.90909090909090895</v>
      </c>
      <c r="BC359" s="16">
        <v>0.84693877551020402</v>
      </c>
      <c r="BD359" s="16">
        <v>0.917241379310345</v>
      </c>
      <c r="BE359" s="16">
        <v>0.75</v>
      </c>
      <c r="BF359" s="16"/>
      <c r="BG359" s="16">
        <v>0.921875</v>
      </c>
      <c r="BH359" s="16">
        <v>0.92647058823529405</v>
      </c>
      <c r="BI359" s="16">
        <v>0.88372093023255804</v>
      </c>
      <c r="BJ359" s="16">
        <v>0.85454545454545405</v>
      </c>
      <c r="BK359" s="16">
        <v>0.88059701492537301</v>
      </c>
      <c r="BL359" s="16">
        <v>0.8</v>
      </c>
      <c r="BM359" s="16"/>
      <c r="BN359" s="16">
        <v>0.87447698744769897</v>
      </c>
      <c r="BO359" s="16">
        <v>0.88124999999999998</v>
      </c>
      <c r="BP359" s="16"/>
      <c r="BQ359" s="16">
        <v>0.88235294117647101</v>
      </c>
      <c r="BR359" s="16">
        <v>0.87218045112781994</v>
      </c>
      <c r="BS359" s="16"/>
      <c r="BT359" s="16">
        <v>0.874608150470219</v>
      </c>
      <c r="BU359" s="16">
        <v>0.88461538461538503</v>
      </c>
    </row>
    <row r="360" spans="2:73" x14ac:dyDescent="0.35">
      <c r="B360" t="s">
        <v>93</v>
      </c>
      <c r="C360" s="16">
        <v>3.4739454094292799E-2</v>
      </c>
      <c r="D360" s="16">
        <v>2.9940119760479E-2</v>
      </c>
      <c r="E360" s="16">
        <v>3.8135593220338999E-2</v>
      </c>
      <c r="F360" s="16"/>
      <c r="G360" s="16">
        <v>1.20481927710843E-2</v>
      </c>
      <c r="H360" s="16">
        <v>4.0625000000000001E-2</v>
      </c>
      <c r="I360" s="16"/>
      <c r="J360" s="16">
        <v>2.9411764705882401E-2</v>
      </c>
      <c r="K360" s="16">
        <v>8.6206896551724102E-2</v>
      </c>
      <c r="L360" s="16">
        <v>4.5454545454545497E-2</v>
      </c>
      <c r="M360" s="16">
        <v>0</v>
      </c>
      <c r="N360" s="16">
        <v>0</v>
      </c>
      <c r="O360" s="16">
        <v>0</v>
      </c>
      <c r="P360" s="16">
        <v>0</v>
      </c>
      <c r="Q360" s="16">
        <v>2.9411764705882401E-2</v>
      </c>
      <c r="R360" s="16">
        <v>0.15384615384615399</v>
      </c>
      <c r="S360" s="16">
        <v>1.38888888888889E-2</v>
      </c>
      <c r="T360" s="16">
        <v>0.13043478260869601</v>
      </c>
      <c r="U360" s="16">
        <v>0</v>
      </c>
      <c r="V360" s="16">
        <v>0</v>
      </c>
      <c r="W360" s="16">
        <v>0</v>
      </c>
      <c r="X360" s="16">
        <v>0</v>
      </c>
      <c r="Y360" s="16">
        <v>0</v>
      </c>
      <c r="Z360" s="16"/>
      <c r="AA360" s="16">
        <v>1.84049079754601E-2</v>
      </c>
      <c r="AB360" s="16">
        <v>4.6511627906976702E-2</v>
      </c>
      <c r="AC360" s="16">
        <v>3.9215686274509803E-2</v>
      </c>
      <c r="AD360" s="16">
        <v>0</v>
      </c>
      <c r="AE360" s="16"/>
      <c r="AF360" s="16">
        <v>4.2622950819672101E-2</v>
      </c>
      <c r="AG360" s="16">
        <v>0</v>
      </c>
      <c r="AH360" s="16">
        <v>2.6315789473684199E-2</v>
      </c>
      <c r="AI360" s="16">
        <v>0</v>
      </c>
      <c r="AJ360" s="16"/>
      <c r="AK360" s="16">
        <v>2.80373831775701E-2</v>
      </c>
      <c r="AL360" s="16">
        <v>3.2786885245901599E-2</v>
      </c>
      <c r="AM360" s="16">
        <v>3.125E-2</v>
      </c>
      <c r="AN360" s="16">
        <v>3.4482758620689703E-2</v>
      </c>
      <c r="AO360" s="16">
        <v>0</v>
      </c>
      <c r="AP360" s="16">
        <v>7.4074074074074098E-2</v>
      </c>
      <c r="AQ360" s="16"/>
      <c r="AR360" s="16">
        <v>4.6511627906976702E-2</v>
      </c>
      <c r="AS360" s="16">
        <v>2.4390243902439001E-2</v>
      </c>
      <c r="AT360" s="16">
        <v>2.4390243902439001E-2</v>
      </c>
      <c r="AU360" s="16" t="s">
        <v>129</v>
      </c>
      <c r="AV360" s="16">
        <v>4.5454545454545497E-2</v>
      </c>
      <c r="AW360" s="16">
        <v>0</v>
      </c>
      <c r="AX360" s="16">
        <v>0</v>
      </c>
      <c r="AY360" s="16"/>
      <c r="AZ360" s="16">
        <v>3.7383177570093497E-2</v>
      </c>
      <c r="BA360" s="16">
        <v>3.03030303030303E-2</v>
      </c>
      <c r="BB360" s="16">
        <v>0</v>
      </c>
      <c r="BC360" s="16">
        <v>1.02040816326531E-2</v>
      </c>
      <c r="BD360" s="16">
        <v>4.8275862068965503E-2</v>
      </c>
      <c r="BE360" s="16">
        <v>0</v>
      </c>
      <c r="BF360" s="16"/>
      <c r="BG360" s="16">
        <v>1.5625E-2</v>
      </c>
      <c r="BH360" s="16">
        <v>2.9411764705882401E-2</v>
      </c>
      <c r="BI360" s="16">
        <v>0</v>
      </c>
      <c r="BJ360" s="16">
        <v>4.5454545454545497E-2</v>
      </c>
      <c r="BK360" s="16">
        <v>0</v>
      </c>
      <c r="BL360" s="16">
        <v>0.1</v>
      </c>
      <c r="BM360" s="16"/>
      <c r="BN360" s="16">
        <v>4.1841004184100403E-2</v>
      </c>
      <c r="BO360" s="16">
        <v>2.5000000000000001E-2</v>
      </c>
      <c r="BP360" s="16"/>
      <c r="BQ360" s="16">
        <v>2.2058823529411801E-2</v>
      </c>
      <c r="BR360" s="16">
        <v>4.13533834586466E-2</v>
      </c>
      <c r="BS360" s="16"/>
      <c r="BT360" s="16">
        <v>3.4482758620689703E-2</v>
      </c>
      <c r="BU360" s="16">
        <v>2.5641025641025599E-2</v>
      </c>
    </row>
    <row r="361" spans="2:73" x14ac:dyDescent="0.35">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row>
    <row r="362" spans="2:73" x14ac:dyDescent="0.35">
      <c r="B362" s="6" t="s">
        <v>258</v>
      </c>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row>
    <row r="363" spans="2:73" x14ac:dyDescent="0.35">
      <c r="B363" s="23" t="s">
        <v>95</v>
      </c>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row>
    <row r="364" spans="2:73" x14ac:dyDescent="0.35">
      <c r="B364" t="s">
        <v>253</v>
      </c>
      <c r="C364" s="16">
        <v>5.8212058212058201E-2</v>
      </c>
      <c r="D364" s="16">
        <v>7.0707070707070704E-2</v>
      </c>
      <c r="E364" s="16">
        <v>4.9469964664311E-2</v>
      </c>
      <c r="F364" s="16"/>
      <c r="G364" s="16">
        <v>8.1081081081081099E-2</v>
      </c>
      <c r="H364" s="16">
        <v>5.1351351351351403E-2</v>
      </c>
      <c r="I364" s="16"/>
      <c r="J364" s="16">
        <v>9.7560975609756101E-2</v>
      </c>
      <c r="K364" s="16">
        <v>0.152542372881356</v>
      </c>
      <c r="L364" s="16">
        <v>3.4482758620689703E-2</v>
      </c>
      <c r="M364" s="16">
        <v>4.5454545454545497E-2</v>
      </c>
      <c r="N364" s="16">
        <v>0</v>
      </c>
      <c r="O364" s="16">
        <v>0</v>
      </c>
      <c r="P364" s="16">
        <v>0</v>
      </c>
      <c r="Q364" s="16">
        <v>2.5641025641025599E-2</v>
      </c>
      <c r="R364" s="16">
        <v>0</v>
      </c>
      <c r="S364" s="16">
        <v>5.31914893617021E-2</v>
      </c>
      <c r="T364" s="16">
        <v>3.3333333333333298E-2</v>
      </c>
      <c r="U364" s="16">
        <v>7.1428571428571397E-2</v>
      </c>
      <c r="V364" s="16">
        <v>2.9411764705882401E-2</v>
      </c>
      <c r="W364" s="16">
        <v>0.11764705882352899</v>
      </c>
      <c r="X364" s="16">
        <v>5.5555555555555601E-2</v>
      </c>
      <c r="Y364" s="16">
        <v>6.25E-2</v>
      </c>
      <c r="Z364" s="16"/>
      <c r="AA364" s="16">
        <v>6.2200956937799E-2</v>
      </c>
      <c r="AB364" s="16">
        <v>4.8275862068965503E-2</v>
      </c>
      <c r="AC364" s="16">
        <v>0.107142857142857</v>
      </c>
      <c r="AD364" s="16">
        <v>0</v>
      </c>
      <c r="AE364" s="16"/>
      <c r="AF364" s="16">
        <v>6.6481994459833799E-2</v>
      </c>
      <c r="AG364" s="16">
        <v>0</v>
      </c>
      <c r="AH364" s="16">
        <v>7.1428571428571397E-2</v>
      </c>
      <c r="AI364" s="16">
        <v>0</v>
      </c>
      <c r="AJ364" s="16"/>
      <c r="AK364" s="16">
        <v>2.4590163934426201E-2</v>
      </c>
      <c r="AL364" s="16">
        <v>9.0909090909090898E-2</v>
      </c>
      <c r="AM364" s="16">
        <v>2.3809523809523801E-2</v>
      </c>
      <c r="AN364" s="16">
        <v>6.4516129032258104E-2</v>
      </c>
      <c r="AO364" s="16">
        <v>0.11111111111111099</v>
      </c>
      <c r="AP364" s="16">
        <v>0</v>
      </c>
      <c r="AQ364" s="16"/>
      <c r="AR364" s="16">
        <v>8.2191780821917804E-2</v>
      </c>
      <c r="AS364" s="16">
        <v>0</v>
      </c>
      <c r="AT364" s="16">
        <v>0</v>
      </c>
      <c r="AU364" s="16">
        <v>3.77358490566038E-2</v>
      </c>
      <c r="AV364" s="16">
        <v>8.6956521739130405E-2</v>
      </c>
      <c r="AW364" s="16">
        <v>6.3829787234042507E-2</v>
      </c>
      <c r="AX364" s="16">
        <v>0</v>
      </c>
      <c r="AY364" s="16"/>
      <c r="AZ364" s="16">
        <v>5.9829059829059797E-2</v>
      </c>
      <c r="BA364" s="16">
        <v>2.5641025641025599E-2</v>
      </c>
      <c r="BB364" s="16">
        <v>9.5238095238095205E-2</v>
      </c>
      <c r="BC364" s="16">
        <v>6.8376068376068397E-2</v>
      </c>
      <c r="BD364" s="16">
        <v>5.14285714285714E-2</v>
      </c>
      <c r="BE364" s="16">
        <v>0</v>
      </c>
      <c r="BF364" s="16"/>
      <c r="BG364" s="16">
        <v>4.8780487804878099E-2</v>
      </c>
      <c r="BH364" s="16">
        <v>8.2352941176470601E-2</v>
      </c>
      <c r="BI364" s="16">
        <v>8.3333333333333301E-2</v>
      </c>
      <c r="BJ364" s="16">
        <v>6.0606060606060601E-2</v>
      </c>
      <c r="BK364" s="16">
        <v>1.26582278481013E-2</v>
      </c>
      <c r="BL364" s="16">
        <v>7.4074074074074098E-2</v>
      </c>
      <c r="BM364" s="16"/>
      <c r="BN364" s="16">
        <v>5.7761732851985603E-2</v>
      </c>
      <c r="BO364" s="16">
        <v>6.0301507537688398E-2</v>
      </c>
      <c r="BP364" s="16"/>
      <c r="BQ364" s="16">
        <v>7.3170731707317097E-2</v>
      </c>
      <c r="BR364" s="16">
        <v>5.0632911392405097E-2</v>
      </c>
      <c r="BS364" s="16"/>
      <c r="BT364" s="16">
        <v>6.5395095367847406E-2</v>
      </c>
      <c r="BU364" s="16">
        <v>3.9215686274509803E-2</v>
      </c>
    </row>
    <row r="365" spans="2:73" x14ac:dyDescent="0.35">
      <c r="B365" t="s">
        <v>254</v>
      </c>
      <c r="C365" s="16">
        <v>0.139293139293139</v>
      </c>
      <c r="D365" s="16">
        <v>0.17676767676767699</v>
      </c>
      <c r="E365" s="16">
        <v>0.11307420494699599</v>
      </c>
      <c r="F365" s="16"/>
      <c r="G365" s="16">
        <v>9.00900900900901E-2</v>
      </c>
      <c r="H365" s="16">
        <v>0.15405405405405401</v>
      </c>
      <c r="I365" s="16"/>
      <c r="J365" s="16">
        <v>0.12195121951219499</v>
      </c>
      <c r="K365" s="16">
        <v>0.13559322033898299</v>
      </c>
      <c r="L365" s="16">
        <v>6.8965517241379296E-2</v>
      </c>
      <c r="M365" s="16">
        <v>0.18181818181818199</v>
      </c>
      <c r="N365" s="16">
        <v>0.125</v>
      </c>
      <c r="O365" s="16">
        <v>0.1875</v>
      </c>
      <c r="P365" s="16">
        <v>0.2</v>
      </c>
      <c r="Q365" s="16">
        <v>0.20512820512820501</v>
      </c>
      <c r="R365" s="16">
        <v>0.14285714285714299</v>
      </c>
      <c r="S365" s="16">
        <v>9.5744680851063801E-2</v>
      </c>
      <c r="T365" s="16">
        <v>0.1</v>
      </c>
      <c r="U365" s="16">
        <v>7.1428571428571397E-2</v>
      </c>
      <c r="V365" s="16">
        <v>0.20588235294117599</v>
      </c>
      <c r="W365" s="16">
        <v>0.29411764705882398</v>
      </c>
      <c r="X365" s="16">
        <v>5.5555555555555601E-2</v>
      </c>
      <c r="Y365" s="16">
        <v>0.125</v>
      </c>
      <c r="Z365" s="16"/>
      <c r="AA365" s="16">
        <v>0.15311004784689</v>
      </c>
      <c r="AB365" s="16">
        <v>0.14482758620689701</v>
      </c>
      <c r="AC365" s="16">
        <v>0.14285714285714299</v>
      </c>
      <c r="AD365" s="16">
        <v>8.5714285714285701E-2</v>
      </c>
      <c r="AE365" s="16"/>
      <c r="AF365" s="16">
        <v>0.14127423822714699</v>
      </c>
      <c r="AG365" s="16">
        <v>0.133333333333333</v>
      </c>
      <c r="AH365" s="16">
        <v>0.14285714285714299</v>
      </c>
      <c r="AI365" s="16">
        <v>0</v>
      </c>
      <c r="AJ365" s="16"/>
      <c r="AK365" s="16">
        <v>0.18032786885245899</v>
      </c>
      <c r="AL365" s="16">
        <v>0.13636363636363599</v>
      </c>
      <c r="AM365" s="16">
        <v>0.19047619047618999</v>
      </c>
      <c r="AN365" s="16">
        <v>0.16129032258064499</v>
      </c>
      <c r="AO365" s="16">
        <v>0.44444444444444398</v>
      </c>
      <c r="AP365" s="16">
        <v>0.11764705882352899</v>
      </c>
      <c r="AQ365" s="16"/>
      <c r="AR365" s="16">
        <v>0.16894977168949801</v>
      </c>
      <c r="AS365" s="16">
        <v>0.146341463414634</v>
      </c>
      <c r="AT365" s="16">
        <v>0.146341463414634</v>
      </c>
      <c r="AU365" s="16">
        <v>0.15094339622641501</v>
      </c>
      <c r="AV365" s="16">
        <v>0</v>
      </c>
      <c r="AW365" s="16">
        <v>6.3829787234042507E-2</v>
      </c>
      <c r="AX365" s="16">
        <v>0</v>
      </c>
      <c r="AY365" s="16"/>
      <c r="AZ365" s="16">
        <v>9.4017094017094002E-2</v>
      </c>
      <c r="BA365" s="16">
        <v>0.102564102564103</v>
      </c>
      <c r="BB365" s="16">
        <v>0.14285714285714299</v>
      </c>
      <c r="BC365" s="16">
        <v>0.15384615384615399</v>
      </c>
      <c r="BD365" s="16">
        <v>0.17142857142857101</v>
      </c>
      <c r="BE365" s="16">
        <v>0.125</v>
      </c>
      <c r="BF365" s="16"/>
      <c r="BG365" s="16">
        <v>0.134146341463415</v>
      </c>
      <c r="BH365" s="16">
        <v>0.152941176470588</v>
      </c>
      <c r="BI365" s="16">
        <v>6.25E-2</v>
      </c>
      <c r="BJ365" s="16">
        <v>0.19696969696969699</v>
      </c>
      <c r="BK365" s="16">
        <v>0.113924050632911</v>
      </c>
      <c r="BL365" s="16">
        <v>9.2592592592592601E-2</v>
      </c>
      <c r="BM365" s="16"/>
      <c r="BN365" s="16">
        <v>0.16606498194945801</v>
      </c>
      <c r="BO365" s="16">
        <v>0.10552763819095499</v>
      </c>
      <c r="BP365" s="16"/>
      <c r="BQ365" s="16">
        <v>0.18292682926829301</v>
      </c>
      <c r="BR365" s="16">
        <v>0.117088607594937</v>
      </c>
      <c r="BS365" s="16"/>
      <c r="BT365" s="16">
        <v>0.13623978201634901</v>
      </c>
      <c r="BU365" s="16">
        <v>0.15686274509803899</v>
      </c>
    </row>
    <row r="366" spans="2:73" x14ac:dyDescent="0.35">
      <c r="B366" t="s">
        <v>255</v>
      </c>
      <c r="C366" s="16">
        <v>0.494802494802495</v>
      </c>
      <c r="D366" s="16">
        <v>0.44444444444444398</v>
      </c>
      <c r="E366" s="16">
        <v>0.53003533568904604</v>
      </c>
      <c r="F366" s="16"/>
      <c r="G366" s="16">
        <v>0.50450450450450401</v>
      </c>
      <c r="H366" s="16">
        <v>0.49189189189189197</v>
      </c>
      <c r="I366" s="16"/>
      <c r="J366" s="16">
        <v>0.53658536585365901</v>
      </c>
      <c r="K366" s="16">
        <v>0.40677966101694901</v>
      </c>
      <c r="L366" s="16">
        <v>0.44827586206896602</v>
      </c>
      <c r="M366" s="16">
        <v>0.45454545454545497</v>
      </c>
      <c r="N366" s="16">
        <v>0.5</v>
      </c>
      <c r="O366" s="16">
        <v>0.5</v>
      </c>
      <c r="P366" s="16">
        <v>0.63333333333333297</v>
      </c>
      <c r="Q366" s="16">
        <v>0.35897435897435898</v>
      </c>
      <c r="R366" s="16">
        <v>0.64285714285714302</v>
      </c>
      <c r="S366" s="16">
        <v>0.53191489361702105</v>
      </c>
      <c r="T366" s="16">
        <v>0.6</v>
      </c>
      <c r="U366" s="16">
        <v>0.64285714285714302</v>
      </c>
      <c r="V366" s="16">
        <v>0.441176470588235</v>
      </c>
      <c r="W366" s="16">
        <v>0.35294117647058798</v>
      </c>
      <c r="X366" s="16">
        <v>0.38888888888888901</v>
      </c>
      <c r="Y366" s="16">
        <v>0.625</v>
      </c>
      <c r="Z366" s="16"/>
      <c r="AA366" s="16">
        <v>0.47846889952153099</v>
      </c>
      <c r="AB366" s="16">
        <v>0.53103448275862097</v>
      </c>
      <c r="AC366" s="16">
        <v>0.41071428571428598</v>
      </c>
      <c r="AD366" s="16">
        <v>0.48571428571428599</v>
      </c>
      <c r="AE366" s="16"/>
      <c r="AF366" s="16">
        <v>0.490304709141274</v>
      </c>
      <c r="AG366" s="16">
        <v>0.56666666666666698</v>
      </c>
      <c r="AH366" s="16">
        <v>0.476190476190476</v>
      </c>
      <c r="AI366" s="16">
        <v>1</v>
      </c>
      <c r="AJ366" s="16"/>
      <c r="AK366" s="16">
        <v>0.54098360655737698</v>
      </c>
      <c r="AL366" s="16">
        <v>0.46969696969697</v>
      </c>
      <c r="AM366" s="16">
        <v>0.5</v>
      </c>
      <c r="AN366" s="16">
        <v>0.45161290322580599</v>
      </c>
      <c r="AO366" s="16">
        <v>0.33333333333333298</v>
      </c>
      <c r="AP366" s="16">
        <v>0.41176470588235298</v>
      </c>
      <c r="AQ366" s="16"/>
      <c r="AR366" s="16">
        <v>0.42922374429223698</v>
      </c>
      <c r="AS366" s="16">
        <v>0.51219512195121997</v>
      </c>
      <c r="AT366" s="16">
        <v>0.51219512195121997</v>
      </c>
      <c r="AU366" s="16">
        <v>0.490566037735849</v>
      </c>
      <c r="AV366" s="16">
        <v>0.434782608695652</v>
      </c>
      <c r="AW366" s="16">
        <v>0.61702127659574502</v>
      </c>
      <c r="AX366" s="16">
        <v>0.8</v>
      </c>
      <c r="AY366" s="16"/>
      <c r="AZ366" s="16">
        <v>0.50427350427350404</v>
      </c>
      <c r="BA366" s="16">
        <v>0.58974358974358998</v>
      </c>
      <c r="BB366" s="16">
        <v>0.57142857142857095</v>
      </c>
      <c r="BC366" s="16">
        <v>0.46153846153846201</v>
      </c>
      <c r="BD366" s="16">
        <v>0.46857142857142903</v>
      </c>
      <c r="BE366" s="16">
        <v>0.75</v>
      </c>
      <c r="BF366" s="16"/>
      <c r="BG366" s="16">
        <v>0.56097560975609795</v>
      </c>
      <c r="BH366" s="16">
        <v>0.42352941176470599</v>
      </c>
      <c r="BI366" s="16">
        <v>0.4375</v>
      </c>
      <c r="BJ366" s="16">
        <v>0.46969696969697</v>
      </c>
      <c r="BK366" s="16">
        <v>0.544303797468354</v>
      </c>
      <c r="BL366" s="16">
        <v>0.53703703703703698</v>
      </c>
      <c r="BM366" s="16"/>
      <c r="BN366" s="16">
        <v>0.49097472924187702</v>
      </c>
      <c r="BO366" s="16">
        <v>0.49748743718593003</v>
      </c>
      <c r="BP366" s="16"/>
      <c r="BQ366" s="16">
        <v>0.52439024390243905</v>
      </c>
      <c r="BR366" s="16">
        <v>0.481012658227848</v>
      </c>
      <c r="BS366" s="16"/>
      <c r="BT366" s="16">
        <v>0.49863760217983599</v>
      </c>
      <c r="BU366" s="16">
        <v>0.46078431372549</v>
      </c>
    </row>
    <row r="367" spans="2:73" x14ac:dyDescent="0.35">
      <c r="B367" t="s">
        <v>256</v>
      </c>
      <c r="C367" s="16">
        <v>0.17255717255717301</v>
      </c>
      <c r="D367" s="16">
        <v>0.16666666666666699</v>
      </c>
      <c r="E367" s="16">
        <v>0.17667844522968201</v>
      </c>
      <c r="F367" s="16"/>
      <c r="G367" s="16">
        <v>0.153153153153153</v>
      </c>
      <c r="H367" s="16">
        <v>0.178378378378378</v>
      </c>
      <c r="I367" s="16"/>
      <c r="J367" s="16">
        <v>0.19512195121951201</v>
      </c>
      <c r="K367" s="16">
        <v>0.169491525423729</v>
      </c>
      <c r="L367" s="16">
        <v>0.17241379310344801</v>
      </c>
      <c r="M367" s="16">
        <v>0.22727272727272699</v>
      </c>
      <c r="N367" s="16">
        <v>0.25</v>
      </c>
      <c r="O367" s="16">
        <v>0.125</v>
      </c>
      <c r="P367" s="16">
        <v>0</v>
      </c>
      <c r="Q367" s="16">
        <v>0.20512820512820501</v>
      </c>
      <c r="R367" s="16">
        <v>0.214285714285714</v>
      </c>
      <c r="S367" s="16">
        <v>0.22340425531914901</v>
      </c>
      <c r="T367" s="16">
        <v>0.133333333333333</v>
      </c>
      <c r="U367" s="16">
        <v>0.14285714285714299</v>
      </c>
      <c r="V367" s="16">
        <v>8.8235294117647106E-2</v>
      </c>
      <c r="W367" s="16">
        <v>5.8823529411764698E-2</v>
      </c>
      <c r="X367" s="16">
        <v>0.38888888888888901</v>
      </c>
      <c r="Y367" s="16">
        <v>0.125</v>
      </c>
      <c r="Z367" s="16"/>
      <c r="AA367" s="16">
        <v>0.143540669856459</v>
      </c>
      <c r="AB367" s="16">
        <v>0.17931034482758601</v>
      </c>
      <c r="AC367" s="16">
        <v>0.25</v>
      </c>
      <c r="AD367" s="16">
        <v>0.25714285714285701</v>
      </c>
      <c r="AE367" s="16"/>
      <c r="AF367" s="16">
        <v>0.17451523545706399</v>
      </c>
      <c r="AG367" s="16">
        <v>0.133333333333333</v>
      </c>
      <c r="AH367" s="16">
        <v>0.19047619047618999</v>
      </c>
      <c r="AI367" s="16">
        <v>0</v>
      </c>
      <c r="AJ367" s="16"/>
      <c r="AK367" s="16">
        <v>0.18032786885245899</v>
      </c>
      <c r="AL367" s="16">
        <v>0.19696969696969699</v>
      </c>
      <c r="AM367" s="16">
        <v>0.16666666666666699</v>
      </c>
      <c r="AN367" s="16">
        <v>9.6774193548387094E-2</v>
      </c>
      <c r="AO367" s="16">
        <v>0.11111111111111099</v>
      </c>
      <c r="AP367" s="16">
        <v>0.23529411764705899</v>
      </c>
      <c r="AQ367" s="16"/>
      <c r="AR367" s="16">
        <v>0.18264840182648401</v>
      </c>
      <c r="AS367" s="16">
        <v>0.292682926829268</v>
      </c>
      <c r="AT367" s="16">
        <v>0.292682926829268</v>
      </c>
      <c r="AU367" s="16">
        <v>0.18867924528301899</v>
      </c>
      <c r="AV367" s="16">
        <v>0.173913043478261</v>
      </c>
      <c r="AW367" s="16">
        <v>8.5106382978723402E-2</v>
      </c>
      <c r="AX367" s="16">
        <v>0</v>
      </c>
      <c r="AY367" s="16"/>
      <c r="AZ367" s="16">
        <v>0.230769230769231</v>
      </c>
      <c r="BA367" s="16">
        <v>0.128205128205128</v>
      </c>
      <c r="BB367" s="16">
        <v>4.7619047619047603E-2</v>
      </c>
      <c r="BC367" s="16">
        <v>0.15384615384615399</v>
      </c>
      <c r="BD367" s="16">
        <v>0.182857142857143</v>
      </c>
      <c r="BE367" s="16">
        <v>0</v>
      </c>
      <c r="BF367" s="16"/>
      <c r="BG367" s="16">
        <v>9.7560975609756101E-2</v>
      </c>
      <c r="BH367" s="16">
        <v>0.188235294117647</v>
      </c>
      <c r="BI367" s="16">
        <v>0.20833333333333301</v>
      </c>
      <c r="BJ367" s="16">
        <v>0.16666666666666699</v>
      </c>
      <c r="BK367" s="16">
        <v>0.240506329113924</v>
      </c>
      <c r="BL367" s="16">
        <v>0.148148148148148</v>
      </c>
      <c r="BM367" s="16"/>
      <c r="BN367" s="16">
        <v>0.16606498194945801</v>
      </c>
      <c r="BO367" s="16">
        <v>0.180904522613065</v>
      </c>
      <c r="BP367" s="16"/>
      <c r="BQ367" s="16">
        <v>0.12804878048780499</v>
      </c>
      <c r="BR367" s="16">
        <v>0.193037974683544</v>
      </c>
      <c r="BS367" s="16"/>
      <c r="BT367" s="16">
        <v>0.168937329700272</v>
      </c>
      <c r="BU367" s="16">
        <v>0.19607843137254899</v>
      </c>
    </row>
    <row r="368" spans="2:73" x14ac:dyDescent="0.35">
      <c r="B368" t="s">
        <v>257</v>
      </c>
      <c r="C368" s="16">
        <v>7.69230769230769E-2</v>
      </c>
      <c r="D368" s="16">
        <v>6.5656565656565705E-2</v>
      </c>
      <c r="E368" s="16">
        <v>8.4805653710247397E-2</v>
      </c>
      <c r="F368" s="16"/>
      <c r="G368" s="16">
        <v>9.00900900900901E-2</v>
      </c>
      <c r="H368" s="16">
        <v>7.2972972972973005E-2</v>
      </c>
      <c r="I368" s="16"/>
      <c r="J368" s="16">
        <v>2.4390243902439001E-2</v>
      </c>
      <c r="K368" s="16">
        <v>5.0847457627118599E-2</v>
      </c>
      <c r="L368" s="16">
        <v>0.13793103448275901</v>
      </c>
      <c r="M368" s="16">
        <v>4.5454545454545497E-2</v>
      </c>
      <c r="N368" s="16">
        <v>0</v>
      </c>
      <c r="O368" s="16">
        <v>0.1875</v>
      </c>
      <c r="P368" s="16">
        <v>0.1</v>
      </c>
      <c r="Q368" s="16">
        <v>0.102564102564103</v>
      </c>
      <c r="R368" s="16">
        <v>0</v>
      </c>
      <c r="S368" s="16">
        <v>7.4468085106383003E-2</v>
      </c>
      <c r="T368" s="16">
        <v>6.6666666666666693E-2</v>
      </c>
      <c r="U368" s="16">
        <v>7.1428571428571397E-2</v>
      </c>
      <c r="V368" s="16">
        <v>0.11764705882352899</v>
      </c>
      <c r="W368" s="16">
        <v>0.11764705882352899</v>
      </c>
      <c r="X368" s="16">
        <v>5.5555555555555601E-2</v>
      </c>
      <c r="Y368" s="16">
        <v>6.25E-2</v>
      </c>
      <c r="Z368" s="16"/>
      <c r="AA368" s="16">
        <v>7.6555023923445001E-2</v>
      </c>
      <c r="AB368" s="16">
        <v>6.2068965517241399E-2</v>
      </c>
      <c r="AC368" s="16">
        <v>8.9285714285714302E-2</v>
      </c>
      <c r="AD368" s="16">
        <v>8.5714285714285701E-2</v>
      </c>
      <c r="AE368" s="16"/>
      <c r="AF368" s="16">
        <v>7.4792243767312999E-2</v>
      </c>
      <c r="AG368" s="16">
        <v>0.1</v>
      </c>
      <c r="AH368" s="16">
        <v>9.5238095238095205E-2</v>
      </c>
      <c r="AI368" s="16">
        <v>0</v>
      </c>
      <c r="AJ368" s="16"/>
      <c r="AK368" s="16">
        <v>4.0983606557376998E-2</v>
      </c>
      <c r="AL368" s="16">
        <v>4.5454545454545497E-2</v>
      </c>
      <c r="AM368" s="16">
        <v>7.1428571428571397E-2</v>
      </c>
      <c r="AN368" s="16">
        <v>0.16129032258064499</v>
      </c>
      <c r="AO368" s="16">
        <v>0</v>
      </c>
      <c r="AP368" s="16">
        <v>0.20588235294117599</v>
      </c>
      <c r="AQ368" s="16"/>
      <c r="AR368" s="16">
        <v>9.1324200913242004E-2</v>
      </c>
      <c r="AS368" s="16">
        <v>2.4390243902439001E-2</v>
      </c>
      <c r="AT368" s="16">
        <v>2.4390243902439001E-2</v>
      </c>
      <c r="AU368" s="16">
        <v>7.5471698113207503E-2</v>
      </c>
      <c r="AV368" s="16">
        <v>0.13043478260869601</v>
      </c>
      <c r="AW368" s="16">
        <v>6.3829787234042507E-2</v>
      </c>
      <c r="AX368" s="16">
        <v>0.2</v>
      </c>
      <c r="AY368" s="16"/>
      <c r="AZ368" s="16">
        <v>7.69230769230769E-2</v>
      </c>
      <c r="BA368" s="16">
        <v>7.69230769230769E-2</v>
      </c>
      <c r="BB368" s="16">
        <v>4.7619047619047603E-2</v>
      </c>
      <c r="BC368" s="16">
        <v>0.11111111111111099</v>
      </c>
      <c r="BD368" s="16">
        <v>5.7142857142857099E-2</v>
      </c>
      <c r="BE368" s="16">
        <v>0.125</v>
      </c>
      <c r="BF368" s="16"/>
      <c r="BG368" s="16">
        <v>9.7560975609756101E-2</v>
      </c>
      <c r="BH368" s="16">
        <v>9.41176470588235E-2</v>
      </c>
      <c r="BI368" s="16">
        <v>0.104166666666667</v>
      </c>
      <c r="BJ368" s="16">
        <v>5.3030303030302997E-2</v>
      </c>
      <c r="BK368" s="16">
        <v>5.0632911392405097E-2</v>
      </c>
      <c r="BL368" s="16">
        <v>9.2592592592592601E-2</v>
      </c>
      <c r="BM368" s="16"/>
      <c r="BN368" s="16">
        <v>6.8592057761732897E-2</v>
      </c>
      <c r="BO368" s="16">
        <v>8.5427135678391997E-2</v>
      </c>
      <c r="BP368" s="16"/>
      <c r="BQ368" s="16">
        <v>5.4878048780487798E-2</v>
      </c>
      <c r="BR368" s="16">
        <v>8.8607594936708903E-2</v>
      </c>
      <c r="BS368" s="16"/>
      <c r="BT368" s="16">
        <v>8.1743869209809306E-2</v>
      </c>
      <c r="BU368" s="16">
        <v>5.8823529411764698E-2</v>
      </c>
    </row>
    <row r="369" spans="2:73" x14ac:dyDescent="0.35">
      <c r="B369" t="s">
        <v>93</v>
      </c>
      <c r="C369" s="16">
        <v>5.8212058212058201E-2</v>
      </c>
      <c r="D369" s="16">
        <v>7.5757575757575801E-2</v>
      </c>
      <c r="E369" s="16">
        <v>4.5936395759717301E-2</v>
      </c>
      <c r="F369" s="16"/>
      <c r="G369" s="16">
        <v>8.1081081081081099E-2</v>
      </c>
      <c r="H369" s="16">
        <v>5.1351351351351403E-2</v>
      </c>
      <c r="I369" s="16"/>
      <c r="J369" s="16">
        <v>2.4390243902439001E-2</v>
      </c>
      <c r="K369" s="16">
        <v>8.4745762711864403E-2</v>
      </c>
      <c r="L369" s="16">
        <v>0.13793103448275901</v>
      </c>
      <c r="M369" s="16">
        <v>4.5454545454545497E-2</v>
      </c>
      <c r="N369" s="16">
        <v>0.125</v>
      </c>
      <c r="O369" s="16">
        <v>0</v>
      </c>
      <c r="P369" s="16">
        <v>6.6666666666666693E-2</v>
      </c>
      <c r="Q369" s="16">
        <v>0.102564102564103</v>
      </c>
      <c r="R369" s="16">
        <v>0</v>
      </c>
      <c r="S369" s="16">
        <v>2.1276595744680899E-2</v>
      </c>
      <c r="T369" s="16">
        <v>6.6666666666666693E-2</v>
      </c>
      <c r="U369" s="16">
        <v>0</v>
      </c>
      <c r="V369" s="16">
        <v>0.11764705882352899</v>
      </c>
      <c r="W369" s="16">
        <v>5.8823529411764698E-2</v>
      </c>
      <c r="X369" s="16">
        <v>5.5555555555555601E-2</v>
      </c>
      <c r="Y369" s="16">
        <v>0</v>
      </c>
      <c r="Z369" s="16"/>
      <c r="AA369" s="16">
        <v>8.6124401913875603E-2</v>
      </c>
      <c r="AB369" s="16">
        <v>3.4482758620689703E-2</v>
      </c>
      <c r="AC369" s="16">
        <v>0</v>
      </c>
      <c r="AD369" s="16">
        <v>8.5714285714285701E-2</v>
      </c>
      <c r="AE369" s="16"/>
      <c r="AF369" s="16">
        <v>5.2631578947368397E-2</v>
      </c>
      <c r="AG369" s="16">
        <v>6.6666666666666693E-2</v>
      </c>
      <c r="AH369" s="16">
        <v>2.3809523809523801E-2</v>
      </c>
      <c r="AI369" s="16">
        <v>0</v>
      </c>
      <c r="AJ369" s="16"/>
      <c r="AK369" s="16">
        <v>3.2786885245901599E-2</v>
      </c>
      <c r="AL369" s="16">
        <v>6.0606060606060601E-2</v>
      </c>
      <c r="AM369" s="16">
        <v>4.7619047619047603E-2</v>
      </c>
      <c r="AN369" s="16">
        <v>6.4516129032258104E-2</v>
      </c>
      <c r="AO369" s="16">
        <v>0</v>
      </c>
      <c r="AP369" s="16">
        <v>2.9411764705882401E-2</v>
      </c>
      <c r="AQ369" s="16"/>
      <c r="AR369" s="16">
        <v>4.5662100456621002E-2</v>
      </c>
      <c r="AS369" s="16">
        <v>2.4390243902439001E-2</v>
      </c>
      <c r="AT369" s="16">
        <v>2.4390243902439001E-2</v>
      </c>
      <c r="AU369" s="16">
        <v>5.6603773584905703E-2</v>
      </c>
      <c r="AV369" s="16">
        <v>0.173913043478261</v>
      </c>
      <c r="AW369" s="16">
        <v>0.10638297872340401</v>
      </c>
      <c r="AX369" s="16">
        <v>0</v>
      </c>
      <c r="AY369" s="16"/>
      <c r="AZ369" s="16">
        <v>3.4188034188034198E-2</v>
      </c>
      <c r="BA369" s="16">
        <v>7.69230769230769E-2</v>
      </c>
      <c r="BB369" s="16">
        <v>9.5238095238095205E-2</v>
      </c>
      <c r="BC369" s="16">
        <v>5.1282051282051301E-2</v>
      </c>
      <c r="BD369" s="16">
        <v>6.8571428571428603E-2</v>
      </c>
      <c r="BE369" s="16">
        <v>0</v>
      </c>
      <c r="BF369" s="16"/>
      <c r="BG369" s="16">
        <v>6.0975609756097601E-2</v>
      </c>
      <c r="BH369" s="16">
        <v>5.8823529411764698E-2</v>
      </c>
      <c r="BI369" s="16">
        <v>0.104166666666667</v>
      </c>
      <c r="BJ369" s="16">
        <v>5.3030303030302997E-2</v>
      </c>
      <c r="BK369" s="16">
        <v>3.7974683544303799E-2</v>
      </c>
      <c r="BL369" s="16">
        <v>5.5555555555555601E-2</v>
      </c>
      <c r="BM369" s="16"/>
      <c r="BN369" s="16">
        <v>5.0541516245487403E-2</v>
      </c>
      <c r="BO369" s="16">
        <v>7.0351758793969807E-2</v>
      </c>
      <c r="BP369" s="16"/>
      <c r="BQ369" s="16">
        <v>3.65853658536585E-2</v>
      </c>
      <c r="BR369" s="16">
        <v>6.9620253164557E-2</v>
      </c>
      <c r="BS369" s="16"/>
      <c r="BT369" s="16">
        <v>4.9046321525885603E-2</v>
      </c>
      <c r="BU369" s="16">
        <v>8.8235294117647106E-2</v>
      </c>
    </row>
    <row r="370" spans="2:73" x14ac:dyDescent="0.35">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row>
    <row r="371" spans="2:73" x14ac:dyDescent="0.35">
      <c r="B371" s="6" t="s">
        <v>259</v>
      </c>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row>
    <row r="372" spans="2:73" x14ac:dyDescent="0.35">
      <c r="B372" s="23" t="s">
        <v>95</v>
      </c>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row>
    <row r="373" spans="2:73" x14ac:dyDescent="0.35">
      <c r="B373" t="s">
        <v>126</v>
      </c>
      <c r="C373" s="16">
        <v>7.2765072765072797E-2</v>
      </c>
      <c r="D373" s="16">
        <v>4.5454545454545497E-2</v>
      </c>
      <c r="E373" s="16">
        <v>9.1872791519434602E-2</v>
      </c>
      <c r="F373" s="16"/>
      <c r="G373" s="16">
        <v>0.117117117117117</v>
      </c>
      <c r="H373" s="16">
        <v>5.9459459459459497E-2</v>
      </c>
      <c r="I373" s="16"/>
      <c r="J373" s="16">
        <v>4.8780487804878099E-2</v>
      </c>
      <c r="K373" s="16">
        <v>5.0847457627118599E-2</v>
      </c>
      <c r="L373" s="16">
        <v>0.10344827586206901</v>
      </c>
      <c r="M373" s="16">
        <v>4.5454545454545497E-2</v>
      </c>
      <c r="N373" s="16">
        <v>0.125</v>
      </c>
      <c r="O373" s="16">
        <v>0.125</v>
      </c>
      <c r="P373" s="16">
        <v>6.6666666666666693E-2</v>
      </c>
      <c r="Q373" s="16">
        <v>5.1282051282051301E-2</v>
      </c>
      <c r="R373" s="16">
        <v>0</v>
      </c>
      <c r="S373" s="16">
        <v>9.5744680851063801E-2</v>
      </c>
      <c r="T373" s="16">
        <v>3.3333333333333298E-2</v>
      </c>
      <c r="U373" s="16">
        <v>7.1428571428571397E-2</v>
      </c>
      <c r="V373" s="16">
        <v>0.11764705882352899</v>
      </c>
      <c r="W373" s="16">
        <v>5.8823529411764698E-2</v>
      </c>
      <c r="X373" s="16">
        <v>5.5555555555555601E-2</v>
      </c>
      <c r="Y373" s="16">
        <v>0.125</v>
      </c>
      <c r="Z373" s="16"/>
      <c r="AA373" s="16">
        <v>5.7416267942583699E-2</v>
      </c>
      <c r="AB373" s="16">
        <v>0.10344827586206901</v>
      </c>
      <c r="AC373" s="16">
        <v>0.107142857142857</v>
      </c>
      <c r="AD373" s="16">
        <v>5.7142857142857099E-2</v>
      </c>
      <c r="AE373" s="16"/>
      <c r="AF373" s="16">
        <v>5.5401662049861501E-2</v>
      </c>
      <c r="AG373" s="16">
        <v>0.233333333333333</v>
      </c>
      <c r="AH373" s="16">
        <v>0.119047619047619</v>
      </c>
      <c r="AI373" s="16">
        <v>0.5</v>
      </c>
      <c r="AJ373" s="16"/>
      <c r="AK373" s="16">
        <v>6.5573770491803296E-2</v>
      </c>
      <c r="AL373" s="16">
        <v>9.0909090909090898E-2</v>
      </c>
      <c r="AM373" s="16">
        <v>7.1428571428571397E-2</v>
      </c>
      <c r="AN373" s="16">
        <v>0</v>
      </c>
      <c r="AO373" s="16">
        <v>0</v>
      </c>
      <c r="AP373" s="16">
        <v>8.8235294117647106E-2</v>
      </c>
      <c r="AQ373" s="16"/>
      <c r="AR373" s="16">
        <v>3.6529680365296802E-2</v>
      </c>
      <c r="AS373" s="16">
        <v>9.7560975609756101E-2</v>
      </c>
      <c r="AT373" s="16">
        <v>9.7560975609756101E-2</v>
      </c>
      <c r="AU373" s="16">
        <v>3.77358490566038E-2</v>
      </c>
      <c r="AV373" s="16">
        <v>0.13043478260869601</v>
      </c>
      <c r="AW373" s="16">
        <v>0.10638297872340401</v>
      </c>
      <c r="AX373" s="16">
        <v>0.8</v>
      </c>
      <c r="AY373" s="16"/>
      <c r="AZ373" s="16">
        <v>6.8376068376068397E-2</v>
      </c>
      <c r="BA373" s="16">
        <v>0.128205128205128</v>
      </c>
      <c r="BB373" s="16">
        <v>9.5238095238095205E-2</v>
      </c>
      <c r="BC373" s="16">
        <v>5.1282051282051301E-2</v>
      </c>
      <c r="BD373" s="16">
        <v>6.2857142857142903E-2</v>
      </c>
      <c r="BE373" s="16">
        <v>0.375</v>
      </c>
      <c r="BF373" s="16"/>
      <c r="BG373" s="16">
        <v>9.7560975609756101E-2</v>
      </c>
      <c r="BH373" s="16">
        <v>0.11764705882352899</v>
      </c>
      <c r="BI373" s="16">
        <v>4.1666666666666699E-2</v>
      </c>
      <c r="BJ373" s="16">
        <v>5.3030303030302997E-2</v>
      </c>
      <c r="BK373" s="16">
        <v>8.8607594936708903E-2</v>
      </c>
      <c r="BL373" s="16">
        <v>1.85185185185185E-2</v>
      </c>
      <c r="BM373" s="16"/>
      <c r="BN373" s="16">
        <v>0.104693140794224</v>
      </c>
      <c r="BO373" s="16">
        <v>3.0150753768844199E-2</v>
      </c>
      <c r="BP373" s="16"/>
      <c r="BQ373" s="16">
        <v>0.103658536585366</v>
      </c>
      <c r="BR373" s="16">
        <v>5.6962025316455701E-2</v>
      </c>
      <c r="BS373" s="16"/>
      <c r="BT373" s="16">
        <v>7.35694822888283E-2</v>
      </c>
      <c r="BU373" s="16">
        <v>6.8627450980392204E-2</v>
      </c>
    </row>
    <row r="374" spans="2:73" x14ac:dyDescent="0.35">
      <c r="B374" t="s">
        <v>127</v>
      </c>
      <c r="C374" s="16">
        <v>0.91476091476091503</v>
      </c>
      <c r="D374" s="16">
        <v>0.939393939393939</v>
      </c>
      <c r="E374" s="16">
        <v>0.89752650176678495</v>
      </c>
      <c r="F374" s="16"/>
      <c r="G374" s="16">
        <v>0.87387387387387405</v>
      </c>
      <c r="H374" s="16">
        <v>0.927027027027027</v>
      </c>
      <c r="I374" s="16"/>
      <c r="J374" s="16">
        <v>0.95121951219512202</v>
      </c>
      <c r="K374" s="16">
        <v>0.93220338983050799</v>
      </c>
      <c r="L374" s="16">
        <v>0.82758620689655205</v>
      </c>
      <c r="M374" s="16">
        <v>0.90909090909090895</v>
      </c>
      <c r="N374" s="16">
        <v>0.875</v>
      </c>
      <c r="O374" s="16">
        <v>0.875</v>
      </c>
      <c r="P374" s="16">
        <v>0.93333333333333302</v>
      </c>
      <c r="Q374" s="16">
        <v>0.92307692307692302</v>
      </c>
      <c r="R374" s="16">
        <v>1</v>
      </c>
      <c r="S374" s="16">
        <v>0.90425531914893598</v>
      </c>
      <c r="T374" s="16">
        <v>0.96666666666666701</v>
      </c>
      <c r="U374" s="16">
        <v>0.92857142857142905</v>
      </c>
      <c r="V374" s="16">
        <v>0.85294117647058798</v>
      </c>
      <c r="W374" s="16">
        <v>0.94117647058823495</v>
      </c>
      <c r="X374" s="16">
        <v>0.94444444444444398</v>
      </c>
      <c r="Y374" s="16">
        <v>0.875</v>
      </c>
      <c r="Z374" s="16"/>
      <c r="AA374" s="16">
        <v>0.93779904306220097</v>
      </c>
      <c r="AB374" s="16">
        <v>0.87586206896551699</v>
      </c>
      <c r="AC374" s="16">
        <v>0.875</v>
      </c>
      <c r="AD374" s="16">
        <v>0.94285714285714295</v>
      </c>
      <c r="AE374" s="16"/>
      <c r="AF374" s="16">
        <v>0.93905817174515205</v>
      </c>
      <c r="AG374" s="16">
        <v>0.76666666666666705</v>
      </c>
      <c r="AH374" s="16">
        <v>0.85714285714285698</v>
      </c>
      <c r="AI374" s="16">
        <v>0.5</v>
      </c>
      <c r="AJ374" s="16"/>
      <c r="AK374" s="16">
        <v>0.91803278688524603</v>
      </c>
      <c r="AL374" s="16">
        <v>0.90909090909090895</v>
      </c>
      <c r="AM374" s="16">
        <v>0.92857142857142905</v>
      </c>
      <c r="AN374" s="16">
        <v>1</v>
      </c>
      <c r="AO374" s="16">
        <v>1</v>
      </c>
      <c r="AP374" s="16">
        <v>0.88235294117647101</v>
      </c>
      <c r="AQ374" s="16"/>
      <c r="AR374" s="16">
        <v>0.94977168949771695</v>
      </c>
      <c r="AS374" s="16">
        <v>0.90243902439024404</v>
      </c>
      <c r="AT374" s="16">
        <v>0.90243902439024404</v>
      </c>
      <c r="AU374" s="16">
        <v>0.94339622641509402</v>
      </c>
      <c r="AV374" s="16">
        <v>0.86956521739130399</v>
      </c>
      <c r="AW374" s="16">
        <v>0.89361702127659604</v>
      </c>
      <c r="AX374" s="16">
        <v>0.2</v>
      </c>
      <c r="AY374" s="16"/>
      <c r="AZ374" s="16">
        <v>0.91452991452991494</v>
      </c>
      <c r="BA374" s="16">
        <v>0.87179487179487203</v>
      </c>
      <c r="BB374" s="16">
        <v>0.90476190476190499</v>
      </c>
      <c r="BC374" s="16">
        <v>0.92307692307692302</v>
      </c>
      <c r="BD374" s="16">
        <v>0.93714285714285706</v>
      </c>
      <c r="BE374" s="16">
        <v>0.625</v>
      </c>
      <c r="BF374" s="16"/>
      <c r="BG374" s="16">
        <v>0.87804878048780499</v>
      </c>
      <c r="BH374" s="16">
        <v>0.88235294117647101</v>
      </c>
      <c r="BI374" s="16">
        <v>0.9375</v>
      </c>
      <c r="BJ374" s="16">
        <v>0.94696969696969702</v>
      </c>
      <c r="BK374" s="16">
        <v>0.89873417721519</v>
      </c>
      <c r="BL374" s="16">
        <v>0.94444444444444398</v>
      </c>
      <c r="BM374" s="16"/>
      <c r="BN374" s="16">
        <v>0.87364620938628201</v>
      </c>
      <c r="BO374" s="16">
        <v>0.96984924623115598</v>
      </c>
      <c r="BP374" s="16"/>
      <c r="BQ374" s="16">
        <v>0.86585365853658502</v>
      </c>
      <c r="BR374" s="16">
        <v>0.939873417721519</v>
      </c>
      <c r="BS374" s="16"/>
      <c r="BT374" s="16">
        <v>0.91553133514986396</v>
      </c>
      <c r="BU374" s="16">
        <v>0.93137254901960798</v>
      </c>
    </row>
    <row r="375" spans="2:73" x14ac:dyDescent="0.35">
      <c r="B375" t="s">
        <v>131</v>
      </c>
      <c r="C375" s="16">
        <v>1.2474012474012501E-2</v>
      </c>
      <c r="D375" s="16">
        <v>1.5151515151515201E-2</v>
      </c>
      <c r="E375" s="16">
        <v>1.06007067137809E-2</v>
      </c>
      <c r="F375" s="16"/>
      <c r="G375" s="16">
        <v>9.0090090090090107E-3</v>
      </c>
      <c r="H375" s="16">
        <v>1.35135135135135E-2</v>
      </c>
      <c r="I375" s="16"/>
      <c r="J375" s="16">
        <v>0</v>
      </c>
      <c r="K375" s="16">
        <v>1.6949152542372899E-2</v>
      </c>
      <c r="L375" s="16">
        <v>6.8965517241379296E-2</v>
      </c>
      <c r="M375" s="16">
        <v>4.5454545454545497E-2</v>
      </c>
      <c r="N375" s="16">
        <v>0</v>
      </c>
      <c r="O375" s="16">
        <v>0</v>
      </c>
      <c r="P375" s="16">
        <v>0</v>
      </c>
      <c r="Q375" s="16">
        <v>2.5641025641025599E-2</v>
      </c>
      <c r="R375" s="16">
        <v>0</v>
      </c>
      <c r="S375" s="16">
        <v>0</v>
      </c>
      <c r="T375" s="16">
        <v>0</v>
      </c>
      <c r="U375" s="16">
        <v>0</v>
      </c>
      <c r="V375" s="16">
        <v>2.9411764705882401E-2</v>
      </c>
      <c r="W375" s="16">
        <v>0</v>
      </c>
      <c r="X375" s="16">
        <v>0</v>
      </c>
      <c r="Y375" s="16">
        <v>0</v>
      </c>
      <c r="Z375" s="16"/>
      <c r="AA375" s="16">
        <v>4.78468899521531E-3</v>
      </c>
      <c r="AB375" s="16">
        <v>2.06896551724138E-2</v>
      </c>
      <c r="AC375" s="16">
        <v>1.7857142857142901E-2</v>
      </c>
      <c r="AD375" s="16">
        <v>0</v>
      </c>
      <c r="AE375" s="16"/>
      <c r="AF375" s="16">
        <v>5.5401662049861496E-3</v>
      </c>
      <c r="AG375" s="16">
        <v>0</v>
      </c>
      <c r="AH375" s="16">
        <v>2.3809523809523801E-2</v>
      </c>
      <c r="AI375" s="16">
        <v>0</v>
      </c>
      <c r="AJ375" s="16"/>
      <c r="AK375" s="16">
        <v>1.63934426229508E-2</v>
      </c>
      <c r="AL375" s="16">
        <v>0</v>
      </c>
      <c r="AM375" s="16">
        <v>0</v>
      </c>
      <c r="AN375" s="16">
        <v>0</v>
      </c>
      <c r="AO375" s="16">
        <v>0</v>
      </c>
      <c r="AP375" s="16">
        <v>2.9411764705882401E-2</v>
      </c>
      <c r="AQ375" s="16"/>
      <c r="AR375" s="16">
        <v>1.3698630136986301E-2</v>
      </c>
      <c r="AS375" s="16">
        <v>0</v>
      </c>
      <c r="AT375" s="16">
        <v>0</v>
      </c>
      <c r="AU375" s="16">
        <v>1.88679245283019E-2</v>
      </c>
      <c r="AV375" s="16">
        <v>0</v>
      </c>
      <c r="AW375" s="16">
        <v>0</v>
      </c>
      <c r="AX375" s="16">
        <v>0</v>
      </c>
      <c r="AY375" s="16"/>
      <c r="AZ375" s="16">
        <v>1.7094017094017099E-2</v>
      </c>
      <c r="BA375" s="16">
        <v>0</v>
      </c>
      <c r="BB375" s="16">
        <v>0</v>
      </c>
      <c r="BC375" s="16">
        <v>2.5641025641025599E-2</v>
      </c>
      <c r="BD375" s="16">
        <v>0</v>
      </c>
      <c r="BE375" s="16">
        <v>0</v>
      </c>
      <c r="BF375" s="16"/>
      <c r="BG375" s="16">
        <v>2.4390243902439001E-2</v>
      </c>
      <c r="BH375" s="16">
        <v>0</v>
      </c>
      <c r="BI375" s="16">
        <v>2.0833333333333301E-2</v>
      </c>
      <c r="BJ375" s="16">
        <v>0</v>
      </c>
      <c r="BK375" s="16">
        <v>1.26582278481013E-2</v>
      </c>
      <c r="BL375" s="16">
        <v>3.7037037037037E-2</v>
      </c>
      <c r="BM375" s="16"/>
      <c r="BN375" s="16">
        <v>2.1660649819494601E-2</v>
      </c>
      <c r="BO375" s="16">
        <v>0</v>
      </c>
      <c r="BP375" s="16"/>
      <c r="BQ375" s="16">
        <v>3.0487804878048801E-2</v>
      </c>
      <c r="BR375" s="16">
        <v>3.1645569620253199E-3</v>
      </c>
      <c r="BS375" s="16"/>
      <c r="BT375" s="16">
        <v>1.08991825613079E-2</v>
      </c>
      <c r="BU375" s="16">
        <v>0</v>
      </c>
    </row>
    <row r="376" spans="2:73" x14ac:dyDescent="0.35">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row>
    <row r="377" spans="2:73" x14ac:dyDescent="0.35">
      <c r="B377" s="6" t="s">
        <v>265</v>
      </c>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row>
    <row r="378" spans="2:73" x14ac:dyDescent="0.35">
      <c r="B378" s="24" t="s">
        <v>280</v>
      </c>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row>
    <row r="379" spans="2:73" x14ac:dyDescent="0.35">
      <c r="B379" t="s">
        <v>260</v>
      </c>
      <c r="C379" s="16">
        <v>0.28571428571428598</v>
      </c>
      <c r="D379" s="16">
        <v>0.22222222222222199</v>
      </c>
      <c r="E379" s="16">
        <v>0.30769230769230799</v>
      </c>
      <c r="F379" s="16"/>
      <c r="G379" s="16">
        <v>0.30769230769230799</v>
      </c>
      <c r="H379" s="16">
        <v>0.27272727272727298</v>
      </c>
      <c r="I379" s="16"/>
      <c r="J379" s="16">
        <v>0</v>
      </c>
      <c r="K379" s="16">
        <v>0</v>
      </c>
      <c r="L379" s="16">
        <v>0</v>
      </c>
      <c r="M379" s="16">
        <v>1</v>
      </c>
      <c r="N379" s="16">
        <v>0</v>
      </c>
      <c r="O379" s="16">
        <v>0</v>
      </c>
      <c r="P379" s="16">
        <v>1</v>
      </c>
      <c r="Q379" s="16">
        <v>0</v>
      </c>
      <c r="R379" s="16" t="s">
        <v>129</v>
      </c>
      <c r="S379" s="16">
        <v>0.55555555555555602</v>
      </c>
      <c r="T379" s="16">
        <v>0</v>
      </c>
      <c r="U379" s="16">
        <v>0</v>
      </c>
      <c r="V379" s="16">
        <v>0.25</v>
      </c>
      <c r="W379" s="16">
        <v>0</v>
      </c>
      <c r="X379" s="16">
        <v>0</v>
      </c>
      <c r="Y379" s="16">
        <v>0.5</v>
      </c>
      <c r="Z379" s="16"/>
      <c r="AA379" s="16">
        <v>0.25</v>
      </c>
      <c r="AB379" s="16">
        <v>0.33333333333333298</v>
      </c>
      <c r="AC379" s="16">
        <v>0</v>
      </c>
      <c r="AD379" s="16">
        <v>1</v>
      </c>
      <c r="AE379" s="16"/>
      <c r="AF379" s="16">
        <v>0.25</v>
      </c>
      <c r="AG379" s="16">
        <v>0.28571428571428598</v>
      </c>
      <c r="AH379" s="16">
        <v>0.4</v>
      </c>
      <c r="AI379" s="16">
        <v>1</v>
      </c>
      <c r="AJ379" s="16"/>
      <c r="AK379" s="16">
        <v>0.25</v>
      </c>
      <c r="AL379" s="16">
        <v>0.16666666666666699</v>
      </c>
      <c r="AM379" s="16">
        <v>0.33333333333333298</v>
      </c>
      <c r="AN379" s="16" t="s">
        <v>129</v>
      </c>
      <c r="AO379" s="16" t="s">
        <v>129</v>
      </c>
      <c r="AP379" s="16">
        <v>0.33333333333333298</v>
      </c>
      <c r="AQ379" s="16"/>
      <c r="AR379" s="16">
        <v>0.25</v>
      </c>
      <c r="AS379" s="16">
        <v>0.5</v>
      </c>
      <c r="AT379" s="16">
        <v>0.5</v>
      </c>
      <c r="AU379" s="16">
        <v>0</v>
      </c>
      <c r="AV379" s="16">
        <v>0.33333333333333298</v>
      </c>
      <c r="AW379" s="16">
        <v>0.2</v>
      </c>
      <c r="AX379" s="16">
        <v>0.75</v>
      </c>
      <c r="AY379" s="16"/>
      <c r="AZ379" s="16">
        <v>0.25</v>
      </c>
      <c r="BA379" s="16">
        <v>0</v>
      </c>
      <c r="BB379" s="16">
        <v>0</v>
      </c>
      <c r="BC379" s="16">
        <v>0.16666666666666699</v>
      </c>
      <c r="BD379" s="16">
        <v>0.45454545454545497</v>
      </c>
      <c r="BE379" s="16">
        <v>0.66666666666666696</v>
      </c>
      <c r="BF379" s="16"/>
      <c r="BG379" s="16">
        <v>0.375</v>
      </c>
      <c r="BH379" s="16">
        <v>0.2</v>
      </c>
      <c r="BI379" s="16">
        <v>0</v>
      </c>
      <c r="BJ379" s="16">
        <v>0.28571428571428598</v>
      </c>
      <c r="BK379" s="16">
        <v>0.28571428571428598</v>
      </c>
      <c r="BL379" s="16">
        <v>1</v>
      </c>
      <c r="BM379" s="16"/>
      <c r="BN379" s="16">
        <v>0.24137931034482801</v>
      </c>
      <c r="BO379" s="16">
        <v>0.5</v>
      </c>
      <c r="BP379" s="16"/>
      <c r="BQ379" s="16">
        <v>0.17647058823529399</v>
      </c>
      <c r="BR379" s="16">
        <v>0.38888888888888901</v>
      </c>
      <c r="BS379" s="16"/>
      <c r="BT379" s="16">
        <v>0.25925925925925902</v>
      </c>
      <c r="BU379" s="16">
        <v>0.28571428571428598</v>
      </c>
    </row>
    <row r="380" spans="2:73" x14ac:dyDescent="0.35">
      <c r="B380" t="s">
        <v>261</v>
      </c>
      <c r="C380" s="16">
        <v>0.25714285714285701</v>
      </c>
      <c r="D380" s="16">
        <v>0.33333333333333298</v>
      </c>
      <c r="E380" s="16">
        <v>0.230769230769231</v>
      </c>
      <c r="F380" s="16"/>
      <c r="G380" s="16">
        <v>0.15384615384615399</v>
      </c>
      <c r="H380" s="16">
        <v>0.31818181818181801</v>
      </c>
      <c r="I380" s="16"/>
      <c r="J380" s="16">
        <v>0.5</v>
      </c>
      <c r="K380" s="16">
        <v>0.66666666666666696</v>
      </c>
      <c r="L380" s="16">
        <v>0.33333333333333298</v>
      </c>
      <c r="M380" s="16">
        <v>0</v>
      </c>
      <c r="N380" s="16">
        <v>0</v>
      </c>
      <c r="O380" s="16">
        <v>0</v>
      </c>
      <c r="P380" s="16">
        <v>0.5</v>
      </c>
      <c r="Q380" s="16">
        <v>0</v>
      </c>
      <c r="R380" s="16" t="s">
        <v>129</v>
      </c>
      <c r="S380" s="16">
        <v>0.11111111111111099</v>
      </c>
      <c r="T380" s="16">
        <v>0</v>
      </c>
      <c r="U380" s="16">
        <v>0</v>
      </c>
      <c r="V380" s="16">
        <v>0.5</v>
      </c>
      <c r="W380" s="16">
        <v>0</v>
      </c>
      <c r="X380" s="16">
        <v>0</v>
      </c>
      <c r="Y380" s="16">
        <v>0.5</v>
      </c>
      <c r="Z380" s="16"/>
      <c r="AA380" s="16">
        <v>0.33333333333333298</v>
      </c>
      <c r="AB380" s="16">
        <v>0.133333333333333</v>
      </c>
      <c r="AC380" s="16">
        <v>0.33333333333333298</v>
      </c>
      <c r="AD380" s="16">
        <v>0.5</v>
      </c>
      <c r="AE380" s="16"/>
      <c r="AF380" s="16">
        <v>0.3</v>
      </c>
      <c r="AG380" s="16">
        <v>0.14285714285714299</v>
      </c>
      <c r="AH380" s="16">
        <v>0.2</v>
      </c>
      <c r="AI380" s="16">
        <v>0</v>
      </c>
      <c r="AJ380" s="16"/>
      <c r="AK380" s="16">
        <v>0.125</v>
      </c>
      <c r="AL380" s="16">
        <v>0.5</v>
      </c>
      <c r="AM380" s="16">
        <v>0.33333333333333298</v>
      </c>
      <c r="AN380" s="16" t="s">
        <v>129</v>
      </c>
      <c r="AO380" s="16" t="s">
        <v>129</v>
      </c>
      <c r="AP380" s="16">
        <v>0</v>
      </c>
      <c r="AQ380" s="16"/>
      <c r="AR380" s="16">
        <v>0.5</v>
      </c>
      <c r="AS380" s="16">
        <v>0.25</v>
      </c>
      <c r="AT380" s="16">
        <v>0.25</v>
      </c>
      <c r="AU380" s="16">
        <v>0.5</v>
      </c>
      <c r="AV380" s="16">
        <v>0</v>
      </c>
      <c r="AW380" s="16">
        <v>0.2</v>
      </c>
      <c r="AX380" s="16">
        <v>0</v>
      </c>
      <c r="AY380" s="16"/>
      <c r="AZ380" s="16">
        <v>0.125</v>
      </c>
      <c r="BA380" s="16">
        <v>0.2</v>
      </c>
      <c r="BB380" s="16">
        <v>0</v>
      </c>
      <c r="BC380" s="16">
        <v>0.66666666666666696</v>
      </c>
      <c r="BD380" s="16">
        <v>0.27272727272727298</v>
      </c>
      <c r="BE380" s="16">
        <v>0</v>
      </c>
      <c r="BF380" s="16"/>
      <c r="BG380" s="16">
        <v>0.25</v>
      </c>
      <c r="BH380" s="16">
        <v>0.2</v>
      </c>
      <c r="BI380" s="16">
        <v>1</v>
      </c>
      <c r="BJ380" s="16">
        <v>0.28571428571428598</v>
      </c>
      <c r="BK380" s="16">
        <v>0.14285714285714299</v>
      </c>
      <c r="BL380" s="16">
        <v>0</v>
      </c>
      <c r="BM380" s="16"/>
      <c r="BN380" s="16">
        <v>0.31034482758620702</v>
      </c>
      <c r="BO380" s="16">
        <v>0</v>
      </c>
      <c r="BP380" s="16"/>
      <c r="BQ380" s="16">
        <v>0.52941176470588203</v>
      </c>
      <c r="BR380" s="16">
        <v>0</v>
      </c>
      <c r="BS380" s="16"/>
      <c r="BT380" s="16">
        <v>0.296296296296296</v>
      </c>
      <c r="BU380" s="16">
        <v>0.14285714285714299</v>
      </c>
    </row>
    <row r="381" spans="2:73" x14ac:dyDescent="0.35">
      <c r="B381" t="s">
        <v>262</v>
      </c>
      <c r="C381" s="16">
        <v>0.25714285714285701</v>
      </c>
      <c r="D381" s="16">
        <v>0.11111111111111099</v>
      </c>
      <c r="E381" s="16">
        <v>0.30769230769230799</v>
      </c>
      <c r="F381" s="16"/>
      <c r="G381" s="16">
        <v>0.46153846153846201</v>
      </c>
      <c r="H381" s="16">
        <v>0.13636363636363599</v>
      </c>
      <c r="I381" s="16"/>
      <c r="J381" s="16">
        <v>0</v>
      </c>
      <c r="K381" s="16">
        <v>0.33333333333333298</v>
      </c>
      <c r="L381" s="16">
        <v>0</v>
      </c>
      <c r="M381" s="16">
        <v>0</v>
      </c>
      <c r="N381" s="16">
        <v>1</v>
      </c>
      <c r="O381" s="16">
        <v>1</v>
      </c>
      <c r="P381" s="16">
        <v>0</v>
      </c>
      <c r="Q381" s="16">
        <v>1</v>
      </c>
      <c r="R381" s="16" t="s">
        <v>129</v>
      </c>
      <c r="S381" s="16">
        <v>0.11111111111111099</v>
      </c>
      <c r="T381" s="16">
        <v>0</v>
      </c>
      <c r="U381" s="16">
        <v>0</v>
      </c>
      <c r="V381" s="16">
        <v>0.25</v>
      </c>
      <c r="W381" s="16">
        <v>0</v>
      </c>
      <c r="X381" s="16">
        <v>1</v>
      </c>
      <c r="Y381" s="16">
        <v>0</v>
      </c>
      <c r="Z381" s="16"/>
      <c r="AA381" s="16">
        <v>0.16666666666666699</v>
      </c>
      <c r="AB381" s="16">
        <v>0.266666666666667</v>
      </c>
      <c r="AC381" s="16">
        <v>0.5</v>
      </c>
      <c r="AD381" s="16">
        <v>0</v>
      </c>
      <c r="AE381" s="16"/>
      <c r="AF381" s="16">
        <v>0.3</v>
      </c>
      <c r="AG381" s="16">
        <v>0.14285714285714299</v>
      </c>
      <c r="AH381" s="16">
        <v>0.4</v>
      </c>
      <c r="AI381" s="16">
        <v>0</v>
      </c>
      <c r="AJ381" s="16"/>
      <c r="AK381" s="16">
        <v>0.25</v>
      </c>
      <c r="AL381" s="16">
        <v>0.16666666666666699</v>
      </c>
      <c r="AM381" s="16">
        <v>0.33333333333333298</v>
      </c>
      <c r="AN381" s="16" t="s">
        <v>129</v>
      </c>
      <c r="AO381" s="16" t="s">
        <v>129</v>
      </c>
      <c r="AP381" s="16">
        <v>0.66666666666666696</v>
      </c>
      <c r="AQ381" s="16"/>
      <c r="AR381" s="16">
        <v>0.125</v>
      </c>
      <c r="AS381" s="16">
        <v>0</v>
      </c>
      <c r="AT381" s="16">
        <v>0</v>
      </c>
      <c r="AU381" s="16">
        <v>0.5</v>
      </c>
      <c r="AV381" s="16">
        <v>0.33333333333333298</v>
      </c>
      <c r="AW381" s="16">
        <v>0.6</v>
      </c>
      <c r="AX381" s="16">
        <v>0</v>
      </c>
      <c r="AY381" s="16"/>
      <c r="AZ381" s="16">
        <v>0.125</v>
      </c>
      <c r="BA381" s="16">
        <v>0.4</v>
      </c>
      <c r="BB381" s="16">
        <v>1</v>
      </c>
      <c r="BC381" s="16">
        <v>0</v>
      </c>
      <c r="BD381" s="16">
        <v>0.27272727272727298</v>
      </c>
      <c r="BE381" s="16">
        <v>0.33333333333333298</v>
      </c>
      <c r="BF381" s="16"/>
      <c r="BG381" s="16">
        <v>0.125</v>
      </c>
      <c r="BH381" s="16">
        <v>0.4</v>
      </c>
      <c r="BI381" s="16">
        <v>0</v>
      </c>
      <c r="BJ381" s="16">
        <v>0.28571428571428598</v>
      </c>
      <c r="BK381" s="16">
        <v>0.28571428571428598</v>
      </c>
      <c r="BL381" s="16">
        <v>0</v>
      </c>
      <c r="BM381" s="16"/>
      <c r="BN381" s="16">
        <v>0.31034482758620702</v>
      </c>
      <c r="BO381" s="16">
        <v>0</v>
      </c>
      <c r="BP381" s="16"/>
      <c r="BQ381" s="16">
        <v>0.23529411764705899</v>
      </c>
      <c r="BR381" s="16">
        <v>0.27777777777777801</v>
      </c>
      <c r="BS381" s="16"/>
      <c r="BT381" s="16">
        <v>0.33333333333333298</v>
      </c>
      <c r="BU381" s="16">
        <v>0</v>
      </c>
    </row>
    <row r="382" spans="2:73" x14ac:dyDescent="0.35">
      <c r="B382" t="s">
        <v>263</v>
      </c>
      <c r="C382" s="16">
        <v>0.2</v>
      </c>
      <c r="D382" s="16">
        <v>0.33333333333333298</v>
      </c>
      <c r="E382" s="16">
        <v>0.15384615384615399</v>
      </c>
      <c r="F382" s="16"/>
      <c r="G382" s="16">
        <v>7.69230769230769E-2</v>
      </c>
      <c r="H382" s="16">
        <v>0.27272727272727298</v>
      </c>
      <c r="I382" s="16"/>
      <c r="J382" s="16">
        <v>0.5</v>
      </c>
      <c r="K382" s="16">
        <v>0</v>
      </c>
      <c r="L382" s="16">
        <v>0.66666666666666696</v>
      </c>
      <c r="M382" s="16">
        <v>0</v>
      </c>
      <c r="N382" s="16">
        <v>0</v>
      </c>
      <c r="O382" s="16">
        <v>0</v>
      </c>
      <c r="P382" s="16">
        <v>0</v>
      </c>
      <c r="Q382" s="16">
        <v>0</v>
      </c>
      <c r="R382" s="16" t="s">
        <v>129</v>
      </c>
      <c r="S382" s="16">
        <v>0.22222222222222199</v>
      </c>
      <c r="T382" s="16">
        <v>1</v>
      </c>
      <c r="U382" s="16">
        <v>0</v>
      </c>
      <c r="V382" s="16">
        <v>0</v>
      </c>
      <c r="W382" s="16">
        <v>1</v>
      </c>
      <c r="X382" s="16">
        <v>0</v>
      </c>
      <c r="Y382" s="16">
        <v>0</v>
      </c>
      <c r="Z382" s="16"/>
      <c r="AA382" s="16">
        <v>0.16666666666666699</v>
      </c>
      <c r="AB382" s="16">
        <v>0.266666666666667</v>
      </c>
      <c r="AC382" s="16">
        <v>0.16666666666666699</v>
      </c>
      <c r="AD382" s="16">
        <v>0</v>
      </c>
      <c r="AE382" s="16"/>
      <c r="AF382" s="16">
        <v>0.2</v>
      </c>
      <c r="AG382" s="16">
        <v>0.42857142857142899</v>
      </c>
      <c r="AH382" s="16">
        <v>0</v>
      </c>
      <c r="AI382" s="16">
        <v>0</v>
      </c>
      <c r="AJ382" s="16"/>
      <c r="AK382" s="16">
        <v>0.375</v>
      </c>
      <c r="AL382" s="16">
        <v>0.16666666666666699</v>
      </c>
      <c r="AM382" s="16">
        <v>0</v>
      </c>
      <c r="AN382" s="16" t="s">
        <v>129</v>
      </c>
      <c r="AO382" s="16" t="s">
        <v>129</v>
      </c>
      <c r="AP382" s="16">
        <v>0</v>
      </c>
      <c r="AQ382" s="16"/>
      <c r="AR382" s="16">
        <v>0.25</v>
      </c>
      <c r="AS382" s="16">
        <v>0.25</v>
      </c>
      <c r="AT382" s="16">
        <v>0.25</v>
      </c>
      <c r="AU382" s="16">
        <v>0</v>
      </c>
      <c r="AV382" s="16">
        <v>0.33333333333333298</v>
      </c>
      <c r="AW382" s="16">
        <v>0</v>
      </c>
      <c r="AX382" s="16">
        <v>0.25</v>
      </c>
      <c r="AY382" s="16"/>
      <c r="AZ382" s="16">
        <v>0.375</v>
      </c>
      <c r="BA382" s="16">
        <v>0.4</v>
      </c>
      <c r="BB382" s="16">
        <v>0</v>
      </c>
      <c r="BC382" s="16">
        <v>0.16666666666666699</v>
      </c>
      <c r="BD382" s="16">
        <v>9.0909090909090898E-2</v>
      </c>
      <c r="BE382" s="16">
        <v>0</v>
      </c>
      <c r="BF382" s="16"/>
      <c r="BG382" s="16">
        <v>0.25</v>
      </c>
      <c r="BH382" s="16">
        <v>0.2</v>
      </c>
      <c r="BI382" s="16">
        <v>0</v>
      </c>
      <c r="BJ382" s="16">
        <v>0.14285714285714299</v>
      </c>
      <c r="BK382" s="16">
        <v>0.28571428571428598</v>
      </c>
      <c r="BL382" s="16">
        <v>0</v>
      </c>
      <c r="BM382" s="16"/>
      <c r="BN382" s="16">
        <v>0.13793103448275901</v>
      </c>
      <c r="BO382" s="16">
        <v>0.5</v>
      </c>
      <c r="BP382" s="16"/>
      <c r="BQ382" s="16">
        <v>0.11764705882352899</v>
      </c>
      <c r="BR382" s="16">
        <v>0.27777777777777801</v>
      </c>
      <c r="BS382" s="16"/>
      <c r="BT382" s="16">
        <v>0.148148148148148</v>
      </c>
      <c r="BU382" s="16">
        <v>0.42857142857142899</v>
      </c>
    </row>
    <row r="383" spans="2:73" x14ac:dyDescent="0.35">
      <c r="B383" t="s">
        <v>264</v>
      </c>
      <c r="C383" s="16">
        <v>5.7142857142857099E-2</v>
      </c>
      <c r="D383" s="16">
        <v>0.11111111111111099</v>
      </c>
      <c r="E383" s="16">
        <v>3.8461538461538498E-2</v>
      </c>
      <c r="F383" s="16"/>
      <c r="G383" s="16">
        <v>0</v>
      </c>
      <c r="H383" s="16">
        <v>9.0909090909090898E-2</v>
      </c>
      <c r="I383" s="16"/>
      <c r="J383" s="16">
        <v>0</v>
      </c>
      <c r="K383" s="16">
        <v>0</v>
      </c>
      <c r="L383" s="16">
        <v>0.33333333333333298</v>
      </c>
      <c r="M383" s="16">
        <v>0</v>
      </c>
      <c r="N383" s="16">
        <v>0</v>
      </c>
      <c r="O383" s="16">
        <v>0</v>
      </c>
      <c r="P383" s="16">
        <v>0</v>
      </c>
      <c r="Q383" s="16">
        <v>0</v>
      </c>
      <c r="R383" s="16" t="s">
        <v>129</v>
      </c>
      <c r="S383" s="16">
        <v>0</v>
      </c>
      <c r="T383" s="16">
        <v>0</v>
      </c>
      <c r="U383" s="16">
        <v>1</v>
      </c>
      <c r="V383" s="16">
        <v>0</v>
      </c>
      <c r="W383" s="16">
        <v>0</v>
      </c>
      <c r="X383" s="16">
        <v>0</v>
      </c>
      <c r="Y383" s="16">
        <v>0</v>
      </c>
      <c r="Z383" s="16"/>
      <c r="AA383" s="16">
        <v>8.3333333333333301E-2</v>
      </c>
      <c r="AB383" s="16">
        <v>6.6666666666666693E-2</v>
      </c>
      <c r="AC383" s="16">
        <v>0</v>
      </c>
      <c r="AD383" s="16">
        <v>0</v>
      </c>
      <c r="AE383" s="16"/>
      <c r="AF383" s="16">
        <v>0.05</v>
      </c>
      <c r="AG383" s="16">
        <v>0</v>
      </c>
      <c r="AH383" s="16">
        <v>0</v>
      </c>
      <c r="AI383" s="16">
        <v>0</v>
      </c>
      <c r="AJ383" s="16"/>
      <c r="AK383" s="16">
        <v>0</v>
      </c>
      <c r="AL383" s="16">
        <v>0.16666666666666699</v>
      </c>
      <c r="AM383" s="16">
        <v>0</v>
      </c>
      <c r="AN383" s="16" t="s">
        <v>129</v>
      </c>
      <c r="AO383" s="16" t="s">
        <v>129</v>
      </c>
      <c r="AP383" s="16">
        <v>0</v>
      </c>
      <c r="AQ383" s="16"/>
      <c r="AR383" s="16">
        <v>0.125</v>
      </c>
      <c r="AS383" s="16">
        <v>0</v>
      </c>
      <c r="AT383" s="16">
        <v>0</v>
      </c>
      <c r="AU383" s="16">
        <v>0</v>
      </c>
      <c r="AV383" s="16">
        <v>0</v>
      </c>
      <c r="AW383" s="16">
        <v>0</v>
      </c>
      <c r="AX383" s="16">
        <v>0</v>
      </c>
      <c r="AY383" s="16"/>
      <c r="AZ383" s="16">
        <v>0.125</v>
      </c>
      <c r="BA383" s="16">
        <v>0</v>
      </c>
      <c r="BB383" s="16">
        <v>0</v>
      </c>
      <c r="BC383" s="16">
        <v>0.16666666666666699</v>
      </c>
      <c r="BD383" s="16">
        <v>0</v>
      </c>
      <c r="BE383" s="16">
        <v>0</v>
      </c>
      <c r="BF383" s="16"/>
      <c r="BG383" s="16">
        <v>0.125</v>
      </c>
      <c r="BH383" s="16">
        <v>0</v>
      </c>
      <c r="BI383" s="16">
        <v>0</v>
      </c>
      <c r="BJ383" s="16">
        <v>0</v>
      </c>
      <c r="BK383" s="16">
        <v>0.14285714285714299</v>
      </c>
      <c r="BL383" s="16">
        <v>0</v>
      </c>
      <c r="BM383" s="16"/>
      <c r="BN383" s="16">
        <v>6.8965517241379296E-2</v>
      </c>
      <c r="BO383" s="16">
        <v>0</v>
      </c>
      <c r="BP383" s="16"/>
      <c r="BQ383" s="16">
        <v>5.8823529411764698E-2</v>
      </c>
      <c r="BR383" s="16">
        <v>5.5555555555555601E-2</v>
      </c>
      <c r="BS383" s="16"/>
      <c r="BT383" s="16">
        <v>3.7037037037037E-2</v>
      </c>
      <c r="BU383" s="16">
        <v>0.14285714285714299</v>
      </c>
    </row>
    <row r="384" spans="2:73" x14ac:dyDescent="0.35">
      <c r="B384" t="s">
        <v>153</v>
      </c>
      <c r="C384" s="16">
        <v>2.8571428571428598E-2</v>
      </c>
      <c r="D384" s="16">
        <v>0.11111111111111099</v>
      </c>
      <c r="E384" s="16">
        <v>0</v>
      </c>
      <c r="F384" s="16"/>
      <c r="G384" s="16">
        <v>0</v>
      </c>
      <c r="H384" s="16">
        <v>4.5454545454545497E-2</v>
      </c>
      <c r="I384" s="16"/>
      <c r="J384" s="16">
        <v>0</v>
      </c>
      <c r="K384" s="16">
        <v>0</v>
      </c>
      <c r="L384" s="16">
        <v>0</v>
      </c>
      <c r="M384" s="16">
        <v>0</v>
      </c>
      <c r="N384" s="16">
        <v>0</v>
      </c>
      <c r="O384" s="16">
        <v>0</v>
      </c>
      <c r="P384" s="16">
        <v>0</v>
      </c>
      <c r="Q384" s="16">
        <v>0</v>
      </c>
      <c r="R384" s="16" t="s">
        <v>129</v>
      </c>
      <c r="S384" s="16">
        <v>0.11111111111111099</v>
      </c>
      <c r="T384" s="16">
        <v>0</v>
      </c>
      <c r="U384" s="16">
        <v>0</v>
      </c>
      <c r="V384" s="16">
        <v>0</v>
      </c>
      <c r="W384" s="16">
        <v>0</v>
      </c>
      <c r="X384" s="16">
        <v>0</v>
      </c>
      <c r="Y384" s="16">
        <v>0</v>
      </c>
      <c r="Z384" s="16"/>
      <c r="AA384" s="16">
        <v>0</v>
      </c>
      <c r="AB384" s="16">
        <v>6.6666666666666693E-2</v>
      </c>
      <c r="AC384" s="16">
        <v>0</v>
      </c>
      <c r="AD384" s="16">
        <v>0</v>
      </c>
      <c r="AE384" s="16"/>
      <c r="AF384" s="16">
        <v>0</v>
      </c>
      <c r="AG384" s="16">
        <v>0.14285714285714299</v>
      </c>
      <c r="AH384" s="16">
        <v>0</v>
      </c>
      <c r="AI384" s="16">
        <v>0</v>
      </c>
      <c r="AJ384" s="16"/>
      <c r="AK384" s="16">
        <v>0</v>
      </c>
      <c r="AL384" s="16">
        <v>0</v>
      </c>
      <c r="AM384" s="16">
        <v>0.33333333333333298</v>
      </c>
      <c r="AN384" s="16" t="s">
        <v>129</v>
      </c>
      <c r="AO384" s="16" t="s">
        <v>129</v>
      </c>
      <c r="AP384" s="16">
        <v>0</v>
      </c>
      <c r="AQ384" s="16"/>
      <c r="AR384" s="16">
        <v>0</v>
      </c>
      <c r="AS384" s="16">
        <v>0.25</v>
      </c>
      <c r="AT384" s="16">
        <v>0.25</v>
      </c>
      <c r="AU384" s="16">
        <v>0</v>
      </c>
      <c r="AV384" s="16">
        <v>0</v>
      </c>
      <c r="AW384" s="16">
        <v>0</v>
      </c>
      <c r="AX384" s="16">
        <v>0</v>
      </c>
      <c r="AY384" s="16"/>
      <c r="AZ384" s="16">
        <v>0</v>
      </c>
      <c r="BA384" s="16">
        <v>0</v>
      </c>
      <c r="BB384" s="16">
        <v>0</v>
      </c>
      <c r="BC384" s="16">
        <v>0</v>
      </c>
      <c r="BD384" s="16">
        <v>9.0909090909090898E-2</v>
      </c>
      <c r="BE384" s="16">
        <v>0</v>
      </c>
      <c r="BF384" s="16"/>
      <c r="BG384" s="16">
        <v>0</v>
      </c>
      <c r="BH384" s="16">
        <v>0.1</v>
      </c>
      <c r="BI384" s="16">
        <v>0</v>
      </c>
      <c r="BJ384" s="16">
        <v>0</v>
      </c>
      <c r="BK384" s="16">
        <v>0</v>
      </c>
      <c r="BL384" s="16">
        <v>0</v>
      </c>
      <c r="BM384" s="16"/>
      <c r="BN384" s="16">
        <v>3.4482758620689703E-2</v>
      </c>
      <c r="BO384" s="16">
        <v>0</v>
      </c>
      <c r="BP384" s="16"/>
      <c r="BQ384" s="16">
        <v>0</v>
      </c>
      <c r="BR384" s="16">
        <v>5.5555555555555601E-2</v>
      </c>
      <c r="BS384" s="16"/>
      <c r="BT384" s="16">
        <v>3.7037037037037E-2</v>
      </c>
      <c r="BU384" s="16">
        <v>0</v>
      </c>
    </row>
    <row r="385" spans="2:73" x14ac:dyDescent="0.35">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row>
    <row r="386" spans="2:73" x14ac:dyDescent="0.35">
      <c r="B386" s="6" t="s">
        <v>271</v>
      </c>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row>
    <row r="387" spans="2:73" x14ac:dyDescent="0.35">
      <c r="B387" s="24" t="s">
        <v>294</v>
      </c>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row>
    <row r="388" spans="2:73" x14ac:dyDescent="0.35">
      <c r="B388" t="s">
        <v>266</v>
      </c>
      <c r="C388" s="16">
        <v>0.44444444444444398</v>
      </c>
      <c r="D388" s="16">
        <v>0.66666666666666696</v>
      </c>
      <c r="E388" s="16">
        <v>0.33333333333333298</v>
      </c>
      <c r="F388" s="16"/>
      <c r="G388" s="16">
        <v>0.5</v>
      </c>
      <c r="H388" s="16">
        <v>0.42857142857142899</v>
      </c>
      <c r="I388" s="16"/>
      <c r="J388" s="16">
        <v>0</v>
      </c>
      <c r="K388" s="16">
        <v>0</v>
      </c>
      <c r="L388" s="16">
        <v>1</v>
      </c>
      <c r="M388" s="16" t="s">
        <v>129</v>
      </c>
      <c r="N388" s="16" t="s">
        <v>129</v>
      </c>
      <c r="O388" s="16" t="s">
        <v>129</v>
      </c>
      <c r="P388" s="16">
        <v>0</v>
      </c>
      <c r="Q388" s="16" t="s">
        <v>129</v>
      </c>
      <c r="R388" s="16" t="s">
        <v>129</v>
      </c>
      <c r="S388" s="16">
        <v>1</v>
      </c>
      <c r="T388" s="16" t="s">
        <v>129</v>
      </c>
      <c r="U388" s="16" t="s">
        <v>129</v>
      </c>
      <c r="V388" s="16">
        <v>0.5</v>
      </c>
      <c r="W388" s="16" t="s">
        <v>129</v>
      </c>
      <c r="X388" s="16" t="s">
        <v>129</v>
      </c>
      <c r="Y388" s="16">
        <v>1</v>
      </c>
      <c r="Z388" s="16"/>
      <c r="AA388" s="16">
        <v>0.5</v>
      </c>
      <c r="AB388" s="16">
        <v>0.5</v>
      </c>
      <c r="AC388" s="16">
        <v>0.5</v>
      </c>
      <c r="AD388" s="16">
        <v>0</v>
      </c>
      <c r="AE388" s="16"/>
      <c r="AF388" s="16">
        <v>0.33333333333333298</v>
      </c>
      <c r="AG388" s="16">
        <v>1</v>
      </c>
      <c r="AH388" s="16">
        <v>1</v>
      </c>
      <c r="AI388" s="16" t="s">
        <v>129</v>
      </c>
      <c r="AJ388" s="16"/>
      <c r="AK388" s="16">
        <v>0</v>
      </c>
      <c r="AL388" s="16">
        <v>0.66666666666666696</v>
      </c>
      <c r="AM388" s="16">
        <v>0</v>
      </c>
      <c r="AN388" s="16" t="s">
        <v>129</v>
      </c>
      <c r="AO388" s="16" t="s">
        <v>129</v>
      </c>
      <c r="AP388" s="16" t="s">
        <v>129</v>
      </c>
      <c r="AQ388" s="16"/>
      <c r="AR388" s="16">
        <v>0.5</v>
      </c>
      <c r="AS388" s="16">
        <v>0</v>
      </c>
      <c r="AT388" s="16">
        <v>0</v>
      </c>
      <c r="AU388" s="16">
        <v>0</v>
      </c>
      <c r="AV388" s="16" t="s">
        <v>129</v>
      </c>
      <c r="AW388" s="16">
        <v>1</v>
      </c>
      <c r="AX388" s="16" t="s">
        <v>129</v>
      </c>
      <c r="AY388" s="16"/>
      <c r="AZ388" s="16">
        <v>1</v>
      </c>
      <c r="BA388" s="16">
        <v>0</v>
      </c>
      <c r="BB388" s="16" t="s">
        <v>129</v>
      </c>
      <c r="BC388" s="16">
        <v>0.5</v>
      </c>
      <c r="BD388" s="16">
        <v>0.33333333333333298</v>
      </c>
      <c r="BE388" s="16" t="s">
        <v>129</v>
      </c>
      <c r="BF388" s="16"/>
      <c r="BG388" s="16">
        <v>0.5</v>
      </c>
      <c r="BH388" s="16">
        <v>1</v>
      </c>
      <c r="BI388" s="16">
        <v>0</v>
      </c>
      <c r="BJ388" s="16">
        <v>0.5</v>
      </c>
      <c r="BK388" s="16">
        <v>0</v>
      </c>
      <c r="BL388" s="16" t="s">
        <v>129</v>
      </c>
      <c r="BM388" s="16"/>
      <c r="BN388" s="16">
        <v>0.44444444444444398</v>
      </c>
      <c r="BO388" s="16" t="s">
        <v>129</v>
      </c>
      <c r="BP388" s="16"/>
      <c r="BQ388" s="16">
        <v>0.44444444444444398</v>
      </c>
      <c r="BR388" s="16" t="s">
        <v>129</v>
      </c>
      <c r="BS388" s="16"/>
      <c r="BT388" s="16">
        <v>0.5</v>
      </c>
      <c r="BU388" s="16">
        <v>0</v>
      </c>
    </row>
    <row r="389" spans="2:73" x14ac:dyDescent="0.35">
      <c r="B389" t="s">
        <v>267</v>
      </c>
      <c r="C389" s="16">
        <v>0.44444444444444398</v>
      </c>
      <c r="D389" s="16">
        <v>0.66666666666666696</v>
      </c>
      <c r="E389" s="16">
        <v>0.33333333333333298</v>
      </c>
      <c r="F389" s="16"/>
      <c r="G389" s="16">
        <v>0</v>
      </c>
      <c r="H389" s="16">
        <v>0.57142857142857095</v>
      </c>
      <c r="I389" s="16"/>
      <c r="J389" s="16">
        <v>0</v>
      </c>
      <c r="K389" s="16">
        <v>0</v>
      </c>
      <c r="L389" s="16">
        <v>1</v>
      </c>
      <c r="M389" s="16" t="s">
        <v>129</v>
      </c>
      <c r="N389" s="16" t="s">
        <v>129</v>
      </c>
      <c r="O389" s="16" t="s">
        <v>129</v>
      </c>
      <c r="P389" s="16">
        <v>1</v>
      </c>
      <c r="Q389" s="16" t="s">
        <v>129</v>
      </c>
      <c r="R389" s="16" t="s">
        <v>129</v>
      </c>
      <c r="S389" s="16">
        <v>0</v>
      </c>
      <c r="T389" s="16" t="s">
        <v>129</v>
      </c>
      <c r="U389" s="16" t="s">
        <v>129</v>
      </c>
      <c r="V389" s="16">
        <v>0.5</v>
      </c>
      <c r="W389" s="16" t="s">
        <v>129</v>
      </c>
      <c r="X389" s="16" t="s">
        <v>129</v>
      </c>
      <c r="Y389" s="16">
        <v>1</v>
      </c>
      <c r="Z389" s="16"/>
      <c r="AA389" s="16">
        <v>0.25</v>
      </c>
      <c r="AB389" s="16">
        <v>0.5</v>
      </c>
      <c r="AC389" s="16">
        <v>0.5</v>
      </c>
      <c r="AD389" s="16">
        <v>1</v>
      </c>
      <c r="AE389" s="16"/>
      <c r="AF389" s="16">
        <v>0.5</v>
      </c>
      <c r="AG389" s="16">
        <v>1</v>
      </c>
      <c r="AH389" s="16">
        <v>0</v>
      </c>
      <c r="AI389" s="16" t="s">
        <v>129</v>
      </c>
      <c r="AJ389" s="16"/>
      <c r="AK389" s="16">
        <v>0</v>
      </c>
      <c r="AL389" s="16">
        <v>0.66666666666666696</v>
      </c>
      <c r="AM389" s="16">
        <v>0</v>
      </c>
      <c r="AN389" s="16" t="s">
        <v>129</v>
      </c>
      <c r="AO389" s="16" t="s">
        <v>129</v>
      </c>
      <c r="AP389" s="16" t="s">
        <v>129</v>
      </c>
      <c r="AQ389" s="16"/>
      <c r="AR389" s="16">
        <v>0.75</v>
      </c>
      <c r="AS389" s="16">
        <v>0</v>
      </c>
      <c r="AT389" s="16">
        <v>0</v>
      </c>
      <c r="AU389" s="16">
        <v>0</v>
      </c>
      <c r="AV389" s="16" t="s">
        <v>129</v>
      </c>
      <c r="AW389" s="16">
        <v>0</v>
      </c>
      <c r="AX389" s="16" t="s">
        <v>129</v>
      </c>
      <c r="AY389" s="16"/>
      <c r="AZ389" s="16">
        <v>1</v>
      </c>
      <c r="BA389" s="16">
        <v>0</v>
      </c>
      <c r="BB389" s="16" t="s">
        <v>129</v>
      </c>
      <c r="BC389" s="16">
        <v>0.5</v>
      </c>
      <c r="BD389" s="16">
        <v>0.33333333333333298</v>
      </c>
      <c r="BE389" s="16" t="s">
        <v>129</v>
      </c>
      <c r="BF389" s="16"/>
      <c r="BG389" s="16">
        <v>0.5</v>
      </c>
      <c r="BH389" s="16">
        <v>0.5</v>
      </c>
      <c r="BI389" s="16">
        <v>0</v>
      </c>
      <c r="BJ389" s="16">
        <v>0.5</v>
      </c>
      <c r="BK389" s="16">
        <v>1</v>
      </c>
      <c r="BL389" s="16" t="s">
        <v>129</v>
      </c>
      <c r="BM389" s="16"/>
      <c r="BN389" s="16">
        <v>0.44444444444444398</v>
      </c>
      <c r="BO389" s="16" t="s">
        <v>129</v>
      </c>
      <c r="BP389" s="16"/>
      <c r="BQ389" s="16">
        <v>0.44444444444444398</v>
      </c>
      <c r="BR389" s="16" t="s">
        <v>129</v>
      </c>
      <c r="BS389" s="16"/>
      <c r="BT389" s="16">
        <v>0.5</v>
      </c>
      <c r="BU389" s="16">
        <v>0</v>
      </c>
    </row>
    <row r="390" spans="2:73" x14ac:dyDescent="0.35">
      <c r="B390" t="s">
        <v>268</v>
      </c>
      <c r="C390" s="16">
        <v>0.44444444444444398</v>
      </c>
      <c r="D390" s="16">
        <v>0.66666666666666696</v>
      </c>
      <c r="E390" s="16">
        <v>0.33333333333333298</v>
      </c>
      <c r="F390" s="16"/>
      <c r="G390" s="16">
        <v>0</v>
      </c>
      <c r="H390" s="16">
        <v>0.57142857142857095</v>
      </c>
      <c r="I390" s="16"/>
      <c r="J390" s="16">
        <v>0</v>
      </c>
      <c r="K390" s="16">
        <v>0.5</v>
      </c>
      <c r="L390" s="16">
        <v>0</v>
      </c>
      <c r="M390" s="16" t="s">
        <v>129</v>
      </c>
      <c r="N390" s="16" t="s">
        <v>129</v>
      </c>
      <c r="O390" s="16" t="s">
        <v>129</v>
      </c>
      <c r="P390" s="16">
        <v>0</v>
      </c>
      <c r="Q390" s="16" t="s">
        <v>129</v>
      </c>
      <c r="R390" s="16" t="s">
        <v>129</v>
      </c>
      <c r="S390" s="16">
        <v>0</v>
      </c>
      <c r="T390" s="16" t="s">
        <v>129</v>
      </c>
      <c r="U390" s="16" t="s">
        <v>129</v>
      </c>
      <c r="V390" s="16">
        <v>1</v>
      </c>
      <c r="W390" s="16" t="s">
        <v>129</v>
      </c>
      <c r="X390" s="16" t="s">
        <v>129</v>
      </c>
      <c r="Y390" s="16">
        <v>1</v>
      </c>
      <c r="Z390" s="16"/>
      <c r="AA390" s="16">
        <v>0.5</v>
      </c>
      <c r="AB390" s="16">
        <v>0.5</v>
      </c>
      <c r="AC390" s="16">
        <v>0.5</v>
      </c>
      <c r="AD390" s="16">
        <v>0</v>
      </c>
      <c r="AE390" s="16"/>
      <c r="AF390" s="16">
        <v>0.33333333333333298</v>
      </c>
      <c r="AG390" s="16">
        <v>1</v>
      </c>
      <c r="AH390" s="16">
        <v>0</v>
      </c>
      <c r="AI390" s="16" t="s">
        <v>129</v>
      </c>
      <c r="AJ390" s="16"/>
      <c r="AK390" s="16">
        <v>1</v>
      </c>
      <c r="AL390" s="16">
        <v>0.33333333333333298</v>
      </c>
      <c r="AM390" s="16">
        <v>0</v>
      </c>
      <c r="AN390" s="16" t="s">
        <v>129</v>
      </c>
      <c r="AO390" s="16" t="s">
        <v>129</v>
      </c>
      <c r="AP390" s="16" t="s">
        <v>129</v>
      </c>
      <c r="AQ390" s="16"/>
      <c r="AR390" s="16">
        <v>0.5</v>
      </c>
      <c r="AS390" s="16">
        <v>1</v>
      </c>
      <c r="AT390" s="16">
        <v>1</v>
      </c>
      <c r="AU390" s="16">
        <v>0</v>
      </c>
      <c r="AV390" s="16" t="s">
        <v>129</v>
      </c>
      <c r="AW390" s="16">
        <v>0</v>
      </c>
      <c r="AX390" s="16" t="s">
        <v>129</v>
      </c>
      <c r="AY390" s="16"/>
      <c r="AZ390" s="16">
        <v>1</v>
      </c>
      <c r="BA390" s="16">
        <v>0</v>
      </c>
      <c r="BB390" s="16" t="s">
        <v>129</v>
      </c>
      <c r="BC390" s="16">
        <v>0.75</v>
      </c>
      <c r="BD390" s="16">
        <v>0</v>
      </c>
      <c r="BE390" s="16" t="s">
        <v>129</v>
      </c>
      <c r="BF390" s="16"/>
      <c r="BG390" s="16">
        <v>0.5</v>
      </c>
      <c r="BH390" s="16">
        <v>0.5</v>
      </c>
      <c r="BI390" s="16">
        <v>0.5</v>
      </c>
      <c r="BJ390" s="16">
        <v>0.5</v>
      </c>
      <c r="BK390" s="16">
        <v>0</v>
      </c>
      <c r="BL390" s="16" t="s">
        <v>129</v>
      </c>
      <c r="BM390" s="16"/>
      <c r="BN390" s="16">
        <v>0.44444444444444398</v>
      </c>
      <c r="BO390" s="16" t="s">
        <v>129</v>
      </c>
      <c r="BP390" s="16"/>
      <c r="BQ390" s="16">
        <v>0.44444444444444398</v>
      </c>
      <c r="BR390" s="16" t="s">
        <v>129</v>
      </c>
      <c r="BS390" s="16"/>
      <c r="BT390" s="16">
        <v>0.5</v>
      </c>
      <c r="BU390" s="16">
        <v>0</v>
      </c>
    </row>
    <row r="391" spans="2:73" x14ac:dyDescent="0.35">
      <c r="B391" t="s">
        <v>269</v>
      </c>
      <c r="C391" s="16">
        <v>0.33333333333333298</v>
      </c>
      <c r="D391" s="16">
        <v>0</v>
      </c>
      <c r="E391" s="16">
        <v>0.5</v>
      </c>
      <c r="F391" s="16"/>
      <c r="G391" s="16">
        <v>0</v>
      </c>
      <c r="H391" s="16">
        <v>0.42857142857142899</v>
      </c>
      <c r="I391" s="16"/>
      <c r="J391" s="16">
        <v>1</v>
      </c>
      <c r="K391" s="16">
        <v>0</v>
      </c>
      <c r="L391" s="16">
        <v>0</v>
      </c>
      <c r="M391" s="16" t="s">
        <v>129</v>
      </c>
      <c r="N391" s="16" t="s">
        <v>129</v>
      </c>
      <c r="O391" s="16" t="s">
        <v>129</v>
      </c>
      <c r="P391" s="16">
        <v>1</v>
      </c>
      <c r="Q391" s="16" t="s">
        <v>129</v>
      </c>
      <c r="R391" s="16" t="s">
        <v>129</v>
      </c>
      <c r="S391" s="16">
        <v>0</v>
      </c>
      <c r="T391" s="16" t="s">
        <v>129</v>
      </c>
      <c r="U391" s="16" t="s">
        <v>129</v>
      </c>
      <c r="V391" s="16">
        <v>0</v>
      </c>
      <c r="W391" s="16" t="s">
        <v>129</v>
      </c>
      <c r="X391" s="16" t="s">
        <v>129</v>
      </c>
      <c r="Y391" s="16">
        <v>1</v>
      </c>
      <c r="Z391" s="16"/>
      <c r="AA391" s="16">
        <v>0.5</v>
      </c>
      <c r="AB391" s="16">
        <v>0</v>
      </c>
      <c r="AC391" s="16">
        <v>0</v>
      </c>
      <c r="AD391" s="16">
        <v>1</v>
      </c>
      <c r="AE391" s="16"/>
      <c r="AF391" s="16">
        <v>0.5</v>
      </c>
      <c r="AG391" s="16">
        <v>0</v>
      </c>
      <c r="AH391" s="16">
        <v>0</v>
      </c>
      <c r="AI391" s="16" t="s">
        <v>129</v>
      </c>
      <c r="AJ391" s="16"/>
      <c r="AK391" s="16">
        <v>0</v>
      </c>
      <c r="AL391" s="16">
        <v>0.33333333333333298</v>
      </c>
      <c r="AM391" s="16">
        <v>1</v>
      </c>
      <c r="AN391" s="16" t="s">
        <v>129</v>
      </c>
      <c r="AO391" s="16" t="s">
        <v>129</v>
      </c>
      <c r="AP391" s="16" t="s">
        <v>129</v>
      </c>
      <c r="AQ391" s="16"/>
      <c r="AR391" s="16">
        <v>0.5</v>
      </c>
      <c r="AS391" s="16">
        <v>0</v>
      </c>
      <c r="AT391" s="16">
        <v>0</v>
      </c>
      <c r="AU391" s="16">
        <v>1</v>
      </c>
      <c r="AV391" s="16" t="s">
        <v>129</v>
      </c>
      <c r="AW391" s="16">
        <v>0</v>
      </c>
      <c r="AX391" s="16" t="s">
        <v>129</v>
      </c>
      <c r="AY391" s="16"/>
      <c r="AZ391" s="16">
        <v>0</v>
      </c>
      <c r="BA391" s="16">
        <v>0</v>
      </c>
      <c r="BB391" s="16" t="s">
        <v>129</v>
      </c>
      <c r="BC391" s="16">
        <v>0.25</v>
      </c>
      <c r="BD391" s="16">
        <v>0.66666666666666696</v>
      </c>
      <c r="BE391" s="16" t="s">
        <v>129</v>
      </c>
      <c r="BF391" s="16"/>
      <c r="BG391" s="16">
        <v>0</v>
      </c>
      <c r="BH391" s="16">
        <v>0</v>
      </c>
      <c r="BI391" s="16">
        <v>0.5</v>
      </c>
      <c r="BJ391" s="16">
        <v>0.5</v>
      </c>
      <c r="BK391" s="16">
        <v>1</v>
      </c>
      <c r="BL391" s="16" t="s">
        <v>129</v>
      </c>
      <c r="BM391" s="16"/>
      <c r="BN391" s="16">
        <v>0.33333333333333298</v>
      </c>
      <c r="BO391" s="16" t="s">
        <v>129</v>
      </c>
      <c r="BP391" s="16"/>
      <c r="BQ391" s="16">
        <v>0.33333333333333298</v>
      </c>
      <c r="BR391" s="16" t="s">
        <v>129</v>
      </c>
      <c r="BS391" s="16"/>
      <c r="BT391" s="16">
        <v>0.375</v>
      </c>
      <c r="BU391" s="16">
        <v>0</v>
      </c>
    </row>
    <row r="392" spans="2:73" x14ac:dyDescent="0.35">
      <c r="B392" t="s">
        <v>270</v>
      </c>
      <c r="C392" s="16">
        <v>0.11111111111111099</v>
      </c>
      <c r="D392" s="16">
        <v>0</v>
      </c>
      <c r="E392" s="16">
        <v>0.16666666666666699</v>
      </c>
      <c r="F392" s="16"/>
      <c r="G392" s="16">
        <v>0</v>
      </c>
      <c r="H392" s="16">
        <v>0.14285714285714299</v>
      </c>
      <c r="I392" s="16"/>
      <c r="J392" s="16">
        <v>0</v>
      </c>
      <c r="K392" s="16">
        <v>0</v>
      </c>
      <c r="L392" s="16">
        <v>0</v>
      </c>
      <c r="M392" s="16" t="s">
        <v>129</v>
      </c>
      <c r="N392" s="16" t="s">
        <v>129</v>
      </c>
      <c r="O392" s="16" t="s">
        <v>129</v>
      </c>
      <c r="P392" s="16">
        <v>0</v>
      </c>
      <c r="Q392" s="16" t="s">
        <v>129</v>
      </c>
      <c r="R392" s="16" t="s">
        <v>129</v>
      </c>
      <c r="S392" s="16">
        <v>0</v>
      </c>
      <c r="T392" s="16" t="s">
        <v>129</v>
      </c>
      <c r="U392" s="16" t="s">
        <v>129</v>
      </c>
      <c r="V392" s="16">
        <v>0.5</v>
      </c>
      <c r="W392" s="16" t="s">
        <v>129</v>
      </c>
      <c r="X392" s="16" t="s">
        <v>129</v>
      </c>
      <c r="Y392" s="16">
        <v>0</v>
      </c>
      <c r="Z392" s="16"/>
      <c r="AA392" s="16">
        <v>0.25</v>
      </c>
      <c r="AB392" s="16">
        <v>0</v>
      </c>
      <c r="AC392" s="16">
        <v>0</v>
      </c>
      <c r="AD392" s="16">
        <v>0</v>
      </c>
      <c r="AE392" s="16"/>
      <c r="AF392" s="16">
        <v>0.16666666666666699</v>
      </c>
      <c r="AG392" s="16">
        <v>0</v>
      </c>
      <c r="AH392" s="16">
        <v>0</v>
      </c>
      <c r="AI392" s="16" t="s">
        <v>129</v>
      </c>
      <c r="AJ392" s="16"/>
      <c r="AK392" s="16">
        <v>0</v>
      </c>
      <c r="AL392" s="16">
        <v>0</v>
      </c>
      <c r="AM392" s="16">
        <v>0</v>
      </c>
      <c r="AN392" s="16" t="s">
        <v>129</v>
      </c>
      <c r="AO392" s="16" t="s">
        <v>129</v>
      </c>
      <c r="AP392" s="16" t="s">
        <v>129</v>
      </c>
      <c r="AQ392" s="16"/>
      <c r="AR392" s="16">
        <v>0</v>
      </c>
      <c r="AS392" s="16">
        <v>1</v>
      </c>
      <c r="AT392" s="16">
        <v>1</v>
      </c>
      <c r="AU392" s="16">
        <v>0</v>
      </c>
      <c r="AV392" s="16" t="s">
        <v>129</v>
      </c>
      <c r="AW392" s="16">
        <v>0</v>
      </c>
      <c r="AX392" s="16" t="s">
        <v>129</v>
      </c>
      <c r="AY392" s="16"/>
      <c r="AZ392" s="16">
        <v>0</v>
      </c>
      <c r="BA392" s="16">
        <v>0</v>
      </c>
      <c r="BB392" s="16" t="s">
        <v>129</v>
      </c>
      <c r="BC392" s="16">
        <v>0.25</v>
      </c>
      <c r="BD392" s="16">
        <v>0</v>
      </c>
      <c r="BE392" s="16" t="s">
        <v>129</v>
      </c>
      <c r="BF392" s="16"/>
      <c r="BG392" s="16">
        <v>0.5</v>
      </c>
      <c r="BH392" s="16">
        <v>0</v>
      </c>
      <c r="BI392" s="16">
        <v>0</v>
      </c>
      <c r="BJ392" s="16">
        <v>0</v>
      </c>
      <c r="BK392" s="16">
        <v>0</v>
      </c>
      <c r="BL392" s="16" t="s">
        <v>129</v>
      </c>
      <c r="BM392" s="16"/>
      <c r="BN392" s="16">
        <v>0.11111111111111099</v>
      </c>
      <c r="BO392" s="16" t="s">
        <v>129</v>
      </c>
      <c r="BP392" s="16"/>
      <c r="BQ392" s="16">
        <v>0.11111111111111099</v>
      </c>
      <c r="BR392" s="16" t="s">
        <v>129</v>
      </c>
      <c r="BS392" s="16"/>
      <c r="BT392" s="16">
        <v>0.125</v>
      </c>
      <c r="BU392" s="16">
        <v>0</v>
      </c>
    </row>
    <row r="393" spans="2:73" x14ac:dyDescent="0.35">
      <c r="B393" t="s">
        <v>116</v>
      </c>
      <c r="C393" s="16">
        <v>0.11111111111111099</v>
      </c>
      <c r="D393" s="16">
        <v>0</v>
      </c>
      <c r="E393" s="16">
        <v>0.16666666666666699</v>
      </c>
      <c r="F393" s="16"/>
      <c r="G393" s="16">
        <v>0.5</v>
      </c>
      <c r="H393" s="16">
        <v>0</v>
      </c>
      <c r="I393" s="16"/>
      <c r="J393" s="16">
        <v>0</v>
      </c>
      <c r="K393" s="16">
        <v>0.5</v>
      </c>
      <c r="L393" s="16">
        <v>0</v>
      </c>
      <c r="M393" s="16" t="s">
        <v>129</v>
      </c>
      <c r="N393" s="16" t="s">
        <v>129</v>
      </c>
      <c r="O393" s="16" t="s">
        <v>129</v>
      </c>
      <c r="P393" s="16">
        <v>0</v>
      </c>
      <c r="Q393" s="16" t="s">
        <v>129</v>
      </c>
      <c r="R393" s="16" t="s">
        <v>129</v>
      </c>
      <c r="S393" s="16">
        <v>0</v>
      </c>
      <c r="T393" s="16" t="s">
        <v>129</v>
      </c>
      <c r="U393" s="16" t="s">
        <v>129</v>
      </c>
      <c r="V393" s="16">
        <v>0</v>
      </c>
      <c r="W393" s="16" t="s">
        <v>129</v>
      </c>
      <c r="X393" s="16" t="s">
        <v>129</v>
      </c>
      <c r="Y393" s="16">
        <v>0</v>
      </c>
      <c r="Z393" s="16"/>
      <c r="AA393" s="16">
        <v>0</v>
      </c>
      <c r="AB393" s="16">
        <v>0</v>
      </c>
      <c r="AC393" s="16">
        <v>0.5</v>
      </c>
      <c r="AD393" s="16">
        <v>0</v>
      </c>
      <c r="AE393" s="16"/>
      <c r="AF393" s="16">
        <v>0.16666666666666699</v>
      </c>
      <c r="AG393" s="16">
        <v>0</v>
      </c>
      <c r="AH393" s="16">
        <v>0</v>
      </c>
      <c r="AI393" s="16" t="s">
        <v>129</v>
      </c>
      <c r="AJ393" s="16"/>
      <c r="AK393" s="16">
        <v>0</v>
      </c>
      <c r="AL393" s="16">
        <v>0.33333333333333298</v>
      </c>
      <c r="AM393" s="16">
        <v>0</v>
      </c>
      <c r="AN393" s="16" t="s">
        <v>129</v>
      </c>
      <c r="AO393" s="16" t="s">
        <v>129</v>
      </c>
      <c r="AP393" s="16" t="s">
        <v>129</v>
      </c>
      <c r="AQ393" s="16"/>
      <c r="AR393" s="16">
        <v>0</v>
      </c>
      <c r="AS393" s="16">
        <v>0</v>
      </c>
      <c r="AT393" s="16">
        <v>0</v>
      </c>
      <c r="AU393" s="16">
        <v>0</v>
      </c>
      <c r="AV393" s="16" t="s">
        <v>129</v>
      </c>
      <c r="AW393" s="16">
        <v>0</v>
      </c>
      <c r="AX393" s="16" t="s">
        <v>129</v>
      </c>
      <c r="AY393" s="16"/>
      <c r="AZ393" s="16">
        <v>0</v>
      </c>
      <c r="BA393" s="16">
        <v>1</v>
      </c>
      <c r="BB393" s="16" t="s">
        <v>129</v>
      </c>
      <c r="BC393" s="16">
        <v>0</v>
      </c>
      <c r="BD393" s="16">
        <v>0</v>
      </c>
      <c r="BE393" s="16" t="s">
        <v>129</v>
      </c>
      <c r="BF393" s="16"/>
      <c r="BG393" s="16">
        <v>0</v>
      </c>
      <c r="BH393" s="16">
        <v>0</v>
      </c>
      <c r="BI393" s="16">
        <v>0</v>
      </c>
      <c r="BJ393" s="16">
        <v>0.5</v>
      </c>
      <c r="BK393" s="16">
        <v>0</v>
      </c>
      <c r="BL393" s="16" t="s">
        <v>129</v>
      </c>
      <c r="BM393" s="16"/>
      <c r="BN393" s="16">
        <v>0.11111111111111099</v>
      </c>
      <c r="BO393" s="16" t="s">
        <v>129</v>
      </c>
      <c r="BP393" s="16"/>
      <c r="BQ393" s="16">
        <v>0.11111111111111099</v>
      </c>
      <c r="BR393" s="16" t="s">
        <v>129</v>
      </c>
      <c r="BS393" s="16"/>
      <c r="BT393" s="16">
        <v>0</v>
      </c>
      <c r="BU393" s="16">
        <v>1</v>
      </c>
    </row>
    <row r="394" spans="2:73" x14ac:dyDescent="0.35">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row>
    <row r="395" spans="2:73" x14ac:dyDescent="0.35">
      <c r="B395" s="6" t="s">
        <v>272</v>
      </c>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row>
    <row r="396" spans="2:73" x14ac:dyDescent="0.35">
      <c r="B396" s="24" t="s">
        <v>280</v>
      </c>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row>
    <row r="397" spans="2:73" x14ac:dyDescent="0.35">
      <c r="B397" t="s">
        <v>126</v>
      </c>
      <c r="C397" s="16">
        <v>0.28571428571428598</v>
      </c>
      <c r="D397" s="16">
        <v>0</v>
      </c>
      <c r="E397" s="16">
        <v>0.38461538461538503</v>
      </c>
      <c r="F397" s="16"/>
      <c r="G397" s="16">
        <v>0.230769230769231</v>
      </c>
      <c r="H397" s="16">
        <v>0.31818181818181801</v>
      </c>
      <c r="I397" s="16"/>
      <c r="J397" s="16">
        <v>0.5</v>
      </c>
      <c r="K397" s="16">
        <v>0</v>
      </c>
      <c r="L397" s="16">
        <v>0</v>
      </c>
      <c r="M397" s="16">
        <v>0</v>
      </c>
      <c r="N397" s="16">
        <v>0</v>
      </c>
      <c r="O397" s="16">
        <v>0</v>
      </c>
      <c r="P397" s="16">
        <v>0</v>
      </c>
      <c r="Q397" s="16">
        <v>0.5</v>
      </c>
      <c r="R397" s="16" t="s">
        <v>129</v>
      </c>
      <c r="S397" s="16">
        <v>0.44444444444444398</v>
      </c>
      <c r="T397" s="16">
        <v>1</v>
      </c>
      <c r="U397" s="16">
        <v>0</v>
      </c>
      <c r="V397" s="16">
        <v>0.25</v>
      </c>
      <c r="W397" s="16">
        <v>1</v>
      </c>
      <c r="X397" s="16">
        <v>0</v>
      </c>
      <c r="Y397" s="16">
        <v>0.5</v>
      </c>
      <c r="Z397" s="16"/>
      <c r="AA397" s="16">
        <v>0.41666666666666702</v>
      </c>
      <c r="AB397" s="16">
        <v>0.266666666666667</v>
      </c>
      <c r="AC397" s="16">
        <v>0.16666666666666699</v>
      </c>
      <c r="AD397" s="16">
        <v>0</v>
      </c>
      <c r="AE397" s="16"/>
      <c r="AF397" s="16">
        <v>0.35</v>
      </c>
      <c r="AG397" s="16">
        <v>0.14285714285714299</v>
      </c>
      <c r="AH397" s="16">
        <v>0.4</v>
      </c>
      <c r="AI397" s="16">
        <v>0</v>
      </c>
      <c r="AJ397" s="16"/>
      <c r="AK397" s="16">
        <v>0.25</v>
      </c>
      <c r="AL397" s="16">
        <v>0</v>
      </c>
      <c r="AM397" s="16">
        <v>0.33333333333333298</v>
      </c>
      <c r="AN397" s="16" t="s">
        <v>129</v>
      </c>
      <c r="AO397" s="16" t="s">
        <v>129</v>
      </c>
      <c r="AP397" s="16">
        <v>0.33333333333333298</v>
      </c>
      <c r="AQ397" s="16"/>
      <c r="AR397" s="16">
        <v>0</v>
      </c>
      <c r="AS397" s="16">
        <v>0.25</v>
      </c>
      <c r="AT397" s="16">
        <v>0.25</v>
      </c>
      <c r="AU397" s="16">
        <v>0.5</v>
      </c>
      <c r="AV397" s="16">
        <v>0</v>
      </c>
      <c r="AW397" s="16">
        <v>0.2</v>
      </c>
      <c r="AX397" s="16">
        <v>1</v>
      </c>
      <c r="AY397" s="16"/>
      <c r="AZ397" s="16">
        <v>0.5</v>
      </c>
      <c r="BA397" s="16">
        <v>0</v>
      </c>
      <c r="BB397" s="16">
        <v>0</v>
      </c>
      <c r="BC397" s="16">
        <v>0.33333333333333298</v>
      </c>
      <c r="BD397" s="16">
        <v>0.27272727272727298</v>
      </c>
      <c r="BE397" s="16">
        <v>0.33333333333333298</v>
      </c>
      <c r="BF397" s="16"/>
      <c r="BG397" s="16">
        <v>0.25</v>
      </c>
      <c r="BH397" s="16">
        <v>0.2</v>
      </c>
      <c r="BI397" s="16">
        <v>0.5</v>
      </c>
      <c r="BJ397" s="16">
        <v>0.42857142857142899</v>
      </c>
      <c r="BK397" s="16">
        <v>0.14285714285714299</v>
      </c>
      <c r="BL397" s="16">
        <v>1</v>
      </c>
      <c r="BM397" s="16"/>
      <c r="BN397" s="16">
        <v>0.31034482758620702</v>
      </c>
      <c r="BO397" s="16">
        <v>0.16666666666666699</v>
      </c>
      <c r="BP397" s="16"/>
      <c r="BQ397" s="16">
        <v>0.29411764705882398</v>
      </c>
      <c r="BR397" s="16">
        <v>0.27777777777777801</v>
      </c>
      <c r="BS397" s="16"/>
      <c r="BT397" s="16">
        <v>0.22222222222222199</v>
      </c>
      <c r="BU397" s="16">
        <v>0.42857142857142899</v>
      </c>
    </row>
    <row r="398" spans="2:73" x14ac:dyDescent="0.35">
      <c r="B398" t="s">
        <v>127</v>
      </c>
      <c r="C398" s="16">
        <v>0.48571428571428599</v>
      </c>
      <c r="D398" s="16">
        <v>0.88888888888888895</v>
      </c>
      <c r="E398" s="16">
        <v>0.34615384615384598</v>
      </c>
      <c r="F398" s="16"/>
      <c r="G398" s="16">
        <v>0.38461538461538503</v>
      </c>
      <c r="H398" s="16">
        <v>0.54545454545454497</v>
      </c>
      <c r="I398" s="16"/>
      <c r="J398" s="16">
        <v>0.5</v>
      </c>
      <c r="K398" s="16">
        <v>0.33333333333333298</v>
      </c>
      <c r="L398" s="16">
        <v>1</v>
      </c>
      <c r="M398" s="16">
        <v>0</v>
      </c>
      <c r="N398" s="16">
        <v>1</v>
      </c>
      <c r="O398" s="16">
        <v>1</v>
      </c>
      <c r="P398" s="16">
        <v>1</v>
      </c>
      <c r="Q398" s="16">
        <v>0</v>
      </c>
      <c r="R398" s="16" t="s">
        <v>129</v>
      </c>
      <c r="S398" s="16">
        <v>0.44444444444444398</v>
      </c>
      <c r="T398" s="16">
        <v>0</v>
      </c>
      <c r="U398" s="16">
        <v>0</v>
      </c>
      <c r="V398" s="16">
        <v>0.25</v>
      </c>
      <c r="W398" s="16">
        <v>0</v>
      </c>
      <c r="X398" s="16">
        <v>1</v>
      </c>
      <c r="Y398" s="16">
        <v>0.5</v>
      </c>
      <c r="Z398" s="16"/>
      <c r="AA398" s="16">
        <v>0.33333333333333298</v>
      </c>
      <c r="AB398" s="16">
        <v>0.66666666666666696</v>
      </c>
      <c r="AC398" s="16">
        <v>0.16666666666666699</v>
      </c>
      <c r="AD398" s="16">
        <v>1</v>
      </c>
      <c r="AE398" s="16"/>
      <c r="AF398" s="16">
        <v>0.45</v>
      </c>
      <c r="AG398" s="16">
        <v>0.71428571428571397</v>
      </c>
      <c r="AH398" s="16">
        <v>0.2</v>
      </c>
      <c r="AI398" s="16">
        <v>1</v>
      </c>
      <c r="AJ398" s="16"/>
      <c r="AK398" s="16">
        <v>0.625</v>
      </c>
      <c r="AL398" s="16">
        <v>0.83333333333333304</v>
      </c>
      <c r="AM398" s="16">
        <v>0.33333333333333298</v>
      </c>
      <c r="AN398" s="16" t="s">
        <v>129</v>
      </c>
      <c r="AO398" s="16" t="s">
        <v>129</v>
      </c>
      <c r="AP398" s="16">
        <v>0.33333333333333298</v>
      </c>
      <c r="AQ398" s="16"/>
      <c r="AR398" s="16">
        <v>1</v>
      </c>
      <c r="AS398" s="16">
        <v>0.75</v>
      </c>
      <c r="AT398" s="16">
        <v>0.75</v>
      </c>
      <c r="AU398" s="16">
        <v>0</v>
      </c>
      <c r="AV398" s="16">
        <v>1</v>
      </c>
      <c r="AW398" s="16">
        <v>0.4</v>
      </c>
      <c r="AX398" s="16">
        <v>0</v>
      </c>
      <c r="AY398" s="16"/>
      <c r="AZ398" s="16">
        <v>0.25</v>
      </c>
      <c r="BA398" s="16">
        <v>0.8</v>
      </c>
      <c r="BB398" s="16">
        <v>1</v>
      </c>
      <c r="BC398" s="16">
        <v>0.66666666666666696</v>
      </c>
      <c r="BD398" s="16">
        <v>0.36363636363636398</v>
      </c>
      <c r="BE398" s="16">
        <v>0.33333333333333298</v>
      </c>
      <c r="BF398" s="16"/>
      <c r="BG398" s="16">
        <v>0.75</v>
      </c>
      <c r="BH398" s="16">
        <v>0.5</v>
      </c>
      <c r="BI398" s="16">
        <v>0.5</v>
      </c>
      <c r="BJ398" s="16">
        <v>0.42857142857142899</v>
      </c>
      <c r="BK398" s="16">
        <v>0.28571428571428598</v>
      </c>
      <c r="BL398" s="16">
        <v>0</v>
      </c>
      <c r="BM398" s="16"/>
      <c r="BN398" s="16">
        <v>0.41379310344827602</v>
      </c>
      <c r="BO398" s="16">
        <v>0.83333333333333304</v>
      </c>
      <c r="BP398" s="16"/>
      <c r="BQ398" s="16">
        <v>0.41176470588235298</v>
      </c>
      <c r="BR398" s="16">
        <v>0.55555555555555602</v>
      </c>
      <c r="BS398" s="16"/>
      <c r="BT398" s="16">
        <v>0.55555555555555602</v>
      </c>
      <c r="BU398" s="16">
        <v>0.28571428571428598</v>
      </c>
    </row>
    <row r="399" spans="2:73" x14ac:dyDescent="0.35">
      <c r="B399" t="s">
        <v>131</v>
      </c>
      <c r="C399" s="16">
        <v>0.22857142857142901</v>
      </c>
      <c r="D399" s="16">
        <v>0.11111111111111099</v>
      </c>
      <c r="E399" s="16">
        <v>0.269230769230769</v>
      </c>
      <c r="F399" s="16"/>
      <c r="G399" s="16">
        <v>0.38461538461538503</v>
      </c>
      <c r="H399" s="16">
        <v>0.13636363636363599</v>
      </c>
      <c r="I399" s="16"/>
      <c r="J399" s="16">
        <v>0</v>
      </c>
      <c r="K399" s="16">
        <v>0.66666666666666696</v>
      </c>
      <c r="L399" s="16">
        <v>0</v>
      </c>
      <c r="M399" s="16">
        <v>1</v>
      </c>
      <c r="N399" s="16">
        <v>0</v>
      </c>
      <c r="O399" s="16">
        <v>0</v>
      </c>
      <c r="P399" s="16">
        <v>0</v>
      </c>
      <c r="Q399" s="16">
        <v>0.5</v>
      </c>
      <c r="R399" s="16" t="s">
        <v>129</v>
      </c>
      <c r="S399" s="16">
        <v>0.11111111111111099</v>
      </c>
      <c r="T399" s="16">
        <v>0</v>
      </c>
      <c r="U399" s="16">
        <v>1</v>
      </c>
      <c r="V399" s="16">
        <v>0.5</v>
      </c>
      <c r="W399" s="16">
        <v>0</v>
      </c>
      <c r="X399" s="16">
        <v>0</v>
      </c>
      <c r="Y399" s="16">
        <v>0</v>
      </c>
      <c r="Z399" s="16"/>
      <c r="AA399" s="16">
        <v>0.25</v>
      </c>
      <c r="AB399" s="16">
        <v>6.6666666666666693E-2</v>
      </c>
      <c r="AC399" s="16">
        <v>0.66666666666666696</v>
      </c>
      <c r="AD399" s="16">
        <v>0</v>
      </c>
      <c r="AE399" s="16"/>
      <c r="AF399" s="16">
        <v>0.2</v>
      </c>
      <c r="AG399" s="16">
        <v>0.14285714285714299</v>
      </c>
      <c r="AH399" s="16">
        <v>0.4</v>
      </c>
      <c r="AI399" s="16">
        <v>0</v>
      </c>
      <c r="AJ399" s="16"/>
      <c r="AK399" s="16">
        <v>0.125</v>
      </c>
      <c r="AL399" s="16">
        <v>0.16666666666666699</v>
      </c>
      <c r="AM399" s="16">
        <v>0.33333333333333298</v>
      </c>
      <c r="AN399" s="16" t="s">
        <v>129</v>
      </c>
      <c r="AO399" s="16" t="s">
        <v>129</v>
      </c>
      <c r="AP399" s="16">
        <v>0.33333333333333298</v>
      </c>
      <c r="AQ399" s="16"/>
      <c r="AR399" s="16">
        <v>0</v>
      </c>
      <c r="AS399" s="16">
        <v>0</v>
      </c>
      <c r="AT399" s="16">
        <v>0</v>
      </c>
      <c r="AU399" s="16">
        <v>0.5</v>
      </c>
      <c r="AV399" s="16">
        <v>0</v>
      </c>
      <c r="AW399" s="16">
        <v>0.4</v>
      </c>
      <c r="AX399" s="16">
        <v>0</v>
      </c>
      <c r="AY399" s="16"/>
      <c r="AZ399" s="16">
        <v>0.25</v>
      </c>
      <c r="BA399" s="16">
        <v>0.2</v>
      </c>
      <c r="BB399" s="16">
        <v>0</v>
      </c>
      <c r="BC399" s="16">
        <v>0</v>
      </c>
      <c r="BD399" s="16">
        <v>0.36363636363636398</v>
      </c>
      <c r="BE399" s="16">
        <v>0.33333333333333298</v>
      </c>
      <c r="BF399" s="16"/>
      <c r="BG399" s="16">
        <v>0</v>
      </c>
      <c r="BH399" s="16">
        <v>0.3</v>
      </c>
      <c r="BI399" s="16">
        <v>0</v>
      </c>
      <c r="BJ399" s="16">
        <v>0.14285714285714299</v>
      </c>
      <c r="BK399" s="16">
        <v>0.57142857142857095</v>
      </c>
      <c r="BL399" s="16">
        <v>0</v>
      </c>
      <c r="BM399" s="16"/>
      <c r="BN399" s="16">
        <v>0.27586206896551702</v>
      </c>
      <c r="BO399" s="16">
        <v>0</v>
      </c>
      <c r="BP399" s="16"/>
      <c r="BQ399" s="16">
        <v>0.29411764705882398</v>
      </c>
      <c r="BR399" s="16">
        <v>0.16666666666666699</v>
      </c>
      <c r="BS399" s="16"/>
      <c r="BT399" s="16">
        <v>0.22222222222222199</v>
      </c>
      <c r="BU399" s="16">
        <v>0.28571428571428598</v>
      </c>
    </row>
    <row r="400" spans="2:73" x14ac:dyDescent="0.35">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row>
    <row r="401" spans="2:73" x14ac:dyDescent="0.35">
      <c r="B401" s="6" t="s">
        <v>278</v>
      </c>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row>
    <row r="402" spans="2:73" x14ac:dyDescent="0.35">
      <c r="B402" s="23" t="s">
        <v>95</v>
      </c>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row>
    <row r="403" spans="2:73" x14ac:dyDescent="0.35">
      <c r="B403" t="s">
        <v>273</v>
      </c>
      <c r="C403" s="16">
        <v>1.8711018711018702E-2</v>
      </c>
      <c r="D403" s="16">
        <v>5.0505050505050501E-3</v>
      </c>
      <c r="E403" s="16">
        <v>2.8268551236749099E-2</v>
      </c>
      <c r="F403" s="16"/>
      <c r="G403" s="16">
        <v>2.7027027027027001E-2</v>
      </c>
      <c r="H403" s="16">
        <v>1.62162162162162E-2</v>
      </c>
      <c r="I403" s="16"/>
      <c r="J403" s="16">
        <v>2.4390243902439001E-2</v>
      </c>
      <c r="K403" s="16">
        <v>1.6949152542372899E-2</v>
      </c>
      <c r="L403" s="16">
        <v>0</v>
      </c>
      <c r="M403" s="16">
        <v>0</v>
      </c>
      <c r="N403" s="16">
        <v>0</v>
      </c>
      <c r="O403" s="16">
        <v>0</v>
      </c>
      <c r="P403" s="16">
        <v>0</v>
      </c>
      <c r="Q403" s="16">
        <v>0</v>
      </c>
      <c r="R403" s="16">
        <v>0</v>
      </c>
      <c r="S403" s="16">
        <v>3.1914893617021302E-2</v>
      </c>
      <c r="T403" s="16">
        <v>3.3333333333333298E-2</v>
      </c>
      <c r="U403" s="16">
        <v>0</v>
      </c>
      <c r="V403" s="16">
        <v>2.9411764705882401E-2</v>
      </c>
      <c r="W403" s="16">
        <v>5.8823529411764698E-2</v>
      </c>
      <c r="X403" s="16">
        <v>0</v>
      </c>
      <c r="Y403" s="16">
        <v>6.25E-2</v>
      </c>
      <c r="Z403" s="16"/>
      <c r="AA403" s="16">
        <v>2.39234449760766E-2</v>
      </c>
      <c r="AB403" s="16">
        <v>1.37931034482759E-2</v>
      </c>
      <c r="AC403" s="16">
        <v>1.7857142857142901E-2</v>
      </c>
      <c r="AD403" s="16">
        <v>2.8571428571428598E-2</v>
      </c>
      <c r="AE403" s="16"/>
      <c r="AF403" s="16">
        <v>2.2160664819944598E-2</v>
      </c>
      <c r="AG403" s="16">
        <v>0</v>
      </c>
      <c r="AH403" s="16">
        <v>2.3809523809523801E-2</v>
      </c>
      <c r="AI403" s="16">
        <v>0</v>
      </c>
      <c r="AJ403" s="16"/>
      <c r="AK403" s="16">
        <v>1.63934426229508E-2</v>
      </c>
      <c r="AL403" s="16">
        <v>0</v>
      </c>
      <c r="AM403" s="16">
        <v>4.7619047619047603E-2</v>
      </c>
      <c r="AN403" s="16">
        <v>0</v>
      </c>
      <c r="AO403" s="16">
        <v>0</v>
      </c>
      <c r="AP403" s="16">
        <v>2.9411764705882401E-2</v>
      </c>
      <c r="AQ403" s="16"/>
      <c r="AR403" s="16">
        <v>4.5662100456621002E-3</v>
      </c>
      <c r="AS403" s="16">
        <v>2.4390243902439001E-2</v>
      </c>
      <c r="AT403" s="16">
        <v>2.4390243902439001E-2</v>
      </c>
      <c r="AU403" s="16">
        <v>3.77358490566038E-2</v>
      </c>
      <c r="AV403" s="16">
        <v>0</v>
      </c>
      <c r="AW403" s="16">
        <v>2.1276595744680899E-2</v>
      </c>
      <c r="AX403" s="16">
        <v>0.4</v>
      </c>
      <c r="AY403" s="16"/>
      <c r="AZ403" s="16">
        <v>1.7094017094017099E-2</v>
      </c>
      <c r="BA403" s="16">
        <v>0</v>
      </c>
      <c r="BB403" s="16">
        <v>0</v>
      </c>
      <c r="BC403" s="16">
        <v>2.5641025641025599E-2</v>
      </c>
      <c r="BD403" s="16">
        <v>2.2857142857142899E-2</v>
      </c>
      <c r="BE403" s="16">
        <v>0</v>
      </c>
      <c r="BF403" s="16"/>
      <c r="BG403" s="16">
        <v>3.65853658536585E-2</v>
      </c>
      <c r="BH403" s="16">
        <v>1.1764705882352899E-2</v>
      </c>
      <c r="BI403" s="16">
        <v>2.0833333333333301E-2</v>
      </c>
      <c r="BJ403" s="16">
        <v>7.5757575757575803E-3</v>
      </c>
      <c r="BK403" s="16">
        <v>1.26582278481013E-2</v>
      </c>
      <c r="BL403" s="16">
        <v>3.7037037037037E-2</v>
      </c>
      <c r="BM403" s="16"/>
      <c r="BN403" s="16">
        <v>2.5270758122743701E-2</v>
      </c>
      <c r="BO403" s="16">
        <v>1.00502512562814E-2</v>
      </c>
      <c r="BP403" s="16"/>
      <c r="BQ403" s="16">
        <v>1.8292682926829298E-2</v>
      </c>
      <c r="BR403" s="16">
        <v>1.8987341772151899E-2</v>
      </c>
      <c r="BS403" s="16"/>
      <c r="BT403" s="16">
        <v>1.9073569482288801E-2</v>
      </c>
      <c r="BU403" s="16">
        <v>1.9607843137254902E-2</v>
      </c>
    </row>
    <row r="404" spans="2:73" x14ac:dyDescent="0.35">
      <c r="B404" t="s">
        <v>274</v>
      </c>
      <c r="C404" s="16">
        <v>3.1185031185031201E-2</v>
      </c>
      <c r="D404" s="16">
        <v>2.5252525252525301E-2</v>
      </c>
      <c r="E404" s="16">
        <v>3.5335689045936397E-2</v>
      </c>
      <c r="F404" s="16"/>
      <c r="G404" s="16">
        <v>9.0090090090090107E-3</v>
      </c>
      <c r="H404" s="16">
        <v>3.7837837837837798E-2</v>
      </c>
      <c r="I404" s="16"/>
      <c r="J404" s="16">
        <v>2.4390243902439001E-2</v>
      </c>
      <c r="K404" s="16">
        <v>0</v>
      </c>
      <c r="L404" s="16">
        <v>0</v>
      </c>
      <c r="M404" s="16">
        <v>0.13636363636363599</v>
      </c>
      <c r="N404" s="16">
        <v>0.125</v>
      </c>
      <c r="O404" s="16">
        <v>0</v>
      </c>
      <c r="P404" s="16">
        <v>3.3333333333333298E-2</v>
      </c>
      <c r="Q404" s="16">
        <v>0</v>
      </c>
      <c r="R404" s="16">
        <v>0</v>
      </c>
      <c r="S404" s="16">
        <v>4.2553191489361701E-2</v>
      </c>
      <c r="T404" s="16">
        <v>0</v>
      </c>
      <c r="U404" s="16">
        <v>7.1428571428571397E-2</v>
      </c>
      <c r="V404" s="16">
        <v>5.8823529411764698E-2</v>
      </c>
      <c r="W404" s="16">
        <v>5.8823529411764698E-2</v>
      </c>
      <c r="X404" s="16">
        <v>0</v>
      </c>
      <c r="Y404" s="16">
        <v>6.25E-2</v>
      </c>
      <c r="Z404" s="16"/>
      <c r="AA404" s="16">
        <v>2.39234449760766E-2</v>
      </c>
      <c r="AB404" s="16">
        <v>3.4482758620689703E-2</v>
      </c>
      <c r="AC404" s="16">
        <v>1.7857142857142901E-2</v>
      </c>
      <c r="AD404" s="16">
        <v>5.7142857142857099E-2</v>
      </c>
      <c r="AE404" s="16"/>
      <c r="AF404" s="16">
        <v>2.4930747922437699E-2</v>
      </c>
      <c r="AG404" s="16">
        <v>3.3333333333333298E-2</v>
      </c>
      <c r="AH404" s="16">
        <v>9.5238095238095205E-2</v>
      </c>
      <c r="AI404" s="16">
        <v>0</v>
      </c>
      <c r="AJ404" s="16"/>
      <c r="AK404" s="16">
        <v>3.2786885245901599E-2</v>
      </c>
      <c r="AL404" s="16">
        <v>1.5151515151515201E-2</v>
      </c>
      <c r="AM404" s="16">
        <v>4.7619047619047603E-2</v>
      </c>
      <c r="AN404" s="16">
        <v>6.4516129032258104E-2</v>
      </c>
      <c r="AO404" s="16">
        <v>0.11111111111111099</v>
      </c>
      <c r="AP404" s="16">
        <v>2.9411764705882401E-2</v>
      </c>
      <c r="AQ404" s="16"/>
      <c r="AR404" s="16">
        <v>1.3698630136986301E-2</v>
      </c>
      <c r="AS404" s="16">
        <v>7.3170731707317097E-2</v>
      </c>
      <c r="AT404" s="16">
        <v>7.3170731707317097E-2</v>
      </c>
      <c r="AU404" s="16">
        <v>0</v>
      </c>
      <c r="AV404" s="16">
        <v>0.13043478260869601</v>
      </c>
      <c r="AW404" s="16">
        <v>4.2553191489361701E-2</v>
      </c>
      <c r="AX404" s="16">
        <v>0</v>
      </c>
      <c r="AY404" s="16"/>
      <c r="AZ404" s="16">
        <v>4.2735042735042701E-2</v>
      </c>
      <c r="BA404" s="16">
        <v>0</v>
      </c>
      <c r="BB404" s="16">
        <v>0</v>
      </c>
      <c r="BC404" s="16">
        <v>4.2735042735042701E-2</v>
      </c>
      <c r="BD404" s="16">
        <v>2.2857142857142899E-2</v>
      </c>
      <c r="BE404" s="16">
        <v>0.125</v>
      </c>
      <c r="BF404" s="16"/>
      <c r="BG404" s="16">
        <v>0</v>
      </c>
      <c r="BH404" s="16">
        <v>5.8823529411764698E-2</v>
      </c>
      <c r="BI404" s="16">
        <v>4.1666666666666699E-2</v>
      </c>
      <c r="BJ404" s="16">
        <v>4.5454545454545497E-2</v>
      </c>
      <c r="BK404" s="16">
        <v>1.26582278481013E-2</v>
      </c>
      <c r="BL404" s="16">
        <v>1.85185185185185E-2</v>
      </c>
      <c r="BM404" s="16"/>
      <c r="BN404" s="16">
        <v>3.9711191335740102E-2</v>
      </c>
      <c r="BO404" s="16">
        <v>2.01005025125628E-2</v>
      </c>
      <c r="BP404" s="16"/>
      <c r="BQ404" s="16">
        <v>4.8780487804878099E-2</v>
      </c>
      <c r="BR404" s="16">
        <v>2.2151898734177201E-2</v>
      </c>
      <c r="BS404" s="16"/>
      <c r="BT404" s="16">
        <v>2.9972752043596701E-2</v>
      </c>
      <c r="BU404" s="16">
        <v>3.9215686274509803E-2</v>
      </c>
    </row>
    <row r="405" spans="2:73" x14ac:dyDescent="0.35">
      <c r="B405" t="s">
        <v>275</v>
      </c>
      <c r="C405" s="16">
        <v>0.77754677754677803</v>
      </c>
      <c r="D405" s="16">
        <v>0.80808080808080796</v>
      </c>
      <c r="E405" s="16">
        <v>0.75618374558303902</v>
      </c>
      <c r="F405" s="16"/>
      <c r="G405" s="16">
        <v>0.78378378378378399</v>
      </c>
      <c r="H405" s="16">
        <v>0.77567567567567597</v>
      </c>
      <c r="I405" s="16"/>
      <c r="J405" s="16">
        <v>0.80487804878048796</v>
      </c>
      <c r="K405" s="16">
        <v>0.74576271186440701</v>
      </c>
      <c r="L405" s="16">
        <v>0.86206896551724099</v>
      </c>
      <c r="M405" s="16">
        <v>0.68181818181818199</v>
      </c>
      <c r="N405" s="16">
        <v>0.75</v>
      </c>
      <c r="O405" s="16">
        <v>0.875</v>
      </c>
      <c r="P405" s="16">
        <v>0.86666666666666703</v>
      </c>
      <c r="Q405" s="16">
        <v>0.79487179487179505</v>
      </c>
      <c r="R405" s="16">
        <v>0.78571428571428603</v>
      </c>
      <c r="S405" s="16">
        <v>0.77659574468085102</v>
      </c>
      <c r="T405" s="16">
        <v>0.76666666666666705</v>
      </c>
      <c r="U405" s="16">
        <v>0.57142857142857095</v>
      </c>
      <c r="V405" s="16">
        <v>0.73529411764705899</v>
      </c>
      <c r="W405" s="16">
        <v>0.76470588235294101</v>
      </c>
      <c r="X405" s="16">
        <v>0.94444444444444398</v>
      </c>
      <c r="Y405" s="16">
        <v>0.625</v>
      </c>
      <c r="Z405" s="16"/>
      <c r="AA405" s="16">
        <v>0.77033492822966498</v>
      </c>
      <c r="AB405" s="16">
        <v>0.76551724137930999</v>
      </c>
      <c r="AC405" s="16">
        <v>0.82142857142857095</v>
      </c>
      <c r="AD405" s="16">
        <v>0.82857142857142896</v>
      </c>
      <c r="AE405" s="16"/>
      <c r="AF405" s="16">
        <v>0.77562326869806097</v>
      </c>
      <c r="AG405" s="16">
        <v>0.9</v>
      </c>
      <c r="AH405" s="16">
        <v>0.78571428571428603</v>
      </c>
      <c r="AI405" s="16">
        <v>1</v>
      </c>
      <c r="AJ405" s="16"/>
      <c r="AK405" s="16">
        <v>0.76229508196721296</v>
      </c>
      <c r="AL405" s="16">
        <v>0.86363636363636398</v>
      </c>
      <c r="AM405" s="16">
        <v>0.69047619047619002</v>
      </c>
      <c r="AN405" s="16">
        <v>0.67741935483870996</v>
      </c>
      <c r="AO405" s="16">
        <v>0.77777777777777801</v>
      </c>
      <c r="AP405" s="16">
        <v>0.73529411764705899</v>
      </c>
      <c r="AQ405" s="16"/>
      <c r="AR405" s="16">
        <v>0.82191780821917804</v>
      </c>
      <c r="AS405" s="16">
        <v>0.65853658536585402</v>
      </c>
      <c r="AT405" s="16">
        <v>0.65853658536585402</v>
      </c>
      <c r="AU405" s="16">
        <v>0.83018867924528295</v>
      </c>
      <c r="AV405" s="16">
        <v>0.73913043478260898</v>
      </c>
      <c r="AW405" s="16">
        <v>0.70212765957446799</v>
      </c>
      <c r="AX405" s="16">
        <v>0.4</v>
      </c>
      <c r="AY405" s="16"/>
      <c r="AZ405" s="16">
        <v>0.83760683760683796</v>
      </c>
      <c r="BA405" s="16">
        <v>0.92307692307692302</v>
      </c>
      <c r="BB405" s="16">
        <v>0.71428571428571397</v>
      </c>
      <c r="BC405" s="16">
        <v>0.70085470085470103</v>
      </c>
      <c r="BD405" s="16">
        <v>0.76</v>
      </c>
      <c r="BE405" s="16">
        <v>0.875</v>
      </c>
      <c r="BF405" s="16"/>
      <c r="BG405" s="16">
        <v>0.792682926829268</v>
      </c>
      <c r="BH405" s="16">
        <v>0.70588235294117696</v>
      </c>
      <c r="BI405" s="16">
        <v>0.77083333333333304</v>
      </c>
      <c r="BJ405" s="16">
        <v>0.78787878787878796</v>
      </c>
      <c r="BK405" s="16">
        <v>0.835443037974684</v>
      </c>
      <c r="BL405" s="16">
        <v>0.75925925925925897</v>
      </c>
      <c r="BM405" s="16"/>
      <c r="BN405" s="16">
        <v>0.75812274368231003</v>
      </c>
      <c r="BO405" s="16">
        <v>0.80402010050251305</v>
      </c>
      <c r="BP405" s="16"/>
      <c r="BQ405" s="16">
        <v>0.77439024390243905</v>
      </c>
      <c r="BR405" s="16">
        <v>0.778481012658228</v>
      </c>
      <c r="BS405" s="16"/>
      <c r="BT405" s="16">
        <v>0.77111716621253401</v>
      </c>
      <c r="BU405" s="16">
        <v>0.81372549019607798</v>
      </c>
    </row>
    <row r="406" spans="2:73" x14ac:dyDescent="0.35">
      <c r="B406" t="s">
        <v>276</v>
      </c>
      <c r="C406" s="16">
        <v>1.6632016632016602E-2</v>
      </c>
      <c r="D406" s="16">
        <v>5.0505050505050501E-3</v>
      </c>
      <c r="E406" s="16">
        <v>2.47349823321555E-2</v>
      </c>
      <c r="F406" s="16"/>
      <c r="G406" s="16">
        <v>9.0090090090090107E-3</v>
      </c>
      <c r="H406" s="16">
        <v>1.8918918918918899E-2</v>
      </c>
      <c r="I406" s="16"/>
      <c r="J406" s="16">
        <v>2.4390243902439001E-2</v>
      </c>
      <c r="K406" s="16">
        <v>1.6949152542372899E-2</v>
      </c>
      <c r="L406" s="16">
        <v>0</v>
      </c>
      <c r="M406" s="16">
        <v>0</v>
      </c>
      <c r="N406" s="16">
        <v>0</v>
      </c>
      <c r="O406" s="16">
        <v>0</v>
      </c>
      <c r="P406" s="16">
        <v>3.3333333333333298E-2</v>
      </c>
      <c r="Q406" s="16">
        <v>0</v>
      </c>
      <c r="R406" s="16">
        <v>0</v>
      </c>
      <c r="S406" s="16">
        <v>2.1276595744680899E-2</v>
      </c>
      <c r="T406" s="16">
        <v>0.1</v>
      </c>
      <c r="U406" s="16">
        <v>0</v>
      </c>
      <c r="V406" s="16">
        <v>0</v>
      </c>
      <c r="W406" s="16">
        <v>0</v>
      </c>
      <c r="X406" s="16">
        <v>0</v>
      </c>
      <c r="Y406" s="16">
        <v>0</v>
      </c>
      <c r="Z406" s="16"/>
      <c r="AA406" s="16">
        <v>4.78468899521531E-3</v>
      </c>
      <c r="AB406" s="16">
        <v>3.4482758620689703E-2</v>
      </c>
      <c r="AC406" s="16">
        <v>1.7857142857142901E-2</v>
      </c>
      <c r="AD406" s="16">
        <v>2.8571428571428598E-2</v>
      </c>
      <c r="AE406" s="16"/>
      <c r="AF406" s="16">
        <v>1.9390581717451501E-2</v>
      </c>
      <c r="AG406" s="16">
        <v>3.3333333333333298E-2</v>
      </c>
      <c r="AH406" s="16">
        <v>0</v>
      </c>
      <c r="AI406" s="16">
        <v>0</v>
      </c>
      <c r="AJ406" s="16"/>
      <c r="AK406" s="16">
        <v>1.63934426229508E-2</v>
      </c>
      <c r="AL406" s="16">
        <v>3.03030303030303E-2</v>
      </c>
      <c r="AM406" s="16">
        <v>2.3809523809523801E-2</v>
      </c>
      <c r="AN406" s="16">
        <v>0</v>
      </c>
      <c r="AO406" s="16">
        <v>0</v>
      </c>
      <c r="AP406" s="16">
        <v>5.8823529411764698E-2</v>
      </c>
      <c r="AQ406" s="16"/>
      <c r="AR406" s="16">
        <v>9.1324200913242004E-3</v>
      </c>
      <c r="AS406" s="16">
        <v>2.4390243902439001E-2</v>
      </c>
      <c r="AT406" s="16">
        <v>2.4390243902439001E-2</v>
      </c>
      <c r="AU406" s="16">
        <v>0</v>
      </c>
      <c r="AV406" s="16">
        <v>0</v>
      </c>
      <c r="AW406" s="16">
        <v>0</v>
      </c>
      <c r="AX406" s="16">
        <v>0</v>
      </c>
      <c r="AY406" s="16"/>
      <c r="AZ406" s="16">
        <v>8.5470085470085496E-3</v>
      </c>
      <c r="BA406" s="16">
        <v>2.5641025641025599E-2</v>
      </c>
      <c r="BB406" s="16">
        <v>0</v>
      </c>
      <c r="BC406" s="16">
        <v>1.7094017094017099E-2</v>
      </c>
      <c r="BD406" s="16">
        <v>2.2857142857142899E-2</v>
      </c>
      <c r="BE406" s="16">
        <v>0</v>
      </c>
      <c r="BF406" s="16"/>
      <c r="BG406" s="16">
        <v>3.65853658536585E-2</v>
      </c>
      <c r="BH406" s="16">
        <v>2.3529411764705899E-2</v>
      </c>
      <c r="BI406" s="16">
        <v>0</v>
      </c>
      <c r="BJ406" s="16">
        <v>2.27272727272727E-2</v>
      </c>
      <c r="BK406" s="16">
        <v>0</v>
      </c>
      <c r="BL406" s="16">
        <v>0</v>
      </c>
      <c r="BM406" s="16"/>
      <c r="BN406" s="16">
        <v>2.5270758122743701E-2</v>
      </c>
      <c r="BO406" s="16">
        <v>5.0251256281407001E-3</v>
      </c>
      <c r="BP406" s="16"/>
      <c r="BQ406" s="16">
        <v>2.4390243902439001E-2</v>
      </c>
      <c r="BR406" s="16">
        <v>1.26582278481013E-2</v>
      </c>
      <c r="BS406" s="16"/>
      <c r="BT406" s="16">
        <v>1.08991825613079E-2</v>
      </c>
      <c r="BU406" s="16">
        <v>3.9215686274509803E-2</v>
      </c>
    </row>
    <row r="407" spans="2:73" x14ac:dyDescent="0.35">
      <c r="B407" t="s">
        <v>277</v>
      </c>
      <c r="C407" s="16">
        <v>4.5738045738045699E-2</v>
      </c>
      <c r="D407" s="16">
        <v>3.03030303030303E-2</v>
      </c>
      <c r="E407" s="16">
        <v>5.6537102473498198E-2</v>
      </c>
      <c r="F407" s="16"/>
      <c r="G407" s="16">
        <v>4.5045045045045001E-2</v>
      </c>
      <c r="H407" s="16">
        <v>4.59459459459459E-2</v>
      </c>
      <c r="I407" s="16"/>
      <c r="J407" s="16">
        <v>4.8780487804878099E-2</v>
      </c>
      <c r="K407" s="16">
        <v>5.0847457627118599E-2</v>
      </c>
      <c r="L407" s="16">
        <v>3.4482758620689703E-2</v>
      </c>
      <c r="M407" s="16">
        <v>0</v>
      </c>
      <c r="N407" s="16">
        <v>0</v>
      </c>
      <c r="O407" s="16">
        <v>0</v>
      </c>
      <c r="P407" s="16">
        <v>3.3333333333333298E-2</v>
      </c>
      <c r="Q407" s="16">
        <v>7.69230769230769E-2</v>
      </c>
      <c r="R407" s="16">
        <v>0.14285714285714299</v>
      </c>
      <c r="S407" s="16">
        <v>3.1914893617021302E-2</v>
      </c>
      <c r="T407" s="16">
        <v>0</v>
      </c>
      <c r="U407" s="16">
        <v>7.1428571428571397E-2</v>
      </c>
      <c r="V407" s="16">
        <v>8.8235294117647106E-2</v>
      </c>
      <c r="W407" s="16">
        <v>5.8823529411764698E-2</v>
      </c>
      <c r="X407" s="16">
        <v>0</v>
      </c>
      <c r="Y407" s="16">
        <v>0.125</v>
      </c>
      <c r="Z407" s="16"/>
      <c r="AA407" s="16">
        <v>6.6985645933014398E-2</v>
      </c>
      <c r="AB407" s="16">
        <v>3.4482758620689703E-2</v>
      </c>
      <c r="AC407" s="16">
        <v>3.5714285714285698E-2</v>
      </c>
      <c r="AD407" s="16">
        <v>2.8571428571428598E-2</v>
      </c>
      <c r="AE407" s="16"/>
      <c r="AF407" s="16">
        <v>4.4321329639889197E-2</v>
      </c>
      <c r="AG407" s="16">
        <v>3.3333333333333298E-2</v>
      </c>
      <c r="AH407" s="16">
        <v>7.1428571428571397E-2</v>
      </c>
      <c r="AI407" s="16">
        <v>0</v>
      </c>
      <c r="AJ407" s="16"/>
      <c r="AK407" s="16">
        <v>6.5573770491803296E-2</v>
      </c>
      <c r="AL407" s="16">
        <v>4.5454545454545497E-2</v>
      </c>
      <c r="AM407" s="16">
        <v>2.3809523809523801E-2</v>
      </c>
      <c r="AN407" s="16">
        <v>3.2258064516128997E-2</v>
      </c>
      <c r="AO407" s="16">
        <v>0.11111111111111099</v>
      </c>
      <c r="AP407" s="16">
        <v>5.8823529411764698E-2</v>
      </c>
      <c r="AQ407" s="16"/>
      <c r="AR407" s="16">
        <v>4.5662100456621002E-2</v>
      </c>
      <c r="AS407" s="16">
        <v>4.8780487804878099E-2</v>
      </c>
      <c r="AT407" s="16">
        <v>4.8780487804878099E-2</v>
      </c>
      <c r="AU407" s="16">
        <v>3.77358490566038E-2</v>
      </c>
      <c r="AV407" s="16">
        <v>0</v>
      </c>
      <c r="AW407" s="16">
        <v>0.10638297872340401</v>
      </c>
      <c r="AX407" s="16">
        <v>0.2</v>
      </c>
      <c r="AY407" s="16"/>
      <c r="AZ407" s="16">
        <v>3.4188034188034198E-2</v>
      </c>
      <c r="BA407" s="16">
        <v>2.5641025641025599E-2</v>
      </c>
      <c r="BB407" s="16">
        <v>4.7619047619047603E-2</v>
      </c>
      <c r="BC407" s="16">
        <v>6.8376068376068397E-2</v>
      </c>
      <c r="BD407" s="16">
        <v>4.57142857142857E-2</v>
      </c>
      <c r="BE407" s="16">
        <v>0</v>
      </c>
      <c r="BF407" s="16"/>
      <c r="BG407" s="16">
        <v>3.65853658536585E-2</v>
      </c>
      <c r="BH407" s="16">
        <v>3.5294117647058802E-2</v>
      </c>
      <c r="BI407" s="16">
        <v>6.25E-2</v>
      </c>
      <c r="BJ407" s="16">
        <v>3.7878787878787901E-2</v>
      </c>
      <c r="BK407" s="16">
        <v>6.3291139240506306E-2</v>
      </c>
      <c r="BL407" s="16">
        <v>5.5555555555555601E-2</v>
      </c>
      <c r="BM407" s="16"/>
      <c r="BN407" s="16">
        <v>5.0541516245487403E-2</v>
      </c>
      <c r="BO407" s="16">
        <v>4.0201005025125601E-2</v>
      </c>
      <c r="BP407" s="16"/>
      <c r="BQ407" s="16">
        <v>4.8780487804878099E-2</v>
      </c>
      <c r="BR407" s="16">
        <v>4.4303797468354403E-2</v>
      </c>
      <c r="BS407" s="16"/>
      <c r="BT407" s="16">
        <v>5.1771117166212501E-2</v>
      </c>
      <c r="BU407" s="16">
        <v>2.9411764705882401E-2</v>
      </c>
    </row>
    <row r="408" spans="2:73" x14ac:dyDescent="0.35">
      <c r="B408" t="s">
        <v>93</v>
      </c>
      <c r="C408" s="16">
        <v>0.11018711018711</v>
      </c>
      <c r="D408" s="16">
        <v>0.12626262626262599</v>
      </c>
      <c r="E408" s="16">
        <v>9.8939929328621903E-2</v>
      </c>
      <c r="F408" s="16"/>
      <c r="G408" s="16">
        <v>0.126126126126126</v>
      </c>
      <c r="H408" s="16">
        <v>0.10540540540540499</v>
      </c>
      <c r="I408" s="16"/>
      <c r="J408" s="16">
        <v>7.3170731707317097E-2</v>
      </c>
      <c r="K408" s="16">
        <v>0.169491525423729</v>
      </c>
      <c r="L408" s="16">
        <v>0.10344827586206901</v>
      </c>
      <c r="M408" s="16">
        <v>0.18181818181818199</v>
      </c>
      <c r="N408" s="16">
        <v>0.125</v>
      </c>
      <c r="O408" s="16">
        <v>0.125</v>
      </c>
      <c r="P408" s="16">
        <v>3.3333333333333298E-2</v>
      </c>
      <c r="Q408" s="16">
        <v>0.128205128205128</v>
      </c>
      <c r="R408" s="16">
        <v>7.1428571428571397E-2</v>
      </c>
      <c r="S408" s="16">
        <v>9.5744680851063801E-2</v>
      </c>
      <c r="T408" s="16">
        <v>0.1</v>
      </c>
      <c r="U408" s="16">
        <v>0.28571428571428598</v>
      </c>
      <c r="V408" s="16">
        <v>8.8235294117647106E-2</v>
      </c>
      <c r="W408" s="16">
        <v>5.8823529411764698E-2</v>
      </c>
      <c r="X408" s="16">
        <v>5.5555555555555601E-2</v>
      </c>
      <c r="Y408" s="16">
        <v>0.125</v>
      </c>
      <c r="Z408" s="16"/>
      <c r="AA408" s="16">
        <v>0.11004784688995201</v>
      </c>
      <c r="AB408" s="16">
        <v>0.11724137931034501</v>
      </c>
      <c r="AC408" s="16">
        <v>8.9285714285714302E-2</v>
      </c>
      <c r="AD408" s="16">
        <v>2.8571428571428598E-2</v>
      </c>
      <c r="AE408" s="16"/>
      <c r="AF408" s="16">
        <v>0.113573407202216</v>
      </c>
      <c r="AG408" s="16">
        <v>0</v>
      </c>
      <c r="AH408" s="16">
        <v>2.3809523809523801E-2</v>
      </c>
      <c r="AI408" s="16">
        <v>0</v>
      </c>
      <c r="AJ408" s="16"/>
      <c r="AK408" s="16">
        <v>0.10655737704918</v>
      </c>
      <c r="AL408" s="16">
        <v>4.5454545454545497E-2</v>
      </c>
      <c r="AM408" s="16">
        <v>0.16666666666666699</v>
      </c>
      <c r="AN408" s="16">
        <v>0.225806451612903</v>
      </c>
      <c r="AO408" s="16">
        <v>0</v>
      </c>
      <c r="AP408" s="16">
        <v>8.8235294117647106E-2</v>
      </c>
      <c r="AQ408" s="16"/>
      <c r="AR408" s="16">
        <v>0.105022831050228</v>
      </c>
      <c r="AS408" s="16">
        <v>0.17073170731707299</v>
      </c>
      <c r="AT408" s="16">
        <v>0.17073170731707299</v>
      </c>
      <c r="AU408" s="16">
        <v>9.4339622641509399E-2</v>
      </c>
      <c r="AV408" s="16">
        <v>0.13043478260869601</v>
      </c>
      <c r="AW408" s="16">
        <v>0.12765957446808501</v>
      </c>
      <c r="AX408" s="16">
        <v>0</v>
      </c>
      <c r="AY408" s="16"/>
      <c r="AZ408" s="16">
        <v>5.9829059829059797E-2</v>
      </c>
      <c r="BA408" s="16">
        <v>2.5641025641025599E-2</v>
      </c>
      <c r="BB408" s="16">
        <v>0.238095238095238</v>
      </c>
      <c r="BC408" s="16">
        <v>0.145299145299145</v>
      </c>
      <c r="BD408" s="16">
        <v>0.125714285714286</v>
      </c>
      <c r="BE408" s="16">
        <v>0</v>
      </c>
      <c r="BF408" s="16"/>
      <c r="BG408" s="16">
        <v>9.7560975609756101E-2</v>
      </c>
      <c r="BH408" s="16">
        <v>0.16470588235294101</v>
      </c>
      <c r="BI408" s="16">
        <v>0.104166666666667</v>
      </c>
      <c r="BJ408" s="16">
        <v>9.8484848484848495E-2</v>
      </c>
      <c r="BK408" s="16">
        <v>7.5949367088607597E-2</v>
      </c>
      <c r="BL408" s="16">
        <v>0.12962962962963001</v>
      </c>
      <c r="BM408" s="16"/>
      <c r="BN408" s="16">
        <v>0.101083032490975</v>
      </c>
      <c r="BO408" s="16">
        <v>0.120603015075377</v>
      </c>
      <c r="BP408" s="16"/>
      <c r="BQ408" s="16">
        <v>8.5365853658536606E-2</v>
      </c>
      <c r="BR408" s="16">
        <v>0.123417721518987</v>
      </c>
      <c r="BS408" s="16"/>
      <c r="BT408" s="16">
        <v>0.11716621253406</v>
      </c>
      <c r="BU408" s="16">
        <v>5.8823529411764698E-2</v>
      </c>
    </row>
    <row r="409" spans="2:73" x14ac:dyDescent="0.35">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row>
    <row r="410" spans="2:73" x14ac:dyDescent="0.35">
      <c r="B410" s="6" t="s">
        <v>279</v>
      </c>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row>
    <row r="411" spans="2:73" x14ac:dyDescent="0.35">
      <c r="B411" s="24" t="s">
        <v>307</v>
      </c>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row>
    <row r="412" spans="2:73" x14ac:dyDescent="0.35">
      <c r="B412" t="s">
        <v>126</v>
      </c>
      <c r="C412" s="16">
        <v>0.16136363636363599</v>
      </c>
      <c r="D412" s="16">
        <v>0.15591397849462399</v>
      </c>
      <c r="E412" s="16">
        <v>0.16535433070866101</v>
      </c>
      <c r="F412" s="16"/>
      <c r="G412" s="16">
        <v>0.15463917525773199</v>
      </c>
      <c r="H412" s="16">
        <v>0.16326530612244899</v>
      </c>
      <c r="I412" s="16"/>
      <c r="J412" s="16">
        <v>0.15384615384615399</v>
      </c>
      <c r="K412" s="16">
        <v>0.163636363636364</v>
      </c>
      <c r="L412" s="16">
        <v>0.20833333333333301</v>
      </c>
      <c r="M412" s="16">
        <v>0.1</v>
      </c>
      <c r="N412" s="16">
        <v>0.14285714285714299</v>
      </c>
      <c r="O412" s="16">
        <v>7.1428571428571397E-2</v>
      </c>
      <c r="P412" s="16">
        <v>0.107142857142857</v>
      </c>
      <c r="Q412" s="16">
        <v>0.194444444444444</v>
      </c>
      <c r="R412" s="16">
        <v>7.1428571428571397E-2</v>
      </c>
      <c r="S412" s="16">
        <v>0.223529411764706</v>
      </c>
      <c r="T412" s="16">
        <v>0.17241379310344801</v>
      </c>
      <c r="U412" s="16">
        <v>7.69230769230769E-2</v>
      </c>
      <c r="V412" s="16">
        <v>0.13793103448275901</v>
      </c>
      <c r="W412" s="16">
        <v>0.125</v>
      </c>
      <c r="X412" s="16">
        <v>0.23529411764705899</v>
      </c>
      <c r="Y412" s="16">
        <v>7.1428571428571397E-2</v>
      </c>
      <c r="Z412" s="16"/>
      <c r="AA412" s="16">
        <v>0.122448979591837</v>
      </c>
      <c r="AB412" s="16">
        <v>0.16535433070866101</v>
      </c>
      <c r="AC412" s="16">
        <v>0.20408163265306101</v>
      </c>
      <c r="AD412" s="16">
        <v>0.33333333333333298</v>
      </c>
      <c r="AE412" s="16"/>
      <c r="AF412" s="16">
        <v>0.15339233038348099</v>
      </c>
      <c r="AG412" s="16">
        <v>0.217391304347826</v>
      </c>
      <c r="AH412" s="16">
        <v>0.22222222222222199</v>
      </c>
      <c r="AI412" s="16">
        <v>0</v>
      </c>
      <c r="AJ412" s="16"/>
      <c r="AK412" s="16">
        <v>0.16964285714285701</v>
      </c>
      <c r="AL412" s="16">
        <v>0.2</v>
      </c>
      <c r="AM412" s="16">
        <v>5.1282051282051301E-2</v>
      </c>
      <c r="AN412" s="16">
        <v>0.19354838709677399</v>
      </c>
      <c r="AO412" s="16">
        <v>0.44444444444444398</v>
      </c>
      <c r="AP412" s="16">
        <v>0.133333333333333</v>
      </c>
      <c r="AQ412" s="16"/>
      <c r="AR412" s="16">
        <v>0.15384615384615399</v>
      </c>
      <c r="AS412" s="16">
        <v>0.24324324324324301</v>
      </c>
      <c r="AT412" s="16">
        <v>0.24324324324324301</v>
      </c>
      <c r="AU412" s="16">
        <v>0.04</v>
      </c>
      <c r="AV412" s="16">
        <v>0.2</v>
      </c>
      <c r="AW412" s="16">
        <v>0.26190476190476197</v>
      </c>
      <c r="AX412" s="16">
        <v>0</v>
      </c>
      <c r="AY412" s="16"/>
      <c r="AZ412" s="16">
        <v>0.233644859813084</v>
      </c>
      <c r="BA412" s="16">
        <v>0.20588235294117599</v>
      </c>
      <c r="BB412" s="16">
        <v>0.21052631578947401</v>
      </c>
      <c r="BC412" s="16">
        <v>0.11111111111111099</v>
      </c>
      <c r="BD412" s="16">
        <v>0.12804878048780499</v>
      </c>
      <c r="BE412" s="16">
        <v>0.2</v>
      </c>
      <c r="BF412" s="16"/>
      <c r="BG412" s="16">
        <v>0.16666666666666699</v>
      </c>
      <c r="BH412" s="16">
        <v>0.10666666666666701</v>
      </c>
      <c r="BI412" s="16">
        <v>0.2</v>
      </c>
      <c r="BJ412" s="16">
        <v>0.16</v>
      </c>
      <c r="BK412" s="16">
        <v>0.169014084507042</v>
      </c>
      <c r="BL412" s="16">
        <v>0.19607843137254899</v>
      </c>
      <c r="BM412" s="16"/>
      <c r="BN412" s="16">
        <v>0.173553719008264</v>
      </c>
      <c r="BO412" s="16">
        <v>0.14507772020725401</v>
      </c>
      <c r="BP412" s="16"/>
      <c r="BQ412" s="16">
        <v>0.183098591549296</v>
      </c>
      <c r="BR412" s="16">
        <v>0.15151515151515199</v>
      </c>
      <c r="BS412" s="16"/>
      <c r="BT412" s="16">
        <v>0.16964285714285701</v>
      </c>
      <c r="BU412" s="16">
        <v>0.13684210526315799</v>
      </c>
    </row>
    <row r="413" spans="2:73" x14ac:dyDescent="0.35">
      <c r="B413" t="s">
        <v>127</v>
      </c>
      <c r="C413" s="16">
        <v>0.82727272727272705</v>
      </c>
      <c r="D413" s="16">
        <v>0.82795698924731198</v>
      </c>
      <c r="E413" s="16">
        <v>0.82677165354330695</v>
      </c>
      <c r="F413" s="16"/>
      <c r="G413" s="16">
        <v>0.82474226804123696</v>
      </c>
      <c r="H413" s="16">
        <v>0.82798833819242001</v>
      </c>
      <c r="I413" s="16"/>
      <c r="J413" s="16">
        <v>0.84615384615384603</v>
      </c>
      <c r="K413" s="16">
        <v>0.81818181818181801</v>
      </c>
      <c r="L413" s="16">
        <v>0.79166666666666696</v>
      </c>
      <c r="M413" s="16">
        <v>0.85</v>
      </c>
      <c r="N413" s="16">
        <v>0.85714285714285698</v>
      </c>
      <c r="O413" s="16">
        <v>0.92857142857142905</v>
      </c>
      <c r="P413" s="16">
        <v>0.85714285714285698</v>
      </c>
      <c r="Q413" s="16">
        <v>0.80555555555555602</v>
      </c>
      <c r="R413" s="16">
        <v>0.92857142857142905</v>
      </c>
      <c r="S413" s="16">
        <v>0.752941176470588</v>
      </c>
      <c r="T413" s="16">
        <v>0.82758620689655205</v>
      </c>
      <c r="U413" s="16">
        <v>0.92307692307692302</v>
      </c>
      <c r="V413" s="16">
        <v>0.86206896551724099</v>
      </c>
      <c r="W413" s="16">
        <v>0.875</v>
      </c>
      <c r="X413" s="16">
        <v>0.76470588235294101</v>
      </c>
      <c r="Y413" s="16">
        <v>0.92857142857142905</v>
      </c>
      <c r="Z413" s="16"/>
      <c r="AA413" s="16">
        <v>0.86224489795918402</v>
      </c>
      <c r="AB413" s="16">
        <v>0.83464566929133899</v>
      </c>
      <c r="AC413" s="16">
        <v>0.75510204081632604</v>
      </c>
      <c r="AD413" s="16">
        <v>0.66666666666666696</v>
      </c>
      <c r="AE413" s="16"/>
      <c r="AF413" s="16">
        <v>0.83185840707964598</v>
      </c>
      <c r="AG413" s="16">
        <v>0.78260869565217395</v>
      </c>
      <c r="AH413" s="16">
        <v>0.77777777777777801</v>
      </c>
      <c r="AI413" s="16">
        <v>1</v>
      </c>
      <c r="AJ413" s="16"/>
      <c r="AK413" s="16">
        <v>0.8125</v>
      </c>
      <c r="AL413" s="16">
        <v>0.8</v>
      </c>
      <c r="AM413" s="16">
        <v>0.94871794871794901</v>
      </c>
      <c r="AN413" s="16">
        <v>0.80645161290322598</v>
      </c>
      <c r="AO413" s="16">
        <v>0.55555555555555602</v>
      </c>
      <c r="AP413" s="16">
        <v>0.76666666666666705</v>
      </c>
      <c r="AQ413" s="16"/>
      <c r="AR413" s="16">
        <v>0.84134615384615397</v>
      </c>
      <c r="AS413" s="16">
        <v>0.75675675675675702</v>
      </c>
      <c r="AT413" s="16">
        <v>0.75675675675675702</v>
      </c>
      <c r="AU413" s="16">
        <v>0.96</v>
      </c>
      <c r="AV413" s="16">
        <v>0.75</v>
      </c>
      <c r="AW413" s="16">
        <v>0.71428571428571397</v>
      </c>
      <c r="AX413" s="16">
        <v>1</v>
      </c>
      <c r="AY413" s="16"/>
      <c r="AZ413" s="16">
        <v>0.75700934579439205</v>
      </c>
      <c r="BA413" s="16">
        <v>0.79411764705882304</v>
      </c>
      <c r="BB413" s="16">
        <v>0.78947368421052599</v>
      </c>
      <c r="BC413" s="16">
        <v>0.87962962962962998</v>
      </c>
      <c r="BD413" s="16">
        <v>0.85365853658536595</v>
      </c>
      <c r="BE413" s="16">
        <v>0.8</v>
      </c>
      <c r="BF413" s="16"/>
      <c r="BG413" s="16">
        <v>0.81944444444444398</v>
      </c>
      <c r="BH413" s="16">
        <v>0.89333333333333298</v>
      </c>
      <c r="BI413" s="16">
        <v>0.77777777777777801</v>
      </c>
      <c r="BJ413" s="16">
        <v>0.81599999999999995</v>
      </c>
      <c r="BK413" s="16">
        <v>0.83098591549295797</v>
      </c>
      <c r="BL413" s="16">
        <v>0.80392156862745101</v>
      </c>
      <c r="BM413" s="16"/>
      <c r="BN413" s="16">
        <v>0.80991735537190102</v>
      </c>
      <c r="BO413" s="16">
        <v>0.84974093264248696</v>
      </c>
      <c r="BP413" s="16"/>
      <c r="BQ413" s="16">
        <v>0.80281690140845097</v>
      </c>
      <c r="BR413" s="16">
        <v>0.84175084175084203</v>
      </c>
      <c r="BS413" s="16"/>
      <c r="BT413" s="16">
        <v>0.81547619047619002</v>
      </c>
      <c r="BU413" s="16">
        <v>0.86315789473684201</v>
      </c>
    </row>
    <row r="414" spans="2:73" x14ac:dyDescent="0.35">
      <c r="B414" t="s">
        <v>131</v>
      </c>
      <c r="C414" s="16">
        <v>1.13636363636364E-2</v>
      </c>
      <c r="D414" s="16">
        <v>1.6129032258064498E-2</v>
      </c>
      <c r="E414" s="16">
        <v>7.8740157480314994E-3</v>
      </c>
      <c r="F414" s="16"/>
      <c r="G414" s="16">
        <v>2.06185567010309E-2</v>
      </c>
      <c r="H414" s="16">
        <v>8.7463556851312008E-3</v>
      </c>
      <c r="I414" s="16"/>
      <c r="J414" s="16">
        <v>0</v>
      </c>
      <c r="K414" s="16">
        <v>1.8181818181818198E-2</v>
      </c>
      <c r="L414" s="16">
        <v>0</v>
      </c>
      <c r="M414" s="16">
        <v>0.05</v>
      </c>
      <c r="N414" s="16">
        <v>0</v>
      </c>
      <c r="O414" s="16">
        <v>0</v>
      </c>
      <c r="P414" s="16">
        <v>3.5714285714285698E-2</v>
      </c>
      <c r="Q414" s="16">
        <v>0</v>
      </c>
      <c r="R414" s="16">
        <v>0</v>
      </c>
      <c r="S414" s="16">
        <v>2.3529411764705899E-2</v>
      </c>
      <c r="T414" s="16">
        <v>0</v>
      </c>
      <c r="U414" s="16">
        <v>0</v>
      </c>
      <c r="V414" s="16">
        <v>0</v>
      </c>
      <c r="W414" s="16">
        <v>0</v>
      </c>
      <c r="X414" s="16">
        <v>0</v>
      </c>
      <c r="Y414" s="16">
        <v>0</v>
      </c>
      <c r="Z414" s="16"/>
      <c r="AA414" s="16">
        <v>1.53061224489796E-2</v>
      </c>
      <c r="AB414" s="16">
        <v>0</v>
      </c>
      <c r="AC414" s="16">
        <v>4.08163265306122E-2</v>
      </c>
      <c r="AD414" s="16">
        <v>0</v>
      </c>
      <c r="AE414" s="16"/>
      <c r="AF414" s="16">
        <v>1.47492625368732E-2</v>
      </c>
      <c r="AG414" s="16">
        <v>0</v>
      </c>
      <c r="AH414" s="16">
        <v>0</v>
      </c>
      <c r="AI414" s="16">
        <v>0</v>
      </c>
      <c r="AJ414" s="16"/>
      <c r="AK414" s="16">
        <v>1.7857142857142901E-2</v>
      </c>
      <c r="AL414" s="16">
        <v>0</v>
      </c>
      <c r="AM414" s="16">
        <v>0</v>
      </c>
      <c r="AN414" s="16">
        <v>0</v>
      </c>
      <c r="AO414" s="16">
        <v>0</v>
      </c>
      <c r="AP414" s="16">
        <v>0.1</v>
      </c>
      <c r="AQ414" s="16"/>
      <c r="AR414" s="16">
        <v>4.8076923076923097E-3</v>
      </c>
      <c r="AS414" s="16">
        <v>0</v>
      </c>
      <c r="AT414" s="16">
        <v>0</v>
      </c>
      <c r="AU414" s="16">
        <v>0</v>
      </c>
      <c r="AV414" s="16">
        <v>0.05</v>
      </c>
      <c r="AW414" s="16">
        <v>2.3809523809523801E-2</v>
      </c>
      <c r="AX414" s="16">
        <v>0</v>
      </c>
      <c r="AY414" s="16"/>
      <c r="AZ414" s="16">
        <v>9.3457943925233603E-3</v>
      </c>
      <c r="BA414" s="16">
        <v>0</v>
      </c>
      <c r="BB414" s="16">
        <v>0</v>
      </c>
      <c r="BC414" s="16">
        <v>9.2592592592592605E-3</v>
      </c>
      <c r="BD414" s="16">
        <v>1.8292682926829298E-2</v>
      </c>
      <c r="BE414" s="16">
        <v>0</v>
      </c>
      <c r="BF414" s="16"/>
      <c r="BG414" s="16">
        <v>1.38888888888889E-2</v>
      </c>
      <c r="BH414" s="16">
        <v>0</v>
      </c>
      <c r="BI414" s="16">
        <v>2.2222222222222199E-2</v>
      </c>
      <c r="BJ414" s="16">
        <v>2.4E-2</v>
      </c>
      <c r="BK414" s="16">
        <v>0</v>
      </c>
      <c r="BL414" s="16">
        <v>0</v>
      </c>
      <c r="BM414" s="16"/>
      <c r="BN414" s="16">
        <v>1.6528925619834701E-2</v>
      </c>
      <c r="BO414" s="16">
        <v>5.1813471502590702E-3</v>
      </c>
      <c r="BP414" s="16"/>
      <c r="BQ414" s="16">
        <v>1.4084507042253501E-2</v>
      </c>
      <c r="BR414" s="16">
        <v>6.7340067340067302E-3</v>
      </c>
      <c r="BS414" s="16"/>
      <c r="BT414" s="16">
        <v>1.4880952380952399E-2</v>
      </c>
      <c r="BU414" s="16">
        <v>0</v>
      </c>
    </row>
    <row r="415" spans="2:73" x14ac:dyDescent="0.35">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row>
    <row r="416" spans="2:73" x14ac:dyDescent="0.35">
      <c r="B416" s="6" t="s">
        <v>286</v>
      </c>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row>
    <row r="417" spans="2:73" x14ac:dyDescent="0.35">
      <c r="B417" s="24" t="s">
        <v>294</v>
      </c>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row>
    <row r="418" spans="2:73" x14ac:dyDescent="0.35">
      <c r="B418" t="s">
        <v>218</v>
      </c>
      <c r="C418" s="16">
        <v>0.28571428571428598</v>
      </c>
      <c r="D418" s="16">
        <v>0</v>
      </c>
      <c r="E418" s="16">
        <v>0.4</v>
      </c>
      <c r="F418" s="16"/>
      <c r="G418" s="16">
        <v>0</v>
      </c>
      <c r="H418" s="16">
        <v>0.4</v>
      </c>
      <c r="I418" s="16"/>
      <c r="J418" s="16">
        <v>1</v>
      </c>
      <c r="K418" s="16">
        <v>0</v>
      </c>
      <c r="L418" s="16" t="s">
        <v>129</v>
      </c>
      <c r="M418" s="16" t="s">
        <v>129</v>
      </c>
      <c r="N418" s="16" t="s">
        <v>129</v>
      </c>
      <c r="O418" s="16" t="s">
        <v>129</v>
      </c>
      <c r="P418" s="16" t="s">
        <v>129</v>
      </c>
      <c r="Q418" s="16" t="s">
        <v>129</v>
      </c>
      <c r="R418" s="16" t="s">
        <v>129</v>
      </c>
      <c r="S418" s="16">
        <v>0</v>
      </c>
      <c r="T418" s="16" t="s">
        <v>129</v>
      </c>
      <c r="U418" s="16" t="s">
        <v>129</v>
      </c>
      <c r="V418" s="16">
        <v>0.5</v>
      </c>
      <c r="W418" s="16" t="s">
        <v>129</v>
      </c>
      <c r="X418" s="16" t="s">
        <v>129</v>
      </c>
      <c r="Y418" s="16">
        <v>0</v>
      </c>
      <c r="Z418" s="16"/>
      <c r="AA418" s="16">
        <v>0.5</v>
      </c>
      <c r="AB418" s="16">
        <v>0</v>
      </c>
      <c r="AC418" s="16">
        <v>0</v>
      </c>
      <c r="AD418" s="16" t="s">
        <v>129</v>
      </c>
      <c r="AE418" s="16"/>
      <c r="AF418" s="16">
        <v>0.5</v>
      </c>
      <c r="AG418" s="16">
        <v>0</v>
      </c>
      <c r="AH418" s="16">
        <v>0</v>
      </c>
      <c r="AI418" s="16" t="s">
        <v>129</v>
      </c>
      <c r="AJ418" s="16"/>
      <c r="AK418" s="16">
        <v>0</v>
      </c>
      <c r="AL418" s="16">
        <v>0</v>
      </c>
      <c r="AM418" s="16">
        <v>1</v>
      </c>
      <c r="AN418" s="16" t="s">
        <v>129</v>
      </c>
      <c r="AO418" s="16" t="s">
        <v>129</v>
      </c>
      <c r="AP418" s="16" t="s">
        <v>129</v>
      </c>
      <c r="AQ418" s="16"/>
      <c r="AR418" s="16">
        <v>0</v>
      </c>
      <c r="AS418" s="16">
        <v>1</v>
      </c>
      <c r="AT418" s="16">
        <v>1</v>
      </c>
      <c r="AU418" s="16">
        <v>1</v>
      </c>
      <c r="AV418" s="16" t="s">
        <v>129</v>
      </c>
      <c r="AW418" s="16">
        <v>0</v>
      </c>
      <c r="AX418" s="16" t="s">
        <v>129</v>
      </c>
      <c r="AY418" s="16"/>
      <c r="AZ418" s="16">
        <v>0</v>
      </c>
      <c r="BA418" s="16">
        <v>0</v>
      </c>
      <c r="BB418" s="16" t="s">
        <v>129</v>
      </c>
      <c r="BC418" s="16">
        <v>0.33333333333333298</v>
      </c>
      <c r="BD418" s="16">
        <v>0.5</v>
      </c>
      <c r="BE418" s="16" t="s">
        <v>129</v>
      </c>
      <c r="BF418" s="16"/>
      <c r="BG418" s="16">
        <v>1</v>
      </c>
      <c r="BH418" s="16">
        <v>0</v>
      </c>
      <c r="BI418" s="16">
        <v>0.5</v>
      </c>
      <c r="BJ418" s="16">
        <v>0</v>
      </c>
      <c r="BK418" s="16" t="s">
        <v>129</v>
      </c>
      <c r="BL418" s="16" t="s">
        <v>129</v>
      </c>
      <c r="BM418" s="16"/>
      <c r="BN418" s="16">
        <v>0.28571428571428598</v>
      </c>
      <c r="BO418" s="16" t="s">
        <v>129</v>
      </c>
      <c r="BP418" s="16"/>
      <c r="BQ418" s="16">
        <v>0.28571428571428598</v>
      </c>
      <c r="BR418" s="16" t="s">
        <v>129</v>
      </c>
      <c r="BS418" s="16"/>
      <c r="BT418" s="16">
        <v>0.33333333333333298</v>
      </c>
      <c r="BU418" s="16">
        <v>0</v>
      </c>
    </row>
    <row r="419" spans="2:73" x14ac:dyDescent="0.35">
      <c r="B419" t="s">
        <v>219</v>
      </c>
      <c r="C419" s="16">
        <v>0.14285714285714299</v>
      </c>
      <c r="D419" s="16">
        <v>0.5</v>
      </c>
      <c r="E419" s="16">
        <v>0</v>
      </c>
      <c r="F419" s="16"/>
      <c r="G419" s="16">
        <v>0</v>
      </c>
      <c r="H419" s="16">
        <v>0.2</v>
      </c>
      <c r="I419" s="16"/>
      <c r="J419" s="16">
        <v>0</v>
      </c>
      <c r="K419" s="16">
        <v>0.5</v>
      </c>
      <c r="L419" s="16" t="s">
        <v>129</v>
      </c>
      <c r="M419" s="16" t="s">
        <v>129</v>
      </c>
      <c r="N419" s="16" t="s">
        <v>129</v>
      </c>
      <c r="O419" s="16" t="s">
        <v>129</v>
      </c>
      <c r="P419" s="16" t="s">
        <v>129</v>
      </c>
      <c r="Q419" s="16" t="s">
        <v>129</v>
      </c>
      <c r="R419" s="16" t="s">
        <v>129</v>
      </c>
      <c r="S419" s="16">
        <v>0</v>
      </c>
      <c r="T419" s="16" t="s">
        <v>129</v>
      </c>
      <c r="U419" s="16" t="s">
        <v>129</v>
      </c>
      <c r="V419" s="16">
        <v>0</v>
      </c>
      <c r="W419" s="16" t="s">
        <v>129</v>
      </c>
      <c r="X419" s="16" t="s">
        <v>129</v>
      </c>
      <c r="Y419" s="16">
        <v>0</v>
      </c>
      <c r="Z419" s="16"/>
      <c r="AA419" s="16">
        <v>0</v>
      </c>
      <c r="AB419" s="16">
        <v>1</v>
      </c>
      <c r="AC419" s="16">
        <v>0</v>
      </c>
      <c r="AD419" s="16" t="s">
        <v>129</v>
      </c>
      <c r="AE419" s="16"/>
      <c r="AF419" s="16">
        <v>0</v>
      </c>
      <c r="AG419" s="16">
        <v>0</v>
      </c>
      <c r="AH419" s="16">
        <v>0</v>
      </c>
      <c r="AI419" s="16" t="s">
        <v>129</v>
      </c>
      <c r="AJ419" s="16"/>
      <c r="AK419" s="16">
        <v>1</v>
      </c>
      <c r="AL419" s="16">
        <v>0</v>
      </c>
      <c r="AM419" s="16">
        <v>0</v>
      </c>
      <c r="AN419" s="16" t="s">
        <v>129</v>
      </c>
      <c r="AO419" s="16" t="s">
        <v>129</v>
      </c>
      <c r="AP419" s="16" t="s">
        <v>129</v>
      </c>
      <c r="AQ419" s="16"/>
      <c r="AR419" s="16">
        <v>0.5</v>
      </c>
      <c r="AS419" s="16">
        <v>0</v>
      </c>
      <c r="AT419" s="16">
        <v>0</v>
      </c>
      <c r="AU419" s="16">
        <v>0</v>
      </c>
      <c r="AV419" s="16" t="s">
        <v>129</v>
      </c>
      <c r="AW419" s="16">
        <v>0</v>
      </c>
      <c r="AX419" s="16" t="s">
        <v>129</v>
      </c>
      <c r="AY419" s="16"/>
      <c r="AZ419" s="16">
        <v>0</v>
      </c>
      <c r="BA419" s="16">
        <v>0</v>
      </c>
      <c r="BB419" s="16" t="s">
        <v>129</v>
      </c>
      <c r="BC419" s="16">
        <v>0.33333333333333298</v>
      </c>
      <c r="BD419" s="16">
        <v>0</v>
      </c>
      <c r="BE419" s="16" t="s">
        <v>129</v>
      </c>
      <c r="BF419" s="16"/>
      <c r="BG419" s="16">
        <v>0</v>
      </c>
      <c r="BH419" s="16">
        <v>0</v>
      </c>
      <c r="BI419" s="16">
        <v>0.5</v>
      </c>
      <c r="BJ419" s="16">
        <v>0</v>
      </c>
      <c r="BK419" s="16" t="s">
        <v>129</v>
      </c>
      <c r="BL419" s="16" t="s">
        <v>129</v>
      </c>
      <c r="BM419" s="16"/>
      <c r="BN419" s="16">
        <v>0.14285714285714299</v>
      </c>
      <c r="BO419" s="16" t="s">
        <v>129</v>
      </c>
      <c r="BP419" s="16"/>
      <c r="BQ419" s="16">
        <v>0.14285714285714299</v>
      </c>
      <c r="BR419" s="16" t="s">
        <v>129</v>
      </c>
      <c r="BS419" s="16"/>
      <c r="BT419" s="16">
        <v>0.16666666666666699</v>
      </c>
      <c r="BU419" s="16">
        <v>0</v>
      </c>
    </row>
    <row r="420" spans="2:73" x14ac:dyDescent="0.35">
      <c r="B420" t="s">
        <v>220</v>
      </c>
      <c r="C420" s="16">
        <v>0.28571428571428598</v>
      </c>
      <c r="D420" s="16">
        <v>0.5</v>
      </c>
      <c r="E420" s="16">
        <v>0.2</v>
      </c>
      <c r="F420" s="16"/>
      <c r="G420" s="16">
        <v>0</v>
      </c>
      <c r="H420" s="16">
        <v>0.4</v>
      </c>
      <c r="I420" s="16"/>
      <c r="J420" s="16">
        <v>0</v>
      </c>
      <c r="K420" s="16">
        <v>0</v>
      </c>
      <c r="L420" s="16" t="s">
        <v>129</v>
      </c>
      <c r="M420" s="16" t="s">
        <v>129</v>
      </c>
      <c r="N420" s="16" t="s">
        <v>129</v>
      </c>
      <c r="O420" s="16" t="s">
        <v>129</v>
      </c>
      <c r="P420" s="16" t="s">
        <v>129</v>
      </c>
      <c r="Q420" s="16" t="s">
        <v>129</v>
      </c>
      <c r="R420" s="16" t="s">
        <v>129</v>
      </c>
      <c r="S420" s="16">
        <v>0</v>
      </c>
      <c r="T420" s="16" t="s">
        <v>129</v>
      </c>
      <c r="U420" s="16" t="s">
        <v>129</v>
      </c>
      <c r="V420" s="16">
        <v>0.5</v>
      </c>
      <c r="W420" s="16" t="s">
        <v>129</v>
      </c>
      <c r="X420" s="16" t="s">
        <v>129</v>
      </c>
      <c r="Y420" s="16">
        <v>1</v>
      </c>
      <c r="Z420" s="16"/>
      <c r="AA420" s="16">
        <v>0.25</v>
      </c>
      <c r="AB420" s="16">
        <v>0</v>
      </c>
      <c r="AC420" s="16">
        <v>0.5</v>
      </c>
      <c r="AD420" s="16" t="s">
        <v>129</v>
      </c>
      <c r="AE420" s="16"/>
      <c r="AF420" s="16">
        <v>0.25</v>
      </c>
      <c r="AG420" s="16">
        <v>1</v>
      </c>
      <c r="AH420" s="16">
        <v>0</v>
      </c>
      <c r="AI420" s="16" t="s">
        <v>129</v>
      </c>
      <c r="AJ420" s="16"/>
      <c r="AK420" s="16">
        <v>0</v>
      </c>
      <c r="AL420" s="16">
        <v>0.5</v>
      </c>
      <c r="AM420" s="16">
        <v>0</v>
      </c>
      <c r="AN420" s="16" t="s">
        <v>129</v>
      </c>
      <c r="AO420" s="16" t="s">
        <v>129</v>
      </c>
      <c r="AP420" s="16" t="s">
        <v>129</v>
      </c>
      <c r="AQ420" s="16"/>
      <c r="AR420" s="16">
        <v>0.5</v>
      </c>
      <c r="AS420" s="16">
        <v>0</v>
      </c>
      <c r="AT420" s="16">
        <v>0</v>
      </c>
      <c r="AU420" s="16">
        <v>0</v>
      </c>
      <c r="AV420" s="16" t="s">
        <v>129</v>
      </c>
      <c r="AW420" s="16">
        <v>0</v>
      </c>
      <c r="AX420" s="16" t="s">
        <v>129</v>
      </c>
      <c r="AY420" s="16"/>
      <c r="AZ420" s="16">
        <v>1</v>
      </c>
      <c r="BA420" s="16">
        <v>0</v>
      </c>
      <c r="BB420" s="16" t="s">
        <v>129</v>
      </c>
      <c r="BC420" s="16">
        <v>0.33333333333333298</v>
      </c>
      <c r="BD420" s="16">
        <v>0</v>
      </c>
      <c r="BE420" s="16" t="s">
        <v>129</v>
      </c>
      <c r="BF420" s="16"/>
      <c r="BG420" s="16">
        <v>0</v>
      </c>
      <c r="BH420" s="16">
        <v>0.5</v>
      </c>
      <c r="BI420" s="16">
        <v>0</v>
      </c>
      <c r="BJ420" s="16">
        <v>0.5</v>
      </c>
      <c r="BK420" s="16" t="s">
        <v>129</v>
      </c>
      <c r="BL420" s="16" t="s">
        <v>129</v>
      </c>
      <c r="BM420" s="16"/>
      <c r="BN420" s="16">
        <v>0.28571428571428598</v>
      </c>
      <c r="BO420" s="16" t="s">
        <v>129</v>
      </c>
      <c r="BP420" s="16"/>
      <c r="BQ420" s="16">
        <v>0.28571428571428598</v>
      </c>
      <c r="BR420" s="16" t="s">
        <v>129</v>
      </c>
      <c r="BS420" s="16"/>
      <c r="BT420" s="16">
        <v>0.33333333333333298</v>
      </c>
      <c r="BU420" s="16">
        <v>0</v>
      </c>
    </row>
    <row r="421" spans="2:73" x14ac:dyDescent="0.35">
      <c r="B421" t="s">
        <v>221</v>
      </c>
      <c r="C421" s="16">
        <v>0</v>
      </c>
      <c r="D421" s="16">
        <v>0</v>
      </c>
      <c r="E421" s="16">
        <v>0</v>
      </c>
      <c r="F421" s="16"/>
      <c r="G421" s="16">
        <v>0</v>
      </c>
      <c r="H421" s="16">
        <v>0</v>
      </c>
      <c r="I421" s="16"/>
      <c r="J421" s="16">
        <v>0</v>
      </c>
      <c r="K421" s="16">
        <v>0</v>
      </c>
      <c r="L421" s="16" t="s">
        <v>129</v>
      </c>
      <c r="M421" s="16" t="s">
        <v>129</v>
      </c>
      <c r="N421" s="16" t="s">
        <v>129</v>
      </c>
      <c r="O421" s="16" t="s">
        <v>129</v>
      </c>
      <c r="P421" s="16" t="s">
        <v>129</v>
      </c>
      <c r="Q421" s="16" t="s">
        <v>129</v>
      </c>
      <c r="R421" s="16" t="s">
        <v>129</v>
      </c>
      <c r="S421" s="16">
        <v>0</v>
      </c>
      <c r="T421" s="16" t="s">
        <v>129</v>
      </c>
      <c r="U421" s="16" t="s">
        <v>129</v>
      </c>
      <c r="V421" s="16">
        <v>0</v>
      </c>
      <c r="W421" s="16" t="s">
        <v>129</v>
      </c>
      <c r="X421" s="16" t="s">
        <v>129</v>
      </c>
      <c r="Y421" s="16">
        <v>0</v>
      </c>
      <c r="Z421" s="16"/>
      <c r="AA421" s="16">
        <v>0</v>
      </c>
      <c r="AB421" s="16">
        <v>0</v>
      </c>
      <c r="AC421" s="16">
        <v>0</v>
      </c>
      <c r="AD421" s="16" t="s">
        <v>129</v>
      </c>
      <c r="AE421" s="16"/>
      <c r="AF421" s="16">
        <v>0</v>
      </c>
      <c r="AG421" s="16">
        <v>0</v>
      </c>
      <c r="AH421" s="16">
        <v>0</v>
      </c>
      <c r="AI421" s="16" t="s">
        <v>129</v>
      </c>
      <c r="AJ421" s="16"/>
      <c r="AK421" s="16">
        <v>0</v>
      </c>
      <c r="AL421" s="16">
        <v>0</v>
      </c>
      <c r="AM421" s="16">
        <v>0</v>
      </c>
      <c r="AN421" s="16" t="s">
        <v>129</v>
      </c>
      <c r="AO421" s="16" t="s">
        <v>129</v>
      </c>
      <c r="AP421" s="16" t="s">
        <v>129</v>
      </c>
      <c r="AQ421" s="16"/>
      <c r="AR421" s="16">
        <v>0</v>
      </c>
      <c r="AS421" s="16">
        <v>0</v>
      </c>
      <c r="AT421" s="16">
        <v>0</v>
      </c>
      <c r="AU421" s="16">
        <v>0</v>
      </c>
      <c r="AV421" s="16" t="s">
        <v>129</v>
      </c>
      <c r="AW421" s="16">
        <v>0</v>
      </c>
      <c r="AX421" s="16" t="s">
        <v>129</v>
      </c>
      <c r="AY421" s="16"/>
      <c r="AZ421" s="16">
        <v>0</v>
      </c>
      <c r="BA421" s="16">
        <v>0</v>
      </c>
      <c r="BB421" s="16" t="s">
        <v>129</v>
      </c>
      <c r="BC421" s="16">
        <v>0</v>
      </c>
      <c r="BD421" s="16">
        <v>0</v>
      </c>
      <c r="BE421" s="16" t="s">
        <v>129</v>
      </c>
      <c r="BF421" s="16"/>
      <c r="BG421" s="16">
        <v>0</v>
      </c>
      <c r="BH421" s="16">
        <v>0</v>
      </c>
      <c r="BI421" s="16">
        <v>0</v>
      </c>
      <c r="BJ421" s="16">
        <v>0</v>
      </c>
      <c r="BK421" s="16" t="s">
        <v>129</v>
      </c>
      <c r="BL421" s="16" t="s">
        <v>129</v>
      </c>
      <c r="BM421" s="16"/>
      <c r="BN421" s="16">
        <v>0</v>
      </c>
      <c r="BO421" s="16" t="s">
        <v>129</v>
      </c>
      <c r="BP421" s="16"/>
      <c r="BQ421" s="16">
        <v>0</v>
      </c>
      <c r="BR421" s="16" t="s">
        <v>129</v>
      </c>
      <c r="BS421" s="16"/>
      <c r="BT421" s="16">
        <v>0</v>
      </c>
      <c r="BU421" s="16">
        <v>0</v>
      </c>
    </row>
    <row r="422" spans="2:73" x14ac:dyDescent="0.35">
      <c r="B422" t="s">
        <v>222</v>
      </c>
      <c r="C422" s="16">
        <v>0.28571428571428598</v>
      </c>
      <c r="D422" s="16">
        <v>0</v>
      </c>
      <c r="E422" s="16">
        <v>0.4</v>
      </c>
      <c r="F422" s="16"/>
      <c r="G422" s="16">
        <v>1</v>
      </c>
      <c r="H422" s="16">
        <v>0</v>
      </c>
      <c r="I422" s="16"/>
      <c r="J422" s="16">
        <v>0</v>
      </c>
      <c r="K422" s="16">
        <v>0.5</v>
      </c>
      <c r="L422" s="16" t="s">
        <v>129</v>
      </c>
      <c r="M422" s="16" t="s">
        <v>129</v>
      </c>
      <c r="N422" s="16" t="s">
        <v>129</v>
      </c>
      <c r="O422" s="16" t="s">
        <v>129</v>
      </c>
      <c r="P422" s="16" t="s">
        <v>129</v>
      </c>
      <c r="Q422" s="16" t="s">
        <v>129</v>
      </c>
      <c r="R422" s="16" t="s">
        <v>129</v>
      </c>
      <c r="S422" s="16">
        <v>1</v>
      </c>
      <c r="T422" s="16" t="s">
        <v>129</v>
      </c>
      <c r="U422" s="16" t="s">
        <v>129</v>
      </c>
      <c r="V422" s="16">
        <v>0</v>
      </c>
      <c r="W422" s="16" t="s">
        <v>129</v>
      </c>
      <c r="X422" s="16" t="s">
        <v>129</v>
      </c>
      <c r="Y422" s="16">
        <v>0</v>
      </c>
      <c r="Z422" s="16"/>
      <c r="AA422" s="16">
        <v>0.25</v>
      </c>
      <c r="AB422" s="16">
        <v>0</v>
      </c>
      <c r="AC422" s="16">
        <v>0.5</v>
      </c>
      <c r="AD422" s="16" t="s">
        <v>129</v>
      </c>
      <c r="AE422" s="16"/>
      <c r="AF422" s="16">
        <v>0.25</v>
      </c>
      <c r="AG422" s="16">
        <v>0</v>
      </c>
      <c r="AH422" s="16">
        <v>1</v>
      </c>
      <c r="AI422" s="16" t="s">
        <v>129</v>
      </c>
      <c r="AJ422" s="16"/>
      <c r="AK422" s="16">
        <v>0</v>
      </c>
      <c r="AL422" s="16">
        <v>0.5</v>
      </c>
      <c r="AM422" s="16">
        <v>0</v>
      </c>
      <c r="AN422" s="16" t="s">
        <v>129</v>
      </c>
      <c r="AO422" s="16" t="s">
        <v>129</v>
      </c>
      <c r="AP422" s="16" t="s">
        <v>129</v>
      </c>
      <c r="AQ422" s="16"/>
      <c r="AR422" s="16">
        <v>0</v>
      </c>
      <c r="AS422" s="16">
        <v>0</v>
      </c>
      <c r="AT422" s="16">
        <v>0</v>
      </c>
      <c r="AU422" s="16">
        <v>0</v>
      </c>
      <c r="AV422" s="16" t="s">
        <v>129</v>
      </c>
      <c r="AW422" s="16">
        <v>1</v>
      </c>
      <c r="AX422" s="16" t="s">
        <v>129</v>
      </c>
      <c r="AY422" s="16"/>
      <c r="AZ422" s="16">
        <v>0</v>
      </c>
      <c r="BA422" s="16">
        <v>1</v>
      </c>
      <c r="BB422" s="16" t="s">
        <v>129</v>
      </c>
      <c r="BC422" s="16">
        <v>0</v>
      </c>
      <c r="BD422" s="16">
        <v>0.5</v>
      </c>
      <c r="BE422" s="16" t="s">
        <v>129</v>
      </c>
      <c r="BF422" s="16"/>
      <c r="BG422" s="16">
        <v>0</v>
      </c>
      <c r="BH422" s="16">
        <v>0.5</v>
      </c>
      <c r="BI422" s="16">
        <v>0</v>
      </c>
      <c r="BJ422" s="16">
        <v>0.5</v>
      </c>
      <c r="BK422" s="16" t="s">
        <v>129</v>
      </c>
      <c r="BL422" s="16" t="s">
        <v>129</v>
      </c>
      <c r="BM422" s="16"/>
      <c r="BN422" s="16">
        <v>0.28571428571428598</v>
      </c>
      <c r="BO422" s="16" t="s">
        <v>129</v>
      </c>
      <c r="BP422" s="16"/>
      <c r="BQ422" s="16">
        <v>0.28571428571428598</v>
      </c>
      <c r="BR422" s="16" t="s">
        <v>129</v>
      </c>
      <c r="BS422" s="16"/>
      <c r="BT422" s="16">
        <v>0.16666666666666699</v>
      </c>
      <c r="BU422" s="16">
        <v>1</v>
      </c>
    </row>
    <row r="423" spans="2:73" x14ac:dyDescent="0.35">
      <c r="B423" t="s">
        <v>93</v>
      </c>
      <c r="C423" s="16">
        <v>0</v>
      </c>
      <c r="D423" s="16">
        <v>0</v>
      </c>
      <c r="E423" s="16">
        <v>0</v>
      </c>
      <c r="F423" s="16"/>
      <c r="G423" s="16">
        <v>0</v>
      </c>
      <c r="H423" s="16">
        <v>0</v>
      </c>
      <c r="I423" s="16"/>
      <c r="J423" s="16">
        <v>0</v>
      </c>
      <c r="K423" s="16">
        <v>0</v>
      </c>
      <c r="L423" s="16" t="s">
        <v>129</v>
      </c>
      <c r="M423" s="16" t="s">
        <v>129</v>
      </c>
      <c r="N423" s="16" t="s">
        <v>129</v>
      </c>
      <c r="O423" s="16" t="s">
        <v>129</v>
      </c>
      <c r="P423" s="16" t="s">
        <v>129</v>
      </c>
      <c r="Q423" s="16" t="s">
        <v>129</v>
      </c>
      <c r="R423" s="16" t="s">
        <v>129</v>
      </c>
      <c r="S423" s="16">
        <v>0</v>
      </c>
      <c r="T423" s="16" t="s">
        <v>129</v>
      </c>
      <c r="U423" s="16" t="s">
        <v>129</v>
      </c>
      <c r="V423" s="16">
        <v>0</v>
      </c>
      <c r="W423" s="16" t="s">
        <v>129</v>
      </c>
      <c r="X423" s="16" t="s">
        <v>129</v>
      </c>
      <c r="Y423" s="16">
        <v>0</v>
      </c>
      <c r="Z423" s="16"/>
      <c r="AA423" s="16">
        <v>0</v>
      </c>
      <c r="AB423" s="16">
        <v>0</v>
      </c>
      <c r="AC423" s="16">
        <v>0</v>
      </c>
      <c r="AD423" s="16" t="s">
        <v>129</v>
      </c>
      <c r="AE423" s="16"/>
      <c r="AF423" s="16">
        <v>0</v>
      </c>
      <c r="AG423" s="16">
        <v>0</v>
      </c>
      <c r="AH423" s="16">
        <v>0</v>
      </c>
      <c r="AI423" s="16" t="s">
        <v>129</v>
      </c>
      <c r="AJ423" s="16"/>
      <c r="AK423" s="16">
        <v>0</v>
      </c>
      <c r="AL423" s="16">
        <v>0</v>
      </c>
      <c r="AM423" s="16">
        <v>0</v>
      </c>
      <c r="AN423" s="16" t="s">
        <v>129</v>
      </c>
      <c r="AO423" s="16" t="s">
        <v>129</v>
      </c>
      <c r="AP423" s="16" t="s">
        <v>129</v>
      </c>
      <c r="AQ423" s="16"/>
      <c r="AR423" s="16">
        <v>0</v>
      </c>
      <c r="AS423" s="16">
        <v>0</v>
      </c>
      <c r="AT423" s="16">
        <v>0</v>
      </c>
      <c r="AU423" s="16">
        <v>0</v>
      </c>
      <c r="AV423" s="16" t="s">
        <v>129</v>
      </c>
      <c r="AW423" s="16">
        <v>0</v>
      </c>
      <c r="AX423" s="16" t="s">
        <v>129</v>
      </c>
      <c r="AY423" s="16"/>
      <c r="AZ423" s="16">
        <v>0</v>
      </c>
      <c r="BA423" s="16">
        <v>0</v>
      </c>
      <c r="BB423" s="16" t="s">
        <v>129</v>
      </c>
      <c r="BC423" s="16">
        <v>0</v>
      </c>
      <c r="BD423" s="16">
        <v>0</v>
      </c>
      <c r="BE423" s="16" t="s">
        <v>129</v>
      </c>
      <c r="BF423" s="16"/>
      <c r="BG423" s="16">
        <v>0</v>
      </c>
      <c r="BH423" s="16">
        <v>0</v>
      </c>
      <c r="BI423" s="16">
        <v>0</v>
      </c>
      <c r="BJ423" s="16">
        <v>0</v>
      </c>
      <c r="BK423" s="16" t="s">
        <v>129</v>
      </c>
      <c r="BL423" s="16" t="s">
        <v>129</v>
      </c>
      <c r="BM423" s="16"/>
      <c r="BN423" s="16">
        <v>0</v>
      </c>
      <c r="BO423" s="16" t="s">
        <v>129</v>
      </c>
      <c r="BP423" s="16"/>
      <c r="BQ423" s="16">
        <v>0</v>
      </c>
      <c r="BR423" s="16" t="s">
        <v>129</v>
      </c>
      <c r="BS423" s="16"/>
      <c r="BT423" s="16">
        <v>0</v>
      </c>
      <c r="BU423" s="16">
        <v>0</v>
      </c>
    </row>
    <row r="424" spans="2:73" x14ac:dyDescent="0.35">
      <c r="B424" t="s">
        <v>223</v>
      </c>
      <c r="C424" s="16">
        <v>0.42857142857142899</v>
      </c>
      <c r="D424" s="16">
        <v>0.5</v>
      </c>
      <c r="E424" s="16">
        <v>0.4</v>
      </c>
      <c r="F424" s="16"/>
      <c r="G424" s="16">
        <v>0</v>
      </c>
      <c r="H424" s="16">
        <v>0.6</v>
      </c>
      <c r="I424" s="16"/>
      <c r="J424" s="16">
        <v>1</v>
      </c>
      <c r="K424" s="16">
        <v>0.5</v>
      </c>
      <c r="L424" s="16" t="s">
        <v>129</v>
      </c>
      <c r="M424" s="16" t="s">
        <v>129</v>
      </c>
      <c r="N424" s="16" t="s">
        <v>129</v>
      </c>
      <c r="O424" s="16" t="s">
        <v>129</v>
      </c>
      <c r="P424" s="16" t="s">
        <v>129</v>
      </c>
      <c r="Q424" s="16" t="s">
        <v>129</v>
      </c>
      <c r="R424" s="16" t="s">
        <v>129</v>
      </c>
      <c r="S424" s="16">
        <v>0</v>
      </c>
      <c r="T424" s="16" t="s">
        <v>129</v>
      </c>
      <c r="U424" s="16" t="s">
        <v>129</v>
      </c>
      <c r="V424" s="16">
        <v>0.5</v>
      </c>
      <c r="W424" s="16" t="s">
        <v>129</v>
      </c>
      <c r="X424" s="16" t="s">
        <v>129</v>
      </c>
      <c r="Y424" s="16">
        <v>0</v>
      </c>
      <c r="Z424" s="16"/>
      <c r="AA424" s="16">
        <v>0.5</v>
      </c>
      <c r="AB424" s="16">
        <v>1</v>
      </c>
      <c r="AC424" s="16">
        <v>0</v>
      </c>
      <c r="AD424" s="16" t="s">
        <v>129</v>
      </c>
      <c r="AE424" s="16"/>
      <c r="AF424" s="16">
        <v>0.5</v>
      </c>
      <c r="AG424" s="16">
        <v>0</v>
      </c>
      <c r="AH424" s="16">
        <v>0</v>
      </c>
      <c r="AI424" s="16" t="s">
        <v>129</v>
      </c>
      <c r="AJ424" s="16"/>
      <c r="AK424" s="16">
        <v>1</v>
      </c>
      <c r="AL424" s="16">
        <v>0</v>
      </c>
      <c r="AM424" s="16">
        <v>1</v>
      </c>
      <c r="AN424" s="16" t="s">
        <v>129</v>
      </c>
      <c r="AO424" s="16" t="s">
        <v>129</v>
      </c>
      <c r="AP424" s="16" t="s">
        <v>129</v>
      </c>
      <c r="AQ424" s="16"/>
      <c r="AR424" s="16">
        <v>0.5</v>
      </c>
      <c r="AS424" s="16">
        <v>1</v>
      </c>
      <c r="AT424" s="16">
        <v>1</v>
      </c>
      <c r="AU424" s="16">
        <v>1</v>
      </c>
      <c r="AV424" s="16" t="s">
        <v>129</v>
      </c>
      <c r="AW424" s="16">
        <v>0</v>
      </c>
      <c r="AX424" s="16" t="s">
        <v>129</v>
      </c>
      <c r="AY424" s="16"/>
      <c r="AZ424" s="16">
        <v>0</v>
      </c>
      <c r="BA424" s="16">
        <v>0</v>
      </c>
      <c r="BB424" s="16" t="s">
        <v>129</v>
      </c>
      <c r="BC424" s="16">
        <v>0.66666666666666696</v>
      </c>
      <c r="BD424" s="16">
        <v>0.5</v>
      </c>
      <c r="BE424" s="16" t="s">
        <v>129</v>
      </c>
      <c r="BF424" s="16"/>
      <c r="BG424" s="16">
        <v>1</v>
      </c>
      <c r="BH424" s="16">
        <v>0</v>
      </c>
      <c r="BI424" s="16">
        <v>1</v>
      </c>
      <c r="BJ424" s="16">
        <v>0</v>
      </c>
      <c r="BK424" s="16" t="s">
        <v>129</v>
      </c>
      <c r="BL424" s="16" t="s">
        <v>129</v>
      </c>
      <c r="BM424" s="16"/>
      <c r="BN424" s="16">
        <v>0.42857142857142899</v>
      </c>
      <c r="BO424" s="16" t="s">
        <v>129</v>
      </c>
      <c r="BP424" s="16"/>
      <c r="BQ424" s="16">
        <v>0.42857142857142899</v>
      </c>
      <c r="BR424" s="16" t="s">
        <v>129</v>
      </c>
      <c r="BS424" s="16"/>
      <c r="BT424" s="16">
        <v>0.5</v>
      </c>
      <c r="BU424" s="16">
        <v>0</v>
      </c>
    </row>
    <row r="425" spans="2:73" x14ac:dyDescent="0.35">
      <c r="B425" t="s">
        <v>224</v>
      </c>
      <c r="C425" s="16">
        <v>0.28571428571428598</v>
      </c>
      <c r="D425" s="16">
        <v>0</v>
      </c>
      <c r="E425" s="16">
        <v>0.4</v>
      </c>
      <c r="F425" s="16"/>
      <c r="G425" s="16">
        <v>1</v>
      </c>
      <c r="H425" s="16">
        <v>0</v>
      </c>
      <c r="I425" s="16"/>
      <c r="J425" s="16">
        <v>0</v>
      </c>
      <c r="K425" s="16">
        <v>0.5</v>
      </c>
      <c r="L425" s="16" t="s">
        <v>129</v>
      </c>
      <c r="M425" s="16" t="s">
        <v>129</v>
      </c>
      <c r="N425" s="16" t="s">
        <v>129</v>
      </c>
      <c r="O425" s="16" t="s">
        <v>129</v>
      </c>
      <c r="P425" s="16" t="s">
        <v>129</v>
      </c>
      <c r="Q425" s="16" t="s">
        <v>129</v>
      </c>
      <c r="R425" s="16" t="s">
        <v>129</v>
      </c>
      <c r="S425" s="16">
        <v>1</v>
      </c>
      <c r="T425" s="16" t="s">
        <v>129</v>
      </c>
      <c r="U425" s="16" t="s">
        <v>129</v>
      </c>
      <c r="V425" s="16">
        <v>0</v>
      </c>
      <c r="W425" s="16" t="s">
        <v>129</v>
      </c>
      <c r="X425" s="16" t="s">
        <v>129</v>
      </c>
      <c r="Y425" s="16">
        <v>0</v>
      </c>
      <c r="Z425" s="16"/>
      <c r="AA425" s="16">
        <v>0.25</v>
      </c>
      <c r="AB425" s="16">
        <v>0</v>
      </c>
      <c r="AC425" s="16">
        <v>0.5</v>
      </c>
      <c r="AD425" s="16" t="s">
        <v>129</v>
      </c>
      <c r="AE425" s="16"/>
      <c r="AF425" s="16">
        <v>0.25</v>
      </c>
      <c r="AG425" s="16">
        <v>0</v>
      </c>
      <c r="AH425" s="16">
        <v>1</v>
      </c>
      <c r="AI425" s="16" t="s">
        <v>129</v>
      </c>
      <c r="AJ425" s="16"/>
      <c r="AK425" s="16">
        <v>0</v>
      </c>
      <c r="AL425" s="16">
        <v>0.5</v>
      </c>
      <c r="AM425" s="16">
        <v>0</v>
      </c>
      <c r="AN425" s="16" t="s">
        <v>129</v>
      </c>
      <c r="AO425" s="16" t="s">
        <v>129</v>
      </c>
      <c r="AP425" s="16" t="s">
        <v>129</v>
      </c>
      <c r="AQ425" s="16"/>
      <c r="AR425" s="16">
        <v>0</v>
      </c>
      <c r="AS425" s="16">
        <v>0</v>
      </c>
      <c r="AT425" s="16">
        <v>0</v>
      </c>
      <c r="AU425" s="16">
        <v>0</v>
      </c>
      <c r="AV425" s="16" t="s">
        <v>129</v>
      </c>
      <c r="AW425" s="16">
        <v>1</v>
      </c>
      <c r="AX425" s="16" t="s">
        <v>129</v>
      </c>
      <c r="AY425" s="16"/>
      <c r="AZ425" s="16">
        <v>0</v>
      </c>
      <c r="BA425" s="16">
        <v>1</v>
      </c>
      <c r="BB425" s="16" t="s">
        <v>129</v>
      </c>
      <c r="BC425" s="16">
        <v>0</v>
      </c>
      <c r="BD425" s="16">
        <v>0.5</v>
      </c>
      <c r="BE425" s="16" t="s">
        <v>129</v>
      </c>
      <c r="BF425" s="16"/>
      <c r="BG425" s="16">
        <v>0</v>
      </c>
      <c r="BH425" s="16">
        <v>0.5</v>
      </c>
      <c r="BI425" s="16">
        <v>0</v>
      </c>
      <c r="BJ425" s="16">
        <v>0.5</v>
      </c>
      <c r="BK425" s="16" t="s">
        <v>129</v>
      </c>
      <c r="BL425" s="16" t="s">
        <v>129</v>
      </c>
      <c r="BM425" s="16"/>
      <c r="BN425" s="16">
        <v>0.28571428571428598</v>
      </c>
      <c r="BO425" s="16" t="s">
        <v>129</v>
      </c>
      <c r="BP425" s="16"/>
      <c r="BQ425" s="16">
        <v>0.28571428571428598</v>
      </c>
      <c r="BR425" s="16" t="s">
        <v>129</v>
      </c>
      <c r="BS425" s="16"/>
      <c r="BT425" s="16">
        <v>0.16666666666666699</v>
      </c>
      <c r="BU425" s="16">
        <v>1</v>
      </c>
    </row>
    <row r="426" spans="2:73" x14ac:dyDescent="0.35">
      <c r="B426" t="s">
        <v>105</v>
      </c>
      <c r="C426" s="16">
        <v>0.14285714285714299</v>
      </c>
      <c r="D426" s="16">
        <v>0.5</v>
      </c>
      <c r="E426" s="16">
        <v>0</v>
      </c>
      <c r="F426" s="16"/>
      <c r="G426" s="16">
        <v>-1</v>
      </c>
      <c r="H426" s="16">
        <v>0.6</v>
      </c>
      <c r="I426" s="16"/>
      <c r="J426" s="16">
        <v>1</v>
      </c>
      <c r="K426" s="16">
        <v>0</v>
      </c>
      <c r="L426" s="16" t="s">
        <v>129</v>
      </c>
      <c r="M426" s="16" t="s">
        <v>129</v>
      </c>
      <c r="N426" s="16" t="s">
        <v>129</v>
      </c>
      <c r="O426" s="16" t="s">
        <v>129</v>
      </c>
      <c r="P426" s="16" t="s">
        <v>129</v>
      </c>
      <c r="Q426" s="16" t="s">
        <v>129</v>
      </c>
      <c r="R426" s="16" t="s">
        <v>129</v>
      </c>
      <c r="S426" s="16">
        <v>-1</v>
      </c>
      <c r="T426" s="16" t="s">
        <v>129</v>
      </c>
      <c r="U426" s="16" t="s">
        <v>129</v>
      </c>
      <c r="V426" s="16">
        <v>0.5</v>
      </c>
      <c r="W426" s="16" t="s">
        <v>129</v>
      </c>
      <c r="X426" s="16" t="s">
        <v>129</v>
      </c>
      <c r="Y426" s="16">
        <v>0</v>
      </c>
      <c r="Z426" s="16"/>
      <c r="AA426" s="16">
        <v>0.25</v>
      </c>
      <c r="AB426" s="16">
        <v>1</v>
      </c>
      <c r="AC426" s="16">
        <v>-0.5</v>
      </c>
      <c r="AD426" s="16" t="s">
        <v>129</v>
      </c>
      <c r="AE426" s="16"/>
      <c r="AF426" s="16">
        <v>0.25</v>
      </c>
      <c r="AG426" s="16">
        <v>0</v>
      </c>
      <c r="AH426" s="16">
        <v>-1</v>
      </c>
      <c r="AI426" s="16" t="s">
        <v>129</v>
      </c>
      <c r="AJ426" s="16"/>
      <c r="AK426" s="16">
        <v>1</v>
      </c>
      <c r="AL426" s="16">
        <v>-0.5</v>
      </c>
      <c r="AM426" s="16">
        <v>1</v>
      </c>
      <c r="AN426" s="16" t="s">
        <v>129</v>
      </c>
      <c r="AO426" s="16" t="s">
        <v>129</v>
      </c>
      <c r="AP426" s="16" t="s">
        <v>129</v>
      </c>
      <c r="AQ426" s="16"/>
      <c r="AR426" s="16">
        <v>0.5</v>
      </c>
      <c r="AS426" s="16">
        <v>1</v>
      </c>
      <c r="AT426" s="16">
        <v>1</v>
      </c>
      <c r="AU426" s="16">
        <v>1</v>
      </c>
      <c r="AV426" s="16" t="s">
        <v>129</v>
      </c>
      <c r="AW426" s="16">
        <v>-1</v>
      </c>
      <c r="AX426" s="16" t="s">
        <v>129</v>
      </c>
      <c r="AY426" s="16"/>
      <c r="AZ426" s="16">
        <v>0</v>
      </c>
      <c r="BA426" s="16">
        <v>-1</v>
      </c>
      <c r="BB426" s="16" t="s">
        <v>129</v>
      </c>
      <c r="BC426" s="16">
        <v>0.66666666666666696</v>
      </c>
      <c r="BD426" s="16">
        <v>0</v>
      </c>
      <c r="BE426" s="16" t="s">
        <v>129</v>
      </c>
      <c r="BF426" s="16"/>
      <c r="BG426" s="16">
        <v>1</v>
      </c>
      <c r="BH426" s="16">
        <v>-0.5</v>
      </c>
      <c r="BI426" s="16">
        <v>1</v>
      </c>
      <c r="BJ426" s="16">
        <v>-0.5</v>
      </c>
      <c r="BK426" s="16" t="s">
        <v>129</v>
      </c>
      <c r="BL426" s="16" t="s">
        <v>129</v>
      </c>
      <c r="BM426" s="16"/>
      <c r="BN426" s="16">
        <v>0.14285714285714299</v>
      </c>
      <c r="BO426" s="16" t="s">
        <v>129</v>
      </c>
      <c r="BP426" s="16"/>
      <c r="BQ426" s="16">
        <v>0.14285714285714299</v>
      </c>
      <c r="BR426" s="16" t="s">
        <v>129</v>
      </c>
      <c r="BS426" s="16"/>
      <c r="BT426" s="16">
        <v>0.33333333333333298</v>
      </c>
      <c r="BU426" s="16">
        <v>-1</v>
      </c>
    </row>
    <row r="427" spans="2:73" x14ac:dyDescent="0.35">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row>
    <row r="428" spans="2:73" x14ac:dyDescent="0.35">
      <c r="B428" s="6" t="s">
        <v>287</v>
      </c>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row>
    <row r="429" spans="2:73" x14ac:dyDescent="0.35">
      <c r="B429" s="24" t="s">
        <v>280</v>
      </c>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row>
    <row r="430" spans="2:73" x14ac:dyDescent="0.35">
      <c r="B430" t="s">
        <v>218</v>
      </c>
      <c r="C430" s="16">
        <v>2.8571428571428598E-2</v>
      </c>
      <c r="D430" s="16">
        <v>0.11111111111111099</v>
      </c>
      <c r="E430" s="16">
        <v>0</v>
      </c>
      <c r="F430" s="16"/>
      <c r="G430" s="16">
        <v>0</v>
      </c>
      <c r="H430" s="16">
        <v>4.5454545454545497E-2</v>
      </c>
      <c r="I430" s="16"/>
      <c r="J430" s="16">
        <v>0</v>
      </c>
      <c r="K430" s="16">
        <v>0.33333333333333298</v>
      </c>
      <c r="L430" s="16">
        <v>0</v>
      </c>
      <c r="M430" s="16">
        <v>0</v>
      </c>
      <c r="N430" s="16">
        <v>0</v>
      </c>
      <c r="O430" s="16">
        <v>0</v>
      </c>
      <c r="P430" s="16">
        <v>0</v>
      </c>
      <c r="Q430" s="16">
        <v>0</v>
      </c>
      <c r="R430" s="16" t="s">
        <v>129</v>
      </c>
      <c r="S430" s="16">
        <v>0</v>
      </c>
      <c r="T430" s="16">
        <v>0</v>
      </c>
      <c r="U430" s="16">
        <v>0</v>
      </c>
      <c r="V430" s="16">
        <v>0</v>
      </c>
      <c r="W430" s="16">
        <v>0</v>
      </c>
      <c r="X430" s="16">
        <v>0</v>
      </c>
      <c r="Y430" s="16">
        <v>0</v>
      </c>
      <c r="Z430" s="16"/>
      <c r="AA430" s="16">
        <v>0</v>
      </c>
      <c r="AB430" s="16">
        <v>6.6666666666666693E-2</v>
      </c>
      <c r="AC430" s="16">
        <v>0</v>
      </c>
      <c r="AD430" s="16">
        <v>0</v>
      </c>
      <c r="AE430" s="16"/>
      <c r="AF430" s="16">
        <v>0</v>
      </c>
      <c r="AG430" s="16">
        <v>0</v>
      </c>
      <c r="AH430" s="16">
        <v>0</v>
      </c>
      <c r="AI430" s="16">
        <v>0</v>
      </c>
      <c r="AJ430" s="16"/>
      <c r="AK430" s="16">
        <v>0.125</v>
      </c>
      <c r="AL430" s="16">
        <v>0</v>
      </c>
      <c r="AM430" s="16">
        <v>0</v>
      </c>
      <c r="AN430" s="16" t="s">
        <v>129</v>
      </c>
      <c r="AO430" s="16" t="s">
        <v>129</v>
      </c>
      <c r="AP430" s="16">
        <v>0</v>
      </c>
      <c r="AQ430" s="16"/>
      <c r="AR430" s="16">
        <v>0.125</v>
      </c>
      <c r="AS430" s="16">
        <v>0</v>
      </c>
      <c r="AT430" s="16">
        <v>0</v>
      </c>
      <c r="AU430" s="16">
        <v>0</v>
      </c>
      <c r="AV430" s="16">
        <v>0</v>
      </c>
      <c r="AW430" s="16">
        <v>0</v>
      </c>
      <c r="AX430" s="16">
        <v>0</v>
      </c>
      <c r="AY430" s="16"/>
      <c r="AZ430" s="16">
        <v>0</v>
      </c>
      <c r="BA430" s="16">
        <v>0</v>
      </c>
      <c r="BB430" s="16">
        <v>0</v>
      </c>
      <c r="BC430" s="16">
        <v>0.16666666666666699</v>
      </c>
      <c r="BD430" s="16">
        <v>0</v>
      </c>
      <c r="BE430" s="16">
        <v>0</v>
      </c>
      <c r="BF430" s="16"/>
      <c r="BG430" s="16">
        <v>0</v>
      </c>
      <c r="BH430" s="16">
        <v>0</v>
      </c>
      <c r="BI430" s="16">
        <v>0.5</v>
      </c>
      <c r="BJ430" s="16">
        <v>0</v>
      </c>
      <c r="BK430" s="16">
        <v>0</v>
      </c>
      <c r="BL430" s="16">
        <v>0</v>
      </c>
      <c r="BM430" s="16"/>
      <c r="BN430" s="16">
        <v>3.4482758620689703E-2</v>
      </c>
      <c r="BO430" s="16">
        <v>0</v>
      </c>
      <c r="BP430" s="16"/>
      <c r="BQ430" s="16">
        <v>5.8823529411764698E-2</v>
      </c>
      <c r="BR430" s="16">
        <v>0</v>
      </c>
      <c r="BS430" s="16"/>
      <c r="BT430" s="16">
        <v>3.7037037037037E-2</v>
      </c>
      <c r="BU430" s="16">
        <v>0</v>
      </c>
    </row>
    <row r="431" spans="2:73" x14ac:dyDescent="0.35">
      <c r="B431" t="s">
        <v>219</v>
      </c>
      <c r="C431" s="16">
        <v>2.8571428571428598E-2</v>
      </c>
      <c r="D431" s="16">
        <v>0.11111111111111099</v>
      </c>
      <c r="E431" s="16">
        <v>0</v>
      </c>
      <c r="F431" s="16"/>
      <c r="G431" s="16">
        <v>0</v>
      </c>
      <c r="H431" s="16">
        <v>4.5454545454545497E-2</v>
      </c>
      <c r="I431" s="16"/>
      <c r="J431" s="16">
        <v>0</v>
      </c>
      <c r="K431" s="16">
        <v>0</v>
      </c>
      <c r="L431" s="16">
        <v>0</v>
      </c>
      <c r="M431" s="16">
        <v>0</v>
      </c>
      <c r="N431" s="16">
        <v>0</v>
      </c>
      <c r="O431" s="16">
        <v>0</v>
      </c>
      <c r="P431" s="16">
        <v>0</v>
      </c>
      <c r="Q431" s="16">
        <v>0</v>
      </c>
      <c r="R431" s="16" t="s">
        <v>129</v>
      </c>
      <c r="S431" s="16">
        <v>0.11111111111111099</v>
      </c>
      <c r="T431" s="16">
        <v>0</v>
      </c>
      <c r="U431" s="16">
        <v>0</v>
      </c>
      <c r="V431" s="16">
        <v>0</v>
      </c>
      <c r="W431" s="16">
        <v>0</v>
      </c>
      <c r="X431" s="16">
        <v>0</v>
      </c>
      <c r="Y431" s="16">
        <v>0</v>
      </c>
      <c r="Z431" s="16"/>
      <c r="AA431" s="16">
        <v>0</v>
      </c>
      <c r="AB431" s="16">
        <v>0</v>
      </c>
      <c r="AC431" s="16">
        <v>0.16666666666666699</v>
      </c>
      <c r="AD431" s="16">
        <v>0</v>
      </c>
      <c r="AE431" s="16"/>
      <c r="AF431" s="16">
        <v>0</v>
      </c>
      <c r="AG431" s="16">
        <v>0.14285714285714299</v>
      </c>
      <c r="AH431" s="16">
        <v>0</v>
      </c>
      <c r="AI431" s="16">
        <v>0</v>
      </c>
      <c r="AJ431" s="16"/>
      <c r="AK431" s="16">
        <v>0</v>
      </c>
      <c r="AL431" s="16">
        <v>0.16666666666666699</v>
      </c>
      <c r="AM431" s="16">
        <v>0</v>
      </c>
      <c r="AN431" s="16" t="s">
        <v>129</v>
      </c>
      <c r="AO431" s="16" t="s">
        <v>129</v>
      </c>
      <c r="AP431" s="16">
        <v>0</v>
      </c>
      <c r="AQ431" s="16"/>
      <c r="AR431" s="16">
        <v>0.125</v>
      </c>
      <c r="AS431" s="16">
        <v>0</v>
      </c>
      <c r="AT431" s="16">
        <v>0</v>
      </c>
      <c r="AU431" s="16">
        <v>0</v>
      </c>
      <c r="AV431" s="16">
        <v>0</v>
      </c>
      <c r="AW431" s="16">
        <v>0</v>
      </c>
      <c r="AX431" s="16">
        <v>0</v>
      </c>
      <c r="AY431" s="16"/>
      <c r="AZ431" s="16">
        <v>0</v>
      </c>
      <c r="BA431" s="16">
        <v>0.2</v>
      </c>
      <c r="BB431" s="16">
        <v>0</v>
      </c>
      <c r="BC431" s="16">
        <v>0</v>
      </c>
      <c r="BD431" s="16">
        <v>0</v>
      </c>
      <c r="BE431" s="16">
        <v>0</v>
      </c>
      <c r="BF431" s="16"/>
      <c r="BG431" s="16">
        <v>0</v>
      </c>
      <c r="BH431" s="16">
        <v>0.1</v>
      </c>
      <c r="BI431" s="16">
        <v>0</v>
      </c>
      <c r="BJ431" s="16">
        <v>0</v>
      </c>
      <c r="BK431" s="16">
        <v>0</v>
      </c>
      <c r="BL431" s="16">
        <v>0</v>
      </c>
      <c r="BM431" s="16"/>
      <c r="BN431" s="16">
        <v>3.4482758620689703E-2</v>
      </c>
      <c r="BO431" s="16">
        <v>0</v>
      </c>
      <c r="BP431" s="16"/>
      <c r="BQ431" s="16">
        <v>0</v>
      </c>
      <c r="BR431" s="16">
        <v>5.5555555555555601E-2</v>
      </c>
      <c r="BS431" s="16"/>
      <c r="BT431" s="16">
        <v>3.7037037037037E-2</v>
      </c>
      <c r="BU431" s="16">
        <v>0</v>
      </c>
    </row>
    <row r="432" spans="2:73" x14ac:dyDescent="0.35">
      <c r="B432" t="s">
        <v>220</v>
      </c>
      <c r="C432" s="16">
        <v>0.14285714285714299</v>
      </c>
      <c r="D432" s="16">
        <v>0.22222222222222199</v>
      </c>
      <c r="E432" s="16">
        <v>0.115384615384615</v>
      </c>
      <c r="F432" s="16"/>
      <c r="G432" s="16">
        <v>0.15384615384615399</v>
      </c>
      <c r="H432" s="16">
        <v>0.13636363636363599</v>
      </c>
      <c r="I432" s="16"/>
      <c r="J432" s="16">
        <v>0</v>
      </c>
      <c r="K432" s="16">
        <v>0</v>
      </c>
      <c r="L432" s="16">
        <v>0</v>
      </c>
      <c r="M432" s="16">
        <v>0</v>
      </c>
      <c r="N432" s="16">
        <v>1</v>
      </c>
      <c r="O432" s="16">
        <v>0.5</v>
      </c>
      <c r="P432" s="16">
        <v>0.5</v>
      </c>
      <c r="Q432" s="16">
        <v>0</v>
      </c>
      <c r="R432" s="16" t="s">
        <v>129</v>
      </c>
      <c r="S432" s="16">
        <v>0</v>
      </c>
      <c r="T432" s="16">
        <v>0</v>
      </c>
      <c r="U432" s="16">
        <v>0</v>
      </c>
      <c r="V432" s="16">
        <v>0.25</v>
      </c>
      <c r="W432" s="16">
        <v>0</v>
      </c>
      <c r="X432" s="16">
        <v>1</v>
      </c>
      <c r="Y432" s="16">
        <v>0</v>
      </c>
      <c r="Z432" s="16"/>
      <c r="AA432" s="16">
        <v>0.16666666666666699</v>
      </c>
      <c r="AB432" s="16">
        <v>0.133333333333333</v>
      </c>
      <c r="AC432" s="16">
        <v>0</v>
      </c>
      <c r="AD432" s="16">
        <v>0.5</v>
      </c>
      <c r="AE432" s="16"/>
      <c r="AF432" s="16">
        <v>0.15</v>
      </c>
      <c r="AG432" s="16">
        <v>0.14285714285714299</v>
      </c>
      <c r="AH432" s="16">
        <v>0.2</v>
      </c>
      <c r="AI432" s="16">
        <v>0</v>
      </c>
      <c r="AJ432" s="16"/>
      <c r="AK432" s="16">
        <v>0.125</v>
      </c>
      <c r="AL432" s="16">
        <v>0.16666666666666699</v>
      </c>
      <c r="AM432" s="16">
        <v>0</v>
      </c>
      <c r="AN432" s="16" t="s">
        <v>129</v>
      </c>
      <c r="AO432" s="16" t="s">
        <v>129</v>
      </c>
      <c r="AP432" s="16">
        <v>0.33333333333333298</v>
      </c>
      <c r="AQ432" s="16"/>
      <c r="AR432" s="16">
        <v>0.25</v>
      </c>
      <c r="AS432" s="16">
        <v>0</v>
      </c>
      <c r="AT432" s="16">
        <v>0</v>
      </c>
      <c r="AU432" s="16">
        <v>0</v>
      </c>
      <c r="AV432" s="16">
        <v>0.66666666666666696</v>
      </c>
      <c r="AW432" s="16">
        <v>0.2</v>
      </c>
      <c r="AX432" s="16">
        <v>0</v>
      </c>
      <c r="AY432" s="16"/>
      <c r="AZ432" s="16">
        <v>0</v>
      </c>
      <c r="BA432" s="16">
        <v>0.2</v>
      </c>
      <c r="BB432" s="16">
        <v>1</v>
      </c>
      <c r="BC432" s="16">
        <v>0</v>
      </c>
      <c r="BD432" s="16">
        <v>0.18181818181818199</v>
      </c>
      <c r="BE432" s="16">
        <v>0</v>
      </c>
      <c r="BF432" s="16"/>
      <c r="BG432" s="16">
        <v>0.25</v>
      </c>
      <c r="BH432" s="16">
        <v>0.1</v>
      </c>
      <c r="BI432" s="16">
        <v>0</v>
      </c>
      <c r="BJ432" s="16">
        <v>0.14285714285714299</v>
      </c>
      <c r="BK432" s="16">
        <v>0.14285714285714299</v>
      </c>
      <c r="BL432" s="16">
        <v>0</v>
      </c>
      <c r="BM432" s="16"/>
      <c r="BN432" s="16">
        <v>0.17241379310344801</v>
      </c>
      <c r="BO432" s="16">
        <v>0</v>
      </c>
      <c r="BP432" s="16"/>
      <c r="BQ432" s="16">
        <v>0.17647058823529399</v>
      </c>
      <c r="BR432" s="16">
        <v>0.11111111111111099</v>
      </c>
      <c r="BS432" s="16"/>
      <c r="BT432" s="16">
        <v>0.18518518518518501</v>
      </c>
      <c r="BU432" s="16">
        <v>0</v>
      </c>
    </row>
    <row r="433" spans="2:73" x14ac:dyDescent="0.35">
      <c r="B433" t="s">
        <v>221</v>
      </c>
      <c r="C433" s="16">
        <v>0.2</v>
      </c>
      <c r="D433" s="16">
        <v>0.22222222222222199</v>
      </c>
      <c r="E433" s="16">
        <v>0.19230769230769201</v>
      </c>
      <c r="F433" s="16"/>
      <c r="G433" s="16">
        <v>0.15384615384615399</v>
      </c>
      <c r="H433" s="16">
        <v>0.22727272727272699</v>
      </c>
      <c r="I433" s="16"/>
      <c r="J433" s="16">
        <v>1</v>
      </c>
      <c r="K433" s="16">
        <v>0</v>
      </c>
      <c r="L433" s="16">
        <v>0.66666666666666696</v>
      </c>
      <c r="M433" s="16">
        <v>0</v>
      </c>
      <c r="N433" s="16">
        <v>0</v>
      </c>
      <c r="O433" s="16">
        <v>0.5</v>
      </c>
      <c r="P433" s="16">
        <v>0</v>
      </c>
      <c r="Q433" s="16">
        <v>0</v>
      </c>
      <c r="R433" s="16" t="s">
        <v>129</v>
      </c>
      <c r="S433" s="16">
        <v>0.11111111111111099</v>
      </c>
      <c r="T433" s="16">
        <v>0</v>
      </c>
      <c r="U433" s="16">
        <v>1</v>
      </c>
      <c r="V433" s="16">
        <v>0</v>
      </c>
      <c r="W433" s="16">
        <v>0</v>
      </c>
      <c r="X433" s="16">
        <v>0</v>
      </c>
      <c r="Y433" s="16">
        <v>0</v>
      </c>
      <c r="Z433" s="16"/>
      <c r="AA433" s="16">
        <v>0.25</v>
      </c>
      <c r="AB433" s="16">
        <v>0.266666666666667</v>
      </c>
      <c r="AC433" s="16">
        <v>0</v>
      </c>
      <c r="AD433" s="16">
        <v>0</v>
      </c>
      <c r="AE433" s="16"/>
      <c r="AF433" s="16">
        <v>0.15</v>
      </c>
      <c r="AG433" s="16">
        <v>0.42857142857142899</v>
      </c>
      <c r="AH433" s="16">
        <v>0</v>
      </c>
      <c r="AI433" s="16">
        <v>0</v>
      </c>
      <c r="AJ433" s="16"/>
      <c r="AK433" s="16">
        <v>0.25</v>
      </c>
      <c r="AL433" s="16">
        <v>0</v>
      </c>
      <c r="AM433" s="16">
        <v>0.66666666666666696</v>
      </c>
      <c r="AN433" s="16" t="s">
        <v>129</v>
      </c>
      <c r="AO433" s="16" t="s">
        <v>129</v>
      </c>
      <c r="AP433" s="16">
        <v>0</v>
      </c>
      <c r="AQ433" s="16"/>
      <c r="AR433" s="16">
        <v>0</v>
      </c>
      <c r="AS433" s="16">
        <v>0.5</v>
      </c>
      <c r="AT433" s="16">
        <v>0.5</v>
      </c>
      <c r="AU433" s="16">
        <v>0.5</v>
      </c>
      <c r="AV433" s="16">
        <v>0.33333333333333298</v>
      </c>
      <c r="AW433" s="16">
        <v>0.2</v>
      </c>
      <c r="AX433" s="16">
        <v>0</v>
      </c>
      <c r="AY433" s="16"/>
      <c r="AZ433" s="16">
        <v>0.375</v>
      </c>
      <c r="BA433" s="16">
        <v>0.4</v>
      </c>
      <c r="BB433" s="16">
        <v>0</v>
      </c>
      <c r="BC433" s="16">
        <v>0</v>
      </c>
      <c r="BD433" s="16">
        <v>0.18181818181818199</v>
      </c>
      <c r="BE433" s="16">
        <v>0</v>
      </c>
      <c r="BF433" s="16"/>
      <c r="BG433" s="16">
        <v>0.25</v>
      </c>
      <c r="BH433" s="16">
        <v>0.2</v>
      </c>
      <c r="BI433" s="16">
        <v>0.5</v>
      </c>
      <c r="BJ433" s="16">
        <v>0</v>
      </c>
      <c r="BK433" s="16">
        <v>0.28571428571428598</v>
      </c>
      <c r="BL433" s="16">
        <v>0</v>
      </c>
      <c r="BM433" s="16"/>
      <c r="BN433" s="16">
        <v>0.13793103448275901</v>
      </c>
      <c r="BO433" s="16">
        <v>0.5</v>
      </c>
      <c r="BP433" s="16"/>
      <c r="BQ433" s="16">
        <v>5.8823529411764698E-2</v>
      </c>
      <c r="BR433" s="16">
        <v>0.33333333333333298</v>
      </c>
      <c r="BS433" s="16"/>
      <c r="BT433" s="16">
        <v>0.148148148148148</v>
      </c>
      <c r="BU433" s="16">
        <v>0.42857142857142899</v>
      </c>
    </row>
    <row r="434" spans="2:73" x14ac:dyDescent="0.35">
      <c r="B434" t="s">
        <v>222</v>
      </c>
      <c r="C434" s="16">
        <v>0.54285714285714304</v>
      </c>
      <c r="D434" s="16">
        <v>0.33333333333333298</v>
      </c>
      <c r="E434" s="16">
        <v>0.61538461538461497</v>
      </c>
      <c r="F434" s="16"/>
      <c r="G434" s="16">
        <v>0.61538461538461497</v>
      </c>
      <c r="H434" s="16">
        <v>0.5</v>
      </c>
      <c r="I434" s="16"/>
      <c r="J434" s="16">
        <v>0</v>
      </c>
      <c r="K434" s="16">
        <v>0.66666666666666696</v>
      </c>
      <c r="L434" s="16">
        <v>0.33333333333333298</v>
      </c>
      <c r="M434" s="16">
        <v>1</v>
      </c>
      <c r="N434" s="16">
        <v>0</v>
      </c>
      <c r="O434" s="16">
        <v>0</v>
      </c>
      <c r="P434" s="16">
        <v>0</v>
      </c>
      <c r="Q434" s="16">
        <v>1</v>
      </c>
      <c r="R434" s="16" t="s">
        <v>129</v>
      </c>
      <c r="S434" s="16">
        <v>0.77777777777777801</v>
      </c>
      <c r="T434" s="16">
        <v>1</v>
      </c>
      <c r="U434" s="16">
        <v>0</v>
      </c>
      <c r="V434" s="16">
        <v>0.75</v>
      </c>
      <c r="W434" s="16">
        <v>1</v>
      </c>
      <c r="X434" s="16">
        <v>0</v>
      </c>
      <c r="Y434" s="16">
        <v>0.5</v>
      </c>
      <c r="Z434" s="16"/>
      <c r="AA434" s="16">
        <v>0.58333333333333304</v>
      </c>
      <c r="AB434" s="16">
        <v>0.4</v>
      </c>
      <c r="AC434" s="16">
        <v>0.83333333333333304</v>
      </c>
      <c r="AD434" s="16">
        <v>0.5</v>
      </c>
      <c r="AE434" s="16"/>
      <c r="AF434" s="16">
        <v>0.6</v>
      </c>
      <c r="AG434" s="16">
        <v>0.28571428571428598</v>
      </c>
      <c r="AH434" s="16">
        <v>0.8</v>
      </c>
      <c r="AI434" s="16">
        <v>1</v>
      </c>
      <c r="AJ434" s="16"/>
      <c r="AK434" s="16">
        <v>0.375</v>
      </c>
      <c r="AL434" s="16">
        <v>0.66666666666666696</v>
      </c>
      <c r="AM434" s="16">
        <v>0.33333333333333298</v>
      </c>
      <c r="AN434" s="16" t="s">
        <v>129</v>
      </c>
      <c r="AO434" s="16" t="s">
        <v>129</v>
      </c>
      <c r="AP434" s="16">
        <v>0.66666666666666696</v>
      </c>
      <c r="AQ434" s="16"/>
      <c r="AR434" s="16">
        <v>0.375</v>
      </c>
      <c r="AS434" s="16">
        <v>0.5</v>
      </c>
      <c r="AT434" s="16">
        <v>0.5</v>
      </c>
      <c r="AU434" s="16">
        <v>0.5</v>
      </c>
      <c r="AV434" s="16">
        <v>0</v>
      </c>
      <c r="AW434" s="16">
        <v>0.6</v>
      </c>
      <c r="AX434" s="16">
        <v>0.75</v>
      </c>
      <c r="AY434" s="16"/>
      <c r="AZ434" s="16">
        <v>0.5</v>
      </c>
      <c r="BA434" s="16">
        <v>0.2</v>
      </c>
      <c r="BB434" s="16">
        <v>0</v>
      </c>
      <c r="BC434" s="16">
        <v>0.83333333333333304</v>
      </c>
      <c r="BD434" s="16">
        <v>0.63636363636363602</v>
      </c>
      <c r="BE434" s="16">
        <v>0.66666666666666696</v>
      </c>
      <c r="BF434" s="16"/>
      <c r="BG434" s="16">
        <v>0.5</v>
      </c>
      <c r="BH434" s="16">
        <v>0.6</v>
      </c>
      <c r="BI434" s="16">
        <v>0</v>
      </c>
      <c r="BJ434" s="16">
        <v>0.71428571428571397</v>
      </c>
      <c r="BK434" s="16">
        <v>0.57142857142857095</v>
      </c>
      <c r="BL434" s="16">
        <v>0</v>
      </c>
      <c r="BM434" s="16"/>
      <c r="BN434" s="16">
        <v>0.58620689655172398</v>
      </c>
      <c r="BO434" s="16">
        <v>0.33333333333333298</v>
      </c>
      <c r="BP434" s="16"/>
      <c r="BQ434" s="16">
        <v>0.70588235294117696</v>
      </c>
      <c r="BR434" s="16">
        <v>0.38888888888888901</v>
      </c>
      <c r="BS434" s="16"/>
      <c r="BT434" s="16">
        <v>0.51851851851851805</v>
      </c>
      <c r="BU434" s="16">
        <v>0.57142857142857095</v>
      </c>
    </row>
    <row r="435" spans="2:73" x14ac:dyDescent="0.35">
      <c r="B435" t="s">
        <v>93</v>
      </c>
      <c r="C435" s="16">
        <v>5.7142857142857099E-2</v>
      </c>
      <c r="D435" s="16">
        <v>0</v>
      </c>
      <c r="E435" s="16">
        <v>7.69230769230769E-2</v>
      </c>
      <c r="F435" s="16"/>
      <c r="G435" s="16">
        <v>7.69230769230769E-2</v>
      </c>
      <c r="H435" s="16">
        <v>4.5454545454545497E-2</v>
      </c>
      <c r="I435" s="16"/>
      <c r="J435" s="16">
        <v>0</v>
      </c>
      <c r="K435" s="16">
        <v>0</v>
      </c>
      <c r="L435" s="16">
        <v>0</v>
      </c>
      <c r="M435" s="16">
        <v>0</v>
      </c>
      <c r="N435" s="16">
        <v>0</v>
      </c>
      <c r="O435" s="16">
        <v>0</v>
      </c>
      <c r="P435" s="16">
        <v>0.5</v>
      </c>
      <c r="Q435" s="16">
        <v>0</v>
      </c>
      <c r="R435" s="16" t="s">
        <v>129</v>
      </c>
      <c r="S435" s="16">
        <v>0</v>
      </c>
      <c r="T435" s="16">
        <v>0</v>
      </c>
      <c r="U435" s="16">
        <v>0</v>
      </c>
      <c r="V435" s="16">
        <v>0</v>
      </c>
      <c r="W435" s="16">
        <v>0</v>
      </c>
      <c r="X435" s="16">
        <v>0</v>
      </c>
      <c r="Y435" s="16">
        <v>0.5</v>
      </c>
      <c r="Z435" s="16"/>
      <c r="AA435" s="16">
        <v>0</v>
      </c>
      <c r="AB435" s="16">
        <v>0.133333333333333</v>
      </c>
      <c r="AC435" s="16">
        <v>0</v>
      </c>
      <c r="AD435" s="16">
        <v>0</v>
      </c>
      <c r="AE435" s="16"/>
      <c r="AF435" s="16">
        <v>0.1</v>
      </c>
      <c r="AG435" s="16">
        <v>0</v>
      </c>
      <c r="AH435" s="16">
        <v>0</v>
      </c>
      <c r="AI435" s="16">
        <v>0</v>
      </c>
      <c r="AJ435" s="16"/>
      <c r="AK435" s="16">
        <v>0.125</v>
      </c>
      <c r="AL435" s="16">
        <v>0</v>
      </c>
      <c r="AM435" s="16">
        <v>0</v>
      </c>
      <c r="AN435" s="16" t="s">
        <v>129</v>
      </c>
      <c r="AO435" s="16" t="s">
        <v>129</v>
      </c>
      <c r="AP435" s="16">
        <v>0</v>
      </c>
      <c r="AQ435" s="16"/>
      <c r="AR435" s="16">
        <v>0.125</v>
      </c>
      <c r="AS435" s="16">
        <v>0</v>
      </c>
      <c r="AT435" s="16">
        <v>0</v>
      </c>
      <c r="AU435" s="16">
        <v>0</v>
      </c>
      <c r="AV435" s="16">
        <v>0</v>
      </c>
      <c r="AW435" s="16">
        <v>0</v>
      </c>
      <c r="AX435" s="16">
        <v>0.25</v>
      </c>
      <c r="AY435" s="16"/>
      <c r="AZ435" s="16">
        <v>0.125</v>
      </c>
      <c r="BA435" s="16">
        <v>0</v>
      </c>
      <c r="BB435" s="16">
        <v>0</v>
      </c>
      <c r="BC435" s="16">
        <v>0</v>
      </c>
      <c r="BD435" s="16">
        <v>0</v>
      </c>
      <c r="BE435" s="16">
        <v>0.33333333333333298</v>
      </c>
      <c r="BF435" s="16"/>
      <c r="BG435" s="16">
        <v>0</v>
      </c>
      <c r="BH435" s="16">
        <v>0</v>
      </c>
      <c r="BI435" s="16">
        <v>0</v>
      </c>
      <c r="BJ435" s="16">
        <v>0.14285714285714299</v>
      </c>
      <c r="BK435" s="16">
        <v>0</v>
      </c>
      <c r="BL435" s="16">
        <v>1</v>
      </c>
      <c r="BM435" s="16"/>
      <c r="BN435" s="16">
        <v>3.4482758620689703E-2</v>
      </c>
      <c r="BO435" s="16">
        <v>0.16666666666666699</v>
      </c>
      <c r="BP435" s="16"/>
      <c r="BQ435" s="16">
        <v>0</v>
      </c>
      <c r="BR435" s="16">
        <v>0.11111111111111099</v>
      </c>
      <c r="BS435" s="16"/>
      <c r="BT435" s="16">
        <v>7.4074074074074098E-2</v>
      </c>
      <c r="BU435" s="16">
        <v>0</v>
      </c>
    </row>
    <row r="436" spans="2:73" x14ac:dyDescent="0.35">
      <c r="B436" t="s">
        <v>223</v>
      </c>
      <c r="C436" s="16">
        <v>5.7142857142857099E-2</v>
      </c>
      <c r="D436" s="16">
        <v>0.22222222222222199</v>
      </c>
      <c r="E436" s="16">
        <v>0</v>
      </c>
      <c r="F436" s="16"/>
      <c r="G436" s="16">
        <v>0</v>
      </c>
      <c r="H436" s="16">
        <v>9.0909090909090898E-2</v>
      </c>
      <c r="I436" s="16"/>
      <c r="J436" s="16">
        <v>0</v>
      </c>
      <c r="K436" s="16">
        <v>0.33333333333333298</v>
      </c>
      <c r="L436" s="16">
        <v>0</v>
      </c>
      <c r="M436" s="16">
        <v>0</v>
      </c>
      <c r="N436" s="16">
        <v>0</v>
      </c>
      <c r="O436" s="16">
        <v>0</v>
      </c>
      <c r="P436" s="16">
        <v>0</v>
      </c>
      <c r="Q436" s="16">
        <v>0</v>
      </c>
      <c r="R436" s="16" t="s">
        <v>129</v>
      </c>
      <c r="S436" s="16">
        <v>0.11111111111111099</v>
      </c>
      <c r="T436" s="16">
        <v>0</v>
      </c>
      <c r="U436" s="16">
        <v>0</v>
      </c>
      <c r="V436" s="16">
        <v>0</v>
      </c>
      <c r="W436" s="16">
        <v>0</v>
      </c>
      <c r="X436" s="16">
        <v>0</v>
      </c>
      <c r="Y436" s="16">
        <v>0</v>
      </c>
      <c r="Z436" s="16"/>
      <c r="AA436" s="16">
        <v>0</v>
      </c>
      <c r="AB436" s="16">
        <v>6.6666666666666693E-2</v>
      </c>
      <c r="AC436" s="16">
        <v>0.16666666666666699</v>
      </c>
      <c r="AD436" s="16">
        <v>0</v>
      </c>
      <c r="AE436" s="16"/>
      <c r="AF436" s="16">
        <v>0</v>
      </c>
      <c r="AG436" s="16">
        <v>0.14285714285714299</v>
      </c>
      <c r="AH436" s="16">
        <v>0</v>
      </c>
      <c r="AI436" s="16">
        <v>0</v>
      </c>
      <c r="AJ436" s="16"/>
      <c r="AK436" s="16">
        <v>0.125</v>
      </c>
      <c r="AL436" s="16">
        <v>0.16666666666666699</v>
      </c>
      <c r="AM436" s="16">
        <v>0</v>
      </c>
      <c r="AN436" s="16" t="s">
        <v>129</v>
      </c>
      <c r="AO436" s="16" t="s">
        <v>129</v>
      </c>
      <c r="AP436" s="16">
        <v>0</v>
      </c>
      <c r="AQ436" s="16"/>
      <c r="AR436" s="16">
        <v>0.25</v>
      </c>
      <c r="AS436" s="16">
        <v>0</v>
      </c>
      <c r="AT436" s="16">
        <v>0</v>
      </c>
      <c r="AU436" s="16">
        <v>0</v>
      </c>
      <c r="AV436" s="16">
        <v>0</v>
      </c>
      <c r="AW436" s="16">
        <v>0</v>
      </c>
      <c r="AX436" s="16">
        <v>0</v>
      </c>
      <c r="AY436" s="16"/>
      <c r="AZ436" s="16">
        <v>0</v>
      </c>
      <c r="BA436" s="16">
        <v>0.2</v>
      </c>
      <c r="BB436" s="16">
        <v>0</v>
      </c>
      <c r="BC436" s="16">
        <v>0.16666666666666699</v>
      </c>
      <c r="BD436" s="16">
        <v>0</v>
      </c>
      <c r="BE436" s="16">
        <v>0</v>
      </c>
      <c r="BF436" s="16"/>
      <c r="BG436" s="16">
        <v>0</v>
      </c>
      <c r="BH436" s="16">
        <v>0.1</v>
      </c>
      <c r="BI436" s="16">
        <v>0.5</v>
      </c>
      <c r="BJ436" s="16">
        <v>0</v>
      </c>
      <c r="BK436" s="16">
        <v>0</v>
      </c>
      <c r="BL436" s="16">
        <v>0</v>
      </c>
      <c r="BM436" s="16"/>
      <c r="BN436" s="16">
        <v>6.8965517241379296E-2</v>
      </c>
      <c r="BO436" s="16">
        <v>0</v>
      </c>
      <c r="BP436" s="16"/>
      <c r="BQ436" s="16">
        <v>5.8823529411764698E-2</v>
      </c>
      <c r="BR436" s="16">
        <v>5.5555555555555601E-2</v>
      </c>
      <c r="BS436" s="16"/>
      <c r="BT436" s="16">
        <v>7.4074074074074098E-2</v>
      </c>
      <c r="BU436" s="16">
        <v>0</v>
      </c>
    </row>
    <row r="437" spans="2:73" x14ac:dyDescent="0.35">
      <c r="B437" t="s">
        <v>224</v>
      </c>
      <c r="C437" s="16">
        <v>0.74285714285714299</v>
      </c>
      <c r="D437" s="16">
        <v>0.55555555555555602</v>
      </c>
      <c r="E437" s="16">
        <v>0.80769230769230804</v>
      </c>
      <c r="F437" s="16"/>
      <c r="G437" s="16">
        <v>0.76923076923076905</v>
      </c>
      <c r="H437" s="16">
        <v>0.72727272727272696</v>
      </c>
      <c r="I437" s="16"/>
      <c r="J437" s="16">
        <v>1</v>
      </c>
      <c r="K437" s="16">
        <v>0.66666666666666696</v>
      </c>
      <c r="L437" s="16">
        <v>1</v>
      </c>
      <c r="M437" s="16">
        <v>1</v>
      </c>
      <c r="N437" s="16">
        <v>0</v>
      </c>
      <c r="O437" s="16">
        <v>0.5</v>
      </c>
      <c r="P437" s="16">
        <v>0</v>
      </c>
      <c r="Q437" s="16">
        <v>1</v>
      </c>
      <c r="R437" s="16" t="s">
        <v>129</v>
      </c>
      <c r="S437" s="16">
        <v>0.88888888888888895</v>
      </c>
      <c r="T437" s="16">
        <v>1</v>
      </c>
      <c r="U437" s="16">
        <v>1</v>
      </c>
      <c r="V437" s="16">
        <v>0.75</v>
      </c>
      <c r="W437" s="16">
        <v>1</v>
      </c>
      <c r="X437" s="16">
        <v>0</v>
      </c>
      <c r="Y437" s="16">
        <v>0.5</v>
      </c>
      <c r="Z437" s="16"/>
      <c r="AA437" s="16">
        <v>0.83333333333333304</v>
      </c>
      <c r="AB437" s="16">
        <v>0.66666666666666696</v>
      </c>
      <c r="AC437" s="16">
        <v>0.83333333333333304</v>
      </c>
      <c r="AD437" s="16">
        <v>0.5</v>
      </c>
      <c r="AE437" s="16"/>
      <c r="AF437" s="16">
        <v>0.75</v>
      </c>
      <c r="AG437" s="16">
        <v>0.71428571428571397</v>
      </c>
      <c r="AH437" s="16">
        <v>0.8</v>
      </c>
      <c r="AI437" s="16">
        <v>1</v>
      </c>
      <c r="AJ437" s="16"/>
      <c r="AK437" s="16">
        <v>0.625</v>
      </c>
      <c r="AL437" s="16">
        <v>0.66666666666666696</v>
      </c>
      <c r="AM437" s="16">
        <v>1</v>
      </c>
      <c r="AN437" s="16" t="s">
        <v>129</v>
      </c>
      <c r="AO437" s="16" t="s">
        <v>129</v>
      </c>
      <c r="AP437" s="16">
        <v>0.66666666666666696</v>
      </c>
      <c r="AQ437" s="16"/>
      <c r="AR437" s="16">
        <v>0.375</v>
      </c>
      <c r="AS437" s="16">
        <v>1</v>
      </c>
      <c r="AT437" s="16">
        <v>1</v>
      </c>
      <c r="AU437" s="16">
        <v>1</v>
      </c>
      <c r="AV437" s="16">
        <v>0.33333333333333298</v>
      </c>
      <c r="AW437" s="16">
        <v>0.8</v>
      </c>
      <c r="AX437" s="16">
        <v>0.75</v>
      </c>
      <c r="AY437" s="16"/>
      <c r="AZ437" s="16">
        <v>0.875</v>
      </c>
      <c r="BA437" s="16">
        <v>0.6</v>
      </c>
      <c r="BB437" s="16">
        <v>0</v>
      </c>
      <c r="BC437" s="16">
        <v>0.83333333333333304</v>
      </c>
      <c r="BD437" s="16">
        <v>0.81818181818181801</v>
      </c>
      <c r="BE437" s="16">
        <v>0.66666666666666696</v>
      </c>
      <c r="BF437" s="16"/>
      <c r="BG437" s="16">
        <v>0.75</v>
      </c>
      <c r="BH437" s="16">
        <v>0.8</v>
      </c>
      <c r="BI437" s="16">
        <v>0.5</v>
      </c>
      <c r="BJ437" s="16">
        <v>0.71428571428571397</v>
      </c>
      <c r="BK437" s="16">
        <v>0.85714285714285698</v>
      </c>
      <c r="BL437" s="16">
        <v>0</v>
      </c>
      <c r="BM437" s="16"/>
      <c r="BN437" s="16">
        <v>0.72413793103448298</v>
      </c>
      <c r="BO437" s="16">
        <v>0.83333333333333304</v>
      </c>
      <c r="BP437" s="16"/>
      <c r="BQ437" s="16">
        <v>0.76470588235294101</v>
      </c>
      <c r="BR437" s="16">
        <v>0.72222222222222199</v>
      </c>
      <c r="BS437" s="16"/>
      <c r="BT437" s="16">
        <v>0.66666666666666696</v>
      </c>
      <c r="BU437" s="16">
        <v>1</v>
      </c>
    </row>
    <row r="438" spans="2:73" x14ac:dyDescent="0.35">
      <c r="B438" t="s">
        <v>105</v>
      </c>
      <c r="C438" s="16">
        <v>-0.68571428571428605</v>
      </c>
      <c r="D438" s="16">
        <v>-0.33333333333333298</v>
      </c>
      <c r="E438" s="16">
        <v>-0.80769230769230804</v>
      </c>
      <c r="F438" s="16"/>
      <c r="G438" s="16">
        <v>-0.76923076923076905</v>
      </c>
      <c r="H438" s="16">
        <v>-0.63636363636363602</v>
      </c>
      <c r="I438" s="16"/>
      <c r="J438" s="16">
        <v>-1</v>
      </c>
      <c r="K438" s="16">
        <v>-0.33333333333333298</v>
      </c>
      <c r="L438" s="16">
        <v>-1</v>
      </c>
      <c r="M438" s="16">
        <v>-1</v>
      </c>
      <c r="N438" s="16">
        <v>0</v>
      </c>
      <c r="O438" s="16">
        <v>-0.5</v>
      </c>
      <c r="P438" s="16">
        <v>0</v>
      </c>
      <c r="Q438" s="16">
        <v>-1</v>
      </c>
      <c r="R438" s="16" t="s">
        <v>129</v>
      </c>
      <c r="S438" s="16">
        <v>-0.77777777777777801</v>
      </c>
      <c r="T438" s="16">
        <v>-1</v>
      </c>
      <c r="U438" s="16">
        <v>-1</v>
      </c>
      <c r="V438" s="16">
        <v>-0.75</v>
      </c>
      <c r="W438" s="16">
        <v>-1</v>
      </c>
      <c r="X438" s="16">
        <v>0</v>
      </c>
      <c r="Y438" s="16">
        <v>-0.5</v>
      </c>
      <c r="Z438" s="16"/>
      <c r="AA438" s="16">
        <v>-0.83333333333333304</v>
      </c>
      <c r="AB438" s="16">
        <v>-0.6</v>
      </c>
      <c r="AC438" s="16">
        <v>-0.66666666666666696</v>
      </c>
      <c r="AD438" s="16">
        <v>-0.5</v>
      </c>
      <c r="AE438" s="16"/>
      <c r="AF438" s="16">
        <v>-0.75</v>
      </c>
      <c r="AG438" s="16">
        <v>-0.57142857142857095</v>
      </c>
      <c r="AH438" s="16">
        <v>-0.8</v>
      </c>
      <c r="AI438" s="16">
        <v>-1</v>
      </c>
      <c r="AJ438" s="16"/>
      <c r="AK438" s="16">
        <v>-0.5</v>
      </c>
      <c r="AL438" s="16">
        <v>-0.5</v>
      </c>
      <c r="AM438" s="16">
        <v>-1</v>
      </c>
      <c r="AN438" s="16" t="s">
        <v>129</v>
      </c>
      <c r="AO438" s="16" t="s">
        <v>129</v>
      </c>
      <c r="AP438" s="16">
        <v>-0.66666666666666696</v>
      </c>
      <c r="AQ438" s="16"/>
      <c r="AR438" s="16">
        <v>-0.125</v>
      </c>
      <c r="AS438" s="16">
        <v>-1</v>
      </c>
      <c r="AT438" s="16">
        <v>-1</v>
      </c>
      <c r="AU438" s="16">
        <v>-1</v>
      </c>
      <c r="AV438" s="16">
        <v>-0.33333333333333298</v>
      </c>
      <c r="AW438" s="16">
        <v>-0.8</v>
      </c>
      <c r="AX438" s="16">
        <v>-0.75</v>
      </c>
      <c r="AY438" s="16"/>
      <c r="AZ438" s="16">
        <v>-0.875</v>
      </c>
      <c r="BA438" s="16">
        <v>-0.4</v>
      </c>
      <c r="BB438" s="16">
        <v>0</v>
      </c>
      <c r="BC438" s="16">
        <v>-0.66666666666666696</v>
      </c>
      <c r="BD438" s="16">
        <v>-0.81818181818181801</v>
      </c>
      <c r="BE438" s="16">
        <v>-0.66666666666666696</v>
      </c>
      <c r="BF438" s="16"/>
      <c r="BG438" s="16">
        <v>-0.75</v>
      </c>
      <c r="BH438" s="16">
        <v>-0.7</v>
      </c>
      <c r="BI438" s="16">
        <v>0</v>
      </c>
      <c r="BJ438" s="16">
        <v>-0.71428571428571397</v>
      </c>
      <c r="BK438" s="16">
        <v>-0.85714285714285698</v>
      </c>
      <c r="BL438" s="16">
        <v>0</v>
      </c>
      <c r="BM438" s="16"/>
      <c r="BN438" s="16">
        <v>-0.65517241379310298</v>
      </c>
      <c r="BO438" s="16">
        <v>-0.83333333333333304</v>
      </c>
      <c r="BP438" s="16"/>
      <c r="BQ438" s="16">
        <v>-0.70588235294117696</v>
      </c>
      <c r="BR438" s="16">
        <v>-0.66666666666666696</v>
      </c>
      <c r="BS438" s="16"/>
      <c r="BT438" s="16">
        <v>-0.592592592592593</v>
      </c>
      <c r="BU438" s="16">
        <v>-1</v>
      </c>
    </row>
    <row r="439" spans="2:73" x14ac:dyDescent="0.35">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row>
    <row r="440" spans="2:73" x14ac:dyDescent="0.35">
      <c r="B440" s="6" t="s">
        <v>288</v>
      </c>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row>
    <row r="441" spans="2:73" x14ac:dyDescent="0.35">
      <c r="B441" s="23" t="s">
        <v>95</v>
      </c>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row>
    <row r="442" spans="2:73" x14ac:dyDescent="0.35">
      <c r="B442" t="s">
        <v>218</v>
      </c>
      <c r="C442" s="16">
        <v>0.49896049896049899</v>
      </c>
      <c r="D442" s="16">
        <v>0.51010101010101006</v>
      </c>
      <c r="E442" s="16">
        <v>0.491166077738516</v>
      </c>
      <c r="F442" s="16"/>
      <c r="G442" s="16">
        <v>0.44144144144144098</v>
      </c>
      <c r="H442" s="16">
        <v>0.51621621621621605</v>
      </c>
      <c r="I442" s="16"/>
      <c r="J442" s="16">
        <v>0.46341463414634099</v>
      </c>
      <c r="K442" s="16">
        <v>0.45762711864406802</v>
      </c>
      <c r="L442" s="16">
        <v>0.58620689655172398</v>
      </c>
      <c r="M442" s="16">
        <v>0.40909090909090901</v>
      </c>
      <c r="N442" s="16">
        <v>0.75</v>
      </c>
      <c r="O442" s="16">
        <v>0.5</v>
      </c>
      <c r="P442" s="16">
        <v>0.6</v>
      </c>
      <c r="Q442" s="16">
        <v>0.512820512820513</v>
      </c>
      <c r="R442" s="16">
        <v>0.57142857142857095</v>
      </c>
      <c r="S442" s="16">
        <v>0.46808510638297901</v>
      </c>
      <c r="T442" s="16">
        <v>0.4</v>
      </c>
      <c r="U442" s="16">
        <v>0.57142857142857095</v>
      </c>
      <c r="V442" s="16">
        <v>0.38235294117647101</v>
      </c>
      <c r="W442" s="16">
        <v>0.58823529411764697</v>
      </c>
      <c r="X442" s="16">
        <v>0.61111111111111105</v>
      </c>
      <c r="Y442" s="16">
        <v>0.625</v>
      </c>
      <c r="Z442" s="16"/>
      <c r="AA442" s="16">
        <v>0.53110047846889996</v>
      </c>
      <c r="AB442" s="16">
        <v>0.46206896551724103</v>
      </c>
      <c r="AC442" s="16">
        <v>0.44642857142857101</v>
      </c>
      <c r="AD442" s="16">
        <v>0.57142857142857095</v>
      </c>
      <c r="AE442" s="16"/>
      <c r="AF442" s="16">
        <v>0.51523545706371199</v>
      </c>
      <c r="AG442" s="16">
        <v>0.4</v>
      </c>
      <c r="AH442" s="16">
        <v>0.452380952380952</v>
      </c>
      <c r="AI442" s="16">
        <v>0</v>
      </c>
      <c r="AJ442" s="16"/>
      <c r="AK442" s="16">
        <v>0.54098360655737698</v>
      </c>
      <c r="AL442" s="16">
        <v>0.31818181818181801</v>
      </c>
      <c r="AM442" s="16">
        <v>0.59523809523809501</v>
      </c>
      <c r="AN442" s="16">
        <v>0.67741935483870996</v>
      </c>
      <c r="AO442" s="16">
        <v>0.33333333333333298</v>
      </c>
      <c r="AP442" s="16">
        <v>0.52941176470588203</v>
      </c>
      <c r="AQ442" s="16"/>
      <c r="AR442" s="16">
        <v>0.52054794520547898</v>
      </c>
      <c r="AS442" s="16">
        <v>0.48780487804877998</v>
      </c>
      <c r="AT442" s="16">
        <v>0.48780487804877998</v>
      </c>
      <c r="AU442" s="16">
        <v>0.490566037735849</v>
      </c>
      <c r="AV442" s="16">
        <v>0.47826086956521702</v>
      </c>
      <c r="AW442" s="16">
        <v>0.48936170212766</v>
      </c>
      <c r="AX442" s="16">
        <v>1</v>
      </c>
      <c r="AY442" s="16"/>
      <c r="AZ442" s="16">
        <v>0.49572649572649602</v>
      </c>
      <c r="BA442" s="16">
        <v>0.28205128205128199</v>
      </c>
      <c r="BB442" s="16">
        <v>0.57142857142857095</v>
      </c>
      <c r="BC442" s="16">
        <v>0.58119658119658102</v>
      </c>
      <c r="BD442" s="16">
        <v>0.48571428571428599</v>
      </c>
      <c r="BE442" s="16">
        <v>0.5</v>
      </c>
      <c r="BF442" s="16"/>
      <c r="BG442" s="16">
        <v>0.46341463414634099</v>
      </c>
      <c r="BH442" s="16">
        <v>0.49411764705882399</v>
      </c>
      <c r="BI442" s="16">
        <v>0.54166666666666696</v>
      </c>
      <c r="BJ442" s="16">
        <v>0.53030303030303005</v>
      </c>
      <c r="BK442" s="16">
        <v>0.481012658227848</v>
      </c>
      <c r="BL442" s="16">
        <v>0.46296296296296302</v>
      </c>
      <c r="BM442" s="16"/>
      <c r="BN442" s="16">
        <v>0.51624548736462095</v>
      </c>
      <c r="BO442" s="16">
        <v>0.47738693467336701</v>
      </c>
      <c r="BP442" s="16"/>
      <c r="BQ442" s="16">
        <v>0.53048780487804903</v>
      </c>
      <c r="BR442" s="16">
        <v>0.481012658227848</v>
      </c>
      <c r="BS442" s="16"/>
      <c r="BT442" s="16">
        <v>0.51498637602179798</v>
      </c>
      <c r="BU442" s="16">
        <v>0.441176470588235</v>
      </c>
    </row>
    <row r="443" spans="2:73" x14ac:dyDescent="0.35">
      <c r="B443" t="s">
        <v>219</v>
      </c>
      <c r="C443" s="16">
        <v>0.28482328482328501</v>
      </c>
      <c r="D443" s="16">
        <v>0.28787878787878801</v>
      </c>
      <c r="E443" s="16">
        <v>0.28268551236749101</v>
      </c>
      <c r="F443" s="16"/>
      <c r="G443" s="16">
        <v>0.35135135135135098</v>
      </c>
      <c r="H443" s="16">
        <v>0.26486486486486499</v>
      </c>
      <c r="I443" s="16"/>
      <c r="J443" s="16">
        <v>0.31707317073170699</v>
      </c>
      <c r="K443" s="16">
        <v>0.305084745762712</v>
      </c>
      <c r="L443" s="16">
        <v>0.17241379310344801</v>
      </c>
      <c r="M443" s="16">
        <v>0.31818181818181801</v>
      </c>
      <c r="N443" s="16">
        <v>0.125</v>
      </c>
      <c r="O443" s="16">
        <v>0.375</v>
      </c>
      <c r="P443" s="16">
        <v>0.233333333333333</v>
      </c>
      <c r="Q443" s="16">
        <v>0.28205128205128199</v>
      </c>
      <c r="R443" s="16">
        <v>0.42857142857142899</v>
      </c>
      <c r="S443" s="16">
        <v>0.319148936170213</v>
      </c>
      <c r="T443" s="16">
        <v>0.36666666666666697</v>
      </c>
      <c r="U443" s="16">
        <v>0.35714285714285698</v>
      </c>
      <c r="V443" s="16">
        <v>0.23529411764705899</v>
      </c>
      <c r="W443" s="16">
        <v>0.17647058823529399</v>
      </c>
      <c r="X443" s="16">
        <v>0.16666666666666699</v>
      </c>
      <c r="Y443" s="16">
        <v>0.1875</v>
      </c>
      <c r="Z443" s="16"/>
      <c r="AA443" s="16">
        <v>0.28708133971291899</v>
      </c>
      <c r="AB443" s="16">
        <v>0.26896551724137902</v>
      </c>
      <c r="AC443" s="16">
        <v>0.35714285714285698</v>
      </c>
      <c r="AD443" s="16">
        <v>0.28571428571428598</v>
      </c>
      <c r="AE443" s="16"/>
      <c r="AF443" s="16">
        <v>0.29085872576177302</v>
      </c>
      <c r="AG443" s="16">
        <v>0.3</v>
      </c>
      <c r="AH443" s="16">
        <v>0.214285714285714</v>
      </c>
      <c r="AI443" s="16">
        <v>1</v>
      </c>
      <c r="AJ443" s="16"/>
      <c r="AK443" s="16">
        <v>0.26229508196721302</v>
      </c>
      <c r="AL443" s="16">
        <v>0.40909090909090901</v>
      </c>
      <c r="AM443" s="16">
        <v>0.19047619047618999</v>
      </c>
      <c r="AN443" s="16">
        <v>0.225806451612903</v>
      </c>
      <c r="AO443" s="16">
        <v>0.44444444444444398</v>
      </c>
      <c r="AP443" s="16">
        <v>0.32352941176470601</v>
      </c>
      <c r="AQ443" s="16"/>
      <c r="AR443" s="16">
        <v>0.26940639269406402</v>
      </c>
      <c r="AS443" s="16">
        <v>0.31707317073170699</v>
      </c>
      <c r="AT443" s="16">
        <v>0.31707317073170699</v>
      </c>
      <c r="AU443" s="16">
        <v>0.26415094339622602</v>
      </c>
      <c r="AV443" s="16">
        <v>0.30434782608695699</v>
      </c>
      <c r="AW443" s="16">
        <v>0.340425531914894</v>
      </c>
      <c r="AX443" s="16">
        <v>0</v>
      </c>
      <c r="AY443" s="16"/>
      <c r="AZ443" s="16">
        <v>0.30769230769230799</v>
      </c>
      <c r="BA443" s="16">
        <v>0.35897435897435898</v>
      </c>
      <c r="BB443" s="16">
        <v>0.33333333333333298</v>
      </c>
      <c r="BC443" s="16">
        <v>0.22222222222222199</v>
      </c>
      <c r="BD443" s="16">
        <v>0.29142857142857098</v>
      </c>
      <c r="BE443" s="16">
        <v>0.25</v>
      </c>
      <c r="BF443" s="16"/>
      <c r="BG443" s="16">
        <v>0.31707317073170699</v>
      </c>
      <c r="BH443" s="16">
        <v>0.223529411764706</v>
      </c>
      <c r="BI443" s="16">
        <v>0.29166666666666702</v>
      </c>
      <c r="BJ443" s="16">
        <v>0.32575757575757602</v>
      </c>
      <c r="BK443" s="16">
        <v>0.253164556962025</v>
      </c>
      <c r="BL443" s="16">
        <v>0.27777777777777801</v>
      </c>
      <c r="BM443" s="16"/>
      <c r="BN443" s="16">
        <v>0.26353790613718397</v>
      </c>
      <c r="BO443" s="16">
        <v>0.30653266331658302</v>
      </c>
      <c r="BP443" s="16"/>
      <c r="BQ443" s="16">
        <v>0.24390243902438999</v>
      </c>
      <c r="BR443" s="16">
        <v>0.306962025316456</v>
      </c>
      <c r="BS443" s="16"/>
      <c r="BT443" s="16">
        <v>0.269754768392371</v>
      </c>
      <c r="BU443" s="16">
        <v>0.33333333333333298</v>
      </c>
    </row>
    <row r="444" spans="2:73" x14ac:dyDescent="0.35">
      <c r="B444" t="s">
        <v>220</v>
      </c>
      <c r="C444" s="16">
        <v>9.1476091476091495E-2</v>
      </c>
      <c r="D444" s="16">
        <v>9.5959595959595995E-2</v>
      </c>
      <c r="E444" s="16">
        <v>8.8339222614841006E-2</v>
      </c>
      <c r="F444" s="16"/>
      <c r="G444" s="16">
        <v>7.2072072072072099E-2</v>
      </c>
      <c r="H444" s="16">
        <v>9.7297297297297303E-2</v>
      </c>
      <c r="I444" s="16"/>
      <c r="J444" s="16">
        <v>7.3170731707317097E-2</v>
      </c>
      <c r="K444" s="16">
        <v>0.169491525423729</v>
      </c>
      <c r="L444" s="16">
        <v>0.10344827586206901</v>
      </c>
      <c r="M444" s="16">
        <v>0.13636363636363599</v>
      </c>
      <c r="N444" s="16">
        <v>0</v>
      </c>
      <c r="O444" s="16">
        <v>6.25E-2</v>
      </c>
      <c r="P444" s="16">
        <v>0.1</v>
      </c>
      <c r="Q444" s="16">
        <v>7.69230769230769E-2</v>
      </c>
      <c r="R444" s="16">
        <v>0</v>
      </c>
      <c r="S444" s="16">
        <v>6.3829787234042507E-2</v>
      </c>
      <c r="T444" s="16">
        <v>6.6666666666666693E-2</v>
      </c>
      <c r="U444" s="16">
        <v>0</v>
      </c>
      <c r="V444" s="16">
        <v>0.11764705882352899</v>
      </c>
      <c r="W444" s="16">
        <v>0.17647058823529399</v>
      </c>
      <c r="X444" s="16">
        <v>0.11111111111111099</v>
      </c>
      <c r="Y444" s="16">
        <v>6.25E-2</v>
      </c>
      <c r="Z444" s="16"/>
      <c r="AA444" s="16">
        <v>8.1339712918660295E-2</v>
      </c>
      <c r="AB444" s="16">
        <v>0.11724137931034501</v>
      </c>
      <c r="AC444" s="16">
        <v>8.9285714285714302E-2</v>
      </c>
      <c r="AD444" s="16">
        <v>8.5714285714285701E-2</v>
      </c>
      <c r="AE444" s="16"/>
      <c r="AF444" s="16">
        <v>9.4182825484764504E-2</v>
      </c>
      <c r="AG444" s="16">
        <v>0.16666666666666699</v>
      </c>
      <c r="AH444" s="16">
        <v>4.7619047619047603E-2</v>
      </c>
      <c r="AI444" s="16">
        <v>0</v>
      </c>
      <c r="AJ444" s="16"/>
      <c r="AK444" s="16">
        <v>8.1967213114754106E-2</v>
      </c>
      <c r="AL444" s="16">
        <v>0.15151515151515199</v>
      </c>
      <c r="AM444" s="16">
        <v>9.5238095238095205E-2</v>
      </c>
      <c r="AN444" s="16">
        <v>6.4516129032258104E-2</v>
      </c>
      <c r="AO444" s="16">
        <v>0.11111111111111099</v>
      </c>
      <c r="AP444" s="16">
        <v>2.9411764705882401E-2</v>
      </c>
      <c r="AQ444" s="16"/>
      <c r="AR444" s="16">
        <v>9.1324200913242004E-2</v>
      </c>
      <c r="AS444" s="16">
        <v>7.3170731707317097E-2</v>
      </c>
      <c r="AT444" s="16">
        <v>7.3170731707317097E-2</v>
      </c>
      <c r="AU444" s="16">
        <v>9.4339622641509399E-2</v>
      </c>
      <c r="AV444" s="16">
        <v>4.3478260869565202E-2</v>
      </c>
      <c r="AW444" s="16">
        <v>6.3829787234042507E-2</v>
      </c>
      <c r="AX444" s="16">
        <v>0</v>
      </c>
      <c r="AY444" s="16"/>
      <c r="AZ444" s="16">
        <v>0.15384615384615399</v>
      </c>
      <c r="BA444" s="16">
        <v>0.102564102564103</v>
      </c>
      <c r="BB444" s="16">
        <v>4.7619047619047603E-2</v>
      </c>
      <c r="BC444" s="16">
        <v>8.54700854700855E-2</v>
      </c>
      <c r="BD444" s="16">
        <v>6.2857142857142903E-2</v>
      </c>
      <c r="BE444" s="16">
        <v>0</v>
      </c>
      <c r="BF444" s="16"/>
      <c r="BG444" s="16">
        <v>0.146341463414634</v>
      </c>
      <c r="BH444" s="16">
        <v>0.105882352941176</v>
      </c>
      <c r="BI444" s="16">
        <v>2.0833333333333301E-2</v>
      </c>
      <c r="BJ444" s="16">
        <v>6.0606060606060601E-2</v>
      </c>
      <c r="BK444" s="16">
        <v>0.139240506329114</v>
      </c>
      <c r="BL444" s="16">
        <v>5.5555555555555601E-2</v>
      </c>
      <c r="BM444" s="16"/>
      <c r="BN444" s="16">
        <v>8.6642599277978294E-2</v>
      </c>
      <c r="BO444" s="16">
        <v>0.10050251256281401</v>
      </c>
      <c r="BP444" s="16"/>
      <c r="BQ444" s="16">
        <v>8.5365853658536606E-2</v>
      </c>
      <c r="BR444" s="16">
        <v>9.49367088607595E-2</v>
      </c>
      <c r="BS444" s="16"/>
      <c r="BT444" s="16">
        <v>7.9019073569482304E-2</v>
      </c>
      <c r="BU444" s="16">
        <v>0.13725490196078399</v>
      </c>
    </row>
    <row r="445" spans="2:73" x14ac:dyDescent="0.35">
      <c r="B445" t="s">
        <v>221</v>
      </c>
      <c r="C445" s="16">
        <v>1.6632016632016602E-2</v>
      </c>
      <c r="D445" s="16">
        <v>2.5252525252525301E-2</v>
      </c>
      <c r="E445" s="16">
        <v>1.06007067137809E-2</v>
      </c>
      <c r="F445" s="16"/>
      <c r="G445" s="16">
        <v>1.8018018018018001E-2</v>
      </c>
      <c r="H445" s="16">
        <v>1.62162162162162E-2</v>
      </c>
      <c r="I445" s="16"/>
      <c r="J445" s="16">
        <v>2.4390243902439001E-2</v>
      </c>
      <c r="K445" s="16">
        <v>1.6949152542372899E-2</v>
      </c>
      <c r="L445" s="16">
        <v>0</v>
      </c>
      <c r="M445" s="16">
        <v>0</v>
      </c>
      <c r="N445" s="16">
        <v>0</v>
      </c>
      <c r="O445" s="16">
        <v>0</v>
      </c>
      <c r="P445" s="16">
        <v>0</v>
      </c>
      <c r="Q445" s="16">
        <v>2.5641025641025599E-2</v>
      </c>
      <c r="R445" s="16">
        <v>0</v>
      </c>
      <c r="S445" s="16">
        <v>2.1276595744680899E-2</v>
      </c>
      <c r="T445" s="16">
        <v>0</v>
      </c>
      <c r="U445" s="16">
        <v>7.1428571428571397E-2</v>
      </c>
      <c r="V445" s="16">
        <v>2.9411764705882401E-2</v>
      </c>
      <c r="W445" s="16">
        <v>5.8823529411764698E-2</v>
      </c>
      <c r="X445" s="16">
        <v>0</v>
      </c>
      <c r="Y445" s="16">
        <v>0</v>
      </c>
      <c r="Z445" s="16"/>
      <c r="AA445" s="16">
        <v>4.78468899521531E-3</v>
      </c>
      <c r="AB445" s="16">
        <v>2.06896551724138E-2</v>
      </c>
      <c r="AC445" s="16">
        <v>3.5714285714285698E-2</v>
      </c>
      <c r="AD445" s="16">
        <v>2.8571428571428598E-2</v>
      </c>
      <c r="AE445" s="16"/>
      <c r="AF445" s="16">
        <v>1.1080332409972299E-2</v>
      </c>
      <c r="AG445" s="16">
        <v>3.3333333333333298E-2</v>
      </c>
      <c r="AH445" s="16">
        <v>7.1428571428571397E-2</v>
      </c>
      <c r="AI445" s="16">
        <v>0</v>
      </c>
      <c r="AJ445" s="16"/>
      <c r="AK445" s="16">
        <v>1.63934426229508E-2</v>
      </c>
      <c r="AL445" s="16">
        <v>4.5454545454545497E-2</v>
      </c>
      <c r="AM445" s="16">
        <v>0</v>
      </c>
      <c r="AN445" s="16">
        <v>0</v>
      </c>
      <c r="AO445" s="16">
        <v>0</v>
      </c>
      <c r="AP445" s="16">
        <v>0</v>
      </c>
      <c r="AQ445" s="16"/>
      <c r="AR445" s="16">
        <v>2.7397260273972601E-2</v>
      </c>
      <c r="AS445" s="16">
        <v>0</v>
      </c>
      <c r="AT445" s="16">
        <v>0</v>
      </c>
      <c r="AU445" s="16">
        <v>0</v>
      </c>
      <c r="AV445" s="16">
        <v>0</v>
      </c>
      <c r="AW445" s="16">
        <v>0</v>
      </c>
      <c r="AX445" s="16">
        <v>0</v>
      </c>
      <c r="AY445" s="16"/>
      <c r="AZ445" s="16">
        <v>1.7094017094017099E-2</v>
      </c>
      <c r="BA445" s="16">
        <v>5.1282051282051301E-2</v>
      </c>
      <c r="BB445" s="16">
        <v>0</v>
      </c>
      <c r="BC445" s="16">
        <v>1.7094017094017099E-2</v>
      </c>
      <c r="BD445" s="16">
        <v>1.1428571428571401E-2</v>
      </c>
      <c r="BE445" s="16">
        <v>0</v>
      </c>
      <c r="BF445" s="16"/>
      <c r="BG445" s="16">
        <v>0</v>
      </c>
      <c r="BH445" s="16">
        <v>4.7058823529411799E-2</v>
      </c>
      <c r="BI445" s="16">
        <v>0</v>
      </c>
      <c r="BJ445" s="16">
        <v>1.5151515151515201E-2</v>
      </c>
      <c r="BK445" s="16">
        <v>2.53164556962025E-2</v>
      </c>
      <c r="BL445" s="16">
        <v>0</v>
      </c>
      <c r="BM445" s="16"/>
      <c r="BN445" s="16">
        <v>1.0830324909747301E-2</v>
      </c>
      <c r="BO445" s="16">
        <v>2.5125628140703501E-2</v>
      </c>
      <c r="BP445" s="16"/>
      <c r="BQ445" s="16">
        <v>1.21951219512195E-2</v>
      </c>
      <c r="BR445" s="16">
        <v>1.8987341772151899E-2</v>
      </c>
      <c r="BS445" s="16"/>
      <c r="BT445" s="16">
        <v>1.9073569482288801E-2</v>
      </c>
      <c r="BU445" s="16">
        <v>9.8039215686274508E-3</v>
      </c>
    </row>
    <row r="446" spans="2:73" x14ac:dyDescent="0.35">
      <c r="B446" t="s">
        <v>222</v>
      </c>
      <c r="C446" s="16">
        <v>1.8711018711018702E-2</v>
      </c>
      <c r="D446" s="16">
        <v>1.01010101010101E-2</v>
      </c>
      <c r="E446" s="16">
        <v>2.47349823321555E-2</v>
      </c>
      <c r="F446" s="16"/>
      <c r="G446" s="16">
        <v>1.8018018018018001E-2</v>
      </c>
      <c r="H446" s="16">
        <v>1.8918918918918899E-2</v>
      </c>
      <c r="I446" s="16"/>
      <c r="J446" s="16">
        <v>2.4390243902439001E-2</v>
      </c>
      <c r="K446" s="16">
        <v>0</v>
      </c>
      <c r="L446" s="16">
        <v>0</v>
      </c>
      <c r="M446" s="16">
        <v>0</v>
      </c>
      <c r="N446" s="16">
        <v>0</v>
      </c>
      <c r="O446" s="16">
        <v>6.25E-2</v>
      </c>
      <c r="P446" s="16">
        <v>0</v>
      </c>
      <c r="Q446" s="16">
        <v>0</v>
      </c>
      <c r="R446" s="16">
        <v>0</v>
      </c>
      <c r="S446" s="16">
        <v>2.1276595744680899E-2</v>
      </c>
      <c r="T446" s="16">
        <v>3.3333333333333298E-2</v>
      </c>
      <c r="U446" s="16">
        <v>0</v>
      </c>
      <c r="V446" s="16">
        <v>5.8823529411764698E-2</v>
      </c>
      <c r="W446" s="16">
        <v>0</v>
      </c>
      <c r="X446" s="16">
        <v>0</v>
      </c>
      <c r="Y446" s="16">
        <v>0.125</v>
      </c>
      <c r="Z446" s="16"/>
      <c r="AA446" s="16">
        <v>1.43540669856459E-2</v>
      </c>
      <c r="AB446" s="16">
        <v>2.7586206896551699E-2</v>
      </c>
      <c r="AC446" s="16">
        <v>1.7857142857142901E-2</v>
      </c>
      <c r="AD446" s="16">
        <v>0</v>
      </c>
      <c r="AE446" s="16"/>
      <c r="AF446" s="16">
        <v>1.9390581717451501E-2</v>
      </c>
      <c r="AG446" s="16">
        <v>3.3333333333333298E-2</v>
      </c>
      <c r="AH446" s="16">
        <v>2.3809523809523801E-2</v>
      </c>
      <c r="AI446" s="16">
        <v>0</v>
      </c>
      <c r="AJ446" s="16"/>
      <c r="AK446" s="16">
        <v>8.1967213114754103E-3</v>
      </c>
      <c r="AL446" s="16">
        <v>4.5454545454545497E-2</v>
      </c>
      <c r="AM446" s="16">
        <v>2.3809523809523801E-2</v>
      </c>
      <c r="AN446" s="16">
        <v>0</v>
      </c>
      <c r="AO446" s="16">
        <v>0</v>
      </c>
      <c r="AP446" s="16">
        <v>2.9411764705882401E-2</v>
      </c>
      <c r="AQ446" s="16"/>
      <c r="AR446" s="16">
        <v>1.8264840182648401E-2</v>
      </c>
      <c r="AS446" s="16">
        <v>7.3170731707317097E-2</v>
      </c>
      <c r="AT446" s="16">
        <v>7.3170731707317097E-2</v>
      </c>
      <c r="AU446" s="16">
        <v>1.88679245283019E-2</v>
      </c>
      <c r="AV446" s="16">
        <v>0</v>
      </c>
      <c r="AW446" s="16">
        <v>0</v>
      </c>
      <c r="AX446" s="16">
        <v>0</v>
      </c>
      <c r="AY446" s="16"/>
      <c r="AZ446" s="16">
        <v>0</v>
      </c>
      <c r="BA446" s="16">
        <v>7.69230769230769E-2</v>
      </c>
      <c r="BB446" s="16">
        <v>0</v>
      </c>
      <c r="BC446" s="16">
        <v>3.4188034188034198E-2</v>
      </c>
      <c r="BD446" s="16">
        <v>1.1428571428571401E-2</v>
      </c>
      <c r="BE446" s="16">
        <v>0</v>
      </c>
      <c r="BF446" s="16"/>
      <c r="BG446" s="16">
        <v>2.4390243902439001E-2</v>
      </c>
      <c r="BH446" s="16">
        <v>2.3529411764705899E-2</v>
      </c>
      <c r="BI446" s="16">
        <v>2.0833333333333301E-2</v>
      </c>
      <c r="BJ446" s="16">
        <v>2.27272727272727E-2</v>
      </c>
      <c r="BK446" s="16">
        <v>1.26582278481013E-2</v>
      </c>
      <c r="BL446" s="16">
        <v>0</v>
      </c>
      <c r="BM446" s="16"/>
      <c r="BN446" s="16">
        <v>2.8880866425992802E-2</v>
      </c>
      <c r="BO446" s="16">
        <v>5.0251256281407001E-3</v>
      </c>
      <c r="BP446" s="16"/>
      <c r="BQ446" s="16">
        <v>3.0487804878048801E-2</v>
      </c>
      <c r="BR446" s="16">
        <v>1.26582278481013E-2</v>
      </c>
      <c r="BS446" s="16"/>
      <c r="BT446" s="16">
        <v>1.9073569482288801E-2</v>
      </c>
      <c r="BU446" s="16">
        <v>1.9607843137254902E-2</v>
      </c>
    </row>
    <row r="447" spans="2:73" x14ac:dyDescent="0.35">
      <c r="B447" t="s">
        <v>93</v>
      </c>
      <c r="C447" s="16">
        <v>8.9397089397089402E-2</v>
      </c>
      <c r="D447" s="16">
        <v>7.0707070707070704E-2</v>
      </c>
      <c r="E447" s="16">
        <v>0.102473498233216</v>
      </c>
      <c r="F447" s="16"/>
      <c r="G447" s="16">
        <v>9.90990990990991E-2</v>
      </c>
      <c r="H447" s="16">
        <v>8.6486486486486505E-2</v>
      </c>
      <c r="I447" s="16"/>
      <c r="J447" s="16">
        <v>9.7560975609756101E-2</v>
      </c>
      <c r="K447" s="16">
        <v>5.0847457627118599E-2</v>
      </c>
      <c r="L447" s="16">
        <v>0.13793103448275901</v>
      </c>
      <c r="M447" s="16">
        <v>0.13636363636363599</v>
      </c>
      <c r="N447" s="16">
        <v>0.125</v>
      </c>
      <c r="O447" s="16">
        <v>0</v>
      </c>
      <c r="P447" s="16">
        <v>6.6666666666666693E-2</v>
      </c>
      <c r="Q447" s="16">
        <v>0.102564102564103</v>
      </c>
      <c r="R447" s="16">
        <v>0</v>
      </c>
      <c r="S447" s="16">
        <v>0.10638297872340401</v>
      </c>
      <c r="T447" s="16">
        <v>0.133333333333333</v>
      </c>
      <c r="U447" s="16">
        <v>0</v>
      </c>
      <c r="V447" s="16">
        <v>0.17647058823529399</v>
      </c>
      <c r="W447" s="16">
        <v>0</v>
      </c>
      <c r="X447" s="16">
        <v>0.11111111111111099</v>
      </c>
      <c r="Y447" s="16">
        <v>0</v>
      </c>
      <c r="Z447" s="16"/>
      <c r="AA447" s="16">
        <v>8.1339712918660295E-2</v>
      </c>
      <c r="AB447" s="16">
        <v>0.10344827586206901</v>
      </c>
      <c r="AC447" s="16">
        <v>5.3571428571428603E-2</v>
      </c>
      <c r="AD447" s="16">
        <v>2.8571428571428598E-2</v>
      </c>
      <c r="AE447" s="16"/>
      <c r="AF447" s="16">
        <v>6.9252077562326902E-2</v>
      </c>
      <c r="AG447" s="16">
        <v>6.6666666666666693E-2</v>
      </c>
      <c r="AH447" s="16">
        <v>0.19047619047618999</v>
      </c>
      <c r="AI447" s="16">
        <v>0</v>
      </c>
      <c r="AJ447" s="16"/>
      <c r="AK447" s="16">
        <v>9.0163934426229497E-2</v>
      </c>
      <c r="AL447" s="16">
        <v>3.03030303030303E-2</v>
      </c>
      <c r="AM447" s="16">
        <v>9.5238095238095205E-2</v>
      </c>
      <c r="AN447" s="16">
        <v>3.2258064516128997E-2</v>
      </c>
      <c r="AO447" s="16">
        <v>0.11111111111111099</v>
      </c>
      <c r="AP447" s="16">
        <v>8.8235294117647106E-2</v>
      </c>
      <c r="AQ447" s="16"/>
      <c r="AR447" s="16">
        <v>7.3059360730593603E-2</v>
      </c>
      <c r="AS447" s="16">
        <v>4.8780487804878099E-2</v>
      </c>
      <c r="AT447" s="16">
        <v>4.8780487804878099E-2</v>
      </c>
      <c r="AU447" s="16">
        <v>0.13207547169811301</v>
      </c>
      <c r="AV447" s="16">
        <v>0.173913043478261</v>
      </c>
      <c r="AW447" s="16">
        <v>0.10638297872340401</v>
      </c>
      <c r="AX447" s="16">
        <v>0</v>
      </c>
      <c r="AY447" s="16"/>
      <c r="AZ447" s="16">
        <v>2.5641025641025599E-2</v>
      </c>
      <c r="BA447" s="16">
        <v>0.128205128205128</v>
      </c>
      <c r="BB447" s="16">
        <v>4.7619047619047603E-2</v>
      </c>
      <c r="BC447" s="16">
        <v>5.9829059829059797E-2</v>
      </c>
      <c r="BD447" s="16">
        <v>0.13714285714285701</v>
      </c>
      <c r="BE447" s="16">
        <v>0.25</v>
      </c>
      <c r="BF447" s="16"/>
      <c r="BG447" s="16">
        <v>4.8780487804878099E-2</v>
      </c>
      <c r="BH447" s="16">
        <v>0.105882352941176</v>
      </c>
      <c r="BI447" s="16">
        <v>0.125</v>
      </c>
      <c r="BJ447" s="16">
        <v>4.5454545454545497E-2</v>
      </c>
      <c r="BK447" s="16">
        <v>8.8607594936708903E-2</v>
      </c>
      <c r="BL447" s="16">
        <v>0.203703703703704</v>
      </c>
      <c r="BM447" s="16"/>
      <c r="BN447" s="16">
        <v>9.3862815884476494E-2</v>
      </c>
      <c r="BO447" s="16">
        <v>8.5427135678391997E-2</v>
      </c>
      <c r="BP447" s="16"/>
      <c r="BQ447" s="16">
        <v>9.7560975609756101E-2</v>
      </c>
      <c r="BR447" s="16">
        <v>8.54430379746835E-2</v>
      </c>
      <c r="BS447" s="16"/>
      <c r="BT447" s="16">
        <v>9.8092643051771095E-2</v>
      </c>
      <c r="BU447" s="16">
        <v>5.8823529411764698E-2</v>
      </c>
    </row>
    <row r="448" spans="2:73" x14ac:dyDescent="0.35">
      <c r="B448" t="s">
        <v>223</v>
      </c>
      <c r="C448" s="16">
        <v>0.78378378378378399</v>
      </c>
      <c r="D448" s="16">
        <v>0.79797979797979801</v>
      </c>
      <c r="E448" s="16">
        <v>0.77385159010600701</v>
      </c>
      <c r="F448" s="16"/>
      <c r="G448" s="16">
        <v>0.79279279279279302</v>
      </c>
      <c r="H448" s="16">
        <v>0.78108108108108099</v>
      </c>
      <c r="I448" s="16"/>
      <c r="J448" s="16">
        <v>0.78048780487804903</v>
      </c>
      <c r="K448" s="16">
        <v>0.76271186440677996</v>
      </c>
      <c r="L448" s="16">
        <v>0.75862068965517204</v>
      </c>
      <c r="M448" s="16">
        <v>0.72727272727272696</v>
      </c>
      <c r="N448" s="16">
        <v>0.875</v>
      </c>
      <c r="O448" s="16">
        <v>0.875</v>
      </c>
      <c r="P448" s="16">
        <v>0.83333333333333304</v>
      </c>
      <c r="Q448" s="16">
        <v>0.79487179487179505</v>
      </c>
      <c r="R448" s="16">
        <v>1</v>
      </c>
      <c r="S448" s="16">
        <v>0.78723404255319196</v>
      </c>
      <c r="T448" s="16">
        <v>0.76666666666666705</v>
      </c>
      <c r="U448" s="16">
        <v>0.92857142857142905</v>
      </c>
      <c r="V448" s="16">
        <v>0.61764705882352899</v>
      </c>
      <c r="W448" s="16">
        <v>0.76470588235294101</v>
      </c>
      <c r="X448" s="16">
        <v>0.77777777777777801</v>
      </c>
      <c r="Y448" s="16">
        <v>0.8125</v>
      </c>
      <c r="Z448" s="16"/>
      <c r="AA448" s="16">
        <v>0.81818181818181801</v>
      </c>
      <c r="AB448" s="16">
        <v>0.73103448275862104</v>
      </c>
      <c r="AC448" s="16">
        <v>0.80357142857142905</v>
      </c>
      <c r="AD448" s="16">
        <v>0.85714285714285698</v>
      </c>
      <c r="AE448" s="16"/>
      <c r="AF448" s="16">
        <v>0.80609418282548495</v>
      </c>
      <c r="AG448" s="16">
        <v>0.7</v>
      </c>
      <c r="AH448" s="16">
        <v>0.66666666666666696</v>
      </c>
      <c r="AI448" s="16">
        <v>1</v>
      </c>
      <c r="AJ448" s="16"/>
      <c r="AK448" s="16">
        <v>0.80327868852458995</v>
      </c>
      <c r="AL448" s="16">
        <v>0.72727272727272696</v>
      </c>
      <c r="AM448" s="16">
        <v>0.78571428571428603</v>
      </c>
      <c r="AN448" s="16">
        <v>0.90322580645161299</v>
      </c>
      <c r="AO448" s="16">
        <v>0.77777777777777801</v>
      </c>
      <c r="AP448" s="16">
        <v>0.85294117647058798</v>
      </c>
      <c r="AQ448" s="16"/>
      <c r="AR448" s="16">
        <v>0.78995433789954295</v>
      </c>
      <c r="AS448" s="16">
        <v>0.80487804878048796</v>
      </c>
      <c r="AT448" s="16">
        <v>0.80487804878048796</v>
      </c>
      <c r="AU448" s="16">
        <v>0.75471698113207597</v>
      </c>
      <c r="AV448" s="16">
        <v>0.78260869565217395</v>
      </c>
      <c r="AW448" s="16">
        <v>0.82978723404255295</v>
      </c>
      <c r="AX448" s="16">
        <v>1</v>
      </c>
      <c r="AY448" s="16"/>
      <c r="AZ448" s="16">
        <v>0.80341880341880301</v>
      </c>
      <c r="BA448" s="16">
        <v>0.64102564102564097</v>
      </c>
      <c r="BB448" s="16">
        <v>0.90476190476190499</v>
      </c>
      <c r="BC448" s="16">
        <v>0.80341880341880301</v>
      </c>
      <c r="BD448" s="16">
        <v>0.77714285714285702</v>
      </c>
      <c r="BE448" s="16">
        <v>0.75</v>
      </c>
      <c r="BF448" s="16"/>
      <c r="BG448" s="16">
        <v>0.78048780487804903</v>
      </c>
      <c r="BH448" s="16">
        <v>0.71764705882352897</v>
      </c>
      <c r="BI448" s="16">
        <v>0.83333333333333304</v>
      </c>
      <c r="BJ448" s="16">
        <v>0.85606060606060597</v>
      </c>
      <c r="BK448" s="16">
        <v>0.734177215189873</v>
      </c>
      <c r="BL448" s="16">
        <v>0.74074074074074103</v>
      </c>
      <c r="BM448" s="16"/>
      <c r="BN448" s="16">
        <v>0.77978339350180503</v>
      </c>
      <c r="BO448" s="16">
        <v>0.78391959798995003</v>
      </c>
      <c r="BP448" s="16"/>
      <c r="BQ448" s="16">
        <v>0.77439024390243905</v>
      </c>
      <c r="BR448" s="16">
        <v>0.787974683544304</v>
      </c>
      <c r="BS448" s="16"/>
      <c r="BT448" s="16">
        <v>0.78474114441416898</v>
      </c>
      <c r="BU448" s="16">
        <v>0.77450980392156898</v>
      </c>
    </row>
    <row r="449" spans="2:73" x14ac:dyDescent="0.35">
      <c r="B449" t="s">
        <v>224</v>
      </c>
      <c r="C449" s="16">
        <v>3.5343035343035303E-2</v>
      </c>
      <c r="D449" s="16">
        <v>3.5353535353535401E-2</v>
      </c>
      <c r="E449" s="16">
        <v>3.5335689045936397E-2</v>
      </c>
      <c r="F449" s="16"/>
      <c r="G449" s="16">
        <v>3.6036036036036001E-2</v>
      </c>
      <c r="H449" s="16">
        <v>3.5135135135135102E-2</v>
      </c>
      <c r="I449" s="16"/>
      <c r="J449" s="16">
        <v>4.8780487804878099E-2</v>
      </c>
      <c r="K449" s="16">
        <v>1.6949152542372899E-2</v>
      </c>
      <c r="L449" s="16">
        <v>0</v>
      </c>
      <c r="M449" s="16">
        <v>0</v>
      </c>
      <c r="N449" s="16">
        <v>0</v>
      </c>
      <c r="O449" s="16">
        <v>6.25E-2</v>
      </c>
      <c r="P449" s="16">
        <v>0</v>
      </c>
      <c r="Q449" s="16">
        <v>2.5641025641025599E-2</v>
      </c>
      <c r="R449" s="16">
        <v>0</v>
      </c>
      <c r="S449" s="16">
        <v>4.2553191489361701E-2</v>
      </c>
      <c r="T449" s="16">
        <v>3.3333333333333298E-2</v>
      </c>
      <c r="U449" s="16">
        <v>7.1428571428571397E-2</v>
      </c>
      <c r="V449" s="16">
        <v>8.8235294117647106E-2</v>
      </c>
      <c r="W449" s="16">
        <v>5.8823529411764698E-2</v>
      </c>
      <c r="X449" s="16">
        <v>0</v>
      </c>
      <c r="Y449" s="16">
        <v>0.125</v>
      </c>
      <c r="Z449" s="16"/>
      <c r="AA449" s="16">
        <v>1.9138755980861202E-2</v>
      </c>
      <c r="AB449" s="16">
        <v>4.8275862068965503E-2</v>
      </c>
      <c r="AC449" s="16">
        <v>5.3571428571428603E-2</v>
      </c>
      <c r="AD449" s="16">
        <v>2.8571428571428598E-2</v>
      </c>
      <c r="AE449" s="16"/>
      <c r="AF449" s="16">
        <v>3.0470914127423799E-2</v>
      </c>
      <c r="AG449" s="16">
        <v>6.6666666666666693E-2</v>
      </c>
      <c r="AH449" s="16">
        <v>9.5238095238095205E-2</v>
      </c>
      <c r="AI449" s="16">
        <v>0</v>
      </c>
      <c r="AJ449" s="16"/>
      <c r="AK449" s="16">
        <v>2.4590163934426201E-2</v>
      </c>
      <c r="AL449" s="16">
        <v>9.0909090909090898E-2</v>
      </c>
      <c r="AM449" s="16">
        <v>2.3809523809523801E-2</v>
      </c>
      <c r="AN449" s="16">
        <v>0</v>
      </c>
      <c r="AO449" s="16">
        <v>0</v>
      </c>
      <c r="AP449" s="16">
        <v>2.9411764705882401E-2</v>
      </c>
      <c r="AQ449" s="16"/>
      <c r="AR449" s="16">
        <v>4.5662100456621002E-2</v>
      </c>
      <c r="AS449" s="16">
        <v>7.3170731707317097E-2</v>
      </c>
      <c r="AT449" s="16">
        <v>7.3170731707317097E-2</v>
      </c>
      <c r="AU449" s="16">
        <v>1.88679245283019E-2</v>
      </c>
      <c r="AV449" s="16">
        <v>0</v>
      </c>
      <c r="AW449" s="16">
        <v>0</v>
      </c>
      <c r="AX449" s="16">
        <v>0</v>
      </c>
      <c r="AY449" s="16"/>
      <c r="AZ449" s="16">
        <v>1.7094017094017099E-2</v>
      </c>
      <c r="BA449" s="16">
        <v>0.128205128205128</v>
      </c>
      <c r="BB449" s="16">
        <v>0</v>
      </c>
      <c r="BC449" s="16">
        <v>5.1282051282051301E-2</v>
      </c>
      <c r="BD449" s="16">
        <v>2.2857142857142899E-2</v>
      </c>
      <c r="BE449" s="16">
        <v>0</v>
      </c>
      <c r="BF449" s="16"/>
      <c r="BG449" s="16">
        <v>2.4390243902439001E-2</v>
      </c>
      <c r="BH449" s="16">
        <v>7.0588235294117604E-2</v>
      </c>
      <c r="BI449" s="16">
        <v>2.0833333333333301E-2</v>
      </c>
      <c r="BJ449" s="16">
        <v>3.7878787878787901E-2</v>
      </c>
      <c r="BK449" s="16">
        <v>3.7974683544303799E-2</v>
      </c>
      <c r="BL449" s="16">
        <v>0</v>
      </c>
      <c r="BM449" s="16"/>
      <c r="BN449" s="16">
        <v>3.9711191335740102E-2</v>
      </c>
      <c r="BO449" s="16">
        <v>3.0150753768844199E-2</v>
      </c>
      <c r="BP449" s="16"/>
      <c r="BQ449" s="16">
        <v>4.2682926829268303E-2</v>
      </c>
      <c r="BR449" s="16">
        <v>3.1645569620253201E-2</v>
      </c>
      <c r="BS449" s="16"/>
      <c r="BT449" s="16">
        <v>3.81471389645777E-2</v>
      </c>
      <c r="BU449" s="16">
        <v>2.9411764705882401E-2</v>
      </c>
    </row>
    <row r="450" spans="2:73" x14ac:dyDescent="0.35">
      <c r="B450" t="s">
        <v>105</v>
      </c>
      <c r="C450" s="16">
        <v>0.74844074844074804</v>
      </c>
      <c r="D450" s="16">
        <v>0.76262626262626299</v>
      </c>
      <c r="E450" s="16">
        <v>0.73851590106007103</v>
      </c>
      <c r="F450" s="16"/>
      <c r="G450" s="16">
        <v>0.75675675675675702</v>
      </c>
      <c r="H450" s="16">
        <v>0.74594594594594599</v>
      </c>
      <c r="I450" s="16"/>
      <c r="J450" s="16">
        <v>0.73170731707317105</v>
      </c>
      <c r="K450" s="16">
        <v>0.74576271186440701</v>
      </c>
      <c r="L450" s="16">
        <v>0.75862068965517204</v>
      </c>
      <c r="M450" s="16">
        <v>0.72727272727272696</v>
      </c>
      <c r="N450" s="16">
        <v>0.875</v>
      </c>
      <c r="O450" s="16">
        <v>0.8125</v>
      </c>
      <c r="P450" s="16">
        <v>0.83333333333333304</v>
      </c>
      <c r="Q450" s="16">
        <v>0.76923076923076905</v>
      </c>
      <c r="R450" s="16">
        <v>1</v>
      </c>
      <c r="S450" s="16">
        <v>0.74468085106382997</v>
      </c>
      <c r="T450" s="16">
        <v>0.73333333333333295</v>
      </c>
      <c r="U450" s="16">
        <v>0.85714285714285698</v>
      </c>
      <c r="V450" s="16">
        <v>0.52941176470588203</v>
      </c>
      <c r="W450" s="16">
        <v>0.70588235294117696</v>
      </c>
      <c r="X450" s="16">
        <v>0.77777777777777801</v>
      </c>
      <c r="Y450" s="16">
        <v>0.6875</v>
      </c>
      <c r="Z450" s="16"/>
      <c r="AA450" s="16">
        <v>0.799043062200957</v>
      </c>
      <c r="AB450" s="16">
        <v>0.68275862068965498</v>
      </c>
      <c r="AC450" s="16">
        <v>0.75</v>
      </c>
      <c r="AD450" s="16">
        <v>0.82857142857142896</v>
      </c>
      <c r="AE450" s="16"/>
      <c r="AF450" s="16">
        <v>0.77562326869806097</v>
      </c>
      <c r="AG450" s="16">
        <v>0.63333333333333297</v>
      </c>
      <c r="AH450" s="16">
        <v>0.57142857142857095</v>
      </c>
      <c r="AI450" s="16">
        <v>1</v>
      </c>
      <c r="AJ450" s="16"/>
      <c r="AK450" s="16">
        <v>0.77868852459016402</v>
      </c>
      <c r="AL450" s="16">
        <v>0.63636363636363602</v>
      </c>
      <c r="AM450" s="16">
        <v>0.76190476190476197</v>
      </c>
      <c r="AN450" s="16">
        <v>0.90322580645161299</v>
      </c>
      <c r="AO450" s="16">
        <v>0.77777777777777801</v>
      </c>
      <c r="AP450" s="16">
        <v>0.82352941176470595</v>
      </c>
      <c r="AQ450" s="16"/>
      <c r="AR450" s="16">
        <v>0.74429223744292194</v>
      </c>
      <c r="AS450" s="16">
        <v>0.73170731707317105</v>
      </c>
      <c r="AT450" s="16">
        <v>0.73170731707317105</v>
      </c>
      <c r="AU450" s="16">
        <v>0.73584905660377398</v>
      </c>
      <c r="AV450" s="16">
        <v>0.78260869565217395</v>
      </c>
      <c r="AW450" s="16">
        <v>0.82978723404255295</v>
      </c>
      <c r="AX450" s="16">
        <v>1</v>
      </c>
      <c r="AY450" s="16"/>
      <c r="AZ450" s="16">
        <v>0.78632478632478597</v>
      </c>
      <c r="BA450" s="16">
        <v>0.512820512820513</v>
      </c>
      <c r="BB450" s="16">
        <v>0.90476190476190499</v>
      </c>
      <c r="BC450" s="16">
        <v>0.75213675213675202</v>
      </c>
      <c r="BD450" s="16">
        <v>0.754285714285714</v>
      </c>
      <c r="BE450" s="16">
        <v>0.75</v>
      </c>
      <c r="BF450" s="16"/>
      <c r="BG450" s="16">
        <v>0.75609756097560998</v>
      </c>
      <c r="BH450" s="16">
        <v>0.64705882352941202</v>
      </c>
      <c r="BI450" s="16">
        <v>0.8125</v>
      </c>
      <c r="BJ450" s="16">
        <v>0.81818181818181801</v>
      </c>
      <c r="BK450" s="16">
        <v>0.69620253164557</v>
      </c>
      <c r="BL450" s="16">
        <v>0.74074074074074103</v>
      </c>
      <c r="BM450" s="16"/>
      <c r="BN450" s="16">
        <v>0.74007220216606495</v>
      </c>
      <c r="BO450" s="16">
        <v>0.75376884422110602</v>
      </c>
      <c r="BP450" s="16"/>
      <c r="BQ450" s="16">
        <v>0.73170731707317105</v>
      </c>
      <c r="BR450" s="16">
        <v>0.756329113924051</v>
      </c>
      <c r="BS450" s="16"/>
      <c r="BT450" s="16">
        <v>0.74659400544959098</v>
      </c>
      <c r="BU450" s="16">
        <v>0.74509803921568596</v>
      </c>
    </row>
    <row r="451" spans="2:73" x14ac:dyDescent="0.35">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row>
    <row r="452" spans="2:73" x14ac:dyDescent="0.35">
      <c r="B452" s="6" t="s">
        <v>289</v>
      </c>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row>
    <row r="453" spans="2:73" x14ac:dyDescent="0.35">
      <c r="B453" s="23" t="s">
        <v>95</v>
      </c>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row>
    <row r="454" spans="2:73" x14ac:dyDescent="0.35">
      <c r="B454" t="s">
        <v>218</v>
      </c>
      <c r="C454" s="16">
        <v>0.45738045738045702</v>
      </c>
      <c r="D454" s="16">
        <v>0.439393939393939</v>
      </c>
      <c r="E454" s="16">
        <v>0.46996466431095402</v>
      </c>
      <c r="F454" s="16"/>
      <c r="G454" s="16">
        <v>0.45045045045045001</v>
      </c>
      <c r="H454" s="16">
        <v>0.45945945945945899</v>
      </c>
      <c r="I454" s="16"/>
      <c r="J454" s="16">
        <v>0.41463414634146301</v>
      </c>
      <c r="K454" s="16">
        <v>0.45762711864406802</v>
      </c>
      <c r="L454" s="16">
        <v>0.51724137931034497</v>
      </c>
      <c r="M454" s="16">
        <v>0.59090909090909105</v>
      </c>
      <c r="N454" s="16">
        <v>0.375</v>
      </c>
      <c r="O454" s="16">
        <v>0.3125</v>
      </c>
      <c r="P454" s="16">
        <v>0.36666666666666697</v>
      </c>
      <c r="Q454" s="16">
        <v>0.41025641025641002</v>
      </c>
      <c r="R454" s="16">
        <v>0.57142857142857095</v>
      </c>
      <c r="S454" s="16">
        <v>0.41489361702127697</v>
      </c>
      <c r="T454" s="16">
        <v>0.4</v>
      </c>
      <c r="U454" s="16">
        <v>0.5</v>
      </c>
      <c r="V454" s="16">
        <v>0.5</v>
      </c>
      <c r="W454" s="16">
        <v>0.76470588235294101</v>
      </c>
      <c r="X454" s="16">
        <v>0.61111111111111105</v>
      </c>
      <c r="Y454" s="16">
        <v>0.375</v>
      </c>
      <c r="Z454" s="16"/>
      <c r="AA454" s="16">
        <v>0.51196172248803795</v>
      </c>
      <c r="AB454" s="16">
        <v>0.45517241379310303</v>
      </c>
      <c r="AC454" s="16">
        <v>0.41071428571428598</v>
      </c>
      <c r="AD454" s="16">
        <v>0.25714285714285701</v>
      </c>
      <c r="AE454" s="16"/>
      <c r="AF454" s="16">
        <v>0.487534626038781</v>
      </c>
      <c r="AG454" s="16">
        <v>0.266666666666667</v>
      </c>
      <c r="AH454" s="16">
        <v>0.33333333333333298</v>
      </c>
      <c r="AI454" s="16">
        <v>0</v>
      </c>
      <c r="AJ454" s="16"/>
      <c r="AK454" s="16">
        <v>0.44262295081967201</v>
      </c>
      <c r="AL454" s="16">
        <v>0.40909090909090901</v>
      </c>
      <c r="AM454" s="16">
        <v>0.57142857142857095</v>
      </c>
      <c r="AN454" s="16">
        <v>0.51612903225806495</v>
      </c>
      <c r="AO454" s="16">
        <v>0.33333333333333298</v>
      </c>
      <c r="AP454" s="16">
        <v>0.5</v>
      </c>
      <c r="AQ454" s="16"/>
      <c r="AR454" s="16">
        <v>0.47488584474885798</v>
      </c>
      <c r="AS454" s="16">
        <v>0.36585365853658502</v>
      </c>
      <c r="AT454" s="16">
        <v>0.36585365853658502</v>
      </c>
      <c r="AU454" s="16">
        <v>0.47169811320754701</v>
      </c>
      <c r="AV454" s="16">
        <v>0.34782608695652201</v>
      </c>
      <c r="AW454" s="16">
        <v>0.46808510638297901</v>
      </c>
      <c r="AX454" s="16">
        <v>0.4</v>
      </c>
      <c r="AY454" s="16"/>
      <c r="AZ454" s="16">
        <v>0.37606837606837601</v>
      </c>
      <c r="BA454" s="16">
        <v>0.33333333333333298</v>
      </c>
      <c r="BB454" s="16">
        <v>0.52380952380952395</v>
      </c>
      <c r="BC454" s="16">
        <v>0.56410256410256399</v>
      </c>
      <c r="BD454" s="16">
        <v>0.45142857142857101</v>
      </c>
      <c r="BE454" s="16">
        <v>0.625</v>
      </c>
      <c r="BF454" s="16"/>
      <c r="BG454" s="16">
        <v>0.47560975609756101</v>
      </c>
      <c r="BH454" s="16">
        <v>0.36470588235294099</v>
      </c>
      <c r="BI454" s="16">
        <v>0.47916666666666702</v>
      </c>
      <c r="BJ454" s="16">
        <v>0.5</v>
      </c>
      <c r="BK454" s="16">
        <v>0.443037974683544</v>
      </c>
      <c r="BL454" s="16">
        <v>0.48148148148148101</v>
      </c>
      <c r="BM454" s="16"/>
      <c r="BN454" s="16">
        <v>0.47292418772563199</v>
      </c>
      <c r="BO454" s="16">
        <v>0.43718592964824099</v>
      </c>
      <c r="BP454" s="16"/>
      <c r="BQ454" s="16">
        <v>0.49390243902439002</v>
      </c>
      <c r="BR454" s="16">
        <v>0.436708860759494</v>
      </c>
      <c r="BS454" s="16"/>
      <c r="BT454" s="16">
        <v>0.48773841961852898</v>
      </c>
      <c r="BU454" s="16">
        <v>0.34313725490196101</v>
      </c>
    </row>
    <row r="455" spans="2:73" x14ac:dyDescent="0.35">
      <c r="B455" t="s">
        <v>219</v>
      </c>
      <c r="C455" s="16">
        <v>0.30977130977131001</v>
      </c>
      <c r="D455" s="16">
        <v>0.30303030303030298</v>
      </c>
      <c r="E455" s="16">
        <v>0.31448763250883399</v>
      </c>
      <c r="F455" s="16"/>
      <c r="G455" s="16">
        <v>0.38738738738738698</v>
      </c>
      <c r="H455" s="16">
        <v>0.286486486486487</v>
      </c>
      <c r="I455" s="16"/>
      <c r="J455" s="16">
        <v>0.41463414634146301</v>
      </c>
      <c r="K455" s="16">
        <v>0.28813559322033899</v>
      </c>
      <c r="L455" s="16">
        <v>0.24137931034482801</v>
      </c>
      <c r="M455" s="16">
        <v>0.18181818181818199</v>
      </c>
      <c r="N455" s="16">
        <v>0.125</v>
      </c>
      <c r="O455" s="16">
        <v>0.5</v>
      </c>
      <c r="P455" s="16">
        <v>0.5</v>
      </c>
      <c r="Q455" s="16">
        <v>0.43589743589743601</v>
      </c>
      <c r="R455" s="16">
        <v>0.214285714285714</v>
      </c>
      <c r="S455" s="16">
        <v>0.27659574468085102</v>
      </c>
      <c r="T455" s="16">
        <v>0.33333333333333298</v>
      </c>
      <c r="U455" s="16">
        <v>0.214285714285714</v>
      </c>
      <c r="V455" s="16">
        <v>0.23529411764705899</v>
      </c>
      <c r="W455" s="16">
        <v>0.11764705882352899</v>
      </c>
      <c r="X455" s="16">
        <v>0.38888888888888901</v>
      </c>
      <c r="Y455" s="16">
        <v>0.25</v>
      </c>
      <c r="Z455" s="16"/>
      <c r="AA455" s="16">
        <v>0.30622009569378</v>
      </c>
      <c r="AB455" s="16">
        <v>0.30344827586206902</v>
      </c>
      <c r="AC455" s="16">
        <v>0.32142857142857101</v>
      </c>
      <c r="AD455" s="16">
        <v>0.314285714285714</v>
      </c>
      <c r="AE455" s="16"/>
      <c r="AF455" s="16">
        <v>0.33518005540166201</v>
      </c>
      <c r="AG455" s="16">
        <v>0.266666666666667</v>
      </c>
      <c r="AH455" s="16">
        <v>0.28571428571428598</v>
      </c>
      <c r="AI455" s="16">
        <v>0</v>
      </c>
      <c r="AJ455" s="16"/>
      <c r="AK455" s="16">
        <v>0.27868852459016402</v>
      </c>
      <c r="AL455" s="16">
        <v>0.34848484848484901</v>
      </c>
      <c r="AM455" s="16">
        <v>0.28571428571428598</v>
      </c>
      <c r="AN455" s="16">
        <v>0.35483870967741898</v>
      </c>
      <c r="AO455" s="16">
        <v>0.11111111111111099</v>
      </c>
      <c r="AP455" s="16">
        <v>0.32352941176470601</v>
      </c>
      <c r="AQ455" s="16"/>
      <c r="AR455" s="16">
        <v>0.31506849315068503</v>
      </c>
      <c r="AS455" s="16">
        <v>0.292682926829268</v>
      </c>
      <c r="AT455" s="16">
        <v>0.292682926829268</v>
      </c>
      <c r="AU455" s="16">
        <v>0.320754716981132</v>
      </c>
      <c r="AV455" s="16">
        <v>0.39130434782608697</v>
      </c>
      <c r="AW455" s="16">
        <v>0.319148936170213</v>
      </c>
      <c r="AX455" s="16">
        <v>0.2</v>
      </c>
      <c r="AY455" s="16"/>
      <c r="AZ455" s="16">
        <v>0.33333333333333298</v>
      </c>
      <c r="BA455" s="16">
        <v>0.38461538461538503</v>
      </c>
      <c r="BB455" s="16">
        <v>0.28571428571428598</v>
      </c>
      <c r="BC455" s="16">
        <v>0.23931623931623899</v>
      </c>
      <c r="BD455" s="16">
        <v>0.33714285714285702</v>
      </c>
      <c r="BE455" s="16">
        <v>0.125</v>
      </c>
      <c r="BF455" s="16"/>
      <c r="BG455" s="16">
        <v>0.25609756097560998</v>
      </c>
      <c r="BH455" s="16">
        <v>0.38823529411764701</v>
      </c>
      <c r="BI455" s="16">
        <v>0.27083333333333298</v>
      </c>
      <c r="BJ455" s="16">
        <v>0.33333333333333298</v>
      </c>
      <c r="BK455" s="16">
        <v>0.341772151898734</v>
      </c>
      <c r="BL455" s="16">
        <v>0.18518518518518501</v>
      </c>
      <c r="BM455" s="16"/>
      <c r="BN455" s="16">
        <v>0.27436823104693098</v>
      </c>
      <c r="BO455" s="16">
        <v>0.35678391959799</v>
      </c>
      <c r="BP455" s="16"/>
      <c r="BQ455" s="16">
        <v>0.26829268292682901</v>
      </c>
      <c r="BR455" s="16">
        <v>0.332278481012658</v>
      </c>
      <c r="BS455" s="16"/>
      <c r="BT455" s="16">
        <v>0.288828337874659</v>
      </c>
      <c r="BU455" s="16">
        <v>0.39215686274509798</v>
      </c>
    </row>
    <row r="456" spans="2:73" x14ac:dyDescent="0.35">
      <c r="B456" t="s">
        <v>220</v>
      </c>
      <c r="C456" s="16">
        <v>0.122661122661123</v>
      </c>
      <c r="D456" s="16">
        <v>0.13131313131313099</v>
      </c>
      <c r="E456" s="16">
        <v>0.11660777385159</v>
      </c>
      <c r="F456" s="16"/>
      <c r="G456" s="16">
        <v>7.2072072072072099E-2</v>
      </c>
      <c r="H456" s="16">
        <v>0.13783783783783801</v>
      </c>
      <c r="I456" s="16"/>
      <c r="J456" s="16">
        <v>7.3170731707317097E-2</v>
      </c>
      <c r="K456" s="16">
        <v>0.101694915254237</v>
      </c>
      <c r="L456" s="16">
        <v>0.10344827586206901</v>
      </c>
      <c r="M456" s="16">
        <v>0.18181818181818199</v>
      </c>
      <c r="N456" s="16">
        <v>0.375</v>
      </c>
      <c r="O456" s="16">
        <v>0.1875</v>
      </c>
      <c r="P456" s="16">
        <v>0.1</v>
      </c>
      <c r="Q456" s="16">
        <v>7.69230769230769E-2</v>
      </c>
      <c r="R456" s="16">
        <v>7.1428571428571397E-2</v>
      </c>
      <c r="S456" s="16">
        <v>0.159574468085106</v>
      </c>
      <c r="T456" s="16">
        <v>0.16666666666666699</v>
      </c>
      <c r="U456" s="16">
        <v>0.14285714285714299</v>
      </c>
      <c r="V456" s="16">
        <v>8.8235294117647106E-2</v>
      </c>
      <c r="W456" s="16">
        <v>5.8823529411764698E-2</v>
      </c>
      <c r="X456" s="16">
        <v>0</v>
      </c>
      <c r="Y456" s="16">
        <v>0.25</v>
      </c>
      <c r="Z456" s="16"/>
      <c r="AA456" s="16">
        <v>7.6555023923445001E-2</v>
      </c>
      <c r="AB456" s="16">
        <v>0.16551724137931001</v>
      </c>
      <c r="AC456" s="16">
        <v>0.17857142857142899</v>
      </c>
      <c r="AD456" s="16">
        <v>0.17142857142857101</v>
      </c>
      <c r="AE456" s="16"/>
      <c r="AF456" s="16">
        <v>0.10803324099723</v>
      </c>
      <c r="AG456" s="16">
        <v>0.33333333333333298</v>
      </c>
      <c r="AH456" s="16">
        <v>7.1428571428571397E-2</v>
      </c>
      <c r="AI456" s="16">
        <v>0.5</v>
      </c>
      <c r="AJ456" s="16"/>
      <c r="AK456" s="16">
        <v>0.17213114754098399</v>
      </c>
      <c r="AL456" s="16">
        <v>0.15151515151515199</v>
      </c>
      <c r="AM456" s="16">
        <v>2.3809523809523801E-2</v>
      </c>
      <c r="AN456" s="16">
        <v>0.12903225806451599</v>
      </c>
      <c r="AO456" s="16">
        <v>0.33333333333333298</v>
      </c>
      <c r="AP456" s="16">
        <v>8.8235294117647106E-2</v>
      </c>
      <c r="AQ456" s="16"/>
      <c r="AR456" s="16">
        <v>0.127853881278539</v>
      </c>
      <c r="AS456" s="16">
        <v>0.219512195121951</v>
      </c>
      <c r="AT456" s="16">
        <v>0.219512195121951</v>
      </c>
      <c r="AU456" s="16">
        <v>3.77358490566038E-2</v>
      </c>
      <c r="AV456" s="16">
        <v>0.217391304347826</v>
      </c>
      <c r="AW456" s="16">
        <v>8.5106382978723402E-2</v>
      </c>
      <c r="AX456" s="16">
        <v>0</v>
      </c>
      <c r="AY456" s="16"/>
      <c r="AZ456" s="16">
        <v>0.19658119658119699</v>
      </c>
      <c r="BA456" s="16">
        <v>0.15384615384615399</v>
      </c>
      <c r="BB456" s="16">
        <v>0.14285714285714299</v>
      </c>
      <c r="BC456" s="16">
        <v>8.54700854700855E-2</v>
      </c>
      <c r="BD456" s="16">
        <v>9.71428571428571E-2</v>
      </c>
      <c r="BE456" s="16">
        <v>0</v>
      </c>
      <c r="BF456" s="16"/>
      <c r="BG456" s="16">
        <v>0.18292682926829301</v>
      </c>
      <c r="BH456" s="16">
        <v>0.11764705882352899</v>
      </c>
      <c r="BI456" s="16">
        <v>8.3333333333333301E-2</v>
      </c>
      <c r="BJ456" s="16">
        <v>9.0909090909090898E-2</v>
      </c>
      <c r="BK456" s="16">
        <v>0.139240506329114</v>
      </c>
      <c r="BL456" s="16">
        <v>0.12962962962963001</v>
      </c>
      <c r="BM456" s="16"/>
      <c r="BN456" s="16">
        <v>0.13718411552346599</v>
      </c>
      <c r="BO456" s="16">
        <v>0.10050251256281401</v>
      </c>
      <c r="BP456" s="16"/>
      <c r="BQ456" s="16">
        <v>0.115853658536585</v>
      </c>
      <c r="BR456" s="16">
        <v>0.126582278481013</v>
      </c>
      <c r="BS456" s="16"/>
      <c r="BT456" s="16">
        <v>0.119891008174387</v>
      </c>
      <c r="BU456" s="16">
        <v>0.12745098039215699</v>
      </c>
    </row>
    <row r="457" spans="2:73" x14ac:dyDescent="0.35">
      <c r="B457" t="s">
        <v>221</v>
      </c>
      <c r="C457" s="16">
        <v>3.3264033264033301E-2</v>
      </c>
      <c r="D457" s="16">
        <v>3.5353535353535401E-2</v>
      </c>
      <c r="E457" s="16">
        <v>3.1802120141342802E-2</v>
      </c>
      <c r="F457" s="16"/>
      <c r="G457" s="16">
        <v>1.8018018018018001E-2</v>
      </c>
      <c r="H457" s="16">
        <v>3.7837837837837798E-2</v>
      </c>
      <c r="I457" s="16"/>
      <c r="J457" s="16">
        <v>4.8780487804878099E-2</v>
      </c>
      <c r="K457" s="16">
        <v>0.101694915254237</v>
      </c>
      <c r="L457" s="16">
        <v>0</v>
      </c>
      <c r="M457" s="16">
        <v>0</v>
      </c>
      <c r="N457" s="16">
        <v>0</v>
      </c>
      <c r="O457" s="16">
        <v>0</v>
      </c>
      <c r="P457" s="16">
        <v>0</v>
      </c>
      <c r="Q457" s="16">
        <v>0</v>
      </c>
      <c r="R457" s="16">
        <v>7.1428571428571397E-2</v>
      </c>
      <c r="S457" s="16">
        <v>4.2553191489361701E-2</v>
      </c>
      <c r="T457" s="16">
        <v>3.3333333333333298E-2</v>
      </c>
      <c r="U457" s="16">
        <v>7.1428571428571397E-2</v>
      </c>
      <c r="V457" s="16">
        <v>0</v>
      </c>
      <c r="W457" s="16">
        <v>5.8823529411764698E-2</v>
      </c>
      <c r="X457" s="16">
        <v>0</v>
      </c>
      <c r="Y457" s="16">
        <v>0</v>
      </c>
      <c r="Z457" s="16"/>
      <c r="AA457" s="16">
        <v>2.39234449760766E-2</v>
      </c>
      <c r="AB457" s="16">
        <v>2.06896551724138E-2</v>
      </c>
      <c r="AC457" s="16">
        <v>1.7857142857142901E-2</v>
      </c>
      <c r="AD457" s="16">
        <v>0.14285714285714299</v>
      </c>
      <c r="AE457" s="16"/>
      <c r="AF457" s="16">
        <v>1.6620498614958401E-2</v>
      </c>
      <c r="AG457" s="16">
        <v>3.3333333333333298E-2</v>
      </c>
      <c r="AH457" s="16">
        <v>0.19047619047618999</v>
      </c>
      <c r="AI457" s="16">
        <v>0</v>
      </c>
      <c r="AJ457" s="16"/>
      <c r="AK457" s="16">
        <v>4.0983606557376998E-2</v>
      </c>
      <c r="AL457" s="16">
        <v>3.03030303030303E-2</v>
      </c>
      <c r="AM457" s="16">
        <v>2.3809523809523801E-2</v>
      </c>
      <c r="AN457" s="16">
        <v>0</v>
      </c>
      <c r="AO457" s="16">
        <v>0.11111111111111099</v>
      </c>
      <c r="AP457" s="16">
        <v>2.9411764705882401E-2</v>
      </c>
      <c r="AQ457" s="16"/>
      <c r="AR457" s="16">
        <v>2.7397260273972601E-2</v>
      </c>
      <c r="AS457" s="16">
        <v>4.8780487804878099E-2</v>
      </c>
      <c r="AT457" s="16">
        <v>4.8780487804878099E-2</v>
      </c>
      <c r="AU457" s="16">
        <v>0</v>
      </c>
      <c r="AV457" s="16">
        <v>0</v>
      </c>
      <c r="AW457" s="16">
        <v>8.5106382978723402E-2</v>
      </c>
      <c r="AX457" s="16">
        <v>0.2</v>
      </c>
      <c r="AY457" s="16"/>
      <c r="AZ457" s="16">
        <v>6.8376068376068397E-2</v>
      </c>
      <c r="BA457" s="16">
        <v>2.5641025641025599E-2</v>
      </c>
      <c r="BB457" s="16">
        <v>4.7619047619047603E-2</v>
      </c>
      <c r="BC457" s="16">
        <v>1.7094017094017099E-2</v>
      </c>
      <c r="BD457" s="16">
        <v>1.7142857142857099E-2</v>
      </c>
      <c r="BE457" s="16">
        <v>0.125</v>
      </c>
      <c r="BF457" s="16"/>
      <c r="BG457" s="16">
        <v>1.21951219512195E-2</v>
      </c>
      <c r="BH457" s="16">
        <v>4.7058823529411799E-2</v>
      </c>
      <c r="BI457" s="16">
        <v>4.1666666666666699E-2</v>
      </c>
      <c r="BJ457" s="16">
        <v>2.27272727272727E-2</v>
      </c>
      <c r="BK457" s="16">
        <v>2.53164556962025E-2</v>
      </c>
      <c r="BL457" s="16">
        <v>7.4074074074074098E-2</v>
      </c>
      <c r="BM457" s="16"/>
      <c r="BN457" s="16">
        <v>3.9711191335740102E-2</v>
      </c>
      <c r="BO457" s="16">
        <v>2.5125628140703501E-2</v>
      </c>
      <c r="BP457" s="16"/>
      <c r="BQ457" s="16">
        <v>4.8780487804878099E-2</v>
      </c>
      <c r="BR457" s="16">
        <v>2.53164556962025E-2</v>
      </c>
      <c r="BS457" s="16"/>
      <c r="BT457" s="16">
        <v>2.17983651226158E-2</v>
      </c>
      <c r="BU457" s="16">
        <v>7.8431372549019607E-2</v>
      </c>
    </row>
    <row r="458" spans="2:73" x14ac:dyDescent="0.35">
      <c r="B458" t="s">
        <v>222</v>
      </c>
      <c r="C458" s="16">
        <v>2.0790020790020802E-2</v>
      </c>
      <c r="D458" s="16">
        <v>4.0404040404040401E-2</v>
      </c>
      <c r="E458" s="16">
        <v>7.0671378091872799E-3</v>
      </c>
      <c r="F458" s="16"/>
      <c r="G458" s="16">
        <v>9.0090090090090107E-3</v>
      </c>
      <c r="H458" s="16">
        <v>2.4324324324324301E-2</v>
      </c>
      <c r="I458" s="16"/>
      <c r="J458" s="16">
        <v>0</v>
      </c>
      <c r="K458" s="16">
        <v>1.6949152542372899E-2</v>
      </c>
      <c r="L458" s="16">
        <v>3.4482758620689703E-2</v>
      </c>
      <c r="M458" s="16">
        <v>0</v>
      </c>
      <c r="N458" s="16">
        <v>0</v>
      </c>
      <c r="O458" s="16">
        <v>0</v>
      </c>
      <c r="P458" s="16">
        <v>3.3333333333333298E-2</v>
      </c>
      <c r="Q458" s="16">
        <v>2.5641025641025599E-2</v>
      </c>
      <c r="R458" s="16">
        <v>0</v>
      </c>
      <c r="S458" s="16">
        <v>4.2553191489361701E-2</v>
      </c>
      <c r="T458" s="16">
        <v>0</v>
      </c>
      <c r="U458" s="16">
        <v>7.1428571428571397E-2</v>
      </c>
      <c r="V458" s="16">
        <v>0</v>
      </c>
      <c r="W458" s="16">
        <v>0</v>
      </c>
      <c r="X458" s="16">
        <v>0</v>
      </c>
      <c r="Y458" s="16">
        <v>6.25E-2</v>
      </c>
      <c r="Z458" s="16"/>
      <c r="AA458" s="16">
        <v>2.39234449760766E-2</v>
      </c>
      <c r="AB458" s="16">
        <v>1.37931034482759E-2</v>
      </c>
      <c r="AC458" s="16">
        <v>0</v>
      </c>
      <c r="AD458" s="16">
        <v>8.5714285714285701E-2</v>
      </c>
      <c r="AE458" s="16"/>
      <c r="AF458" s="16">
        <v>1.1080332409972299E-2</v>
      </c>
      <c r="AG458" s="16">
        <v>6.6666666666666693E-2</v>
      </c>
      <c r="AH458" s="16">
        <v>2.3809523809523801E-2</v>
      </c>
      <c r="AI458" s="16">
        <v>0.5</v>
      </c>
      <c r="AJ458" s="16"/>
      <c r="AK458" s="16">
        <v>2.4590163934426201E-2</v>
      </c>
      <c r="AL458" s="16">
        <v>4.5454545454545497E-2</v>
      </c>
      <c r="AM458" s="16">
        <v>4.7619047619047603E-2</v>
      </c>
      <c r="AN458" s="16">
        <v>0</v>
      </c>
      <c r="AO458" s="16">
        <v>0</v>
      </c>
      <c r="AP458" s="16">
        <v>2.9411764705882401E-2</v>
      </c>
      <c r="AQ458" s="16"/>
      <c r="AR458" s="16">
        <v>1.8264840182648401E-2</v>
      </c>
      <c r="AS458" s="16">
        <v>4.8780487804878099E-2</v>
      </c>
      <c r="AT458" s="16">
        <v>4.8780487804878099E-2</v>
      </c>
      <c r="AU458" s="16">
        <v>3.77358490566038E-2</v>
      </c>
      <c r="AV458" s="16">
        <v>0</v>
      </c>
      <c r="AW458" s="16">
        <v>0</v>
      </c>
      <c r="AX458" s="16">
        <v>0</v>
      </c>
      <c r="AY458" s="16"/>
      <c r="AZ458" s="16">
        <v>8.5470085470085496E-3</v>
      </c>
      <c r="BA458" s="16">
        <v>2.5641025641025599E-2</v>
      </c>
      <c r="BB458" s="16">
        <v>0</v>
      </c>
      <c r="BC458" s="16">
        <v>2.5641025641025599E-2</v>
      </c>
      <c r="BD458" s="16">
        <v>2.8571428571428598E-2</v>
      </c>
      <c r="BE458" s="16">
        <v>0</v>
      </c>
      <c r="BF458" s="16"/>
      <c r="BG458" s="16">
        <v>1.21951219512195E-2</v>
      </c>
      <c r="BH458" s="16">
        <v>2.3529411764705899E-2</v>
      </c>
      <c r="BI458" s="16">
        <v>4.1666666666666699E-2</v>
      </c>
      <c r="BJ458" s="16">
        <v>2.27272727272727E-2</v>
      </c>
      <c r="BK458" s="16">
        <v>2.53164556962025E-2</v>
      </c>
      <c r="BL458" s="16">
        <v>0</v>
      </c>
      <c r="BM458" s="16"/>
      <c r="BN458" s="16">
        <v>1.0830324909747301E-2</v>
      </c>
      <c r="BO458" s="16">
        <v>3.5175879396984903E-2</v>
      </c>
      <c r="BP458" s="16"/>
      <c r="BQ458" s="16">
        <v>0</v>
      </c>
      <c r="BR458" s="16">
        <v>3.1645569620253201E-2</v>
      </c>
      <c r="BS458" s="16"/>
      <c r="BT458" s="16">
        <v>2.4523160762942801E-2</v>
      </c>
      <c r="BU458" s="16">
        <v>9.8039215686274508E-3</v>
      </c>
    </row>
    <row r="459" spans="2:73" x14ac:dyDescent="0.35">
      <c r="B459" t="s">
        <v>93</v>
      </c>
      <c r="C459" s="16">
        <v>5.6133056133056101E-2</v>
      </c>
      <c r="D459" s="16">
        <v>5.0505050505050497E-2</v>
      </c>
      <c r="E459" s="16">
        <v>6.0070671378091897E-2</v>
      </c>
      <c r="F459" s="16"/>
      <c r="G459" s="16">
        <v>6.3063063063063099E-2</v>
      </c>
      <c r="H459" s="16">
        <v>5.4054054054054099E-2</v>
      </c>
      <c r="I459" s="16"/>
      <c r="J459" s="16">
        <v>4.8780487804878099E-2</v>
      </c>
      <c r="K459" s="16">
        <v>3.3898305084745797E-2</v>
      </c>
      <c r="L459" s="16">
        <v>0.10344827586206901</v>
      </c>
      <c r="M459" s="16">
        <v>4.5454545454545497E-2</v>
      </c>
      <c r="N459" s="16">
        <v>0.125</v>
      </c>
      <c r="O459" s="16">
        <v>0</v>
      </c>
      <c r="P459" s="16">
        <v>0</v>
      </c>
      <c r="Q459" s="16">
        <v>5.1282051282051301E-2</v>
      </c>
      <c r="R459" s="16">
        <v>7.1428571428571397E-2</v>
      </c>
      <c r="S459" s="16">
        <v>6.3829787234042507E-2</v>
      </c>
      <c r="T459" s="16">
        <v>6.6666666666666693E-2</v>
      </c>
      <c r="U459" s="16">
        <v>0</v>
      </c>
      <c r="V459" s="16">
        <v>0.17647058823529399</v>
      </c>
      <c r="W459" s="16">
        <v>0</v>
      </c>
      <c r="X459" s="16">
        <v>0</v>
      </c>
      <c r="Y459" s="16">
        <v>6.25E-2</v>
      </c>
      <c r="Z459" s="16"/>
      <c r="AA459" s="16">
        <v>5.7416267942583699E-2</v>
      </c>
      <c r="AB459" s="16">
        <v>4.13793103448276E-2</v>
      </c>
      <c r="AC459" s="16">
        <v>7.1428571428571397E-2</v>
      </c>
      <c r="AD459" s="16">
        <v>2.8571428571428598E-2</v>
      </c>
      <c r="AE459" s="16"/>
      <c r="AF459" s="16">
        <v>4.15512465373961E-2</v>
      </c>
      <c r="AG459" s="16">
        <v>3.3333333333333298E-2</v>
      </c>
      <c r="AH459" s="16">
        <v>9.5238095238095205E-2</v>
      </c>
      <c r="AI459" s="16">
        <v>0</v>
      </c>
      <c r="AJ459" s="16"/>
      <c r="AK459" s="16">
        <v>4.0983606557376998E-2</v>
      </c>
      <c r="AL459" s="16">
        <v>1.5151515151515201E-2</v>
      </c>
      <c r="AM459" s="16">
        <v>4.7619047619047603E-2</v>
      </c>
      <c r="AN459" s="16">
        <v>0</v>
      </c>
      <c r="AO459" s="16">
        <v>0.11111111111111099</v>
      </c>
      <c r="AP459" s="16">
        <v>2.9411764705882401E-2</v>
      </c>
      <c r="AQ459" s="16"/>
      <c r="AR459" s="16">
        <v>3.6529680365296802E-2</v>
      </c>
      <c r="AS459" s="16">
        <v>2.4390243902439001E-2</v>
      </c>
      <c r="AT459" s="16">
        <v>2.4390243902439001E-2</v>
      </c>
      <c r="AU459" s="16">
        <v>0.13207547169811301</v>
      </c>
      <c r="AV459" s="16">
        <v>4.3478260869565202E-2</v>
      </c>
      <c r="AW459" s="16">
        <v>4.2553191489361701E-2</v>
      </c>
      <c r="AX459" s="16">
        <v>0.2</v>
      </c>
      <c r="AY459" s="16"/>
      <c r="AZ459" s="16">
        <v>1.7094017094017099E-2</v>
      </c>
      <c r="BA459" s="16">
        <v>7.69230769230769E-2</v>
      </c>
      <c r="BB459" s="16">
        <v>0</v>
      </c>
      <c r="BC459" s="16">
        <v>6.8376068376068397E-2</v>
      </c>
      <c r="BD459" s="16">
        <v>6.8571428571428603E-2</v>
      </c>
      <c r="BE459" s="16">
        <v>0.125</v>
      </c>
      <c r="BF459" s="16"/>
      <c r="BG459" s="16">
        <v>6.0975609756097601E-2</v>
      </c>
      <c r="BH459" s="16">
        <v>5.8823529411764698E-2</v>
      </c>
      <c r="BI459" s="16">
        <v>8.3333333333333301E-2</v>
      </c>
      <c r="BJ459" s="16">
        <v>3.03030303030303E-2</v>
      </c>
      <c r="BK459" s="16">
        <v>2.53164556962025E-2</v>
      </c>
      <c r="BL459" s="16">
        <v>0.12962962962963001</v>
      </c>
      <c r="BM459" s="16"/>
      <c r="BN459" s="16">
        <v>6.4981949458483707E-2</v>
      </c>
      <c r="BO459" s="16">
        <v>4.5226130653266298E-2</v>
      </c>
      <c r="BP459" s="16"/>
      <c r="BQ459" s="16">
        <v>7.3170731707317097E-2</v>
      </c>
      <c r="BR459" s="16">
        <v>4.7468354430379701E-2</v>
      </c>
      <c r="BS459" s="16"/>
      <c r="BT459" s="16">
        <v>5.7220708446866497E-2</v>
      </c>
      <c r="BU459" s="16">
        <v>4.9019607843137303E-2</v>
      </c>
    </row>
    <row r="460" spans="2:73" x14ac:dyDescent="0.35">
      <c r="B460" t="s">
        <v>223</v>
      </c>
      <c r="C460" s="16">
        <v>0.76715176715176703</v>
      </c>
      <c r="D460" s="16">
        <v>0.74242424242424199</v>
      </c>
      <c r="E460" s="16">
        <v>0.78445229681978801</v>
      </c>
      <c r="F460" s="16"/>
      <c r="G460" s="16">
        <v>0.83783783783783805</v>
      </c>
      <c r="H460" s="16">
        <v>0.74594594594594599</v>
      </c>
      <c r="I460" s="16"/>
      <c r="J460" s="16">
        <v>0.82926829268292701</v>
      </c>
      <c r="K460" s="16">
        <v>0.74576271186440701</v>
      </c>
      <c r="L460" s="16">
        <v>0.75862068965517204</v>
      </c>
      <c r="M460" s="16">
        <v>0.77272727272727304</v>
      </c>
      <c r="N460" s="16">
        <v>0.5</v>
      </c>
      <c r="O460" s="16">
        <v>0.8125</v>
      </c>
      <c r="P460" s="16">
        <v>0.86666666666666703</v>
      </c>
      <c r="Q460" s="16">
        <v>0.84615384615384603</v>
      </c>
      <c r="R460" s="16">
        <v>0.78571428571428603</v>
      </c>
      <c r="S460" s="16">
        <v>0.69148936170212805</v>
      </c>
      <c r="T460" s="16">
        <v>0.73333333333333295</v>
      </c>
      <c r="U460" s="16">
        <v>0.71428571428571397</v>
      </c>
      <c r="V460" s="16">
        <v>0.73529411764705899</v>
      </c>
      <c r="W460" s="16">
        <v>0.88235294117647101</v>
      </c>
      <c r="X460" s="16">
        <v>1</v>
      </c>
      <c r="Y460" s="16">
        <v>0.625</v>
      </c>
      <c r="Z460" s="16"/>
      <c r="AA460" s="16">
        <v>0.81818181818181801</v>
      </c>
      <c r="AB460" s="16">
        <v>0.75862068965517204</v>
      </c>
      <c r="AC460" s="16">
        <v>0.73214285714285698</v>
      </c>
      <c r="AD460" s="16">
        <v>0.57142857142857095</v>
      </c>
      <c r="AE460" s="16"/>
      <c r="AF460" s="16">
        <v>0.82271468144044302</v>
      </c>
      <c r="AG460" s="16">
        <v>0.53333333333333299</v>
      </c>
      <c r="AH460" s="16">
        <v>0.61904761904761896</v>
      </c>
      <c r="AI460" s="16">
        <v>0</v>
      </c>
      <c r="AJ460" s="16"/>
      <c r="AK460" s="16">
        <v>0.72131147540983598</v>
      </c>
      <c r="AL460" s="16">
        <v>0.75757575757575801</v>
      </c>
      <c r="AM460" s="16">
        <v>0.85714285714285698</v>
      </c>
      <c r="AN460" s="16">
        <v>0.87096774193548399</v>
      </c>
      <c r="AO460" s="16">
        <v>0.44444444444444398</v>
      </c>
      <c r="AP460" s="16">
        <v>0.82352941176470595</v>
      </c>
      <c r="AQ460" s="16"/>
      <c r="AR460" s="16">
        <v>0.78995433789954295</v>
      </c>
      <c r="AS460" s="16">
        <v>0.65853658536585402</v>
      </c>
      <c r="AT460" s="16">
        <v>0.65853658536585402</v>
      </c>
      <c r="AU460" s="16">
        <v>0.79245283018867896</v>
      </c>
      <c r="AV460" s="16">
        <v>0.73913043478260898</v>
      </c>
      <c r="AW460" s="16">
        <v>0.78723404255319196</v>
      </c>
      <c r="AX460" s="16">
        <v>0.6</v>
      </c>
      <c r="AY460" s="16"/>
      <c r="AZ460" s="16">
        <v>0.70940170940170899</v>
      </c>
      <c r="BA460" s="16">
        <v>0.71794871794871795</v>
      </c>
      <c r="BB460" s="16">
        <v>0.80952380952380998</v>
      </c>
      <c r="BC460" s="16">
        <v>0.80341880341880301</v>
      </c>
      <c r="BD460" s="16">
        <v>0.78857142857142803</v>
      </c>
      <c r="BE460" s="16">
        <v>0.75</v>
      </c>
      <c r="BF460" s="16"/>
      <c r="BG460" s="16">
        <v>0.73170731707317105</v>
      </c>
      <c r="BH460" s="16">
        <v>0.752941176470588</v>
      </c>
      <c r="BI460" s="16">
        <v>0.75</v>
      </c>
      <c r="BJ460" s="16">
        <v>0.83333333333333304</v>
      </c>
      <c r="BK460" s="16">
        <v>0.784810126582278</v>
      </c>
      <c r="BL460" s="16">
        <v>0.66666666666666696</v>
      </c>
      <c r="BM460" s="16"/>
      <c r="BN460" s="16">
        <v>0.74729241877256303</v>
      </c>
      <c r="BO460" s="16">
        <v>0.79396984924623104</v>
      </c>
      <c r="BP460" s="16"/>
      <c r="BQ460" s="16">
        <v>0.76219512195121997</v>
      </c>
      <c r="BR460" s="16">
        <v>0.768987341772152</v>
      </c>
      <c r="BS460" s="16"/>
      <c r="BT460" s="16">
        <v>0.77656675749318804</v>
      </c>
      <c r="BU460" s="16">
        <v>0.73529411764705899</v>
      </c>
    </row>
    <row r="461" spans="2:73" x14ac:dyDescent="0.35">
      <c r="B461" t="s">
        <v>224</v>
      </c>
      <c r="C461" s="16">
        <v>5.4054054054054099E-2</v>
      </c>
      <c r="D461" s="16">
        <v>7.5757575757575801E-2</v>
      </c>
      <c r="E461" s="16">
        <v>3.8869257950529999E-2</v>
      </c>
      <c r="F461" s="16"/>
      <c r="G461" s="16">
        <v>2.7027027027027001E-2</v>
      </c>
      <c r="H461" s="16">
        <v>6.21621621621622E-2</v>
      </c>
      <c r="I461" s="16"/>
      <c r="J461" s="16">
        <v>4.8780487804878099E-2</v>
      </c>
      <c r="K461" s="16">
        <v>0.11864406779661001</v>
      </c>
      <c r="L461" s="16">
        <v>3.4482758620689703E-2</v>
      </c>
      <c r="M461" s="16">
        <v>0</v>
      </c>
      <c r="N461" s="16">
        <v>0</v>
      </c>
      <c r="O461" s="16">
        <v>0</v>
      </c>
      <c r="P461" s="16">
        <v>3.3333333333333298E-2</v>
      </c>
      <c r="Q461" s="16">
        <v>2.5641025641025599E-2</v>
      </c>
      <c r="R461" s="16">
        <v>7.1428571428571397E-2</v>
      </c>
      <c r="S461" s="16">
        <v>8.5106382978723402E-2</v>
      </c>
      <c r="T461" s="16">
        <v>3.3333333333333298E-2</v>
      </c>
      <c r="U461" s="16">
        <v>0.14285714285714299</v>
      </c>
      <c r="V461" s="16">
        <v>0</v>
      </c>
      <c r="W461" s="16">
        <v>5.8823529411764698E-2</v>
      </c>
      <c r="X461" s="16">
        <v>0</v>
      </c>
      <c r="Y461" s="16">
        <v>6.25E-2</v>
      </c>
      <c r="Z461" s="16"/>
      <c r="AA461" s="16">
        <v>4.7846889952153103E-2</v>
      </c>
      <c r="AB461" s="16">
        <v>3.4482758620689703E-2</v>
      </c>
      <c r="AC461" s="16">
        <v>1.7857142857142901E-2</v>
      </c>
      <c r="AD461" s="16">
        <v>0.22857142857142901</v>
      </c>
      <c r="AE461" s="16"/>
      <c r="AF461" s="16">
        <v>2.7700831024930699E-2</v>
      </c>
      <c r="AG461" s="16">
        <v>0.1</v>
      </c>
      <c r="AH461" s="16">
        <v>0.214285714285714</v>
      </c>
      <c r="AI461" s="16">
        <v>0.5</v>
      </c>
      <c r="AJ461" s="16"/>
      <c r="AK461" s="16">
        <v>6.5573770491803296E-2</v>
      </c>
      <c r="AL461" s="16">
        <v>7.5757575757575801E-2</v>
      </c>
      <c r="AM461" s="16">
        <v>7.1428571428571397E-2</v>
      </c>
      <c r="AN461" s="16">
        <v>0</v>
      </c>
      <c r="AO461" s="16">
        <v>0.11111111111111099</v>
      </c>
      <c r="AP461" s="16">
        <v>5.8823529411764698E-2</v>
      </c>
      <c r="AQ461" s="16"/>
      <c r="AR461" s="16">
        <v>4.5662100456621002E-2</v>
      </c>
      <c r="AS461" s="16">
        <v>9.7560975609756101E-2</v>
      </c>
      <c r="AT461" s="16">
        <v>9.7560975609756101E-2</v>
      </c>
      <c r="AU461" s="16">
        <v>3.77358490566038E-2</v>
      </c>
      <c r="AV461" s="16">
        <v>0</v>
      </c>
      <c r="AW461" s="16">
        <v>8.5106382978723402E-2</v>
      </c>
      <c r="AX461" s="16">
        <v>0.2</v>
      </c>
      <c r="AY461" s="16"/>
      <c r="AZ461" s="16">
        <v>7.69230769230769E-2</v>
      </c>
      <c r="BA461" s="16">
        <v>5.1282051282051301E-2</v>
      </c>
      <c r="BB461" s="16">
        <v>4.7619047619047603E-2</v>
      </c>
      <c r="BC461" s="16">
        <v>4.2735042735042701E-2</v>
      </c>
      <c r="BD461" s="16">
        <v>4.57142857142857E-2</v>
      </c>
      <c r="BE461" s="16">
        <v>0.125</v>
      </c>
      <c r="BF461" s="16"/>
      <c r="BG461" s="16">
        <v>2.4390243902439001E-2</v>
      </c>
      <c r="BH461" s="16">
        <v>7.0588235294117604E-2</v>
      </c>
      <c r="BI461" s="16">
        <v>8.3333333333333301E-2</v>
      </c>
      <c r="BJ461" s="16">
        <v>4.5454545454545497E-2</v>
      </c>
      <c r="BK461" s="16">
        <v>5.0632911392405097E-2</v>
      </c>
      <c r="BL461" s="16">
        <v>7.4074074074074098E-2</v>
      </c>
      <c r="BM461" s="16"/>
      <c r="BN461" s="16">
        <v>5.0541516245487403E-2</v>
      </c>
      <c r="BO461" s="16">
        <v>6.0301507537688398E-2</v>
      </c>
      <c r="BP461" s="16"/>
      <c r="BQ461" s="16">
        <v>4.8780487804878099E-2</v>
      </c>
      <c r="BR461" s="16">
        <v>5.6962025316455701E-2</v>
      </c>
      <c r="BS461" s="16"/>
      <c r="BT461" s="16">
        <v>4.6321525885558601E-2</v>
      </c>
      <c r="BU461" s="16">
        <v>8.8235294117647106E-2</v>
      </c>
    </row>
    <row r="462" spans="2:73" x14ac:dyDescent="0.35">
      <c r="B462" t="s">
        <v>105</v>
      </c>
      <c r="C462" s="16">
        <v>0.71309771309771297</v>
      </c>
      <c r="D462" s="16">
        <v>0.66666666666666696</v>
      </c>
      <c r="E462" s="16">
        <v>0.74558303886925803</v>
      </c>
      <c r="F462" s="16"/>
      <c r="G462" s="16">
        <v>0.81081081081081097</v>
      </c>
      <c r="H462" s="16">
        <v>0.68378378378378402</v>
      </c>
      <c r="I462" s="16"/>
      <c r="J462" s="16">
        <v>0.78048780487804903</v>
      </c>
      <c r="K462" s="16">
        <v>0.62711864406779705</v>
      </c>
      <c r="L462" s="16">
        <v>0.72413793103448298</v>
      </c>
      <c r="M462" s="16">
        <v>0.77272727272727304</v>
      </c>
      <c r="N462" s="16">
        <v>0.5</v>
      </c>
      <c r="O462" s="16">
        <v>0.8125</v>
      </c>
      <c r="P462" s="16">
        <v>0.83333333333333304</v>
      </c>
      <c r="Q462" s="16">
        <v>0.82051282051282004</v>
      </c>
      <c r="R462" s="16">
        <v>0.71428571428571397</v>
      </c>
      <c r="S462" s="16">
        <v>0.60638297872340396</v>
      </c>
      <c r="T462" s="16">
        <v>0.7</v>
      </c>
      <c r="U462" s="16">
        <v>0.57142857142857095</v>
      </c>
      <c r="V462" s="16">
        <v>0.73529411764705899</v>
      </c>
      <c r="W462" s="16">
        <v>0.82352941176470595</v>
      </c>
      <c r="X462" s="16">
        <v>1</v>
      </c>
      <c r="Y462" s="16">
        <v>0.5625</v>
      </c>
      <c r="Z462" s="16"/>
      <c r="AA462" s="16">
        <v>0.77033492822966498</v>
      </c>
      <c r="AB462" s="16">
        <v>0.72413793103448298</v>
      </c>
      <c r="AC462" s="16">
        <v>0.71428571428571397</v>
      </c>
      <c r="AD462" s="16">
        <v>0.34285714285714303</v>
      </c>
      <c r="AE462" s="16"/>
      <c r="AF462" s="16">
        <v>0.79501385041551298</v>
      </c>
      <c r="AG462" s="16">
        <v>0.43333333333333302</v>
      </c>
      <c r="AH462" s="16">
        <v>0.40476190476190499</v>
      </c>
      <c r="AI462" s="16">
        <v>-0.5</v>
      </c>
      <c r="AJ462" s="16"/>
      <c r="AK462" s="16">
        <v>0.65573770491803296</v>
      </c>
      <c r="AL462" s="16">
        <v>0.68181818181818199</v>
      </c>
      <c r="AM462" s="16">
        <v>0.78571428571428603</v>
      </c>
      <c r="AN462" s="16">
        <v>0.87096774193548399</v>
      </c>
      <c r="AO462" s="16">
        <v>0.33333333333333298</v>
      </c>
      <c r="AP462" s="16">
        <v>0.76470588235294101</v>
      </c>
      <c r="AQ462" s="16"/>
      <c r="AR462" s="16">
        <v>0.74429223744292194</v>
      </c>
      <c r="AS462" s="16">
        <v>0.56097560975609795</v>
      </c>
      <c r="AT462" s="16">
        <v>0.56097560975609795</v>
      </c>
      <c r="AU462" s="16">
        <v>0.75471698113207597</v>
      </c>
      <c r="AV462" s="16">
        <v>0.73913043478260898</v>
      </c>
      <c r="AW462" s="16">
        <v>0.70212765957446799</v>
      </c>
      <c r="AX462" s="16">
        <v>0.4</v>
      </c>
      <c r="AY462" s="16"/>
      <c r="AZ462" s="16">
        <v>0.63247863247863201</v>
      </c>
      <c r="BA462" s="16">
        <v>0.66666666666666696</v>
      </c>
      <c r="BB462" s="16">
        <v>0.76190476190476197</v>
      </c>
      <c r="BC462" s="16">
        <v>0.76068376068376098</v>
      </c>
      <c r="BD462" s="16">
        <v>0.74285714285714299</v>
      </c>
      <c r="BE462" s="16">
        <v>0.625</v>
      </c>
      <c r="BF462" s="16"/>
      <c r="BG462" s="16">
        <v>0.707317073170732</v>
      </c>
      <c r="BH462" s="16">
        <v>0.68235294117647105</v>
      </c>
      <c r="BI462" s="16">
        <v>0.66666666666666696</v>
      </c>
      <c r="BJ462" s="16">
        <v>0.78787878787878796</v>
      </c>
      <c r="BK462" s="16">
        <v>0.734177215189873</v>
      </c>
      <c r="BL462" s="16">
        <v>0.592592592592593</v>
      </c>
      <c r="BM462" s="16"/>
      <c r="BN462" s="16">
        <v>0.69675090252707605</v>
      </c>
      <c r="BO462" s="16">
        <v>0.733668341708543</v>
      </c>
      <c r="BP462" s="16"/>
      <c r="BQ462" s="16">
        <v>0.71341463414634099</v>
      </c>
      <c r="BR462" s="16">
        <v>0.712025316455696</v>
      </c>
      <c r="BS462" s="16"/>
      <c r="BT462" s="16">
        <v>0.730245231607629</v>
      </c>
      <c r="BU462" s="16">
        <v>0.64705882352941202</v>
      </c>
    </row>
    <row r="463" spans="2:73" x14ac:dyDescent="0.35">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row>
    <row r="464" spans="2:73" x14ac:dyDescent="0.35">
      <c r="B464" s="6" t="s">
        <v>292</v>
      </c>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row>
    <row r="465" spans="2:73" x14ac:dyDescent="0.35">
      <c r="B465" s="23" t="s">
        <v>95</v>
      </c>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row>
    <row r="466" spans="2:73" x14ac:dyDescent="0.35">
      <c r="B466" t="s">
        <v>290</v>
      </c>
      <c r="C466" s="16">
        <v>0.41787941787941801</v>
      </c>
      <c r="D466" s="16">
        <v>0.36868686868686901</v>
      </c>
      <c r="E466" s="16">
        <v>0.45229681978798603</v>
      </c>
      <c r="F466" s="16"/>
      <c r="G466" s="16">
        <v>0.52252252252252296</v>
      </c>
      <c r="H466" s="16">
        <v>0.38648648648648598</v>
      </c>
      <c r="I466" s="16"/>
      <c r="J466" s="16">
        <v>0.34146341463414598</v>
      </c>
      <c r="K466" s="16">
        <v>0.338983050847458</v>
      </c>
      <c r="L466" s="16">
        <v>0.48275862068965503</v>
      </c>
      <c r="M466" s="16">
        <v>0.54545454545454497</v>
      </c>
      <c r="N466" s="16">
        <v>0.375</v>
      </c>
      <c r="O466" s="16">
        <v>0.5</v>
      </c>
      <c r="P466" s="16">
        <v>0.56666666666666698</v>
      </c>
      <c r="Q466" s="16">
        <v>0.38461538461538503</v>
      </c>
      <c r="R466" s="16">
        <v>0.42857142857142899</v>
      </c>
      <c r="S466" s="16">
        <v>0.37234042553191499</v>
      </c>
      <c r="T466" s="16">
        <v>0.33333333333333298</v>
      </c>
      <c r="U466" s="16">
        <v>0.5</v>
      </c>
      <c r="V466" s="16">
        <v>0.5</v>
      </c>
      <c r="W466" s="16">
        <v>0.58823529411764697</v>
      </c>
      <c r="X466" s="16">
        <v>0.33333333333333298</v>
      </c>
      <c r="Y466" s="16">
        <v>0.4375</v>
      </c>
      <c r="Z466" s="16"/>
      <c r="AA466" s="16">
        <v>0.492822966507177</v>
      </c>
      <c r="AB466" s="16">
        <v>0.37931034482758602</v>
      </c>
      <c r="AC466" s="16">
        <v>0.41071428571428598</v>
      </c>
      <c r="AD466" s="16">
        <v>0.28571428571428598</v>
      </c>
      <c r="AE466" s="16"/>
      <c r="AF466" s="16">
        <v>0.43490304709141298</v>
      </c>
      <c r="AG466" s="16">
        <v>0.3</v>
      </c>
      <c r="AH466" s="16">
        <v>0.452380952380952</v>
      </c>
      <c r="AI466" s="16">
        <v>0</v>
      </c>
      <c r="AJ466" s="16"/>
      <c r="AK466" s="16">
        <v>0.39344262295082</v>
      </c>
      <c r="AL466" s="16">
        <v>0.33333333333333298</v>
      </c>
      <c r="AM466" s="16">
        <v>0.5</v>
      </c>
      <c r="AN466" s="16">
        <v>0.35483870967741898</v>
      </c>
      <c r="AO466" s="16">
        <v>0.44444444444444398</v>
      </c>
      <c r="AP466" s="16">
        <v>0.441176470588235</v>
      </c>
      <c r="AQ466" s="16"/>
      <c r="AR466" s="16">
        <v>0.45205479452054798</v>
      </c>
      <c r="AS466" s="16">
        <v>0.26829268292682901</v>
      </c>
      <c r="AT466" s="16">
        <v>0.26829268292682901</v>
      </c>
      <c r="AU466" s="16">
        <v>0.320754716981132</v>
      </c>
      <c r="AV466" s="16">
        <v>0.34782608695652201</v>
      </c>
      <c r="AW466" s="16">
        <v>0.659574468085106</v>
      </c>
      <c r="AX466" s="16">
        <v>0.6</v>
      </c>
      <c r="AY466" s="16"/>
      <c r="AZ466" s="16">
        <v>0.33333333333333298</v>
      </c>
      <c r="BA466" s="16">
        <v>0.43589743589743601</v>
      </c>
      <c r="BB466" s="16">
        <v>0.57142857142857095</v>
      </c>
      <c r="BC466" s="16">
        <v>0.41025641025641002</v>
      </c>
      <c r="BD466" s="16">
        <v>0.46285714285714302</v>
      </c>
      <c r="BE466" s="16">
        <v>0.375</v>
      </c>
      <c r="BF466" s="16"/>
      <c r="BG466" s="16">
        <v>0.45121951219512202</v>
      </c>
      <c r="BH466" s="16">
        <v>0.45882352941176502</v>
      </c>
      <c r="BI466" s="16">
        <v>0.35416666666666702</v>
      </c>
      <c r="BJ466" s="16">
        <v>0.38636363636363602</v>
      </c>
      <c r="BK466" s="16">
        <v>0.417721518987342</v>
      </c>
      <c r="BL466" s="16">
        <v>0.44444444444444398</v>
      </c>
      <c r="BM466" s="16"/>
      <c r="BN466" s="16">
        <v>0.44404332129963903</v>
      </c>
      <c r="BO466" s="16">
        <v>0.38190954773869301</v>
      </c>
      <c r="BP466" s="16"/>
      <c r="BQ466" s="16">
        <v>0.439024390243902</v>
      </c>
      <c r="BR466" s="16">
        <v>0.40506329113924</v>
      </c>
      <c r="BS466" s="16"/>
      <c r="BT466" s="16">
        <v>0.45776566757493198</v>
      </c>
      <c r="BU466" s="16">
        <v>0.27450980392156898</v>
      </c>
    </row>
    <row r="467" spans="2:73" x14ac:dyDescent="0.35">
      <c r="B467" t="s">
        <v>291</v>
      </c>
      <c r="C467" s="16">
        <v>0.53638253638253597</v>
      </c>
      <c r="D467" s="16">
        <v>0.60606060606060597</v>
      </c>
      <c r="E467" s="16">
        <v>0.48763250883392201</v>
      </c>
      <c r="F467" s="16"/>
      <c r="G467" s="16">
        <v>0.45045045045045001</v>
      </c>
      <c r="H467" s="16">
        <v>0.56216216216216197</v>
      </c>
      <c r="I467" s="16"/>
      <c r="J467" s="16">
        <v>0.56097560975609795</v>
      </c>
      <c r="K467" s="16">
        <v>0.644067796610169</v>
      </c>
      <c r="L467" s="16">
        <v>0.37931034482758602</v>
      </c>
      <c r="M467" s="16">
        <v>0.40909090909090901</v>
      </c>
      <c r="N467" s="16">
        <v>0.625</v>
      </c>
      <c r="O467" s="16">
        <v>0.5</v>
      </c>
      <c r="P467" s="16">
        <v>0.43333333333333302</v>
      </c>
      <c r="Q467" s="16">
        <v>0.56410256410256399</v>
      </c>
      <c r="R467" s="16">
        <v>0.5</v>
      </c>
      <c r="S467" s="16">
        <v>0.57446808510638303</v>
      </c>
      <c r="T467" s="16">
        <v>0.63333333333333297</v>
      </c>
      <c r="U467" s="16">
        <v>0.5</v>
      </c>
      <c r="V467" s="16">
        <v>0.441176470588235</v>
      </c>
      <c r="W467" s="16">
        <v>0.41176470588235298</v>
      </c>
      <c r="X467" s="16">
        <v>0.61111111111111105</v>
      </c>
      <c r="Y467" s="16">
        <v>0.5625</v>
      </c>
      <c r="Z467" s="16"/>
      <c r="AA467" s="16">
        <v>0.46889952153109998</v>
      </c>
      <c r="AB467" s="16">
        <v>0.57241379310344798</v>
      </c>
      <c r="AC467" s="16">
        <v>0.57142857142857095</v>
      </c>
      <c r="AD467" s="16">
        <v>0.68571428571428605</v>
      </c>
      <c r="AE467" s="16"/>
      <c r="AF467" s="16">
        <v>0.52631578947368396</v>
      </c>
      <c r="AG467" s="16">
        <v>0.56666666666666698</v>
      </c>
      <c r="AH467" s="16">
        <v>0.547619047619048</v>
      </c>
      <c r="AI467" s="16">
        <v>1</v>
      </c>
      <c r="AJ467" s="16"/>
      <c r="AK467" s="16">
        <v>0.57377049180327899</v>
      </c>
      <c r="AL467" s="16">
        <v>0.65151515151515105</v>
      </c>
      <c r="AM467" s="16">
        <v>0.476190476190476</v>
      </c>
      <c r="AN467" s="16">
        <v>0.61290322580645196</v>
      </c>
      <c r="AO467" s="16">
        <v>0.55555555555555602</v>
      </c>
      <c r="AP467" s="16">
        <v>0.52941176470588203</v>
      </c>
      <c r="AQ467" s="16"/>
      <c r="AR467" s="16">
        <v>0.52968036529680396</v>
      </c>
      <c r="AS467" s="16">
        <v>0.707317073170732</v>
      </c>
      <c r="AT467" s="16">
        <v>0.707317073170732</v>
      </c>
      <c r="AU467" s="16">
        <v>0.60377358490566002</v>
      </c>
      <c r="AV467" s="16">
        <v>0.52173913043478304</v>
      </c>
      <c r="AW467" s="16">
        <v>0.340425531914894</v>
      </c>
      <c r="AX467" s="16">
        <v>0.4</v>
      </c>
      <c r="AY467" s="16"/>
      <c r="AZ467" s="16">
        <v>0.60683760683760701</v>
      </c>
      <c r="BA467" s="16">
        <v>0.487179487179487</v>
      </c>
      <c r="BB467" s="16">
        <v>0.38095238095238099</v>
      </c>
      <c r="BC467" s="16">
        <v>0.54700854700854695</v>
      </c>
      <c r="BD467" s="16">
        <v>0.51428571428571401</v>
      </c>
      <c r="BE467" s="16">
        <v>0.5</v>
      </c>
      <c r="BF467" s="16"/>
      <c r="BG467" s="16">
        <v>0.51219512195121997</v>
      </c>
      <c r="BH467" s="16">
        <v>0.51764705882352902</v>
      </c>
      <c r="BI467" s="16">
        <v>0.60416666666666696</v>
      </c>
      <c r="BJ467" s="16">
        <v>0.57575757575757602</v>
      </c>
      <c r="BK467" s="16">
        <v>0.518987341772152</v>
      </c>
      <c r="BL467" s="16">
        <v>0.46296296296296302</v>
      </c>
      <c r="BM467" s="16"/>
      <c r="BN467" s="16">
        <v>0.52346570397111902</v>
      </c>
      <c r="BO467" s="16">
        <v>0.56281407035175901</v>
      </c>
      <c r="BP467" s="16"/>
      <c r="BQ467" s="16">
        <v>0.52439024390243905</v>
      </c>
      <c r="BR467" s="16">
        <v>0.544303797468354</v>
      </c>
      <c r="BS467" s="16"/>
      <c r="BT467" s="16">
        <v>0.50408719346049002</v>
      </c>
      <c r="BU467" s="16">
        <v>0.66666666666666696</v>
      </c>
    </row>
    <row r="468" spans="2:73" x14ac:dyDescent="0.35">
      <c r="B468" t="s">
        <v>93</v>
      </c>
      <c r="C468" s="16">
        <v>4.5738045738045699E-2</v>
      </c>
      <c r="D468" s="16">
        <v>2.5252525252525301E-2</v>
      </c>
      <c r="E468" s="16">
        <v>6.0070671378091897E-2</v>
      </c>
      <c r="F468" s="16"/>
      <c r="G468" s="16">
        <v>2.7027027027027001E-2</v>
      </c>
      <c r="H468" s="16">
        <v>5.1351351351351403E-2</v>
      </c>
      <c r="I468" s="16"/>
      <c r="J468" s="16">
        <v>9.7560975609756101E-2</v>
      </c>
      <c r="K468" s="16">
        <v>1.6949152542372899E-2</v>
      </c>
      <c r="L468" s="16">
        <v>0.13793103448275901</v>
      </c>
      <c r="M468" s="16">
        <v>4.5454545454545497E-2</v>
      </c>
      <c r="N468" s="16">
        <v>0</v>
      </c>
      <c r="O468" s="16">
        <v>0</v>
      </c>
      <c r="P468" s="16">
        <v>0</v>
      </c>
      <c r="Q468" s="16">
        <v>5.1282051282051301E-2</v>
      </c>
      <c r="R468" s="16">
        <v>7.1428571428571397E-2</v>
      </c>
      <c r="S468" s="16">
        <v>5.31914893617021E-2</v>
      </c>
      <c r="T468" s="16">
        <v>3.3333333333333298E-2</v>
      </c>
      <c r="U468" s="16">
        <v>0</v>
      </c>
      <c r="V468" s="16">
        <v>5.8823529411764698E-2</v>
      </c>
      <c r="W468" s="16">
        <v>0</v>
      </c>
      <c r="X468" s="16">
        <v>5.5555555555555601E-2</v>
      </c>
      <c r="Y468" s="16">
        <v>0</v>
      </c>
      <c r="Z468" s="16"/>
      <c r="AA468" s="16">
        <v>3.82775119617225E-2</v>
      </c>
      <c r="AB468" s="16">
        <v>4.8275862068965503E-2</v>
      </c>
      <c r="AC468" s="16">
        <v>1.7857142857142901E-2</v>
      </c>
      <c r="AD468" s="16">
        <v>2.8571428571428598E-2</v>
      </c>
      <c r="AE468" s="16"/>
      <c r="AF468" s="16">
        <v>3.8781163434903003E-2</v>
      </c>
      <c r="AG468" s="16">
        <v>0.133333333333333</v>
      </c>
      <c r="AH468" s="16">
        <v>0</v>
      </c>
      <c r="AI468" s="16">
        <v>0</v>
      </c>
      <c r="AJ468" s="16"/>
      <c r="AK468" s="16">
        <v>3.2786885245901599E-2</v>
      </c>
      <c r="AL468" s="16">
        <v>1.5151515151515201E-2</v>
      </c>
      <c r="AM468" s="16">
        <v>2.3809523809523801E-2</v>
      </c>
      <c r="AN468" s="16">
        <v>3.2258064516128997E-2</v>
      </c>
      <c r="AO468" s="16">
        <v>0</v>
      </c>
      <c r="AP468" s="16">
        <v>2.9411764705882401E-2</v>
      </c>
      <c r="AQ468" s="16"/>
      <c r="AR468" s="16">
        <v>1.8264840182648401E-2</v>
      </c>
      <c r="AS468" s="16">
        <v>2.4390243902439001E-2</v>
      </c>
      <c r="AT468" s="16">
        <v>2.4390243902439001E-2</v>
      </c>
      <c r="AU468" s="16">
        <v>7.5471698113207503E-2</v>
      </c>
      <c r="AV468" s="16">
        <v>0.13043478260869601</v>
      </c>
      <c r="AW468" s="16">
        <v>0</v>
      </c>
      <c r="AX468" s="16">
        <v>0</v>
      </c>
      <c r="AY468" s="16"/>
      <c r="AZ468" s="16">
        <v>5.9829059829059797E-2</v>
      </c>
      <c r="BA468" s="16">
        <v>7.69230769230769E-2</v>
      </c>
      <c r="BB468" s="16">
        <v>4.7619047619047603E-2</v>
      </c>
      <c r="BC468" s="16">
        <v>4.2735042735042701E-2</v>
      </c>
      <c r="BD468" s="16">
        <v>2.2857142857142899E-2</v>
      </c>
      <c r="BE468" s="16">
        <v>0.125</v>
      </c>
      <c r="BF468" s="16"/>
      <c r="BG468" s="16">
        <v>3.65853658536585E-2</v>
      </c>
      <c r="BH468" s="16">
        <v>2.3529411764705899E-2</v>
      </c>
      <c r="BI468" s="16">
        <v>4.1666666666666699E-2</v>
      </c>
      <c r="BJ468" s="16">
        <v>3.7878787878787901E-2</v>
      </c>
      <c r="BK468" s="16">
        <v>6.3291139240506306E-2</v>
      </c>
      <c r="BL468" s="16">
        <v>9.2592592592592601E-2</v>
      </c>
      <c r="BM468" s="16"/>
      <c r="BN468" s="16">
        <v>3.2490974729241902E-2</v>
      </c>
      <c r="BO468" s="16">
        <v>5.52763819095477E-2</v>
      </c>
      <c r="BP468" s="16"/>
      <c r="BQ468" s="16">
        <v>3.65853658536585E-2</v>
      </c>
      <c r="BR468" s="16">
        <v>5.0632911392405097E-2</v>
      </c>
      <c r="BS468" s="16"/>
      <c r="BT468" s="16">
        <v>3.81471389645777E-2</v>
      </c>
      <c r="BU468" s="16">
        <v>5.8823529411764698E-2</v>
      </c>
    </row>
    <row r="469" spans="2:73" x14ac:dyDescent="0.35">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row>
    <row r="470" spans="2:73" x14ac:dyDescent="0.35">
      <c r="B470" s="6" t="s">
        <v>293</v>
      </c>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row>
    <row r="471" spans="2:73" x14ac:dyDescent="0.35">
      <c r="B471" s="24" t="s">
        <v>390</v>
      </c>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row>
    <row r="472" spans="2:73" x14ac:dyDescent="0.35">
      <c r="B472" t="s">
        <v>126</v>
      </c>
      <c r="C472" s="16">
        <v>0.980926430517711</v>
      </c>
      <c r="D472" s="16">
        <v>0.98039215686274495</v>
      </c>
      <c r="E472" s="16">
        <v>0.98130841121495305</v>
      </c>
      <c r="F472" s="16"/>
      <c r="G472" s="16">
        <v>0.96703296703296704</v>
      </c>
      <c r="H472" s="16">
        <v>0.98550724637681197</v>
      </c>
      <c r="I472" s="16"/>
      <c r="J472" s="16">
        <v>1</v>
      </c>
      <c r="K472" s="16">
        <v>1</v>
      </c>
      <c r="L472" s="16">
        <v>0.95833333333333304</v>
      </c>
      <c r="M472" s="16">
        <v>1</v>
      </c>
      <c r="N472" s="16">
        <v>1</v>
      </c>
      <c r="O472" s="16">
        <v>1</v>
      </c>
      <c r="P472" s="16">
        <v>0.952380952380952</v>
      </c>
      <c r="Q472" s="16">
        <v>0.939393939393939</v>
      </c>
      <c r="R472" s="16">
        <v>1</v>
      </c>
      <c r="S472" s="16">
        <v>1</v>
      </c>
      <c r="T472" s="16">
        <v>1</v>
      </c>
      <c r="U472" s="16">
        <v>0.9</v>
      </c>
      <c r="V472" s="16">
        <v>0.96428571428571397</v>
      </c>
      <c r="W472" s="16">
        <v>1</v>
      </c>
      <c r="X472" s="16">
        <v>1</v>
      </c>
      <c r="Y472" s="16">
        <v>0.93333333333333302</v>
      </c>
      <c r="Z472" s="16"/>
      <c r="AA472" s="16">
        <v>0.97660818713450304</v>
      </c>
      <c r="AB472" s="16">
        <v>0.99137931034482796</v>
      </c>
      <c r="AC472" s="16">
        <v>1</v>
      </c>
      <c r="AD472" s="16">
        <v>1</v>
      </c>
      <c r="AE472" s="16"/>
      <c r="AF472" s="16">
        <v>0.97499999999999998</v>
      </c>
      <c r="AG472" s="16">
        <v>1</v>
      </c>
      <c r="AH472" s="16">
        <v>1</v>
      </c>
      <c r="AI472" s="16">
        <v>1</v>
      </c>
      <c r="AJ472" s="16"/>
      <c r="AK472" s="16">
        <v>0.98969072164948502</v>
      </c>
      <c r="AL472" s="16">
        <v>1</v>
      </c>
      <c r="AM472" s="16">
        <v>1</v>
      </c>
      <c r="AN472" s="16">
        <v>0.92307692307692302</v>
      </c>
      <c r="AO472" s="16">
        <v>1</v>
      </c>
      <c r="AP472" s="16">
        <v>1</v>
      </c>
      <c r="AQ472" s="16"/>
      <c r="AR472" s="16">
        <v>0.97826086956521696</v>
      </c>
      <c r="AS472" s="16">
        <v>1</v>
      </c>
      <c r="AT472" s="16">
        <v>1</v>
      </c>
      <c r="AU472" s="16">
        <v>1</v>
      </c>
      <c r="AV472" s="16">
        <v>0.88888888888888895</v>
      </c>
      <c r="AW472" s="16">
        <v>1</v>
      </c>
      <c r="AX472" s="16">
        <v>1</v>
      </c>
      <c r="AY472" s="16"/>
      <c r="AZ472" s="16">
        <v>0.98591549295774605</v>
      </c>
      <c r="BA472" s="16">
        <v>1</v>
      </c>
      <c r="BB472" s="16">
        <v>1</v>
      </c>
      <c r="BC472" s="16">
        <v>0.97</v>
      </c>
      <c r="BD472" s="16">
        <v>0.97931034482758605</v>
      </c>
      <c r="BE472" s="16">
        <v>1</v>
      </c>
      <c r="BF472" s="16"/>
      <c r="BG472" s="16">
        <v>0.96875</v>
      </c>
      <c r="BH472" s="16">
        <v>0.967741935483871</v>
      </c>
      <c r="BI472" s="16">
        <v>1</v>
      </c>
      <c r="BJ472" s="16">
        <v>0.98913043478260898</v>
      </c>
      <c r="BK472" s="16">
        <v>0.96923076923076901</v>
      </c>
      <c r="BL472" s="16">
        <v>1</v>
      </c>
      <c r="BM472" s="16"/>
      <c r="BN472" s="16">
        <v>0.98086124401913899</v>
      </c>
      <c r="BO472" s="16">
        <v>0.98089171974522305</v>
      </c>
      <c r="BP472" s="16"/>
      <c r="BQ472" s="16">
        <v>0.976377952755906</v>
      </c>
      <c r="BR472" s="16">
        <v>0.98326359832636001</v>
      </c>
      <c r="BS472" s="16"/>
      <c r="BT472" s="16">
        <v>0.980926430517711</v>
      </c>
      <c r="BU472" s="16" t="s">
        <v>129</v>
      </c>
    </row>
    <row r="473" spans="2:73" x14ac:dyDescent="0.35">
      <c r="B473" t="s">
        <v>127</v>
      </c>
      <c r="C473" s="16">
        <v>1.9073569482288801E-2</v>
      </c>
      <c r="D473" s="16">
        <v>1.9607843137254902E-2</v>
      </c>
      <c r="E473" s="16">
        <v>1.86915887850467E-2</v>
      </c>
      <c r="F473" s="16"/>
      <c r="G473" s="16">
        <v>3.2967032967033003E-2</v>
      </c>
      <c r="H473" s="16">
        <v>1.4492753623188401E-2</v>
      </c>
      <c r="I473" s="16"/>
      <c r="J473" s="16">
        <v>0</v>
      </c>
      <c r="K473" s="16">
        <v>0</v>
      </c>
      <c r="L473" s="16">
        <v>4.1666666666666699E-2</v>
      </c>
      <c r="M473" s="16">
        <v>0</v>
      </c>
      <c r="N473" s="16">
        <v>0</v>
      </c>
      <c r="O473" s="16">
        <v>0</v>
      </c>
      <c r="P473" s="16">
        <v>4.7619047619047603E-2</v>
      </c>
      <c r="Q473" s="16">
        <v>6.0606060606060601E-2</v>
      </c>
      <c r="R473" s="16">
        <v>0</v>
      </c>
      <c r="S473" s="16">
        <v>0</v>
      </c>
      <c r="T473" s="16">
        <v>0</v>
      </c>
      <c r="U473" s="16">
        <v>0.1</v>
      </c>
      <c r="V473" s="16">
        <v>3.5714285714285698E-2</v>
      </c>
      <c r="W473" s="16">
        <v>0</v>
      </c>
      <c r="X473" s="16">
        <v>0</v>
      </c>
      <c r="Y473" s="16">
        <v>6.6666666666666693E-2</v>
      </c>
      <c r="Z473" s="16"/>
      <c r="AA473" s="16">
        <v>2.3391812865497099E-2</v>
      </c>
      <c r="AB473" s="16">
        <v>8.6206896551724102E-3</v>
      </c>
      <c r="AC473" s="16">
        <v>0</v>
      </c>
      <c r="AD473" s="16">
        <v>0</v>
      </c>
      <c r="AE473" s="16"/>
      <c r="AF473" s="16">
        <v>2.5000000000000001E-2</v>
      </c>
      <c r="AG473" s="16">
        <v>0</v>
      </c>
      <c r="AH473" s="16">
        <v>0</v>
      </c>
      <c r="AI473" s="16">
        <v>0</v>
      </c>
      <c r="AJ473" s="16"/>
      <c r="AK473" s="16">
        <v>1.03092783505155E-2</v>
      </c>
      <c r="AL473" s="16">
        <v>0</v>
      </c>
      <c r="AM473" s="16">
        <v>0</v>
      </c>
      <c r="AN473" s="16">
        <v>7.69230769230769E-2</v>
      </c>
      <c r="AO473" s="16">
        <v>0</v>
      </c>
      <c r="AP473" s="16">
        <v>0</v>
      </c>
      <c r="AQ473" s="16"/>
      <c r="AR473" s="16">
        <v>2.1739130434782601E-2</v>
      </c>
      <c r="AS473" s="16">
        <v>0</v>
      </c>
      <c r="AT473" s="16">
        <v>0</v>
      </c>
      <c r="AU473" s="16">
        <v>0</v>
      </c>
      <c r="AV473" s="16">
        <v>0.11111111111111099</v>
      </c>
      <c r="AW473" s="16">
        <v>0</v>
      </c>
      <c r="AX473" s="16">
        <v>0</v>
      </c>
      <c r="AY473" s="16"/>
      <c r="AZ473" s="16">
        <v>1.4084507042253501E-2</v>
      </c>
      <c r="BA473" s="16">
        <v>0</v>
      </c>
      <c r="BB473" s="16">
        <v>0</v>
      </c>
      <c r="BC473" s="16">
        <v>0.03</v>
      </c>
      <c r="BD473" s="16">
        <v>2.06896551724138E-2</v>
      </c>
      <c r="BE473" s="16">
        <v>0</v>
      </c>
      <c r="BF473" s="16"/>
      <c r="BG473" s="16">
        <v>3.125E-2</v>
      </c>
      <c r="BH473" s="16">
        <v>3.2258064516128997E-2</v>
      </c>
      <c r="BI473" s="16">
        <v>0</v>
      </c>
      <c r="BJ473" s="16">
        <v>1.0869565217391301E-2</v>
      </c>
      <c r="BK473" s="16">
        <v>3.0769230769230799E-2</v>
      </c>
      <c r="BL473" s="16">
        <v>0</v>
      </c>
      <c r="BM473" s="16"/>
      <c r="BN473" s="16">
        <v>1.9138755980861202E-2</v>
      </c>
      <c r="BO473" s="16">
        <v>1.9108280254777101E-2</v>
      </c>
      <c r="BP473" s="16"/>
      <c r="BQ473" s="16">
        <v>2.3622047244094498E-2</v>
      </c>
      <c r="BR473" s="16">
        <v>1.6736401673640201E-2</v>
      </c>
      <c r="BS473" s="16"/>
      <c r="BT473" s="16">
        <v>1.9073569482288801E-2</v>
      </c>
      <c r="BU473" s="16" t="s">
        <v>129</v>
      </c>
    </row>
    <row r="474" spans="2:73" x14ac:dyDescent="0.35">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row>
    <row r="475" spans="2:73" x14ac:dyDescent="0.35">
      <c r="B475" s="6" t="s">
        <v>304</v>
      </c>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row>
    <row r="476" spans="2:73" x14ac:dyDescent="0.35">
      <c r="B476" s="24" t="s">
        <v>390</v>
      </c>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row>
    <row r="477" spans="2:73" x14ac:dyDescent="0.35">
      <c r="B477" t="s">
        <v>295</v>
      </c>
      <c r="C477" s="16">
        <v>0.27222222222222198</v>
      </c>
      <c r="D477" s="16">
        <v>0.32666666666666699</v>
      </c>
      <c r="E477" s="16">
        <v>0.233333333333333</v>
      </c>
      <c r="F477" s="16"/>
      <c r="G477" s="16">
        <v>0.19318181818181801</v>
      </c>
      <c r="H477" s="16">
        <v>0.29779411764705899</v>
      </c>
      <c r="I477" s="16"/>
      <c r="J477" s="16">
        <v>0.25925925925925902</v>
      </c>
      <c r="K477" s="16">
        <v>0.39130434782608697</v>
      </c>
      <c r="L477" s="16">
        <v>0.30434782608695699</v>
      </c>
      <c r="M477" s="16">
        <v>0.1</v>
      </c>
      <c r="N477" s="16">
        <v>0.25</v>
      </c>
      <c r="O477" s="16">
        <v>0.28571428571428598</v>
      </c>
      <c r="P477" s="16">
        <v>0.1</v>
      </c>
      <c r="Q477" s="16">
        <v>0.29032258064516098</v>
      </c>
      <c r="R477" s="16">
        <v>0.16666666666666699</v>
      </c>
      <c r="S477" s="16">
        <v>0.25675675675675702</v>
      </c>
      <c r="T477" s="16">
        <v>0.42857142857142899</v>
      </c>
      <c r="U477" s="16">
        <v>0.11111111111111099</v>
      </c>
      <c r="V477" s="16">
        <v>0.296296296296296</v>
      </c>
      <c r="W477" s="16">
        <v>0.36363636363636398</v>
      </c>
      <c r="X477" s="16">
        <v>0.28571428571428598</v>
      </c>
      <c r="Y477" s="16">
        <v>0.28571428571428598</v>
      </c>
      <c r="Z477" s="16"/>
      <c r="AA477" s="16">
        <v>0.28143712574850299</v>
      </c>
      <c r="AB477" s="16">
        <v>0.28695652173913</v>
      </c>
      <c r="AC477" s="16">
        <v>0.108108108108108</v>
      </c>
      <c r="AD477" s="16">
        <v>0.52380952380952395</v>
      </c>
      <c r="AE477" s="16"/>
      <c r="AF477" s="16">
        <v>0.267399267399267</v>
      </c>
      <c r="AG477" s="16">
        <v>0.33333333333333298</v>
      </c>
      <c r="AH477" s="16">
        <v>0.15384615384615399</v>
      </c>
      <c r="AI477" s="16">
        <v>0.5</v>
      </c>
      <c r="AJ477" s="16"/>
      <c r="AK477" s="16">
        <v>0.38541666666666702</v>
      </c>
      <c r="AL477" s="16">
        <v>0.34090909090909099</v>
      </c>
      <c r="AM477" s="16">
        <v>0.11764705882352899</v>
      </c>
      <c r="AN477" s="16">
        <v>0.25</v>
      </c>
      <c r="AO477" s="16">
        <v>0.5</v>
      </c>
      <c r="AP477" s="16">
        <v>0.22222222222222199</v>
      </c>
      <c r="AQ477" s="16"/>
      <c r="AR477" s="16">
        <v>0.32222222222222202</v>
      </c>
      <c r="AS477" s="16">
        <v>0.32258064516128998</v>
      </c>
      <c r="AT477" s="16">
        <v>0.32258064516128998</v>
      </c>
      <c r="AU477" s="16">
        <v>0.1</v>
      </c>
      <c r="AV477" s="16">
        <v>0.1875</v>
      </c>
      <c r="AW477" s="16">
        <v>0.24444444444444399</v>
      </c>
      <c r="AX477" s="16">
        <v>0.33333333333333298</v>
      </c>
      <c r="AY477" s="16"/>
      <c r="AZ477" s="16">
        <v>0.27142857142857102</v>
      </c>
      <c r="BA477" s="16">
        <v>0.22222222222222199</v>
      </c>
      <c r="BB477" s="16">
        <v>0.14285714285714299</v>
      </c>
      <c r="BC477" s="16">
        <v>0.27835051546391798</v>
      </c>
      <c r="BD477" s="16">
        <v>0.29577464788732399</v>
      </c>
      <c r="BE477" s="16">
        <v>0.28571428571428598</v>
      </c>
      <c r="BF477" s="16"/>
      <c r="BG477" s="16">
        <v>0.30645161290322598</v>
      </c>
      <c r="BH477" s="16">
        <v>0.28333333333333299</v>
      </c>
      <c r="BI477" s="16">
        <v>0.27906976744186002</v>
      </c>
      <c r="BJ477" s="16">
        <v>0.21978021978022</v>
      </c>
      <c r="BK477" s="16">
        <v>0.317460317460317</v>
      </c>
      <c r="BL477" s="16">
        <v>0.25</v>
      </c>
      <c r="BM477" s="16"/>
      <c r="BN477" s="16">
        <v>0.258536585365854</v>
      </c>
      <c r="BO477" s="16">
        <v>0.29220779220779203</v>
      </c>
      <c r="BP477" s="16"/>
      <c r="BQ477" s="16">
        <v>0.241935483870968</v>
      </c>
      <c r="BR477" s="16">
        <v>0.28936170212765999</v>
      </c>
      <c r="BS477" s="16"/>
      <c r="BT477" s="16">
        <v>0.27222222222222198</v>
      </c>
      <c r="BU477" s="16" t="s">
        <v>129</v>
      </c>
    </row>
    <row r="478" spans="2:73" x14ac:dyDescent="0.35">
      <c r="B478" t="s">
        <v>296</v>
      </c>
      <c r="C478" s="16">
        <v>0.297222222222222</v>
      </c>
      <c r="D478" s="16">
        <v>0.293333333333333</v>
      </c>
      <c r="E478" s="16">
        <v>0.3</v>
      </c>
      <c r="F478" s="16"/>
      <c r="G478" s="16">
        <v>0.28409090909090901</v>
      </c>
      <c r="H478" s="16">
        <v>0.30147058823529399</v>
      </c>
      <c r="I478" s="16"/>
      <c r="J478" s="16">
        <v>0.296296296296296</v>
      </c>
      <c r="K478" s="16">
        <v>0.217391304347826</v>
      </c>
      <c r="L478" s="16">
        <v>0.173913043478261</v>
      </c>
      <c r="M478" s="16">
        <v>0.25</v>
      </c>
      <c r="N478" s="16">
        <v>0.25</v>
      </c>
      <c r="O478" s="16">
        <v>0.214285714285714</v>
      </c>
      <c r="P478" s="16">
        <v>0.3</v>
      </c>
      <c r="Q478" s="16">
        <v>0.41935483870967699</v>
      </c>
      <c r="R478" s="16">
        <v>0.5</v>
      </c>
      <c r="S478" s="16">
        <v>0.37837837837837801</v>
      </c>
      <c r="T478" s="16">
        <v>0.28571428571428598</v>
      </c>
      <c r="U478" s="16">
        <v>0.33333333333333298</v>
      </c>
      <c r="V478" s="16">
        <v>0.18518518518518501</v>
      </c>
      <c r="W478" s="16">
        <v>0.27272727272727298</v>
      </c>
      <c r="X478" s="16">
        <v>0.14285714285714299</v>
      </c>
      <c r="Y478" s="16">
        <v>0.42857142857142899</v>
      </c>
      <c r="Z478" s="16"/>
      <c r="AA478" s="16">
        <v>0.26347305389221598</v>
      </c>
      <c r="AB478" s="16">
        <v>0.356521739130435</v>
      </c>
      <c r="AC478" s="16">
        <v>0.45945945945945899</v>
      </c>
      <c r="AD478" s="16">
        <v>9.5238095238095205E-2</v>
      </c>
      <c r="AE478" s="16"/>
      <c r="AF478" s="16">
        <v>0.30769230769230799</v>
      </c>
      <c r="AG478" s="16">
        <v>0.29166666666666702</v>
      </c>
      <c r="AH478" s="16">
        <v>0.38461538461538503</v>
      </c>
      <c r="AI478" s="16">
        <v>0.5</v>
      </c>
      <c r="AJ478" s="16"/>
      <c r="AK478" s="16">
        <v>0.27083333333333298</v>
      </c>
      <c r="AL478" s="16">
        <v>0.36363636363636398</v>
      </c>
      <c r="AM478" s="16">
        <v>0.35294117647058798</v>
      </c>
      <c r="AN478" s="16">
        <v>0.41666666666666702</v>
      </c>
      <c r="AO478" s="16">
        <v>0.33333333333333298</v>
      </c>
      <c r="AP478" s="16">
        <v>0.44444444444444398</v>
      </c>
      <c r="AQ478" s="16"/>
      <c r="AR478" s="16">
        <v>0.27777777777777801</v>
      </c>
      <c r="AS478" s="16">
        <v>0.41935483870967699</v>
      </c>
      <c r="AT478" s="16">
        <v>0.41935483870967699</v>
      </c>
      <c r="AU478" s="16">
        <v>0.36666666666666697</v>
      </c>
      <c r="AV478" s="16">
        <v>0.25</v>
      </c>
      <c r="AW478" s="16">
        <v>0.24444444444444399</v>
      </c>
      <c r="AX478" s="16">
        <v>0</v>
      </c>
      <c r="AY478" s="16"/>
      <c r="AZ478" s="16">
        <v>0.32857142857142901</v>
      </c>
      <c r="BA478" s="16">
        <v>0.33333333333333298</v>
      </c>
      <c r="BB478" s="16">
        <v>0.42857142857142899</v>
      </c>
      <c r="BC478" s="16">
        <v>0.27835051546391798</v>
      </c>
      <c r="BD478" s="16">
        <v>0.29577464788732399</v>
      </c>
      <c r="BE478" s="16">
        <v>0</v>
      </c>
      <c r="BF478" s="16"/>
      <c r="BG478" s="16">
        <v>0.25806451612903197</v>
      </c>
      <c r="BH478" s="16">
        <v>0.31666666666666698</v>
      </c>
      <c r="BI478" s="16">
        <v>0.27906976744186002</v>
      </c>
      <c r="BJ478" s="16">
        <v>0.32967032967033</v>
      </c>
      <c r="BK478" s="16">
        <v>0.28571428571428598</v>
      </c>
      <c r="BL478" s="16">
        <v>0.3</v>
      </c>
      <c r="BM478" s="16"/>
      <c r="BN478" s="16">
        <v>0.292682926829268</v>
      </c>
      <c r="BO478" s="16">
        <v>0.30519480519480502</v>
      </c>
      <c r="BP478" s="16"/>
      <c r="BQ478" s="16">
        <v>0.30645161290322598</v>
      </c>
      <c r="BR478" s="16">
        <v>0.28936170212765999</v>
      </c>
      <c r="BS478" s="16"/>
      <c r="BT478" s="16">
        <v>0.297222222222222</v>
      </c>
      <c r="BU478" s="16" t="s">
        <v>129</v>
      </c>
    </row>
    <row r="479" spans="2:73" x14ac:dyDescent="0.35">
      <c r="B479" t="s">
        <v>297</v>
      </c>
      <c r="C479" s="16">
        <v>0.280555555555556</v>
      </c>
      <c r="D479" s="16">
        <v>0.24</v>
      </c>
      <c r="E479" s="16">
        <v>0.30952380952380998</v>
      </c>
      <c r="F479" s="16"/>
      <c r="G479" s="16">
        <v>0.27272727272727298</v>
      </c>
      <c r="H479" s="16">
        <v>0.28308823529411797</v>
      </c>
      <c r="I479" s="16"/>
      <c r="J479" s="16">
        <v>0.407407407407407</v>
      </c>
      <c r="K479" s="16">
        <v>0.217391304347826</v>
      </c>
      <c r="L479" s="16">
        <v>0.34782608695652201</v>
      </c>
      <c r="M479" s="16">
        <v>0.45</v>
      </c>
      <c r="N479" s="16">
        <v>0.25</v>
      </c>
      <c r="O479" s="16">
        <v>0.35714285714285698</v>
      </c>
      <c r="P479" s="16">
        <v>0.25</v>
      </c>
      <c r="Q479" s="16">
        <v>0.19354838709677399</v>
      </c>
      <c r="R479" s="16">
        <v>0.25</v>
      </c>
      <c r="S479" s="16">
        <v>0.27027027027027001</v>
      </c>
      <c r="T479" s="16">
        <v>0.214285714285714</v>
      </c>
      <c r="U479" s="16">
        <v>0.55555555555555602</v>
      </c>
      <c r="V479" s="16">
        <v>0.22222222222222199</v>
      </c>
      <c r="W479" s="16">
        <v>0.18181818181818199</v>
      </c>
      <c r="X479" s="16">
        <v>0.28571428571428598</v>
      </c>
      <c r="Y479" s="16">
        <v>0.214285714285714</v>
      </c>
      <c r="Z479" s="16"/>
      <c r="AA479" s="16">
        <v>0.28143712574850299</v>
      </c>
      <c r="AB479" s="16">
        <v>0.25217391304347803</v>
      </c>
      <c r="AC479" s="16">
        <v>0.32432432432432401</v>
      </c>
      <c r="AD479" s="16">
        <v>0.19047619047618999</v>
      </c>
      <c r="AE479" s="16"/>
      <c r="AF479" s="16">
        <v>0.27106227106227099</v>
      </c>
      <c r="AG479" s="16">
        <v>0.25</v>
      </c>
      <c r="AH479" s="16">
        <v>0.230769230769231</v>
      </c>
      <c r="AI479" s="16">
        <v>0</v>
      </c>
      <c r="AJ479" s="16"/>
      <c r="AK479" s="16">
        <v>0.23958333333333301</v>
      </c>
      <c r="AL479" s="16">
        <v>0.13636363636363599</v>
      </c>
      <c r="AM479" s="16">
        <v>0.29411764705882398</v>
      </c>
      <c r="AN479" s="16">
        <v>0.20833333333333301</v>
      </c>
      <c r="AO479" s="16">
        <v>0.16666666666666699</v>
      </c>
      <c r="AP479" s="16">
        <v>0.22222222222222199</v>
      </c>
      <c r="AQ479" s="16"/>
      <c r="AR479" s="16">
        <v>0.24444444444444399</v>
      </c>
      <c r="AS479" s="16">
        <v>0.19354838709677399</v>
      </c>
      <c r="AT479" s="16">
        <v>0.19354838709677399</v>
      </c>
      <c r="AU479" s="16">
        <v>0.36666666666666697</v>
      </c>
      <c r="AV479" s="16">
        <v>0.3125</v>
      </c>
      <c r="AW479" s="16">
        <v>0.33333333333333298</v>
      </c>
      <c r="AX479" s="16">
        <v>0.66666666666666696</v>
      </c>
      <c r="AY479" s="16"/>
      <c r="AZ479" s="16">
        <v>0.28571428571428598</v>
      </c>
      <c r="BA479" s="16">
        <v>0.33333333333333298</v>
      </c>
      <c r="BB479" s="16">
        <v>0.214285714285714</v>
      </c>
      <c r="BC479" s="16">
        <v>0.28865979381443302</v>
      </c>
      <c r="BD479" s="16">
        <v>0.26056338028169002</v>
      </c>
      <c r="BE479" s="16">
        <v>0.42857142857142899</v>
      </c>
      <c r="BF479" s="16"/>
      <c r="BG479" s="16">
        <v>0.27419354838709697</v>
      </c>
      <c r="BH479" s="16">
        <v>0.3</v>
      </c>
      <c r="BI479" s="16">
        <v>0.27906976744186002</v>
      </c>
      <c r="BJ479" s="16">
        <v>0.24175824175824201</v>
      </c>
      <c r="BK479" s="16">
        <v>0.30158730158730201</v>
      </c>
      <c r="BL479" s="16">
        <v>0.3</v>
      </c>
      <c r="BM479" s="16"/>
      <c r="BN479" s="16">
        <v>0.292682926829268</v>
      </c>
      <c r="BO479" s="16">
        <v>0.25974025974025999</v>
      </c>
      <c r="BP479" s="16"/>
      <c r="BQ479" s="16">
        <v>0.27419354838709697</v>
      </c>
      <c r="BR479" s="16">
        <v>0.28510638297872298</v>
      </c>
      <c r="BS479" s="16"/>
      <c r="BT479" s="16">
        <v>0.280555555555556</v>
      </c>
      <c r="BU479" s="16" t="s">
        <v>129</v>
      </c>
    </row>
    <row r="480" spans="2:73" x14ac:dyDescent="0.35">
      <c r="B480" t="s">
        <v>298</v>
      </c>
      <c r="C480" s="16">
        <v>9.7222222222222196E-2</v>
      </c>
      <c r="D480" s="16">
        <v>8.6666666666666697E-2</v>
      </c>
      <c r="E480" s="16">
        <v>0.104761904761905</v>
      </c>
      <c r="F480" s="16"/>
      <c r="G480" s="16">
        <v>0.14772727272727301</v>
      </c>
      <c r="H480" s="16">
        <v>8.0882352941176502E-2</v>
      </c>
      <c r="I480" s="16"/>
      <c r="J480" s="16">
        <v>3.7037037037037E-2</v>
      </c>
      <c r="K480" s="16">
        <v>0.15217391304347799</v>
      </c>
      <c r="L480" s="16">
        <v>8.6956521739130405E-2</v>
      </c>
      <c r="M480" s="16">
        <v>0.15</v>
      </c>
      <c r="N480" s="16">
        <v>0.25</v>
      </c>
      <c r="O480" s="16">
        <v>7.1428571428571397E-2</v>
      </c>
      <c r="P480" s="16">
        <v>0.3</v>
      </c>
      <c r="Q480" s="16">
        <v>9.6774193548387094E-2</v>
      </c>
      <c r="R480" s="16">
        <v>0</v>
      </c>
      <c r="S480" s="16">
        <v>6.7567567567567599E-2</v>
      </c>
      <c r="T480" s="16">
        <v>0</v>
      </c>
      <c r="U480" s="16">
        <v>0</v>
      </c>
      <c r="V480" s="16">
        <v>0.11111111111111099</v>
      </c>
      <c r="W480" s="16">
        <v>9.0909090909090898E-2</v>
      </c>
      <c r="X480" s="16">
        <v>7.1428571428571397E-2</v>
      </c>
      <c r="Y480" s="16">
        <v>7.1428571428571397E-2</v>
      </c>
      <c r="Z480" s="16"/>
      <c r="AA480" s="16">
        <v>0.119760479041916</v>
      </c>
      <c r="AB480" s="16">
        <v>6.08695652173913E-2</v>
      </c>
      <c r="AC480" s="16">
        <v>8.1081081081081099E-2</v>
      </c>
      <c r="AD480" s="16">
        <v>9.5238095238095205E-2</v>
      </c>
      <c r="AE480" s="16"/>
      <c r="AF480" s="16">
        <v>9.8901098901098897E-2</v>
      </c>
      <c r="AG480" s="16">
        <v>8.3333333333333301E-2</v>
      </c>
      <c r="AH480" s="16">
        <v>0.15384615384615399</v>
      </c>
      <c r="AI480" s="16">
        <v>0</v>
      </c>
      <c r="AJ480" s="16"/>
      <c r="AK480" s="16">
        <v>6.25E-2</v>
      </c>
      <c r="AL480" s="16">
        <v>6.8181818181818205E-2</v>
      </c>
      <c r="AM480" s="16">
        <v>0.23529411764705899</v>
      </c>
      <c r="AN480" s="16">
        <v>8.3333333333333301E-2</v>
      </c>
      <c r="AO480" s="16">
        <v>0</v>
      </c>
      <c r="AP480" s="16">
        <v>7.4074074074074098E-2</v>
      </c>
      <c r="AQ480" s="16"/>
      <c r="AR480" s="16">
        <v>0.1</v>
      </c>
      <c r="AS480" s="16">
        <v>3.2258064516128997E-2</v>
      </c>
      <c r="AT480" s="16">
        <v>3.2258064516128997E-2</v>
      </c>
      <c r="AU480" s="16">
        <v>0.1</v>
      </c>
      <c r="AV480" s="16">
        <v>0.125</v>
      </c>
      <c r="AW480" s="16">
        <v>0.155555555555556</v>
      </c>
      <c r="AX480" s="16">
        <v>0</v>
      </c>
      <c r="AY480" s="16"/>
      <c r="AZ480" s="16">
        <v>8.5714285714285701E-2</v>
      </c>
      <c r="BA480" s="16">
        <v>3.7037037037037E-2</v>
      </c>
      <c r="BB480" s="16">
        <v>0.14285714285714299</v>
      </c>
      <c r="BC480" s="16">
        <v>7.2164948453608199E-2</v>
      </c>
      <c r="BD480" s="16">
        <v>0.12676056338028199</v>
      </c>
      <c r="BE480" s="16">
        <v>0</v>
      </c>
      <c r="BF480" s="16"/>
      <c r="BG480" s="16">
        <v>0.112903225806452</v>
      </c>
      <c r="BH480" s="16">
        <v>3.3333333333333298E-2</v>
      </c>
      <c r="BI480" s="16">
        <v>0.162790697674419</v>
      </c>
      <c r="BJ480" s="16">
        <v>0.13186813186813201</v>
      </c>
      <c r="BK480" s="16">
        <v>7.9365079365079402E-2</v>
      </c>
      <c r="BL480" s="16">
        <v>0.05</v>
      </c>
      <c r="BM480" s="16"/>
      <c r="BN480" s="16">
        <v>0.11219512195122</v>
      </c>
      <c r="BO480" s="16">
        <v>7.7922077922077906E-2</v>
      </c>
      <c r="BP480" s="16"/>
      <c r="BQ480" s="16">
        <v>0.13709677419354799</v>
      </c>
      <c r="BR480" s="16">
        <v>7.6595744680851105E-2</v>
      </c>
      <c r="BS480" s="16"/>
      <c r="BT480" s="16">
        <v>9.7222222222222196E-2</v>
      </c>
      <c r="BU480" s="16" t="s">
        <v>129</v>
      </c>
    </row>
    <row r="481" spans="2:73" x14ac:dyDescent="0.35">
      <c r="B481" t="s">
        <v>299</v>
      </c>
      <c r="C481" s="16">
        <v>3.6111111111111101E-2</v>
      </c>
      <c r="D481" s="16">
        <v>3.3333333333333298E-2</v>
      </c>
      <c r="E481" s="16">
        <v>3.8095238095238099E-2</v>
      </c>
      <c r="F481" s="16"/>
      <c r="G481" s="16">
        <v>6.8181818181818205E-2</v>
      </c>
      <c r="H481" s="16">
        <v>2.5735294117647099E-2</v>
      </c>
      <c r="I481" s="16"/>
      <c r="J481" s="16">
        <v>0</v>
      </c>
      <c r="K481" s="16">
        <v>0</v>
      </c>
      <c r="L481" s="16">
        <v>0</v>
      </c>
      <c r="M481" s="16">
        <v>0</v>
      </c>
      <c r="N481" s="16">
        <v>0</v>
      </c>
      <c r="O481" s="16">
        <v>7.1428571428571397E-2</v>
      </c>
      <c r="P481" s="16">
        <v>0.05</v>
      </c>
      <c r="Q481" s="16">
        <v>0</v>
      </c>
      <c r="R481" s="16">
        <v>8.3333333333333301E-2</v>
      </c>
      <c r="S481" s="16">
        <v>1.35135135135135E-2</v>
      </c>
      <c r="T481" s="16">
        <v>7.1428571428571397E-2</v>
      </c>
      <c r="U481" s="16">
        <v>0</v>
      </c>
      <c r="V481" s="16">
        <v>0.148148148148148</v>
      </c>
      <c r="W481" s="16">
        <v>9.0909090909090898E-2</v>
      </c>
      <c r="X481" s="16">
        <v>0.214285714285714</v>
      </c>
      <c r="Y481" s="16">
        <v>0</v>
      </c>
      <c r="Z481" s="16"/>
      <c r="AA481" s="16">
        <v>3.59281437125748E-2</v>
      </c>
      <c r="AB481" s="16">
        <v>2.6086956521739101E-2</v>
      </c>
      <c r="AC481" s="16">
        <v>2.7027027027027001E-2</v>
      </c>
      <c r="AD481" s="16">
        <v>9.5238095238095205E-2</v>
      </c>
      <c r="AE481" s="16"/>
      <c r="AF481" s="16">
        <v>4.0293040293040303E-2</v>
      </c>
      <c r="AG481" s="16">
        <v>4.1666666666666699E-2</v>
      </c>
      <c r="AH481" s="16">
        <v>3.8461538461538498E-2</v>
      </c>
      <c r="AI481" s="16">
        <v>0</v>
      </c>
      <c r="AJ481" s="16"/>
      <c r="AK481" s="16">
        <v>2.0833333333333301E-2</v>
      </c>
      <c r="AL481" s="16">
        <v>6.8181818181818205E-2</v>
      </c>
      <c r="AM481" s="16">
        <v>0</v>
      </c>
      <c r="AN481" s="16">
        <v>4.1666666666666699E-2</v>
      </c>
      <c r="AO481" s="16">
        <v>0</v>
      </c>
      <c r="AP481" s="16">
        <v>3.7037037037037E-2</v>
      </c>
      <c r="AQ481" s="16"/>
      <c r="AR481" s="16">
        <v>0.05</v>
      </c>
      <c r="AS481" s="16">
        <v>0</v>
      </c>
      <c r="AT481" s="16">
        <v>0</v>
      </c>
      <c r="AU481" s="16">
        <v>6.6666666666666693E-2</v>
      </c>
      <c r="AV481" s="16">
        <v>6.25E-2</v>
      </c>
      <c r="AW481" s="16">
        <v>0</v>
      </c>
      <c r="AX481" s="16">
        <v>0</v>
      </c>
      <c r="AY481" s="16"/>
      <c r="AZ481" s="16">
        <v>1.4285714285714299E-2</v>
      </c>
      <c r="BA481" s="16">
        <v>7.4074074074074098E-2</v>
      </c>
      <c r="BB481" s="16">
        <v>7.1428571428571397E-2</v>
      </c>
      <c r="BC481" s="16">
        <v>6.18556701030928E-2</v>
      </c>
      <c r="BD481" s="16">
        <v>1.4084507042253501E-2</v>
      </c>
      <c r="BE481" s="16">
        <v>0.14285714285714299</v>
      </c>
      <c r="BF481" s="16"/>
      <c r="BG481" s="16">
        <v>3.2258064516128997E-2</v>
      </c>
      <c r="BH481" s="16">
        <v>0.05</v>
      </c>
      <c r="BI481" s="16">
        <v>0</v>
      </c>
      <c r="BJ481" s="16">
        <v>6.5934065934065894E-2</v>
      </c>
      <c r="BK481" s="16">
        <v>0</v>
      </c>
      <c r="BL481" s="16">
        <v>0.05</v>
      </c>
      <c r="BM481" s="16"/>
      <c r="BN481" s="16">
        <v>3.4146341463414602E-2</v>
      </c>
      <c r="BO481" s="16">
        <v>3.8961038961039002E-2</v>
      </c>
      <c r="BP481" s="16"/>
      <c r="BQ481" s="16">
        <v>3.2258064516128997E-2</v>
      </c>
      <c r="BR481" s="16">
        <v>3.8297872340425497E-2</v>
      </c>
      <c r="BS481" s="16"/>
      <c r="BT481" s="16">
        <v>3.6111111111111101E-2</v>
      </c>
      <c r="BU481" s="16" t="s">
        <v>129</v>
      </c>
    </row>
    <row r="482" spans="2:73" x14ac:dyDescent="0.35">
      <c r="B482" t="s">
        <v>300</v>
      </c>
      <c r="C482" s="16">
        <v>8.3333333333333297E-3</v>
      </c>
      <c r="D482" s="16">
        <v>1.3333333333333299E-2</v>
      </c>
      <c r="E482" s="16">
        <v>4.7619047619047597E-3</v>
      </c>
      <c r="F482" s="16"/>
      <c r="G482" s="16">
        <v>1.13636363636364E-2</v>
      </c>
      <c r="H482" s="16">
        <v>7.3529411764705899E-3</v>
      </c>
      <c r="I482" s="16"/>
      <c r="J482" s="16">
        <v>0</v>
      </c>
      <c r="K482" s="16">
        <v>0</v>
      </c>
      <c r="L482" s="16">
        <v>8.6956521739130405E-2</v>
      </c>
      <c r="M482" s="16">
        <v>0</v>
      </c>
      <c r="N482" s="16">
        <v>0</v>
      </c>
      <c r="O482" s="16">
        <v>0</v>
      </c>
      <c r="P482" s="16">
        <v>0</v>
      </c>
      <c r="Q482" s="16">
        <v>0</v>
      </c>
      <c r="R482" s="16">
        <v>0</v>
      </c>
      <c r="S482" s="16">
        <v>1.35135135135135E-2</v>
      </c>
      <c r="T482" s="16">
        <v>0</v>
      </c>
      <c r="U482" s="16">
        <v>0</v>
      </c>
      <c r="V482" s="16">
        <v>0</v>
      </c>
      <c r="W482" s="16">
        <v>0</v>
      </c>
      <c r="X482" s="16">
        <v>0</v>
      </c>
      <c r="Y482" s="16">
        <v>0</v>
      </c>
      <c r="Z482" s="16"/>
      <c r="AA482" s="16">
        <v>1.79640718562874E-2</v>
      </c>
      <c r="AB482" s="16">
        <v>0</v>
      </c>
      <c r="AC482" s="16">
        <v>0</v>
      </c>
      <c r="AD482" s="16">
        <v>0</v>
      </c>
      <c r="AE482" s="16"/>
      <c r="AF482" s="16">
        <v>7.3260073260073303E-3</v>
      </c>
      <c r="AG482" s="16">
        <v>0</v>
      </c>
      <c r="AH482" s="16">
        <v>3.8461538461538498E-2</v>
      </c>
      <c r="AI482" s="16">
        <v>0</v>
      </c>
      <c r="AJ482" s="16"/>
      <c r="AK482" s="16">
        <v>1.0416666666666701E-2</v>
      </c>
      <c r="AL482" s="16">
        <v>0</v>
      </c>
      <c r="AM482" s="16">
        <v>0</v>
      </c>
      <c r="AN482" s="16">
        <v>0</v>
      </c>
      <c r="AO482" s="16">
        <v>0</v>
      </c>
      <c r="AP482" s="16">
        <v>0</v>
      </c>
      <c r="AQ482" s="16"/>
      <c r="AR482" s="16">
        <v>5.5555555555555601E-3</v>
      </c>
      <c r="AS482" s="16">
        <v>0</v>
      </c>
      <c r="AT482" s="16">
        <v>0</v>
      </c>
      <c r="AU482" s="16">
        <v>0</v>
      </c>
      <c r="AV482" s="16">
        <v>6.25E-2</v>
      </c>
      <c r="AW482" s="16">
        <v>0</v>
      </c>
      <c r="AX482" s="16">
        <v>0</v>
      </c>
      <c r="AY482" s="16"/>
      <c r="AZ482" s="16">
        <v>0</v>
      </c>
      <c r="BA482" s="16">
        <v>0</v>
      </c>
      <c r="BB482" s="16">
        <v>0</v>
      </c>
      <c r="BC482" s="16">
        <v>2.06185567010309E-2</v>
      </c>
      <c r="BD482" s="16">
        <v>0</v>
      </c>
      <c r="BE482" s="16">
        <v>0.14285714285714299</v>
      </c>
      <c r="BF482" s="16"/>
      <c r="BG482" s="16">
        <v>1.6129032258064498E-2</v>
      </c>
      <c r="BH482" s="16">
        <v>1.6666666666666701E-2</v>
      </c>
      <c r="BI482" s="16">
        <v>0</v>
      </c>
      <c r="BJ482" s="16">
        <v>0</v>
      </c>
      <c r="BK482" s="16">
        <v>0</v>
      </c>
      <c r="BL482" s="16">
        <v>2.5000000000000001E-2</v>
      </c>
      <c r="BM482" s="16"/>
      <c r="BN482" s="16">
        <v>0</v>
      </c>
      <c r="BO482" s="16">
        <v>1.9480519480519501E-2</v>
      </c>
      <c r="BP482" s="16"/>
      <c r="BQ482" s="16">
        <v>0</v>
      </c>
      <c r="BR482" s="16">
        <v>1.27659574468085E-2</v>
      </c>
      <c r="BS482" s="16"/>
      <c r="BT482" s="16">
        <v>8.3333333333333297E-3</v>
      </c>
      <c r="BU482" s="16" t="s">
        <v>129</v>
      </c>
    </row>
    <row r="483" spans="2:73" x14ac:dyDescent="0.35">
      <c r="B483" t="s">
        <v>301</v>
      </c>
      <c r="C483" s="16">
        <v>8.3333333333333297E-3</v>
      </c>
      <c r="D483" s="16">
        <v>6.6666666666666697E-3</v>
      </c>
      <c r="E483" s="16">
        <v>9.5238095238095195E-3</v>
      </c>
      <c r="F483" s="16"/>
      <c r="G483" s="16">
        <v>2.27272727272727E-2</v>
      </c>
      <c r="H483" s="16">
        <v>3.6764705882352902E-3</v>
      </c>
      <c r="I483" s="16"/>
      <c r="J483" s="16">
        <v>0</v>
      </c>
      <c r="K483" s="16">
        <v>2.1739130434782601E-2</v>
      </c>
      <c r="L483" s="16">
        <v>0</v>
      </c>
      <c r="M483" s="16">
        <v>0.05</v>
      </c>
      <c r="N483" s="16">
        <v>0</v>
      </c>
      <c r="O483" s="16">
        <v>0</v>
      </c>
      <c r="P483" s="16">
        <v>0</v>
      </c>
      <c r="Q483" s="16">
        <v>0</v>
      </c>
      <c r="R483" s="16">
        <v>0</v>
      </c>
      <c r="S483" s="16">
        <v>0</v>
      </c>
      <c r="T483" s="16">
        <v>0</v>
      </c>
      <c r="U483" s="16">
        <v>0</v>
      </c>
      <c r="V483" s="16">
        <v>3.7037037037037E-2</v>
      </c>
      <c r="W483" s="16">
        <v>0</v>
      </c>
      <c r="X483" s="16">
        <v>0</v>
      </c>
      <c r="Y483" s="16">
        <v>0</v>
      </c>
      <c r="Z483" s="16"/>
      <c r="AA483" s="16">
        <v>0</v>
      </c>
      <c r="AB483" s="16">
        <v>1.7391304347826101E-2</v>
      </c>
      <c r="AC483" s="16">
        <v>0</v>
      </c>
      <c r="AD483" s="16">
        <v>0</v>
      </c>
      <c r="AE483" s="16"/>
      <c r="AF483" s="16">
        <v>7.3260073260073303E-3</v>
      </c>
      <c r="AG483" s="16">
        <v>0</v>
      </c>
      <c r="AH483" s="16">
        <v>0</v>
      </c>
      <c r="AI483" s="16">
        <v>0</v>
      </c>
      <c r="AJ483" s="16"/>
      <c r="AK483" s="16">
        <v>1.0416666666666701E-2</v>
      </c>
      <c r="AL483" s="16">
        <v>2.27272727272727E-2</v>
      </c>
      <c r="AM483" s="16">
        <v>0</v>
      </c>
      <c r="AN483" s="16">
        <v>0</v>
      </c>
      <c r="AO483" s="16">
        <v>0</v>
      </c>
      <c r="AP483" s="16">
        <v>0</v>
      </c>
      <c r="AQ483" s="16"/>
      <c r="AR483" s="16">
        <v>0</v>
      </c>
      <c r="AS483" s="16">
        <v>3.2258064516128997E-2</v>
      </c>
      <c r="AT483" s="16">
        <v>3.2258064516128997E-2</v>
      </c>
      <c r="AU483" s="16">
        <v>0</v>
      </c>
      <c r="AV483" s="16">
        <v>0</v>
      </c>
      <c r="AW483" s="16">
        <v>2.2222222222222199E-2</v>
      </c>
      <c r="AX483" s="16">
        <v>0</v>
      </c>
      <c r="AY483" s="16"/>
      <c r="AZ483" s="16">
        <v>1.4285714285714299E-2</v>
      </c>
      <c r="BA483" s="16">
        <v>0</v>
      </c>
      <c r="BB483" s="16">
        <v>0</v>
      </c>
      <c r="BC483" s="16">
        <v>0</v>
      </c>
      <c r="BD483" s="16">
        <v>7.0422535211267599E-3</v>
      </c>
      <c r="BE483" s="16">
        <v>0</v>
      </c>
      <c r="BF483" s="16"/>
      <c r="BG483" s="16">
        <v>0</v>
      </c>
      <c r="BH483" s="16">
        <v>0</v>
      </c>
      <c r="BI483" s="16">
        <v>0</v>
      </c>
      <c r="BJ483" s="16">
        <v>1.0989010989011E-2</v>
      </c>
      <c r="BK483" s="16">
        <v>1.58730158730159E-2</v>
      </c>
      <c r="BL483" s="16">
        <v>2.5000000000000001E-2</v>
      </c>
      <c r="BM483" s="16"/>
      <c r="BN483" s="16">
        <v>9.7560975609756097E-3</v>
      </c>
      <c r="BO483" s="16">
        <v>6.4935064935064896E-3</v>
      </c>
      <c r="BP483" s="16"/>
      <c r="BQ483" s="16">
        <v>8.0645161290322596E-3</v>
      </c>
      <c r="BR483" s="16">
        <v>8.5106382978723406E-3</v>
      </c>
      <c r="BS483" s="16"/>
      <c r="BT483" s="16">
        <v>8.3333333333333297E-3</v>
      </c>
      <c r="BU483" s="16" t="s">
        <v>129</v>
      </c>
    </row>
    <row r="484" spans="2:73" x14ac:dyDescent="0.35">
      <c r="B484" t="s">
        <v>302</v>
      </c>
      <c r="C484" s="16">
        <v>0.56944444444444398</v>
      </c>
      <c r="D484" s="16">
        <v>0.62</v>
      </c>
      <c r="E484" s="16">
        <v>0.53333333333333299</v>
      </c>
      <c r="F484" s="16"/>
      <c r="G484" s="16">
        <v>0.47727272727272702</v>
      </c>
      <c r="H484" s="16">
        <v>0.59926470588235303</v>
      </c>
      <c r="I484" s="16"/>
      <c r="J484" s="16">
        <v>0.55555555555555602</v>
      </c>
      <c r="K484" s="16">
        <v>0.60869565217391297</v>
      </c>
      <c r="L484" s="16">
        <v>0.47826086956521702</v>
      </c>
      <c r="M484" s="16">
        <v>0.35</v>
      </c>
      <c r="N484" s="16">
        <v>0.5</v>
      </c>
      <c r="O484" s="16">
        <v>0.5</v>
      </c>
      <c r="P484" s="16">
        <v>0.4</v>
      </c>
      <c r="Q484" s="16">
        <v>0.70967741935483897</v>
      </c>
      <c r="R484" s="16">
        <v>0.66666666666666696</v>
      </c>
      <c r="S484" s="16">
        <v>0.63513513513513498</v>
      </c>
      <c r="T484" s="16">
        <v>0.71428571428571397</v>
      </c>
      <c r="U484" s="16">
        <v>0.44444444444444398</v>
      </c>
      <c r="V484" s="16">
        <v>0.48148148148148101</v>
      </c>
      <c r="W484" s="16">
        <v>0.63636363636363602</v>
      </c>
      <c r="X484" s="16">
        <v>0.42857142857142899</v>
      </c>
      <c r="Y484" s="16">
        <v>0.71428571428571397</v>
      </c>
      <c r="Z484" s="16"/>
      <c r="AA484" s="16">
        <v>0.54491017964071897</v>
      </c>
      <c r="AB484" s="16">
        <v>0.64347826086956506</v>
      </c>
      <c r="AC484" s="16">
        <v>0.56756756756756799</v>
      </c>
      <c r="AD484" s="16">
        <v>0.61904761904761896</v>
      </c>
      <c r="AE484" s="16"/>
      <c r="AF484" s="16">
        <v>0.57509157509157505</v>
      </c>
      <c r="AG484" s="16">
        <v>0.625</v>
      </c>
      <c r="AH484" s="16">
        <v>0.53846153846153899</v>
      </c>
      <c r="AI484" s="16">
        <v>1</v>
      </c>
      <c r="AJ484" s="16"/>
      <c r="AK484" s="16">
        <v>0.65625</v>
      </c>
      <c r="AL484" s="16">
        <v>0.70454545454545503</v>
      </c>
      <c r="AM484" s="16">
        <v>0.47058823529411797</v>
      </c>
      <c r="AN484" s="16">
        <v>0.66666666666666696</v>
      </c>
      <c r="AO484" s="16">
        <v>0.83333333333333304</v>
      </c>
      <c r="AP484" s="16">
        <v>0.66666666666666696</v>
      </c>
      <c r="AQ484" s="16"/>
      <c r="AR484" s="16">
        <v>0.6</v>
      </c>
      <c r="AS484" s="16">
        <v>0.74193548387096797</v>
      </c>
      <c r="AT484" s="16">
        <v>0.74193548387096797</v>
      </c>
      <c r="AU484" s="16">
        <v>0.46666666666666701</v>
      </c>
      <c r="AV484" s="16">
        <v>0.4375</v>
      </c>
      <c r="AW484" s="16">
        <v>0.48888888888888898</v>
      </c>
      <c r="AX484" s="16">
        <v>0.33333333333333298</v>
      </c>
      <c r="AY484" s="16"/>
      <c r="AZ484" s="16">
        <v>0.6</v>
      </c>
      <c r="BA484" s="16">
        <v>0.55555555555555602</v>
      </c>
      <c r="BB484" s="16">
        <v>0.57142857142857095</v>
      </c>
      <c r="BC484" s="16">
        <v>0.55670103092783496</v>
      </c>
      <c r="BD484" s="16">
        <v>0.59154929577464799</v>
      </c>
      <c r="BE484" s="16">
        <v>0.28571428571428598</v>
      </c>
      <c r="BF484" s="16"/>
      <c r="BG484" s="16">
        <v>0.56451612903225801</v>
      </c>
      <c r="BH484" s="16">
        <v>0.6</v>
      </c>
      <c r="BI484" s="16">
        <v>0.55813953488372103</v>
      </c>
      <c r="BJ484" s="16">
        <v>0.54945054945054905</v>
      </c>
      <c r="BK484" s="16">
        <v>0.60317460317460303</v>
      </c>
      <c r="BL484" s="16">
        <v>0.55000000000000004</v>
      </c>
      <c r="BM484" s="16"/>
      <c r="BN484" s="16">
        <v>0.551219512195122</v>
      </c>
      <c r="BO484" s="16">
        <v>0.59740259740259705</v>
      </c>
      <c r="BP484" s="16"/>
      <c r="BQ484" s="16">
        <v>0.54838709677419395</v>
      </c>
      <c r="BR484" s="16">
        <v>0.57872340425531899</v>
      </c>
      <c r="BS484" s="16"/>
      <c r="BT484" s="16">
        <v>0.56944444444444398</v>
      </c>
      <c r="BU484" s="16" t="s">
        <v>129</v>
      </c>
    </row>
    <row r="485" spans="2:73" x14ac:dyDescent="0.35">
      <c r="B485" t="s">
        <v>303</v>
      </c>
      <c r="C485" s="16">
        <v>0.133333333333333</v>
      </c>
      <c r="D485" s="16">
        <v>0.12</v>
      </c>
      <c r="E485" s="16">
        <v>0.14285714285714299</v>
      </c>
      <c r="F485" s="16"/>
      <c r="G485" s="16">
        <v>0.21590909090909099</v>
      </c>
      <c r="H485" s="16">
        <v>0.106617647058824</v>
      </c>
      <c r="I485" s="16"/>
      <c r="J485" s="16">
        <v>3.7037037037037E-2</v>
      </c>
      <c r="K485" s="16">
        <v>0.15217391304347799</v>
      </c>
      <c r="L485" s="16">
        <v>8.6956521739130405E-2</v>
      </c>
      <c r="M485" s="16">
        <v>0.15</v>
      </c>
      <c r="N485" s="16">
        <v>0.25</v>
      </c>
      <c r="O485" s="16">
        <v>0.14285714285714299</v>
      </c>
      <c r="P485" s="16">
        <v>0.35</v>
      </c>
      <c r="Q485" s="16">
        <v>9.6774193548387094E-2</v>
      </c>
      <c r="R485" s="16">
        <v>8.3333333333333301E-2</v>
      </c>
      <c r="S485" s="16">
        <v>8.1081081081081099E-2</v>
      </c>
      <c r="T485" s="16">
        <v>7.1428571428571397E-2</v>
      </c>
      <c r="U485" s="16">
        <v>0</v>
      </c>
      <c r="V485" s="16">
        <v>0.25925925925925902</v>
      </c>
      <c r="W485" s="16">
        <v>0.18181818181818199</v>
      </c>
      <c r="X485" s="16">
        <v>0.28571428571428598</v>
      </c>
      <c r="Y485" s="16">
        <v>7.1428571428571397E-2</v>
      </c>
      <c r="Z485" s="16"/>
      <c r="AA485" s="16">
        <v>0.155688622754491</v>
      </c>
      <c r="AB485" s="16">
        <v>8.6956521739130405E-2</v>
      </c>
      <c r="AC485" s="16">
        <v>0.108108108108108</v>
      </c>
      <c r="AD485" s="16">
        <v>0.19047619047618999</v>
      </c>
      <c r="AE485" s="16"/>
      <c r="AF485" s="16">
        <v>0.139194139194139</v>
      </c>
      <c r="AG485" s="16">
        <v>0.125</v>
      </c>
      <c r="AH485" s="16">
        <v>0.19230769230769201</v>
      </c>
      <c r="AI485" s="16">
        <v>0</v>
      </c>
      <c r="AJ485" s="16"/>
      <c r="AK485" s="16">
        <v>8.3333333333333301E-2</v>
      </c>
      <c r="AL485" s="16">
        <v>0.13636363636363599</v>
      </c>
      <c r="AM485" s="16">
        <v>0.23529411764705899</v>
      </c>
      <c r="AN485" s="16">
        <v>0.125</v>
      </c>
      <c r="AO485" s="16">
        <v>0</v>
      </c>
      <c r="AP485" s="16">
        <v>0.11111111111111099</v>
      </c>
      <c r="AQ485" s="16"/>
      <c r="AR485" s="16">
        <v>0.15</v>
      </c>
      <c r="AS485" s="16">
        <v>3.2258064516128997E-2</v>
      </c>
      <c r="AT485" s="16">
        <v>3.2258064516128997E-2</v>
      </c>
      <c r="AU485" s="16">
        <v>0.16666666666666699</v>
      </c>
      <c r="AV485" s="16">
        <v>0.1875</v>
      </c>
      <c r="AW485" s="16">
        <v>0.155555555555556</v>
      </c>
      <c r="AX485" s="16">
        <v>0</v>
      </c>
      <c r="AY485" s="16"/>
      <c r="AZ485" s="16">
        <v>0.1</v>
      </c>
      <c r="BA485" s="16">
        <v>0.11111111111111099</v>
      </c>
      <c r="BB485" s="16">
        <v>0.214285714285714</v>
      </c>
      <c r="BC485" s="16">
        <v>0.134020618556701</v>
      </c>
      <c r="BD485" s="16">
        <v>0.140845070422535</v>
      </c>
      <c r="BE485" s="16">
        <v>0.14285714285714299</v>
      </c>
      <c r="BF485" s="16"/>
      <c r="BG485" s="16">
        <v>0.14516129032258099</v>
      </c>
      <c r="BH485" s="16">
        <v>8.3333333333333301E-2</v>
      </c>
      <c r="BI485" s="16">
        <v>0.162790697674419</v>
      </c>
      <c r="BJ485" s="16">
        <v>0.19780219780219799</v>
      </c>
      <c r="BK485" s="16">
        <v>7.9365079365079402E-2</v>
      </c>
      <c r="BL485" s="16">
        <v>0.1</v>
      </c>
      <c r="BM485" s="16"/>
      <c r="BN485" s="16">
        <v>0.146341463414634</v>
      </c>
      <c r="BO485" s="16">
        <v>0.11688311688311701</v>
      </c>
      <c r="BP485" s="16"/>
      <c r="BQ485" s="16">
        <v>0.16935483870967699</v>
      </c>
      <c r="BR485" s="16">
        <v>0.114893617021277</v>
      </c>
      <c r="BS485" s="16"/>
      <c r="BT485" s="16">
        <v>0.133333333333333</v>
      </c>
      <c r="BU485" s="16" t="s">
        <v>129</v>
      </c>
    </row>
    <row r="486" spans="2:73" x14ac:dyDescent="0.35">
      <c r="B486" t="s">
        <v>105</v>
      </c>
      <c r="C486" s="16">
        <v>0.43611111111111101</v>
      </c>
      <c r="D486" s="16">
        <v>0.5</v>
      </c>
      <c r="E486" s="16">
        <v>0.39047619047618998</v>
      </c>
      <c r="F486" s="16"/>
      <c r="G486" s="16">
        <v>0.26136363636363602</v>
      </c>
      <c r="H486" s="16">
        <v>0.49264705882352899</v>
      </c>
      <c r="I486" s="16"/>
      <c r="J486" s="16">
        <v>0.51851851851851904</v>
      </c>
      <c r="K486" s="16">
        <v>0.45652173913043498</v>
      </c>
      <c r="L486" s="16">
        <v>0.39130434782608697</v>
      </c>
      <c r="M486" s="16">
        <v>0.2</v>
      </c>
      <c r="N486" s="16">
        <v>0.25</v>
      </c>
      <c r="O486" s="16">
        <v>0.35714285714285698</v>
      </c>
      <c r="P486" s="16">
        <v>0.05</v>
      </c>
      <c r="Q486" s="16">
        <v>0.61290322580645196</v>
      </c>
      <c r="R486" s="16">
        <v>0.58333333333333304</v>
      </c>
      <c r="S486" s="16">
        <v>0.55405405405405395</v>
      </c>
      <c r="T486" s="16">
        <v>0.64285714285714302</v>
      </c>
      <c r="U486" s="16">
        <v>0.44444444444444398</v>
      </c>
      <c r="V486" s="16">
        <v>0.22222222222222199</v>
      </c>
      <c r="W486" s="16">
        <v>0.45454545454545497</v>
      </c>
      <c r="X486" s="16">
        <v>0.14285714285714299</v>
      </c>
      <c r="Y486" s="16">
        <v>0.64285714285714302</v>
      </c>
      <c r="Z486" s="16"/>
      <c r="AA486" s="16">
        <v>0.389221556886228</v>
      </c>
      <c r="AB486" s="16">
        <v>0.55652173913043501</v>
      </c>
      <c r="AC486" s="16">
        <v>0.45945945945945899</v>
      </c>
      <c r="AD486" s="16">
        <v>0.42857142857142899</v>
      </c>
      <c r="AE486" s="16"/>
      <c r="AF486" s="16">
        <v>0.43589743589743601</v>
      </c>
      <c r="AG486" s="16">
        <v>0.5</v>
      </c>
      <c r="AH486" s="16">
        <v>0.34615384615384598</v>
      </c>
      <c r="AI486" s="16">
        <v>1</v>
      </c>
      <c r="AJ486" s="16"/>
      <c r="AK486" s="16">
        <v>0.57291666666666696</v>
      </c>
      <c r="AL486" s="16">
        <v>0.56818181818181801</v>
      </c>
      <c r="AM486" s="16">
        <v>0.23529411764705899</v>
      </c>
      <c r="AN486" s="16">
        <v>0.54166666666666696</v>
      </c>
      <c r="AO486" s="16">
        <v>0.83333333333333304</v>
      </c>
      <c r="AP486" s="16">
        <v>0.55555555555555602</v>
      </c>
      <c r="AQ486" s="16"/>
      <c r="AR486" s="16">
        <v>0.45</v>
      </c>
      <c r="AS486" s="16">
        <v>0.70967741935483897</v>
      </c>
      <c r="AT486" s="16">
        <v>0.70967741935483897</v>
      </c>
      <c r="AU486" s="16">
        <v>0.3</v>
      </c>
      <c r="AV486" s="16">
        <v>0.25</v>
      </c>
      <c r="AW486" s="16">
        <v>0.33333333333333298</v>
      </c>
      <c r="AX486" s="16">
        <v>0.33333333333333298</v>
      </c>
      <c r="AY486" s="16"/>
      <c r="AZ486" s="16">
        <v>0.5</v>
      </c>
      <c r="BA486" s="16">
        <v>0.44444444444444398</v>
      </c>
      <c r="BB486" s="16">
        <v>0.35714285714285698</v>
      </c>
      <c r="BC486" s="16">
        <v>0.42268041237113402</v>
      </c>
      <c r="BD486" s="16">
        <v>0.45070422535211302</v>
      </c>
      <c r="BE486" s="16">
        <v>0.14285714285714299</v>
      </c>
      <c r="BF486" s="16"/>
      <c r="BG486" s="16">
        <v>0.41935483870967699</v>
      </c>
      <c r="BH486" s="16">
        <v>0.51666666666666705</v>
      </c>
      <c r="BI486" s="16">
        <v>0.39534883720930197</v>
      </c>
      <c r="BJ486" s="16">
        <v>0.35164835164835201</v>
      </c>
      <c r="BK486" s="16">
        <v>0.52380952380952395</v>
      </c>
      <c r="BL486" s="16">
        <v>0.45</v>
      </c>
      <c r="BM486" s="16"/>
      <c r="BN486" s="16">
        <v>0.404878048780488</v>
      </c>
      <c r="BO486" s="16">
        <v>0.48051948051948101</v>
      </c>
      <c r="BP486" s="16"/>
      <c r="BQ486" s="16">
        <v>0.37903225806451601</v>
      </c>
      <c r="BR486" s="16">
        <v>0.463829787234043</v>
      </c>
      <c r="BS486" s="16"/>
      <c r="BT486" s="16">
        <v>0.43611111111111101</v>
      </c>
      <c r="BU486" s="16" t="s">
        <v>129</v>
      </c>
    </row>
    <row r="487" spans="2:73" x14ac:dyDescent="0.35">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row>
    <row r="488" spans="2:73" x14ac:dyDescent="0.35">
      <c r="B488" s="6" t="s">
        <v>305</v>
      </c>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row>
    <row r="489" spans="2:73" x14ac:dyDescent="0.35">
      <c r="B489" s="24" t="s">
        <v>390</v>
      </c>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row>
    <row r="490" spans="2:73" x14ac:dyDescent="0.35">
      <c r="B490" t="s">
        <v>295</v>
      </c>
      <c r="C490" s="16">
        <v>0.211111111111111</v>
      </c>
      <c r="D490" s="16">
        <v>0.26</v>
      </c>
      <c r="E490" s="16">
        <v>0.17619047619047601</v>
      </c>
      <c r="F490" s="16"/>
      <c r="G490" s="16">
        <v>0.11363636363636399</v>
      </c>
      <c r="H490" s="16">
        <v>0.24264705882352899</v>
      </c>
      <c r="I490" s="16"/>
      <c r="J490" s="16">
        <v>0.37037037037037002</v>
      </c>
      <c r="K490" s="16">
        <v>0.30434782608695699</v>
      </c>
      <c r="L490" s="16">
        <v>0.173913043478261</v>
      </c>
      <c r="M490" s="16">
        <v>0.05</v>
      </c>
      <c r="N490" s="16">
        <v>0.25</v>
      </c>
      <c r="O490" s="16">
        <v>0.28571428571428598</v>
      </c>
      <c r="P490" s="16">
        <v>0.1</v>
      </c>
      <c r="Q490" s="16">
        <v>0.29032258064516098</v>
      </c>
      <c r="R490" s="16">
        <v>0</v>
      </c>
      <c r="S490" s="16">
        <v>0.14864864864864899</v>
      </c>
      <c r="T490" s="16">
        <v>0.35714285714285698</v>
      </c>
      <c r="U490" s="16">
        <v>0.11111111111111099</v>
      </c>
      <c r="V490" s="16">
        <v>0.148148148148148</v>
      </c>
      <c r="W490" s="16">
        <v>0.18181818181818199</v>
      </c>
      <c r="X490" s="16">
        <v>0.28571428571428598</v>
      </c>
      <c r="Y490" s="16">
        <v>0.28571428571428598</v>
      </c>
      <c r="Z490" s="16"/>
      <c r="AA490" s="16">
        <v>0.22155688622754499</v>
      </c>
      <c r="AB490" s="16">
        <v>0.208695652173913</v>
      </c>
      <c r="AC490" s="16">
        <v>0.135135135135135</v>
      </c>
      <c r="AD490" s="16">
        <v>0.42857142857142899</v>
      </c>
      <c r="AE490" s="16"/>
      <c r="AF490" s="16">
        <v>0.201465201465201</v>
      </c>
      <c r="AG490" s="16">
        <v>0.25</v>
      </c>
      <c r="AH490" s="16">
        <v>7.69230769230769E-2</v>
      </c>
      <c r="AI490" s="16">
        <v>0.5</v>
      </c>
      <c r="AJ490" s="16"/>
      <c r="AK490" s="16">
        <v>0.30208333333333298</v>
      </c>
      <c r="AL490" s="16">
        <v>0.25</v>
      </c>
      <c r="AM490" s="16">
        <v>0.14705882352941199</v>
      </c>
      <c r="AN490" s="16">
        <v>0.16666666666666699</v>
      </c>
      <c r="AO490" s="16">
        <v>0.5</v>
      </c>
      <c r="AP490" s="16">
        <v>0.148148148148148</v>
      </c>
      <c r="AQ490" s="16"/>
      <c r="AR490" s="16">
        <v>0.25</v>
      </c>
      <c r="AS490" s="16">
        <v>0.225806451612903</v>
      </c>
      <c r="AT490" s="16">
        <v>0.225806451612903</v>
      </c>
      <c r="AU490" s="16">
        <v>0.1</v>
      </c>
      <c r="AV490" s="16">
        <v>0.25</v>
      </c>
      <c r="AW490" s="16">
        <v>0.133333333333333</v>
      </c>
      <c r="AX490" s="16">
        <v>0</v>
      </c>
      <c r="AY490" s="16"/>
      <c r="AZ490" s="16">
        <v>0.214285714285714</v>
      </c>
      <c r="BA490" s="16">
        <v>0.22222222222222199</v>
      </c>
      <c r="BB490" s="16">
        <v>0.214285714285714</v>
      </c>
      <c r="BC490" s="16">
        <v>0.216494845360825</v>
      </c>
      <c r="BD490" s="16">
        <v>0.20422535211267601</v>
      </c>
      <c r="BE490" s="16">
        <v>0.28571428571428598</v>
      </c>
      <c r="BF490" s="16"/>
      <c r="BG490" s="16">
        <v>0.27419354838709697</v>
      </c>
      <c r="BH490" s="16">
        <v>0.15</v>
      </c>
      <c r="BI490" s="16">
        <v>0.25581395348837199</v>
      </c>
      <c r="BJ490" s="16">
        <v>0.175824175824176</v>
      </c>
      <c r="BK490" s="16">
        <v>0.238095238095238</v>
      </c>
      <c r="BL490" s="16">
        <v>0.2</v>
      </c>
      <c r="BM490" s="16"/>
      <c r="BN490" s="16">
        <v>0.20487804878048799</v>
      </c>
      <c r="BO490" s="16">
        <v>0.22077922077922099</v>
      </c>
      <c r="BP490" s="16"/>
      <c r="BQ490" s="16">
        <v>0.19354838709677399</v>
      </c>
      <c r="BR490" s="16">
        <v>0.221276595744681</v>
      </c>
      <c r="BS490" s="16"/>
      <c r="BT490" s="16">
        <v>0.211111111111111</v>
      </c>
      <c r="BU490" s="16" t="s">
        <v>129</v>
      </c>
    </row>
    <row r="491" spans="2:73" x14ac:dyDescent="0.35">
      <c r="B491" t="s">
        <v>296</v>
      </c>
      <c r="C491" s="16">
        <v>0.26388888888888901</v>
      </c>
      <c r="D491" s="16">
        <v>0.30666666666666698</v>
      </c>
      <c r="E491" s="16">
        <v>0.233333333333333</v>
      </c>
      <c r="F491" s="16"/>
      <c r="G491" s="16">
        <v>0.30681818181818199</v>
      </c>
      <c r="H491" s="16">
        <v>0.25</v>
      </c>
      <c r="I491" s="16"/>
      <c r="J491" s="16">
        <v>0.18518518518518501</v>
      </c>
      <c r="K491" s="16">
        <v>0.19565217391304299</v>
      </c>
      <c r="L491" s="16">
        <v>0.26086956521739102</v>
      </c>
      <c r="M491" s="16">
        <v>0.15</v>
      </c>
      <c r="N491" s="16">
        <v>0</v>
      </c>
      <c r="O491" s="16">
        <v>0.14285714285714299</v>
      </c>
      <c r="P491" s="16">
        <v>0.25</v>
      </c>
      <c r="Q491" s="16">
        <v>0.38709677419354799</v>
      </c>
      <c r="R491" s="16">
        <v>0.58333333333333304</v>
      </c>
      <c r="S491" s="16">
        <v>0.28378378378378399</v>
      </c>
      <c r="T491" s="16">
        <v>0.28571428571428598</v>
      </c>
      <c r="U491" s="16">
        <v>0.33333333333333298</v>
      </c>
      <c r="V491" s="16">
        <v>0.33333333333333298</v>
      </c>
      <c r="W491" s="16">
        <v>0.18181818181818199</v>
      </c>
      <c r="X491" s="16">
        <v>0.14285714285714299</v>
      </c>
      <c r="Y491" s="16">
        <v>0.35714285714285698</v>
      </c>
      <c r="Z491" s="16"/>
      <c r="AA491" s="16">
        <v>0.245508982035928</v>
      </c>
      <c r="AB491" s="16">
        <v>0.30434782608695699</v>
      </c>
      <c r="AC491" s="16">
        <v>0.37837837837837801</v>
      </c>
      <c r="AD491" s="16">
        <v>9.5238095238095205E-2</v>
      </c>
      <c r="AE491" s="16"/>
      <c r="AF491" s="16">
        <v>0.27838827838827801</v>
      </c>
      <c r="AG491" s="16">
        <v>0.29166666666666702</v>
      </c>
      <c r="AH491" s="16">
        <v>0.269230769230769</v>
      </c>
      <c r="AI491" s="16">
        <v>0.5</v>
      </c>
      <c r="AJ491" s="16"/>
      <c r="AK491" s="16">
        <v>0.20833333333333301</v>
      </c>
      <c r="AL491" s="16">
        <v>0.31818181818181801</v>
      </c>
      <c r="AM491" s="16">
        <v>0.35294117647058798</v>
      </c>
      <c r="AN491" s="16">
        <v>0.29166666666666702</v>
      </c>
      <c r="AO491" s="16">
        <v>0.33333333333333298</v>
      </c>
      <c r="AP491" s="16">
        <v>0.37037037037037002</v>
      </c>
      <c r="AQ491" s="16"/>
      <c r="AR491" s="16">
        <v>0.28888888888888897</v>
      </c>
      <c r="AS491" s="16">
        <v>0.38709677419354799</v>
      </c>
      <c r="AT491" s="16">
        <v>0.38709677419354799</v>
      </c>
      <c r="AU491" s="16">
        <v>0.266666666666667</v>
      </c>
      <c r="AV491" s="16">
        <v>0.125</v>
      </c>
      <c r="AW491" s="16">
        <v>0.17777777777777801</v>
      </c>
      <c r="AX491" s="16">
        <v>0</v>
      </c>
      <c r="AY491" s="16"/>
      <c r="AZ491" s="16">
        <v>0.32857142857142901</v>
      </c>
      <c r="BA491" s="16">
        <v>0.25925925925925902</v>
      </c>
      <c r="BB491" s="16">
        <v>0.28571428571428598</v>
      </c>
      <c r="BC491" s="16">
        <v>0.247422680412371</v>
      </c>
      <c r="BD491" s="16">
        <v>0.26056338028169002</v>
      </c>
      <c r="BE491" s="16">
        <v>0</v>
      </c>
      <c r="BF491" s="16"/>
      <c r="BG491" s="16">
        <v>0.27419354838709697</v>
      </c>
      <c r="BH491" s="16">
        <v>0.3</v>
      </c>
      <c r="BI491" s="16">
        <v>0.25581395348837199</v>
      </c>
      <c r="BJ491" s="16">
        <v>0.21978021978022</v>
      </c>
      <c r="BK491" s="16">
        <v>0.28571428571428598</v>
      </c>
      <c r="BL491" s="16">
        <v>0.27500000000000002</v>
      </c>
      <c r="BM491" s="16"/>
      <c r="BN491" s="16">
        <v>0.258536585365854</v>
      </c>
      <c r="BO491" s="16">
        <v>0.27272727272727298</v>
      </c>
      <c r="BP491" s="16"/>
      <c r="BQ491" s="16">
        <v>0.266129032258065</v>
      </c>
      <c r="BR491" s="16">
        <v>0.26382978723404299</v>
      </c>
      <c r="BS491" s="16"/>
      <c r="BT491" s="16">
        <v>0.26388888888888901</v>
      </c>
      <c r="BU491" s="16" t="s">
        <v>129</v>
      </c>
    </row>
    <row r="492" spans="2:73" x14ac:dyDescent="0.35">
      <c r="B492" t="s">
        <v>297</v>
      </c>
      <c r="C492" s="16">
        <v>0.27222222222222198</v>
      </c>
      <c r="D492" s="16">
        <v>0.233333333333333</v>
      </c>
      <c r="E492" s="16">
        <v>0.3</v>
      </c>
      <c r="F492" s="16"/>
      <c r="G492" s="16">
        <v>0.19318181818181801</v>
      </c>
      <c r="H492" s="16">
        <v>0.29779411764705899</v>
      </c>
      <c r="I492" s="16"/>
      <c r="J492" s="16">
        <v>0.33333333333333298</v>
      </c>
      <c r="K492" s="16">
        <v>0.282608695652174</v>
      </c>
      <c r="L492" s="16">
        <v>0.26086956521739102</v>
      </c>
      <c r="M492" s="16">
        <v>0.5</v>
      </c>
      <c r="N492" s="16">
        <v>0.5</v>
      </c>
      <c r="O492" s="16">
        <v>0.28571428571428598</v>
      </c>
      <c r="P492" s="16">
        <v>0.3</v>
      </c>
      <c r="Q492" s="16">
        <v>9.6774193548387094E-2</v>
      </c>
      <c r="R492" s="16">
        <v>0.25</v>
      </c>
      <c r="S492" s="16">
        <v>0.31081081081081102</v>
      </c>
      <c r="T492" s="16">
        <v>0.214285714285714</v>
      </c>
      <c r="U492" s="16">
        <v>0.44444444444444398</v>
      </c>
      <c r="V492" s="16">
        <v>0.22222222222222199</v>
      </c>
      <c r="W492" s="16">
        <v>9.0909090909090898E-2</v>
      </c>
      <c r="X492" s="16">
        <v>0.14285714285714299</v>
      </c>
      <c r="Y492" s="16">
        <v>0.214285714285714</v>
      </c>
      <c r="Z492" s="16"/>
      <c r="AA492" s="16">
        <v>0.27544910179640703</v>
      </c>
      <c r="AB492" s="16">
        <v>0.28695652173913</v>
      </c>
      <c r="AC492" s="16">
        <v>0.18918918918918901</v>
      </c>
      <c r="AD492" s="16">
        <v>0.14285714285714299</v>
      </c>
      <c r="AE492" s="16"/>
      <c r="AF492" s="16">
        <v>0.27472527472527503</v>
      </c>
      <c r="AG492" s="16">
        <v>0.29166666666666702</v>
      </c>
      <c r="AH492" s="16">
        <v>0.19230769230769201</v>
      </c>
      <c r="AI492" s="16">
        <v>0</v>
      </c>
      <c r="AJ492" s="16"/>
      <c r="AK492" s="16">
        <v>0.29166666666666702</v>
      </c>
      <c r="AL492" s="16">
        <v>0.25</v>
      </c>
      <c r="AM492" s="16">
        <v>0.20588235294117599</v>
      </c>
      <c r="AN492" s="16">
        <v>0.25</v>
      </c>
      <c r="AO492" s="16">
        <v>0.16666666666666699</v>
      </c>
      <c r="AP492" s="16">
        <v>0.148148148148148</v>
      </c>
      <c r="AQ492" s="16"/>
      <c r="AR492" s="16">
        <v>0.24444444444444399</v>
      </c>
      <c r="AS492" s="16">
        <v>0.29032258064516098</v>
      </c>
      <c r="AT492" s="16">
        <v>0.29032258064516098</v>
      </c>
      <c r="AU492" s="16">
        <v>0.33333333333333298</v>
      </c>
      <c r="AV492" s="16">
        <v>0.25</v>
      </c>
      <c r="AW492" s="16">
        <v>0.35555555555555601</v>
      </c>
      <c r="AX492" s="16">
        <v>0.66666666666666696</v>
      </c>
      <c r="AY492" s="16"/>
      <c r="AZ492" s="16">
        <v>0.28571428571428598</v>
      </c>
      <c r="BA492" s="16">
        <v>0.18518518518518501</v>
      </c>
      <c r="BB492" s="16">
        <v>0.14285714285714299</v>
      </c>
      <c r="BC492" s="16">
        <v>0.30927835051546398</v>
      </c>
      <c r="BD492" s="16">
        <v>0.26760563380281699</v>
      </c>
      <c r="BE492" s="16">
        <v>0.28571428571428598</v>
      </c>
      <c r="BF492" s="16"/>
      <c r="BG492" s="16">
        <v>0.225806451612903</v>
      </c>
      <c r="BH492" s="16">
        <v>0.3</v>
      </c>
      <c r="BI492" s="16">
        <v>0.25581395348837199</v>
      </c>
      <c r="BJ492" s="16">
        <v>0.27472527472527503</v>
      </c>
      <c r="BK492" s="16">
        <v>0.25396825396825401</v>
      </c>
      <c r="BL492" s="16">
        <v>0.32500000000000001</v>
      </c>
      <c r="BM492" s="16"/>
      <c r="BN492" s="16">
        <v>0.26829268292682901</v>
      </c>
      <c r="BO492" s="16">
        <v>0.27272727272727298</v>
      </c>
      <c r="BP492" s="16"/>
      <c r="BQ492" s="16">
        <v>0.27419354838709697</v>
      </c>
      <c r="BR492" s="16">
        <v>0.27234042553191501</v>
      </c>
      <c r="BS492" s="16"/>
      <c r="BT492" s="16">
        <v>0.27222222222222198</v>
      </c>
      <c r="BU492" s="16" t="s">
        <v>129</v>
      </c>
    </row>
    <row r="493" spans="2:73" x14ac:dyDescent="0.35">
      <c r="B493" t="s">
        <v>298</v>
      </c>
      <c r="C493" s="16">
        <v>0.16944444444444401</v>
      </c>
      <c r="D493" s="16">
        <v>0.12666666666666701</v>
      </c>
      <c r="E493" s="16">
        <v>0.2</v>
      </c>
      <c r="F493" s="16"/>
      <c r="G493" s="16">
        <v>0.21590909090909099</v>
      </c>
      <c r="H493" s="16">
        <v>0.154411764705882</v>
      </c>
      <c r="I493" s="16"/>
      <c r="J493" s="16">
        <v>7.4074074074074098E-2</v>
      </c>
      <c r="K493" s="16">
        <v>0.217391304347826</v>
      </c>
      <c r="L493" s="16">
        <v>0.217391304347826</v>
      </c>
      <c r="M493" s="16">
        <v>0.25</v>
      </c>
      <c r="N493" s="16">
        <v>0.25</v>
      </c>
      <c r="O493" s="16">
        <v>0.214285714285714</v>
      </c>
      <c r="P493" s="16">
        <v>0.2</v>
      </c>
      <c r="Q493" s="16">
        <v>0.16129032258064499</v>
      </c>
      <c r="R493" s="16">
        <v>0.16666666666666699</v>
      </c>
      <c r="S493" s="16">
        <v>0.162162162162162</v>
      </c>
      <c r="T493" s="16">
        <v>7.1428571428571397E-2</v>
      </c>
      <c r="U493" s="16">
        <v>0.11111111111111099</v>
      </c>
      <c r="V493" s="16">
        <v>7.4074074074074098E-2</v>
      </c>
      <c r="W493" s="16">
        <v>0.27272727272727298</v>
      </c>
      <c r="X493" s="16">
        <v>0.214285714285714</v>
      </c>
      <c r="Y493" s="16">
        <v>0.14285714285714299</v>
      </c>
      <c r="Z493" s="16"/>
      <c r="AA493" s="16">
        <v>0.16766467065868301</v>
      </c>
      <c r="AB493" s="16">
        <v>0.13043478260869601</v>
      </c>
      <c r="AC493" s="16">
        <v>0.21621621621621601</v>
      </c>
      <c r="AD493" s="16">
        <v>0.28571428571428598</v>
      </c>
      <c r="AE493" s="16"/>
      <c r="AF493" s="16">
        <v>0.16849816849816901</v>
      </c>
      <c r="AG493" s="16">
        <v>4.1666666666666699E-2</v>
      </c>
      <c r="AH493" s="16">
        <v>0.34615384615384598</v>
      </c>
      <c r="AI493" s="16">
        <v>0</v>
      </c>
      <c r="AJ493" s="16"/>
      <c r="AK493" s="16">
        <v>0.13541666666666699</v>
      </c>
      <c r="AL493" s="16">
        <v>0.11363636363636399</v>
      </c>
      <c r="AM493" s="16">
        <v>0.17647058823529399</v>
      </c>
      <c r="AN493" s="16">
        <v>0.20833333333333301</v>
      </c>
      <c r="AO493" s="16">
        <v>0</v>
      </c>
      <c r="AP493" s="16">
        <v>0.18518518518518501</v>
      </c>
      <c r="AQ493" s="16"/>
      <c r="AR493" s="16">
        <v>0.14444444444444399</v>
      </c>
      <c r="AS493" s="16">
        <v>9.6774193548387094E-2</v>
      </c>
      <c r="AT493" s="16">
        <v>9.6774193548387094E-2</v>
      </c>
      <c r="AU493" s="16">
        <v>0.16666666666666699</v>
      </c>
      <c r="AV493" s="16">
        <v>0.25</v>
      </c>
      <c r="AW493" s="16">
        <v>0.22222222222222199</v>
      </c>
      <c r="AX493" s="16">
        <v>0.33333333333333298</v>
      </c>
      <c r="AY493" s="16"/>
      <c r="AZ493" s="16">
        <v>0.114285714285714</v>
      </c>
      <c r="BA493" s="16">
        <v>0.18518518518518501</v>
      </c>
      <c r="BB493" s="16">
        <v>0.28571428571428598</v>
      </c>
      <c r="BC493" s="16">
        <v>0.164948453608247</v>
      </c>
      <c r="BD493" s="16">
        <v>0.190140845070423</v>
      </c>
      <c r="BE493" s="16">
        <v>0.14285714285714299</v>
      </c>
      <c r="BF493" s="16"/>
      <c r="BG493" s="16">
        <v>0.17741935483870999</v>
      </c>
      <c r="BH493" s="16">
        <v>0.2</v>
      </c>
      <c r="BI493" s="16">
        <v>0.13953488372093001</v>
      </c>
      <c r="BJ493" s="16">
        <v>0.20879120879120899</v>
      </c>
      <c r="BK493" s="16">
        <v>0.126984126984127</v>
      </c>
      <c r="BL493" s="16">
        <v>0.125</v>
      </c>
      <c r="BM493" s="16"/>
      <c r="BN493" s="16">
        <v>0.17560975609756099</v>
      </c>
      <c r="BO493" s="16">
        <v>0.162337662337662</v>
      </c>
      <c r="BP493" s="16"/>
      <c r="BQ493" s="16">
        <v>0.16935483870967699</v>
      </c>
      <c r="BR493" s="16">
        <v>0.16595744680851099</v>
      </c>
      <c r="BS493" s="16"/>
      <c r="BT493" s="16">
        <v>0.16944444444444401</v>
      </c>
      <c r="BU493" s="16" t="s">
        <v>129</v>
      </c>
    </row>
    <row r="494" spans="2:73" x14ac:dyDescent="0.35">
      <c r="B494" t="s">
        <v>299</v>
      </c>
      <c r="C494" s="16">
        <v>7.4999999999999997E-2</v>
      </c>
      <c r="D494" s="16">
        <v>6.6666666666666693E-2</v>
      </c>
      <c r="E494" s="16">
        <v>8.0952380952380998E-2</v>
      </c>
      <c r="F494" s="16"/>
      <c r="G494" s="16">
        <v>0.14772727272727301</v>
      </c>
      <c r="H494" s="16">
        <v>5.1470588235294101E-2</v>
      </c>
      <c r="I494" s="16"/>
      <c r="J494" s="16">
        <v>3.7037037037037E-2</v>
      </c>
      <c r="K494" s="16">
        <v>0</v>
      </c>
      <c r="L494" s="16">
        <v>4.3478260869565202E-2</v>
      </c>
      <c r="M494" s="16">
        <v>0.05</v>
      </c>
      <c r="N494" s="16">
        <v>0</v>
      </c>
      <c r="O494" s="16">
        <v>0</v>
      </c>
      <c r="P494" s="16">
        <v>0.15</v>
      </c>
      <c r="Q494" s="16">
        <v>6.4516129032258104E-2</v>
      </c>
      <c r="R494" s="16">
        <v>0</v>
      </c>
      <c r="S494" s="16">
        <v>9.45945945945946E-2</v>
      </c>
      <c r="T494" s="16">
        <v>7.1428571428571397E-2</v>
      </c>
      <c r="U494" s="16">
        <v>0</v>
      </c>
      <c r="V494" s="16">
        <v>0.18518518518518501</v>
      </c>
      <c r="W494" s="16">
        <v>0.27272727272727298</v>
      </c>
      <c r="X494" s="16">
        <v>0.214285714285714</v>
      </c>
      <c r="Y494" s="16">
        <v>0</v>
      </c>
      <c r="Z494" s="16"/>
      <c r="AA494" s="16">
        <v>8.9820359281437098E-2</v>
      </c>
      <c r="AB494" s="16">
        <v>6.08695652173913E-2</v>
      </c>
      <c r="AC494" s="16">
        <v>8.1081081081081099E-2</v>
      </c>
      <c r="AD494" s="16">
        <v>4.7619047619047603E-2</v>
      </c>
      <c r="AE494" s="16"/>
      <c r="AF494" s="16">
        <v>6.95970695970696E-2</v>
      </c>
      <c r="AG494" s="16">
        <v>0.125</v>
      </c>
      <c r="AH494" s="16">
        <v>0.115384615384615</v>
      </c>
      <c r="AI494" s="16">
        <v>0</v>
      </c>
      <c r="AJ494" s="16"/>
      <c r="AK494" s="16">
        <v>6.25E-2</v>
      </c>
      <c r="AL494" s="16">
        <v>6.8181818181818205E-2</v>
      </c>
      <c r="AM494" s="16">
        <v>0.11764705882352899</v>
      </c>
      <c r="AN494" s="16">
        <v>8.3333333333333301E-2</v>
      </c>
      <c r="AO494" s="16">
        <v>0</v>
      </c>
      <c r="AP494" s="16">
        <v>0.11111111111111099</v>
      </c>
      <c r="AQ494" s="16"/>
      <c r="AR494" s="16">
        <v>6.6666666666666693E-2</v>
      </c>
      <c r="AS494" s="16">
        <v>0</v>
      </c>
      <c r="AT494" s="16">
        <v>0</v>
      </c>
      <c r="AU494" s="16">
        <v>0.133333333333333</v>
      </c>
      <c r="AV494" s="16">
        <v>0.125</v>
      </c>
      <c r="AW494" s="16">
        <v>8.8888888888888906E-2</v>
      </c>
      <c r="AX494" s="16">
        <v>0</v>
      </c>
      <c r="AY494" s="16"/>
      <c r="AZ494" s="16">
        <v>5.7142857142857099E-2</v>
      </c>
      <c r="BA494" s="16">
        <v>0.148148148148148</v>
      </c>
      <c r="BB494" s="16">
        <v>7.1428571428571397E-2</v>
      </c>
      <c r="BC494" s="16">
        <v>5.1546391752577303E-2</v>
      </c>
      <c r="BD494" s="16">
        <v>7.0422535211267595E-2</v>
      </c>
      <c r="BE494" s="16">
        <v>0.28571428571428598</v>
      </c>
      <c r="BF494" s="16"/>
      <c r="BG494" s="16">
        <v>3.2258064516128997E-2</v>
      </c>
      <c r="BH494" s="16">
        <v>0.05</v>
      </c>
      <c r="BI494" s="16">
        <v>6.9767441860465101E-2</v>
      </c>
      <c r="BJ494" s="16">
        <v>0.10989010989011</v>
      </c>
      <c r="BK494" s="16">
        <v>9.5238095238095205E-2</v>
      </c>
      <c r="BL494" s="16">
        <v>7.4999999999999997E-2</v>
      </c>
      <c r="BM494" s="16"/>
      <c r="BN494" s="16">
        <v>8.2926829268292701E-2</v>
      </c>
      <c r="BO494" s="16">
        <v>6.4935064935064901E-2</v>
      </c>
      <c r="BP494" s="16"/>
      <c r="BQ494" s="16">
        <v>8.8709677419354802E-2</v>
      </c>
      <c r="BR494" s="16">
        <v>6.8085106382978697E-2</v>
      </c>
      <c r="BS494" s="16"/>
      <c r="BT494" s="16">
        <v>7.4999999999999997E-2</v>
      </c>
      <c r="BU494" s="16" t="s">
        <v>129</v>
      </c>
    </row>
    <row r="495" spans="2:73" x14ac:dyDescent="0.35">
      <c r="B495" t="s">
        <v>301</v>
      </c>
      <c r="C495" s="16">
        <v>8.3333333333333297E-3</v>
      </c>
      <c r="D495" s="16">
        <v>6.6666666666666697E-3</v>
      </c>
      <c r="E495" s="16">
        <v>9.5238095238095195E-3</v>
      </c>
      <c r="F495" s="16"/>
      <c r="G495" s="16">
        <v>2.27272727272727E-2</v>
      </c>
      <c r="H495" s="16">
        <v>3.6764705882352902E-3</v>
      </c>
      <c r="I495" s="16"/>
      <c r="J495" s="16">
        <v>0</v>
      </c>
      <c r="K495" s="16">
        <v>0</v>
      </c>
      <c r="L495" s="16">
        <v>4.3478260869565202E-2</v>
      </c>
      <c r="M495" s="16">
        <v>0</v>
      </c>
      <c r="N495" s="16">
        <v>0</v>
      </c>
      <c r="O495" s="16">
        <v>7.1428571428571397E-2</v>
      </c>
      <c r="P495" s="16">
        <v>0</v>
      </c>
      <c r="Q495" s="16">
        <v>0</v>
      </c>
      <c r="R495" s="16">
        <v>0</v>
      </c>
      <c r="S495" s="16">
        <v>0</v>
      </c>
      <c r="T495" s="16">
        <v>0</v>
      </c>
      <c r="U495" s="16">
        <v>0</v>
      </c>
      <c r="V495" s="16">
        <v>3.7037037037037E-2</v>
      </c>
      <c r="W495" s="16">
        <v>0</v>
      </c>
      <c r="X495" s="16">
        <v>0</v>
      </c>
      <c r="Y495" s="16">
        <v>0</v>
      </c>
      <c r="Z495" s="16"/>
      <c r="AA495" s="16">
        <v>0</v>
      </c>
      <c r="AB495" s="16">
        <v>8.6956521739130401E-3</v>
      </c>
      <c r="AC495" s="16">
        <v>0</v>
      </c>
      <c r="AD495" s="16">
        <v>0</v>
      </c>
      <c r="AE495" s="16"/>
      <c r="AF495" s="16">
        <v>7.3260073260073303E-3</v>
      </c>
      <c r="AG495" s="16">
        <v>0</v>
      </c>
      <c r="AH495" s="16">
        <v>0</v>
      </c>
      <c r="AI495" s="16">
        <v>0</v>
      </c>
      <c r="AJ495" s="16"/>
      <c r="AK495" s="16">
        <v>0</v>
      </c>
      <c r="AL495" s="16">
        <v>0</v>
      </c>
      <c r="AM495" s="16">
        <v>0</v>
      </c>
      <c r="AN495" s="16">
        <v>0</v>
      </c>
      <c r="AO495" s="16">
        <v>0</v>
      </c>
      <c r="AP495" s="16">
        <v>3.7037037037037E-2</v>
      </c>
      <c r="AQ495" s="16"/>
      <c r="AR495" s="16">
        <v>5.5555555555555601E-3</v>
      </c>
      <c r="AS495" s="16">
        <v>0</v>
      </c>
      <c r="AT495" s="16">
        <v>0</v>
      </c>
      <c r="AU495" s="16">
        <v>0</v>
      </c>
      <c r="AV495" s="16">
        <v>0</v>
      </c>
      <c r="AW495" s="16">
        <v>2.2222222222222199E-2</v>
      </c>
      <c r="AX495" s="16">
        <v>0</v>
      </c>
      <c r="AY495" s="16"/>
      <c r="AZ495" s="16">
        <v>0</v>
      </c>
      <c r="BA495" s="16">
        <v>0</v>
      </c>
      <c r="BB495" s="16">
        <v>0</v>
      </c>
      <c r="BC495" s="16">
        <v>1.03092783505155E-2</v>
      </c>
      <c r="BD495" s="16">
        <v>7.0422535211267599E-3</v>
      </c>
      <c r="BE495" s="16">
        <v>0</v>
      </c>
      <c r="BF495" s="16"/>
      <c r="BG495" s="16">
        <v>1.6129032258064498E-2</v>
      </c>
      <c r="BH495" s="16">
        <v>0</v>
      </c>
      <c r="BI495" s="16">
        <v>2.32558139534884E-2</v>
      </c>
      <c r="BJ495" s="16">
        <v>1.0989010989011E-2</v>
      </c>
      <c r="BK495" s="16">
        <v>0</v>
      </c>
      <c r="BL495" s="16">
        <v>0</v>
      </c>
      <c r="BM495" s="16"/>
      <c r="BN495" s="16">
        <v>9.7560975609756097E-3</v>
      </c>
      <c r="BO495" s="16">
        <v>6.4935064935064896E-3</v>
      </c>
      <c r="BP495" s="16"/>
      <c r="BQ495" s="16">
        <v>8.0645161290322596E-3</v>
      </c>
      <c r="BR495" s="16">
        <v>8.5106382978723406E-3</v>
      </c>
      <c r="BS495" s="16"/>
      <c r="BT495" s="16">
        <v>8.3333333333333297E-3</v>
      </c>
      <c r="BU495" s="16" t="s">
        <v>129</v>
      </c>
    </row>
    <row r="496" spans="2:73" x14ac:dyDescent="0.35">
      <c r="B496" t="s">
        <v>302</v>
      </c>
      <c r="C496" s="16">
        <v>0.47499999999999998</v>
      </c>
      <c r="D496" s="16">
        <v>0.56666666666666698</v>
      </c>
      <c r="E496" s="16">
        <v>0.40952380952381001</v>
      </c>
      <c r="F496" s="16"/>
      <c r="G496" s="16">
        <v>0.42045454545454503</v>
      </c>
      <c r="H496" s="16">
        <v>0.49264705882352899</v>
      </c>
      <c r="I496" s="16"/>
      <c r="J496" s="16">
        <v>0.55555555555555602</v>
      </c>
      <c r="K496" s="16">
        <v>0.5</v>
      </c>
      <c r="L496" s="16">
        <v>0.434782608695652</v>
      </c>
      <c r="M496" s="16">
        <v>0.2</v>
      </c>
      <c r="N496" s="16">
        <v>0.25</v>
      </c>
      <c r="O496" s="16">
        <v>0.42857142857142899</v>
      </c>
      <c r="P496" s="16">
        <v>0.35</v>
      </c>
      <c r="Q496" s="16">
        <v>0.67741935483870996</v>
      </c>
      <c r="R496" s="16">
        <v>0.58333333333333304</v>
      </c>
      <c r="S496" s="16">
        <v>0.43243243243243201</v>
      </c>
      <c r="T496" s="16">
        <v>0.64285714285714302</v>
      </c>
      <c r="U496" s="16">
        <v>0.44444444444444398</v>
      </c>
      <c r="V496" s="16">
        <v>0.48148148148148101</v>
      </c>
      <c r="W496" s="16">
        <v>0.36363636363636398</v>
      </c>
      <c r="X496" s="16">
        <v>0.42857142857142899</v>
      </c>
      <c r="Y496" s="16">
        <v>0.64285714285714302</v>
      </c>
      <c r="Z496" s="16"/>
      <c r="AA496" s="16">
        <v>0.46706586826347302</v>
      </c>
      <c r="AB496" s="16">
        <v>0.51304347826087005</v>
      </c>
      <c r="AC496" s="16">
        <v>0.51351351351351404</v>
      </c>
      <c r="AD496" s="16">
        <v>0.52380952380952395</v>
      </c>
      <c r="AE496" s="16"/>
      <c r="AF496" s="16">
        <v>0.47985347985347998</v>
      </c>
      <c r="AG496" s="16">
        <v>0.54166666666666696</v>
      </c>
      <c r="AH496" s="16">
        <v>0.34615384615384598</v>
      </c>
      <c r="AI496" s="16">
        <v>1</v>
      </c>
      <c r="AJ496" s="16"/>
      <c r="AK496" s="16">
        <v>0.51041666666666696</v>
      </c>
      <c r="AL496" s="16">
        <v>0.56818181818181801</v>
      </c>
      <c r="AM496" s="16">
        <v>0.5</v>
      </c>
      <c r="AN496" s="16">
        <v>0.45833333333333298</v>
      </c>
      <c r="AO496" s="16">
        <v>0.83333333333333304</v>
      </c>
      <c r="AP496" s="16">
        <v>0.51851851851851805</v>
      </c>
      <c r="AQ496" s="16"/>
      <c r="AR496" s="16">
        <v>0.53888888888888897</v>
      </c>
      <c r="AS496" s="16">
        <v>0.61290322580645196</v>
      </c>
      <c r="AT496" s="16">
        <v>0.61290322580645196</v>
      </c>
      <c r="AU496" s="16">
        <v>0.36666666666666697</v>
      </c>
      <c r="AV496" s="16">
        <v>0.375</v>
      </c>
      <c r="AW496" s="16">
        <v>0.31111111111111101</v>
      </c>
      <c r="AX496" s="16">
        <v>0</v>
      </c>
      <c r="AY496" s="16"/>
      <c r="AZ496" s="16">
        <v>0.54285714285714304</v>
      </c>
      <c r="BA496" s="16">
        <v>0.48148148148148101</v>
      </c>
      <c r="BB496" s="16">
        <v>0.5</v>
      </c>
      <c r="BC496" s="16">
        <v>0.463917525773196</v>
      </c>
      <c r="BD496" s="16">
        <v>0.46478873239436602</v>
      </c>
      <c r="BE496" s="16">
        <v>0.28571428571428598</v>
      </c>
      <c r="BF496" s="16"/>
      <c r="BG496" s="16">
        <v>0.54838709677419395</v>
      </c>
      <c r="BH496" s="16">
        <v>0.45</v>
      </c>
      <c r="BI496" s="16">
        <v>0.51162790697674398</v>
      </c>
      <c r="BJ496" s="16">
        <v>0.39560439560439598</v>
      </c>
      <c r="BK496" s="16">
        <v>0.52380952380952395</v>
      </c>
      <c r="BL496" s="16">
        <v>0.47499999999999998</v>
      </c>
      <c r="BM496" s="16"/>
      <c r="BN496" s="16">
        <v>0.46341463414634099</v>
      </c>
      <c r="BO496" s="16">
        <v>0.493506493506493</v>
      </c>
      <c r="BP496" s="16"/>
      <c r="BQ496" s="16">
        <v>0.45967741935483902</v>
      </c>
      <c r="BR496" s="16">
        <v>0.48510638297872299</v>
      </c>
      <c r="BS496" s="16"/>
      <c r="BT496" s="16">
        <v>0.47499999999999998</v>
      </c>
      <c r="BU496" s="16" t="s">
        <v>129</v>
      </c>
    </row>
    <row r="497" spans="2:73" x14ac:dyDescent="0.35">
      <c r="B497" t="s">
        <v>303</v>
      </c>
      <c r="C497" s="16">
        <v>0.24444444444444399</v>
      </c>
      <c r="D497" s="16">
        <v>0.193333333333333</v>
      </c>
      <c r="E497" s="16">
        <v>0.28095238095238101</v>
      </c>
      <c r="F497" s="16"/>
      <c r="G497" s="16">
        <v>0.36363636363636398</v>
      </c>
      <c r="H497" s="16">
        <v>0.20588235294117599</v>
      </c>
      <c r="I497" s="16"/>
      <c r="J497" s="16">
        <v>0.11111111111111099</v>
      </c>
      <c r="K497" s="16">
        <v>0.217391304347826</v>
      </c>
      <c r="L497" s="16">
        <v>0.26086956521739102</v>
      </c>
      <c r="M497" s="16">
        <v>0.3</v>
      </c>
      <c r="N497" s="16">
        <v>0.25</v>
      </c>
      <c r="O497" s="16">
        <v>0.214285714285714</v>
      </c>
      <c r="P497" s="16">
        <v>0.35</v>
      </c>
      <c r="Q497" s="16">
        <v>0.225806451612903</v>
      </c>
      <c r="R497" s="16">
        <v>0.16666666666666699</v>
      </c>
      <c r="S497" s="16">
        <v>0.25675675675675702</v>
      </c>
      <c r="T497" s="16">
        <v>0.14285714285714299</v>
      </c>
      <c r="U497" s="16">
        <v>0.11111111111111099</v>
      </c>
      <c r="V497" s="16">
        <v>0.25925925925925902</v>
      </c>
      <c r="W497" s="16">
        <v>0.54545454545454497</v>
      </c>
      <c r="X497" s="16">
        <v>0.42857142857142899</v>
      </c>
      <c r="Y497" s="16">
        <v>0.14285714285714299</v>
      </c>
      <c r="Z497" s="16"/>
      <c r="AA497" s="16">
        <v>0.25748502994012001</v>
      </c>
      <c r="AB497" s="16">
        <v>0.19130434782608699</v>
      </c>
      <c r="AC497" s="16">
        <v>0.29729729729729698</v>
      </c>
      <c r="AD497" s="16">
        <v>0.33333333333333298</v>
      </c>
      <c r="AE497" s="16"/>
      <c r="AF497" s="16">
        <v>0.238095238095238</v>
      </c>
      <c r="AG497" s="16">
        <v>0.16666666666666699</v>
      </c>
      <c r="AH497" s="16">
        <v>0.46153846153846201</v>
      </c>
      <c r="AI497" s="16">
        <v>0</v>
      </c>
      <c r="AJ497" s="16"/>
      <c r="AK497" s="16">
        <v>0.19791666666666699</v>
      </c>
      <c r="AL497" s="16">
        <v>0.18181818181818199</v>
      </c>
      <c r="AM497" s="16">
        <v>0.29411764705882398</v>
      </c>
      <c r="AN497" s="16">
        <v>0.29166666666666702</v>
      </c>
      <c r="AO497" s="16">
        <v>0</v>
      </c>
      <c r="AP497" s="16">
        <v>0.296296296296296</v>
      </c>
      <c r="AQ497" s="16"/>
      <c r="AR497" s="16">
        <v>0.211111111111111</v>
      </c>
      <c r="AS497" s="16">
        <v>9.6774193548387094E-2</v>
      </c>
      <c r="AT497" s="16">
        <v>9.6774193548387094E-2</v>
      </c>
      <c r="AU497" s="16">
        <v>0.3</v>
      </c>
      <c r="AV497" s="16">
        <v>0.375</v>
      </c>
      <c r="AW497" s="16">
        <v>0.31111111111111101</v>
      </c>
      <c r="AX497" s="16">
        <v>0.33333333333333298</v>
      </c>
      <c r="AY497" s="16"/>
      <c r="AZ497" s="16">
        <v>0.17142857142857101</v>
      </c>
      <c r="BA497" s="16">
        <v>0.33333333333333298</v>
      </c>
      <c r="BB497" s="16">
        <v>0.35714285714285698</v>
      </c>
      <c r="BC497" s="16">
        <v>0.216494845360825</v>
      </c>
      <c r="BD497" s="16">
        <v>0.26056338028169002</v>
      </c>
      <c r="BE497" s="16">
        <v>0.42857142857142899</v>
      </c>
      <c r="BF497" s="16"/>
      <c r="BG497" s="16">
        <v>0.209677419354839</v>
      </c>
      <c r="BH497" s="16">
        <v>0.25</v>
      </c>
      <c r="BI497" s="16">
        <v>0.209302325581395</v>
      </c>
      <c r="BJ497" s="16">
        <v>0.31868131868131899</v>
      </c>
      <c r="BK497" s="16">
        <v>0.22222222222222199</v>
      </c>
      <c r="BL497" s="16">
        <v>0.2</v>
      </c>
      <c r="BM497" s="16"/>
      <c r="BN497" s="16">
        <v>0.258536585365854</v>
      </c>
      <c r="BO497" s="16">
        <v>0.22727272727272699</v>
      </c>
      <c r="BP497" s="16"/>
      <c r="BQ497" s="16">
        <v>0.25806451612903197</v>
      </c>
      <c r="BR497" s="16">
        <v>0.23404255319148901</v>
      </c>
      <c r="BS497" s="16"/>
      <c r="BT497" s="16">
        <v>0.24444444444444399</v>
      </c>
      <c r="BU497" s="16" t="s">
        <v>129</v>
      </c>
    </row>
    <row r="498" spans="2:73" x14ac:dyDescent="0.35">
      <c r="B498" t="s">
        <v>105</v>
      </c>
      <c r="C498" s="16">
        <v>0.23055555555555601</v>
      </c>
      <c r="D498" s="16">
        <v>0.37333333333333302</v>
      </c>
      <c r="E498" s="16">
        <v>0.128571428571429</v>
      </c>
      <c r="F498" s="16"/>
      <c r="G498" s="16">
        <v>5.6818181818181802E-2</v>
      </c>
      <c r="H498" s="16">
        <v>0.28676470588235298</v>
      </c>
      <c r="I498" s="16"/>
      <c r="J498" s="16">
        <v>0.44444444444444398</v>
      </c>
      <c r="K498" s="16">
        <v>0.282608695652174</v>
      </c>
      <c r="L498" s="16">
        <v>0.173913043478261</v>
      </c>
      <c r="M498" s="16">
        <v>-0.1</v>
      </c>
      <c r="N498" s="16">
        <v>0</v>
      </c>
      <c r="O498" s="16">
        <v>0.214285714285714</v>
      </c>
      <c r="P498" s="16">
        <v>0</v>
      </c>
      <c r="Q498" s="16">
        <v>0.45161290322580599</v>
      </c>
      <c r="R498" s="16">
        <v>0.41666666666666702</v>
      </c>
      <c r="S498" s="16">
        <v>0.17567567567567599</v>
      </c>
      <c r="T498" s="16">
        <v>0.5</v>
      </c>
      <c r="U498" s="16">
        <v>0.33333333333333298</v>
      </c>
      <c r="V498" s="16">
        <v>0.22222222222222199</v>
      </c>
      <c r="W498" s="16">
        <v>-0.18181818181818199</v>
      </c>
      <c r="X498" s="16">
        <v>0</v>
      </c>
      <c r="Y498" s="16">
        <v>0.5</v>
      </c>
      <c r="Z498" s="16"/>
      <c r="AA498" s="16">
        <v>0.209580838323353</v>
      </c>
      <c r="AB498" s="16">
        <v>0.32173913043478303</v>
      </c>
      <c r="AC498" s="16">
        <v>0.21621621621621601</v>
      </c>
      <c r="AD498" s="16">
        <v>0.19047619047618999</v>
      </c>
      <c r="AE498" s="16"/>
      <c r="AF498" s="16">
        <v>0.24175824175824201</v>
      </c>
      <c r="AG498" s="16">
        <v>0.375</v>
      </c>
      <c r="AH498" s="16">
        <v>-0.115384615384615</v>
      </c>
      <c r="AI498" s="16">
        <v>1</v>
      </c>
      <c r="AJ498" s="16"/>
      <c r="AK498" s="16">
        <v>0.3125</v>
      </c>
      <c r="AL498" s="16">
        <v>0.38636363636363602</v>
      </c>
      <c r="AM498" s="16">
        <v>0.20588235294117599</v>
      </c>
      <c r="AN498" s="16">
        <v>0.16666666666666699</v>
      </c>
      <c r="AO498" s="16">
        <v>0.83333333333333304</v>
      </c>
      <c r="AP498" s="16">
        <v>0.22222222222222199</v>
      </c>
      <c r="AQ498" s="16"/>
      <c r="AR498" s="16">
        <v>0.327777777777778</v>
      </c>
      <c r="AS498" s="16">
        <v>0.51612903225806495</v>
      </c>
      <c r="AT498" s="16">
        <v>0.51612903225806495</v>
      </c>
      <c r="AU498" s="16">
        <v>6.6666666666666693E-2</v>
      </c>
      <c r="AV498" s="16">
        <v>0</v>
      </c>
      <c r="AW498" s="16">
        <v>0</v>
      </c>
      <c r="AX498" s="16">
        <v>-0.33333333333333298</v>
      </c>
      <c r="AY498" s="16"/>
      <c r="AZ498" s="16">
        <v>0.371428571428571</v>
      </c>
      <c r="BA498" s="16">
        <v>0.148148148148148</v>
      </c>
      <c r="BB498" s="16">
        <v>0.14285714285714299</v>
      </c>
      <c r="BC498" s="16">
        <v>0.247422680412371</v>
      </c>
      <c r="BD498" s="16">
        <v>0.20422535211267601</v>
      </c>
      <c r="BE498" s="16">
        <v>-0.14285714285714299</v>
      </c>
      <c r="BF498" s="16"/>
      <c r="BG498" s="16">
        <v>0.33870967741935498</v>
      </c>
      <c r="BH498" s="16">
        <v>0.2</v>
      </c>
      <c r="BI498" s="16">
        <v>0.30232558139534899</v>
      </c>
      <c r="BJ498" s="16">
        <v>7.6923076923076997E-2</v>
      </c>
      <c r="BK498" s="16">
        <v>0.30158730158730201</v>
      </c>
      <c r="BL498" s="16">
        <v>0.27500000000000002</v>
      </c>
      <c r="BM498" s="16"/>
      <c r="BN498" s="16">
        <v>0.20487804878048799</v>
      </c>
      <c r="BO498" s="16">
        <v>0.26623376623376599</v>
      </c>
      <c r="BP498" s="16"/>
      <c r="BQ498" s="16">
        <v>0.20161290322580599</v>
      </c>
      <c r="BR498" s="16">
        <v>0.25106382978723402</v>
      </c>
      <c r="BS498" s="16"/>
      <c r="BT498" s="16">
        <v>0.23055555555555601</v>
      </c>
      <c r="BU498" s="16" t="s">
        <v>129</v>
      </c>
    </row>
    <row r="499" spans="2:73" x14ac:dyDescent="0.35">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row>
    <row r="500" spans="2:73" x14ac:dyDescent="0.35">
      <c r="B500" s="6" t="s">
        <v>306</v>
      </c>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row>
    <row r="501" spans="2:73" x14ac:dyDescent="0.35">
      <c r="B501" s="24" t="s">
        <v>391</v>
      </c>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row>
    <row r="502" spans="2:73" x14ac:dyDescent="0.35">
      <c r="B502" t="s">
        <v>126</v>
      </c>
      <c r="C502" s="16">
        <v>0.29545454545454503</v>
      </c>
      <c r="D502" s="16">
        <v>0.27586206896551702</v>
      </c>
      <c r="E502" s="16">
        <v>0.305084745762712</v>
      </c>
      <c r="F502" s="16"/>
      <c r="G502" s="16">
        <v>0.375</v>
      </c>
      <c r="H502" s="16">
        <v>0.25</v>
      </c>
      <c r="I502" s="16"/>
      <c r="J502" s="16">
        <v>0.66666666666666696</v>
      </c>
      <c r="K502" s="16">
        <v>0.3</v>
      </c>
      <c r="L502" s="16">
        <v>0.5</v>
      </c>
      <c r="M502" s="16">
        <v>0.16666666666666699</v>
      </c>
      <c r="N502" s="16">
        <v>1</v>
      </c>
      <c r="O502" s="16">
        <v>0</v>
      </c>
      <c r="P502" s="16">
        <v>0.28571428571428598</v>
      </c>
      <c r="Q502" s="16">
        <v>0.28571428571428598</v>
      </c>
      <c r="R502" s="16">
        <v>0</v>
      </c>
      <c r="S502" s="16">
        <v>0.31578947368421101</v>
      </c>
      <c r="T502" s="16">
        <v>0.5</v>
      </c>
      <c r="U502" s="16">
        <v>0</v>
      </c>
      <c r="V502" s="16">
        <v>0</v>
      </c>
      <c r="W502" s="16">
        <v>0.33333333333333298</v>
      </c>
      <c r="X502" s="16">
        <v>0.5</v>
      </c>
      <c r="Y502" s="16">
        <v>0</v>
      </c>
      <c r="Z502" s="16"/>
      <c r="AA502" s="16">
        <v>0.372093023255814</v>
      </c>
      <c r="AB502" s="16">
        <v>0.13636363636363599</v>
      </c>
      <c r="AC502" s="16">
        <v>0.27272727272727298</v>
      </c>
      <c r="AD502" s="16">
        <v>0.28571428571428598</v>
      </c>
      <c r="AE502" s="16"/>
      <c r="AF502" s="16">
        <v>0.246153846153846</v>
      </c>
      <c r="AG502" s="16">
        <v>0.5</v>
      </c>
      <c r="AH502" s="16">
        <v>0.41666666666666702</v>
      </c>
      <c r="AI502" s="16" t="s">
        <v>129</v>
      </c>
      <c r="AJ502" s="16"/>
      <c r="AK502" s="16">
        <v>0.21052631578947401</v>
      </c>
      <c r="AL502" s="16">
        <v>0.125</v>
      </c>
      <c r="AM502" s="16">
        <v>0.4</v>
      </c>
      <c r="AN502" s="16">
        <v>0.42857142857142899</v>
      </c>
      <c r="AO502" s="16" t="s">
        <v>129</v>
      </c>
      <c r="AP502" s="16">
        <v>0.375</v>
      </c>
      <c r="AQ502" s="16"/>
      <c r="AR502" s="16">
        <v>0.26315789473684198</v>
      </c>
      <c r="AS502" s="16">
        <v>0.33333333333333298</v>
      </c>
      <c r="AT502" s="16">
        <v>0.33333333333333298</v>
      </c>
      <c r="AU502" s="16">
        <v>0.55555555555555602</v>
      </c>
      <c r="AV502" s="16">
        <v>0.33333333333333298</v>
      </c>
      <c r="AW502" s="16">
        <v>0.14285714285714299</v>
      </c>
      <c r="AX502" s="16">
        <v>0</v>
      </c>
      <c r="AY502" s="16"/>
      <c r="AZ502" s="16">
        <v>0.25</v>
      </c>
      <c r="BA502" s="16">
        <v>0.33333333333333298</v>
      </c>
      <c r="BB502" s="16">
        <v>0</v>
      </c>
      <c r="BC502" s="16">
        <v>0.476190476190476</v>
      </c>
      <c r="BD502" s="16">
        <v>0.18918918918918901</v>
      </c>
      <c r="BE502" s="16">
        <v>0.66666666666666696</v>
      </c>
      <c r="BF502" s="16"/>
      <c r="BG502" s="16">
        <v>0.38461538461538503</v>
      </c>
      <c r="BH502" s="16">
        <v>0.133333333333333</v>
      </c>
      <c r="BI502" s="16">
        <v>0.22222222222222199</v>
      </c>
      <c r="BJ502" s="16">
        <v>0.24137931034482801</v>
      </c>
      <c r="BK502" s="16">
        <v>0.42857142857142899</v>
      </c>
      <c r="BL502" s="16">
        <v>0.5</v>
      </c>
      <c r="BM502" s="16"/>
      <c r="BN502" s="16">
        <v>0.28301886792452802</v>
      </c>
      <c r="BO502" s="16">
        <v>0.314285714285714</v>
      </c>
      <c r="BP502" s="16"/>
      <c r="BQ502" s="16">
        <v>0.3125</v>
      </c>
      <c r="BR502" s="16">
        <v>0.27272727272727298</v>
      </c>
      <c r="BS502" s="16"/>
      <c r="BT502" s="16">
        <v>0.29545454545454503</v>
      </c>
      <c r="BU502" s="16" t="s">
        <v>129</v>
      </c>
    </row>
    <row r="503" spans="2:73" x14ac:dyDescent="0.35">
      <c r="B503" t="s">
        <v>127</v>
      </c>
      <c r="C503" s="16">
        <v>0.53409090909090895</v>
      </c>
      <c r="D503" s="16">
        <v>0.58620689655172398</v>
      </c>
      <c r="E503" s="16">
        <v>0.50847457627118597</v>
      </c>
      <c r="F503" s="16"/>
      <c r="G503" s="16">
        <v>0.5</v>
      </c>
      <c r="H503" s="16">
        <v>0.55357142857142905</v>
      </c>
      <c r="I503" s="16"/>
      <c r="J503" s="16">
        <v>0.33333333333333298</v>
      </c>
      <c r="K503" s="16">
        <v>0.7</v>
      </c>
      <c r="L503" s="16">
        <v>0.33333333333333298</v>
      </c>
      <c r="M503" s="16">
        <v>0.66666666666666696</v>
      </c>
      <c r="N503" s="16">
        <v>0</v>
      </c>
      <c r="O503" s="16">
        <v>0.66666666666666696</v>
      </c>
      <c r="P503" s="16">
        <v>0.57142857142857095</v>
      </c>
      <c r="Q503" s="16">
        <v>0.71428571428571397</v>
      </c>
      <c r="R503" s="16">
        <v>1</v>
      </c>
      <c r="S503" s="16">
        <v>0.57894736842105299</v>
      </c>
      <c r="T503" s="16">
        <v>0.5</v>
      </c>
      <c r="U503" s="16">
        <v>1</v>
      </c>
      <c r="V503" s="16">
        <v>0.28571428571428598</v>
      </c>
      <c r="W503" s="16">
        <v>0.33333333333333298</v>
      </c>
      <c r="X503" s="16">
        <v>0.33333333333333298</v>
      </c>
      <c r="Y503" s="16">
        <v>0.5</v>
      </c>
      <c r="Z503" s="16"/>
      <c r="AA503" s="16">
        <v>0.418604651162791</v>
      </c>
      <c r="AB503" s="16">
        <v>0.68181818181818199</v>
      </c>
      <c r="AC503" s="16">
        <v>0.54545454545454497</v>
      </c>
      <c r="AD503" s="16">
        <v>0.71428571428571397</v>
      </c>
      <c r="AE503" s="16"/>
      <c r="AF503" s="16">
        <v>0.58461538461538498</v>
      </c>
      <c r="AG503" s="16">
        <v>0.5</v>
      </c>
      <c r="AH503" s="16">
        <v>0.33333333333333298</v>
      </c>
      <c r="AI503" s="16" t="s">
        <v>129</v>
      </c>
      <c r="AJ503" s="16"/>
      <c r="AK503" s="16">
        <v>0.57894736842105299</v>
      </c>
      <c r="AL503" s="16">
        <v>0.5</v>
      </c>
      <c r="AM503" s="16">
        <v>0.6</v>
      </c>
      <c r="AN503" s="16">
        <v>0.42857142857142899</v>
      </c>
      <c r="AO503" s="16" t="s">
        <v>129</v>
      </c>
      <c r="AP503" s="16">
        <v>0.5</v>
      </c>
      <c r="AQ503" s="16"/>
      <c r="AR503" s="16">
        <v>0.55263157894736803</v>
      </c>
      <c r="AS503" s="16">
        <v>0.66666666666666696</v>
      </c>
      <c r="AT503" s="16">
        <v>0.66666666666666696</v>
      </c>
      <c r="AU503" s="16">
        <v>0.33333333333333298</v>
      </c>
      <c r="AV503" s="16">
        <v>0.33333333333333298</v>
      </c>
      <c r="AW503" s="16">
        <v>0.71428571428571397</v>
      </c>
      <c r="AX503" s="16">
        <v>1</v>
      </c>
      <c r="AY503" s="16"/>
      <c r="AZ503" s="16">
        <v>0.58333333333333304</v>
      </c>
      <c r="BA503" s="16">
        <v>0.44444444444444398</v>
      </c>
      <c r="BB503" s="16">
        <v>0.8</v>
      </c>
      <c r="BC503" s="16">
        <v>0.33333333333333298</v>
      </c>
      <c r="BD503" s="16">
        <v>0.64864864864864902</v>
      </c>
      <c r="BE503" s="16">
        <v>0.33333333333333298</v>
      </c>
      <c r="BF503" s="16"/>
      <c r="BG503" s="16">
        <v>0.53846153846153799</v>
      </c>
      <c r="BH503" s="16">
        <v>0.66666666666666696</v>
      </c>
      <c r="BI503" s="16">
        <v>0.55555555555555602</v>
      </c>
      <c r="BJ503" s="16">
        <v>0.44827586206896602</v>
      </c>
      <c r="BK503" s="16">
        <v>0.57142857142857095</v>
      </c>
      <c r="BL503" s="16">
        <v>0.5</v>
      </c>
      <c r="BM503" s="16"/>
      <c r="BN503" s="16">
        <v>0.52830188679245305</v>
      </c>
      <c r="BO503" s="16">
        <v>0.54285714285714304</v>
      </c>
      <c r="BP503" s="16"/>
      <c r="BQ503" s="16">
        <v>0.5</v>
      </c>
      <c r="BR503" s="16">
        <v>0.56363636363636405</v>
      </c>
      <c r="BS503" s="16"/>
      <c r="BT503" s="16">
        <v>0.53409090909090895</v>
      </c>
      <c r="BU503" s="16" t="s">
        <v>129</v>
      </c>
    </row>
    <row r="504" spans="2:73" x14ac:dyDescent="0.35">
      <c r="B504" t="s">
        <v>131</v>
      </c>
      <c r="C504" s="16">
        <v>0.14772727272727301</v>
      </c>
      <c r="D504" s="16">
        <v>0.10344827586206901</v>
      </c>
      <c r="E504" s="16">
        <v>0.169491525423729</v>
      </c>
      <c r="F504" s="16"/>
      <c r="G504" s="16">
        <v>0.125</v>
      </c>
      <c r="H504" s="16">
        <v>0.160714285714286</v>
      </c>
      <c r="I504" s="16"/>
      <c r="J504" s="16">
        <v>0</v>
      </c>
      <c r="K504" s="16">
        <v>0</v>
      </c>
      <c r="L504" s="16">
        <v>0.16666666666666699</v>
      </c>
      <c r="M504" s="16">
        <v>0.16666666666666699</v>
      </c>
      <c r="N504" s="16">
        <v>0</v>
      </c>
      <c r="O504" s="16">
        <v>0.33333333333333298</v>
      </c>
      <c r="P504" s="16">
        <v>0.14285714285714299</v>
      </c>
      <c r="Q504" s="16">
        <v>0</v>
      </c>
      <c r="R504" s="16">
        <v>0</v>
      </c>
      <c r="S504" s="16">
        <v>0.105263157894737</v>
      </c>
      <c r="T504" s="16">
        <v>0</v>
      </c>
      <c r="U504" s="16">
        <v>0</v>
      </c>
      <c r="V504" s="16">
        <v>0.42857142857142899</v>
      </c>
      <c r="W504" s="16">
        <v>0.33333333333333298</v>
      </c>
      <c r="X504" s="16">
        <v>0.16666666666666699</v>
      </c>
      <c r="Y504" s="16">
        <v>0.5</v>
      </c>
      <c r="Z504" s="16"/>
      <c r="AA504" s="16">
        <v>0.186046511627907</v>
      </c>
      <c r="AB504" s="16">
        <v>0.13636363636363599</v>
      </c>
      <c r="AC504" s="16">
        <v>0.18181818181818199</v>
      </c>
      <c r="AD504" s="16">
        <v>0</v>
      </c>
      <c r="AE504" s="16"/>
      <c r="AF504" s="16">
        <v>0.138461538461538</v>
      </c>
      <c r="AG504" s="16">
        <v>0</v>
      </c>
      <c r="AH504" s="16">
        <v>0.25</v>
      </c>
      <c r="AI504" s="16" t="s">
        <v>129</v>
      </c>
      <c r="AJ504" s="16"/>
      <c r="AK504" s="16">
        <v>0.21052631578947401</v>
      </c>
      <c r="AL504" s="16">
        <v>0.125</v>
      </c>
      <c r="AM504" s="16">
        <v>0</v>
      </c>
      <c r="AN504" s="16">
        <v>0.14285714285714299</v>
      </c>
      <c r="AO504" s="16" t="s">
        <v>129</v>
      </c>
      <c r="AP504" s="16">
        <v>0.125</v>
      </c>
      <c r="AQ504" s="16"/>
      <c r="AR504" s="16">
        <v>0.13157894736842099</v>
      </c>
      <c r="AS504" s="16">
        <v>0</v>
      </c>
      <c r="AT504" s="16">
        <v>0</v>
      </c>
      <c r="AU504" s="16">
        <v>0.11111111111111099</v>
      </c>
      <c r="AV504" s="16">
        <v>0.33333333333333298</v>
      </c>
      <c r="AW504" s="16">
        <v>0.14285714285714299</v>
      </c>
      <c r="AX504" s="16">
        <v>0</v>
      </c>
      <c r="AY504" s="16"/>
      <c r="AZ504" s="16">
        <v>0.16666666666666699</v>
      </c>
      <c r="BA504" s="16">
        <v>0.11111111111111099</v>
      </c>
      <c r="BB504" s="16">
        <v>0.2</v>
      </c>
      <c r="BC504" s="16">
        <v>0.19047619047618999</v>
      </c>
      <c r="BD504" s="16">
        <v>0.135135135135135</v>
      </c>
      <c r="BE504" s="16">
        <v>0</v>
      </c>
      <c r="BF504" s="16"/>
      <c r="BG504" s="16">
        <v>0</v>
      </c>
      <c r="BH504" s="16">
        <v>0.2</v>
      </c>
      <c r="BI504" s="16">
        <v>0.22222222222222199</v>
      </c>
      <c r="BJ504" s="16">
        <v>0.27586206896551702</v>
      </c>
      <c r="BK504" s="16">
        <v>0</v>
      </c>
      <c r="BL504" s="16">
        <v>0</v>
      </c>
      <c r="BM504" s="16"/>
      <c r="BN504" s="16">
        <v>0.169811320754717</v>
      </c>
      <c r="BO504" s="16">
        <v>0.114285714285714</v>
      </c>
      <c r="BP504" s="16"/>
      <c r="BQ504" s="16">
        <v>0.15625</v>
      </c>
      <c r="BR504" s="16">
        <v>0.145454545454545</v>
      </c>
      <c r="BS504" s="16"/>
      <c r="BT504" s="16">
        <v>0.14772727272727301</v>
      </c>
      <c r="BU504" s="16" t="s">
        <v>129</v>
      </c>
    </row>
    <row r="505" spans="2:73" x14ac:dyDescent="0.35">
      <c r="B505" t="s">
        <v>301</v>
      </c>
      <c r="C505" s="16">
        <v>2.27272727272727E-2</v>
      </c>
      <c r="D505" s="16">
        <v>3.4482758620689703E-2</v>
      </c>
      <c r="E505" s="16">
        <v>1.6949152542372899E-2</v>
      </c>
      <c r="F505" s="16"/>
      <c r="G505" s="16">
        <v>0</v>
      </c>
      <c r="H505" s="16">
        <v>3.5714285714285698E-2</v>
      </c>
      <c r="I505" s="16"/>
      <c r="J505" s="16">
        <v>0</v>
      </c>
      <c r="K505" s="16">
        <v>0</v>
      </c>
      <c r="L505" s="16">
        <v>0</v>
      </c>
      <c r="M505" s="16">
        <v>0</v>
      </c>
      <c r="N505" s="16">
        <v>0</v>
      </c>
      <c r="O505" s="16">
        <v>0</v>
      </c>
      <c r="P505" s="16">
        <v>0</v>
      </c>
      <c r="Q505" s="16">
        <v>0</v>
      </c>
      <c r="R505" s="16">
        <v>0</v>
      </c>
      <c r="S505" s="16">
        <v>0</v>
      </c>
      <c r="T505" s="16">
        <v>0</v>
      </c>
      <c r="U505" s="16">
        <v>0</v>
      </c>
      <c r="V505" s="16">
        <v>0.28571428571428598</v>
      </c>
      <c r="W505" s="16">
        <v>0</v>
      </c>
      <c r="X505" s="16">
        <v>0</v>
      </c>
      <c r="Y505" s="16">
        <v>0</v>
      </c>
      <c r="Z505" s="16"/>
      <c r="AA505" s="16">
        <v>2.32558139534884E-2</v>
      </c>
      <c r="AB505" s="16">
        <v>4.5454545454545497E-2</v>
      </c>
      <c r="AC505" s="16">
        <v>0</v>
      </c>
      <c r="AD505" s="16">
        <v>0</v>
      </c>
      <c r="AE505" s="16"/>
      <c r="AF505" s="16">
        <v>3.0769230769230799E-2</v>
      </c>
      <c r="AG505" s="16">
        <v>0</v>
      </c>
      <c r="AH505" s="16">
        <v>0</v>
      </c>
      <c r="AI505" s="16" t="s">
        <v>129</v>
      </c>
      <c r="AJ505" s="16"/>
      <c r="AK505" s="16">
        <v>0</v>
      </c>
      <c r="AL505" s="16">
        <v>0.25</v>
      </c>
      <c r="AM505" s="16">
        <v>0</v>
      </c>
      <c r="AN505" s="16">
        <v>0</v>
      </c>
      <c r="AO505" s="16" t="s">
        <v>129</v>
      </c>
      <c r="AP505" s="16">
        <v>0</v>
      </c>
      <c r="AQ505" s="16"/>
      <c r="AR505" s="16">
        <v>5.2631578947368397E-2</v>
      </c>
      <c r="AS505" s="16">
        <v>0</v>
      </c>
      <c r="AT505" s="16">
        <v>0</v>
      </c>
      <c r="AU505" s="16">
        <v>0</v>
      </c>
      <c r="AV505" s="16">
        <v>0</v>
      </c>
      <c r="AW505" s="16">
        <v>0</v>
      </c>
      <c r="AX505" s="16">
        <v>0</v>
      </c>
      <c r="AY505" s="16"/>
      <c r="AZ505" s="16">
        <v>0</v>
      </c>
      <c r="BA505" s="16">
        <v>0.11111111111111099</v>
      </c>
      <c r="BB505" s="16">
        <v>0</v>
      </c>
      <c r="BC505" s="16">
        <v>0</v>
      </c>
      <c r="BD505" s="16">
        <v>2.7027027027027001E-2</v>
      </c>
      <c r="BE505" s="16">
        <v>0</v>
      </c>
      <c r="BF505" s="16"/>
      <c r="BG505" s="16">
        <v>7.69230769230769E-2</v>
      </c>
      <c r="BH505" s="16">
        <v>0</v>
      </c>
      <c r="BI505" s="16">
        <v>0</v>
      </c>
      <c r="BJ505" s="16">
        <v>3.4482758620689703E-2</v>
      </c>
      <c r="BK505" s="16">
        <v>0</v>
      </c>
      <c r="BL505" s="16">
        <v>0</v>
      </c>
      <c r="BM505" s="16"/>
      <c r="BN505" s="16">
        <v>1.88679245283019E-2</v>
      </c>
      <c r="BO505" s="16">
        <v>2.8571428571428598E-2</v>
      </c>
      <c r="BP505" s="16"/>
      <c r="BQ505" s="16">
        <v>3.125E-2</v>
      </c>
      <c r="BR505" s="16">
        <v>1.8181818181818198E-2</v>
      </c>
      <c r="BS505" s="16"/>
      <c r="BT505" s="16">
        <v>2.27272727272727E-2</v>
      </c>
      <c r="BU505" s="16" t="s">
        <v>129</v>
      </c>
    </row>
    <row r="506" spans="2:73" x14ac:dyDescent="0.35">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row>
    <row r="507" spans="2:73" x14ac:dyDescent="0.35">
      <c r="B507" s="6" t="s">
        <v>314</v>
      </c>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c r="BP507" s="16"/>
      <c r="BQ507" s="16"/>
      <c r="BR507" s="16"/>
      <c r="BS507" s="16"/>
      <c r="BT507" s="16"/>
      <c r="BU507" s="16"/>
    </row>
    <row r="508" spans="2:73" x14ac:dyDescent="0.35">
      <c r="B508" s="24" t="s">
        <v>391</v>
      </c>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c r="BP508" s="16"/>
      <c r="BQ508" s="16"/>
      <c r="BR508" s="16"/>
      <c r="BS508" s="16"/>
      <c r="BT508" s="16"/>
      <c r="BU508" s="16"/>
    </row>
    <row r="509" spans="2:73" x14ac:dyDescent="0.35">
      <c r="B509" t="s">
        <v>308</v>
      </c>
      <c r="C509" s="16">
        <v>0.55681818181818199</v>
      </c>
      <c r="D509" s="16">
        <v>0.51724137931034497</v>
      </c>
      <c r="E509" s="16">
        <v>0.57627118644067798</v>
      </c>
      <c r="F509" s="16"/>
      <c r="G509" s="16">
        <v>0.625</v>
      </c>
      <c r="H509" s="16">
        <v>0.51785714285714302</v>
      </c>
      <c r="I509" s="16"/>
      <c r="J509" s="16">
        <v>1</v>
      </c>
      <c r="K509" s="16">
        <v>0.6</v>
      </c>
      <c r="L509" s="16">
        <v>0.66666666666666696</v>
      </c>
      <c r="M509" s="16">
        <v>0.33333333333333298</v>
      </c>
      <c r="N509" s="16">
        <v>1</v>
      </c>
      <c r="O509" s="16">
        <v>0.66666666666666696</v>
      </c>
      <c r="P509" s="16">
        <v>0.42857142857142899</v>
      </c>
      <c r="Q509" s="16">
        <v>0.42857142857142899</v>
      </c>
      <c r="R509" s="16">
        <v>0.5</v>
      </c>
      <c r="S509" s="16">
        <v>0.52631578947368396</v>
      </c>
      <c r="T509" s="16">
        <v>0.5</v>
      </c>
      <c r="U509" s="16">
        <v>1</v>
      </c>
      <c r="V509" s="16">
        <v>0.42857142857142899</v>
      </c>
      <c r="W509" s="16">
        <v>0.66666666666666696</v>
      </c>
      <c r="X509" s="16">
        <v>0.5</v>
      </c>
      <c r="Y509" s="16">
        <v>1</v>
      </c>
      <c r="Z509" s="16"/>
      <c r="AA509" s="16">
        <v>0.62790697674418605</v>
      </c>
      <c r="AB509" s="16">
        <v>0.36363636363636398</v>
      </c>
      <c r="AC509" s="16">
        <v>0.54545454545454497</v>
      </c>
      <c r="AD509" s="16">
        <v>0.71428571428571397</v>
      </c>
      <c r="AE509" s="16"/>
      <c r="AF509" s="16">
        <v>0.55384615384615399</v>
      </c>
      <c r="AG509" s="16">
        <v>0.5</v>
      </c>
      <c r="AH509" s="16">
        <v>0.5</v>
      </c>
      <c r="AI509" s="16" t="s">
        <v>129</v>
      </c>
      <c r="AJ509" s="16"/>
      <c r="AK509" s="16">
        <v>0.42105263157894701</v>
      </c>
      <c r="AL509" s="16">
        <v>0.625</v>
      </c>
      <c r="AM509" s="16">
        <v>0.4</v>
      </c>
      <c r="AN509" s="16">
        <v>0.57142857142857095</v>
      </c>
      <c r="AO509" s="16" t="s">
        <v>129</v>
      </c>
      <c r="AP509" s="16">
        <v>0.75</v>
      </c>
      <c r="AQ509" s="16"/>
      <c r="AR509" s="16">
        <v>0.57894736842105299</v>
      </c>
      <c r="AS509" s="16">
        <v>0.33333333333333298</v>
      </c>
      <c r="AT509" s="16">
        <v>0.33333333333333298</v>
      </c>
      <c r="AU509" s="16">
        <v>0.55555555555555602</v>
      </c>
      <c r="AV509" s="16">
        <v>0.66666666666666696</v>
      </c>
      <c r="AW509" s="16">
        <v>0.5</v>
      </c>
      <c r="AX509" s="16">
        <v>1</v>
      </c>
      <c r="AY509" s="16"/>
      <c r="AZ509" s="16">
        <v>0.5</v>
      </c>
      <c r="BA509" s="16">
        <v>0.66666666666666696</v>
      </c>
      <c r="BB509" s="16">
        <v>0.2</v>
      </c>
      <c r="BC509" s="16">
        <v>0.66666666666666696</v>
      </c>
      <c r="BD509" s="16">
        <v>0.54054054054054101</v>
      </c>
      <c r="BE509" s="16">
        <v>0.33333333333333298</v>
      </c>
      <c r="BF509" s="16"/>
      <c r="BG509" s="16">
        <v>0.53846153846153799</v>
      </c>
      <c r="BH509" s="16">
        <v>0.53333333333333299</v>
      </c>
      <c r="BI509" s="16">
        <v>0.44444444444444398</v>
      </c>
      <c r="BJ509" s="16">
        <v>0.48275862068965503</v>
      </c>
      <c r="BK509" s="16">
        <v>0.78571428571428603</v>
      </c>
      <c r="BL509" s="16">
        <v>0.625</v>
      </c>
      <c r="BM509" s="16"/>
      <c r="BN509" s="16">
        <v>0.60377358490566002</v>
      </c>
      <c r="BO509" s="16">
        <v>0.48571428571428599</v>
      </c>
      <c r="BP509" s="16"/>
      <c r="BQ509" s="16">
        <v>0.65625</v>
      </c>
      <c r="BR509" s="16">
        <v>0.49090909090909102</v>
      </c>
      <c r="BS509" s="16"/>
      <c r="BT509" s="16">
        <v>0.55681818181818199</v>
      </c>
      <c r="BU509" s="16" t="s">
        <v>129</v>
      </c>
    </row>
    <row r="510" spans="2:73" x14ac:dyDescent="0.35">
      <c r="B510" t="s">
        <v>309</v>
      </c>
      <c r="C510" s="16">
        <v>0.39772727272727298</v>
      </c>
      <c r="D510" s="16">
        <v>0.34482758620689702</v>
      </c>
      <c r="E510" s="16">
        <v>0.42372881355932202</v>
      </c>
      <c r="F510" s="16"/>
      <c r="G510" s="16">
        <v>0.46875</v>
      </c>
      <c r="H510" s="16">
        <v>0.35714285714285698</v>
      </c>
      <c r="I510" s="16"/>
      <c r="J510" s="16">
        <v>0.66666666666666696</v>
      </c>
      <c r="K510" s="16">
        <v>0.3</v>
      </c>
      <c r="L510" s="16">
        <v>0.66666666666666696</v>
      </c>
      <c r="M510" s="16">
        <v>0</v>
      </c>
      <c r="N510" s="16">
        <v>1</v>
      </c>
      <c r="O510" s="16">
        <v>0.33333333333333298</v>
      </c>
      <c r="P510" s="16">
        <v>0.14285714285714299</v>
      </c>
      <c r="Q510" s="16">
        <v>0.28571428571428598</v>
      </c>
      <c r="R510" s="16">
        <v>0.5</v>
      </c>
      <c r="S510" s="16">
        <v>0.57894736842105299</v>
      </c>
      <c r="T510" s="16">
        <v>0</v>
      </c>
      <c r="U510" s="16">
        <v>0</v>
      </c>
      <c r="V510" s="16">
        <v>0.28571428571428598</v>
      </c>
      <c r="W510" s="16">
        <v>0.33333333333333298</v>
      </c>
      <c r="X510" s="16">
        <v>0.66666666666666696</v>
      </c>
      <c r="Y510" s="16">
        <v>0.5</v>
      </c>
      <c r="Z510" s="16"/>
      <c r="AA510" s="16">
        <v>0.44186046511627902</v>
      </c>
      <c r="AB510" s="16">
        <v>0.36363636363636398</v>
      </c>
      <c r="AC510" s="16">
        <v>9.0909090909090898E-2</v>
      </c>
      <c r="AD510" s="16">
        <v>0.71428571428571397</v>
      </c>
      <c r="AE510" s="16"/>
      <c r="AF510" s="16">
        <v>0.33846153846153798</v>
      </c>
      <c r="AG510" s="16">
        <v>0.5</v>
      </c>
      <c r="AH510" s="16">
        <v>0.58333333333333304</v>
      </c>
      <c r="AI510" s="16" t="s">
        <v>129</v>
      </c>
      <c r="AJ510" s="16"/>
      <c r="AK510" s="16">
        <v>0.31578947368421101</v>
      </c>
      <c r="AL510" s="16">
        <v>0.375</v>
      </c>
      <c r="AM510" s="16">
        <v>0.4</v>
      </c>
      <c r="AN510" s="16">
        <v>0.28571428571428598</v>
      </c>
      <c r="AO510" s="16" t="s">
        <v>129</v>
      </c>
      <c r="AP510" s="16">
        <v>0.375</v>
      </c>
      <c r="AQ510" s="16"/>
      <c r="AR510" s="16">
        <v>0.394736842105263</v>
      </c>
      <c r="AS510" s="16">
        <v>0.33333333333333298</v>
      </c>
      <c r="AT510" s="16">
        <v>0.33333333333333298</v>
      </c>
      <c r="AU510" s="16">
        <v>0.55555555555555602</v>
      </c>
      <c r="AV510" s="16">
        <v>0.16666666666666699</v>
      </c>
      <c r="AW510" s="16">
        <v>0.57142857142857095</v>
      </c>
      <c r="AX510" s="16">
        <v>0</v>
      </c>
      <c r="AY510" s="16"/>
      <c r="AZ510" s="16">
        <v>0.16666666666666699</v>
      </c>
      <c r="BA510" s="16">
        <v>0.66666666666666696</v>
      </c>
      <c r="BB510" s="16">
        <v>0.6</v>
      </c>
      <c r="BC510" s="16">
        <v>0.476190476190476</v>
      </c>
      <c r="BD510" s="16">
        <v>0.32432432432432401</v>
      </c>
      <c r="BE510" s="16">
        <v>0.33333333333333298</v>
      </c>
      <c r="BF510" s="16"/>
      <c r="BG510" s="16">
        <v>0.61538461538461497</v>
      </c>
      <c r="BH510" s="16">
        <v>0.133333333333333</v>
      </c>
      <c r="BI510" s="16">
        <v>0.66666666666666696</v>
      </c>
      <c r="BJ510" s="16">
        <v>0.24137931034482801</v>
      </c>
      <c r="BK510" s="16">
        <v>0.42857142857142899</v>
      </c>
      <c r="BL510" s="16">
        <v>0.75</v>
      </c>
      <c r="BM510" s="16"/>
      <c r="BN510" s="16">
        <v>0.45283018867924502</v>
      </c>
      <c r="BO510" s="16">
        <v>0.314285714285714</v>
      </c>
      <c r="BP510" s="16"/>
      <c r="BQ510" s="16">
        <v>0.46875</v>
      </c>
      <c r="BR510" s="16">
        <v>0.36363636363636398</v>
      </c>
      <c r="BS510" s="16"/>
      <c r="BT510" s="16">
        <v>0.39772727272727298</v>
      </c>
      <c r="BU510" s="16" t="s">
        <v>129</v>
      </c>
    </row>
    <row r="511" spans="2:73" x14ac:dyDescent="0.35">
      <c r="B511" t="s">
        <v>310</v>
      </c>
      <c r="C511" s="16">
        <v>0.34090909090909099</v>
      </c>
      <c r="D511" s="16">
        <v>0.44827586206896602</v>
      </c>
      <c r="E511" s="16">
        <v>0.28813559322033899</v>
      </c>
      <c r="F511" s="16"/>
      <c r="G511" s="16">
        <v>0.34375</v>
      </c>
      <c r="H511" s="16">
        <v>0.33928571428571402</v>
      </c>
      <c r="I511" s="16"/>
      <c r="J511" s="16">
        <v>0</v>
      </c>
      <c r="K511" s="16">
        <v>0.6</v>
      </c>
      <c r="L511" s="16">
        <v>0</v>
      </c>
      <c r="M511" s="16">
        <v>0.33333333333333298</v>
      </c>
      <c r="N511" s="16">
        <v>1</v>
      </c>
      <c r="O511" s="16">
        <v>0.33333333333333298</v>
      </c>
      <c r="P511" s="16">
        <v>0.42857142857142899</v>
      </c>
      <c r="Q511" s="16">
        <v>0.14285714285714299</v>
      </c>
      <c r="R511" s="16">
        <v>0</v>
      </c>
      <c r="S511" s="16">
        <v>0.31578947368421101</v>
      </c>
      <c r="T511" s="16">
        <v>0</v>
      </c>
      <c r="U511" s="16">
        <v>0</v>
      </c>
      <c r="V511" s="16">
        <v>0.42857142857142899</v>
      </c>
      <c r="W511" s="16">
        <v>0.5</v>
      </c>
      <c r="X511" s="16">
        <v>0.5</v>
      </c>
      <c r="Y511" s="16">
        <v>0.5</v>
      </c>
      <c r="Z511" s="16"/>
      <c r="AA511" s="16">
        <v>0.32558139534883701</v>
      </c>
      <c r="AB511" s="16">
        <v>0.31818181818181801</v>
      </c>
      <c r="AC511" s="16">
        <v>0.54545454545454497</v>
      </c>
      <c r="AD511" s="16">
        <v>0.14285714285714299</v>
      </c>
      <c r="AE511" s="16"/>
      <c r="AF511" s="16">
        <v>0.30769230769230799</v>
      </c>
      <c r="AG511" s="16">
        <v>0.5</v>
      </c>
      <c r="AH511" s="16">
        <v>0.5</v>
      </c>
      <c r="AI511" s="16" t="s">
        <v>129</v>
      </c>
      <c r="AJ511" s="16"/>
      <c r="AK511" s="16">
        <v>0.31578947368421101</v>
      </c>
      <c r="AL511" s="16">
        <v>0.5</v>
      </c>
      <c r="AM511" s="16">
        <v>0.2</v>
      </c>
      <c r="AN511" s="16">
        <v>0.42857142857142899</v>
      </c>
      <c r="AO511" s="16" t="s">
        <v>129</v>
      </c>
      <c r="AP511" s="16">
        <v>0.375</v>
      </c>
      <c r="AQ511" s="16"/>
      <c r="AR511" s="16">
        <v>0.36842105263157898</v>
      </c>
      <c r="AS511" s="16">
        <v>0.33333333333333298</v>
      </c>
      <c r="AT511" s="16">
        <v>0.33333333333333298</v>
      </c>
      <c r="AU511" s="16">
        <v>0.22222222222222199</v>
      </c>
      <c r="AV511" s="16">
        <v>0.5</v>
      </c>
      <c r="AW511" s="16">
        <v>0.14285714285714299</v>
      </c>
      <c r="AX511" s="16">
        <v>0</v>
      </c>
      <c r="AY511" s="16"/>
      <c r="AZ511" s="16">
        <v>0.16666666666666699</v>
      </c>
      <c r="BA511" s="16">
        <v>0.44444444444444398</v>
      </c>
      <c r="BB511" s="16">
        <v>0</v>
      </c>
      <c r="BC511" s="16">
        <v>0.42857142857142899</v>
      </c>
      <c r="BD511" s="16">
        <v>0.32432432432432401</v>
      </c>
      <c r="BE511" s="16">
        <v>1</v>
      </c>
      <c r="BF511" s="16"/>
      <c r="BG511" s="16">
        <v>0.230769230769231</v>
      </c>
      <c r="BH511" s="16">
        <v>0.266666666666667</v>
      </c>
      <c r="BI511" s="16">
        <v>0.22222222222222199</v>
      </c>
      <c r="BJ511" s="16">
        <v>0.48275862068965503</v>
      </c>
      <c r="BK511" s="16">
        <v>0.35714285714285698</v>
      </c>
      <c r="BL511" s="16">
        <v>0.25</v>
      </c>
      <c r="BM511" s="16"/>
      <c r="BN511" s="16">
        <v>0.28301886792452802</v>
      </c>
      <c r="BO511" s="16">
        <v>0.42857142857142899</v>
      </c>
      <c r="BP511" s="16"/>
      <c r="BQ511" s="16">
        <v>0.3125</v>
      </c>
      <c r="BR511" s="16">
        <v>0.34545454545454501</v>
      </c>
      <c r="BS511" s="16"/>
      <c r="BT511" s="16">
        <v>0.34090909090909099</v>
      </c>
      <c r="BU511" s="16" t="s">
        <v>129</v>
      </c>
    </row>
    <row r="512" spans="2:73" x14ac:dyDescent="0.35">
      <c r="B512" t="s">
        <v>311</v>
      </c>
      <c r="C512" s="16">
        <v>0.29545454545454503</v>
      </c>
      <c r="D512" s="16">
        <v>0.34482758620689702</v>
      </c>
      <c r="E512" s="16">
        <v>0.27118644067796599</v>
      </c>
      <c r="F512" s="16"/>
      <c r="G512" s="16">
        <v>0.375</v>
      </c>
      <c r="H512" s="16">
        <v>0.25</v>
      </c>
      <c r="I512" s="16"/>
      <c r="J512" s="16">
        <v>0</v>
      </c>
      <c r="K512" s="16">
        <v>0.5</v>
      </c>
      <c r="L512" s="16">
        <v>0.5</v>
      </c>
      <c r="M512" s="16">
        <v>0.33333333333333298</v>
      </c>
      <c r="N512" s="16">
        <v>1</v>
      </c>
      <c r="O512" s="16">
        <v>0.66666666666666696</v>
      </c>
      <c r="P512" s="16">
        <v>0.14285714285714299</v>
      </c>
      <c r="Q512" s="16">
        <v>0.14285714285714299</v>
      </c>
      <c r="R512" s="16">
        <v>0.5</v>
      </c>
      <c r="S512" s="16">
        <v>0.21052631578947401</v>
      </c>
      <c r="T512" s="16">
        <v>0</v>
      </c>
      <c r="U512" s="16">
        <v>1</v>
      </c>
      <c r="V512" s="16">
        <v>0.14285714285714299</v>
      </c>
      <c r="W512" s="16">
        <v>0.16666666666666699</v>
      </c>
      <c r="X512" s="16">
        <v>0.5</v>
      </c>
      <c r="Y512" s="16">
        <v>0</v>
      </c>
      <c r="Z512" s="16"/>
      <c r="AA512" s="16">
        <v>0.32558139534883701</v>
      </c>
      <c r="AB512" s="16">
        <v>0.18181818181818199</v>
      </c>
      <c r="AC512" s="16">
        <v>0.27272727272727298</v>
      </c>
      <c r="AD512" s="16">
        <v>0.28571428571428598</v>
      </c>
      <c r="AE512" s="16"/>
      <c r="AF512" s="16">
        <v>0.30769230769230799</v>
      </c>
      <c r="AG512" s="16">
        <v>0.5</v>
      </c>
      <c r="AH512" s="16">
        <v>0.25</v>
      </c>
      <c r="AI512" s="16" t="s">
        <v>129</v>
      </c>
      <c r="AJ512" s="16"/>
      <c r="AK512" s="16">
        <v>0.105263157894737</v>
      </c>
      <c r="AL512" s="16">
        <v>0.25</v>
      </c>
      <c r="AM512" s="16">
        <v>0.2</v>
      </c>
      <c r="AN512" s="16">
        <v>0.28571428571428598</v>
      </c>
      <c r="AO512" s="16" t="s">
        <v>129</v>
      </c>
      <c r="AP512" s="16">
        <v>0.375</v>
      </c>
      <c r="AQ512" s="16"/>
      <c r="AR512" s="16">
        <v>0.26315789473684198</v>
      </c>
      <c r="AS512" s="16">
        <v>0.66666666666666696</v>
      </c>
      <c r="AT512" s="16">
        <v>0.66666666666666696</v>
      </c>
      <c r="AU512" s="16">
        <v>0.33333333333333298</v>
      </c>
      <c r="AV512" s="16">
        <v>0</v>
      </c>
      <c r="AW512" s="16">
        <v>0.35714285714285698</v>
      </c>
      <c r="AX512" s="16">
        <v>0</v>
      </c>
      <c r="AY512" s="16"/>
      <c r="AZ512" s="16">
        <v>0</v>
      </c>
      <c r="BA512" s="16">
        <v>0.33333333333333298</v>
      </c>
      <c r="BB512" s="16">
        <v>0.2</v>
      </c>
      <c r="BC512" s="16">
        <v>0.476190476190476</v>
      </c>
      <c r="BD512" s="16">
        <v>0.27027027027027001</v>
      </c>
      <c r="BE512" s="16">
        <v>0.33333333333333298</v>
      </c>
      <c r="BF512" s="16"/>
      <c r="BG512" s="16">
        <v>0.230769230769231</v>
      </c>
      <c r="BH512" s="16">
        <v>0.4</v>
      </c>
      <c r="BI512" s="16">
        <v>0.66666666666666696</v>
      </c>
      <c r="BJ512" s="16">
        <v>0.24137931034482801</v>
      </c>
      <c r="BK512" s="16">
        <v>0.214285714285714</v>
      </c>
      <c r="BL512" s="16">
        <v>0.125</v>
      </c>
      <c r="BM512" s="16"/>
      <c r="BN512" s="16">
        <v>0.26415094339622602</v>
      </c>
      <c r="BO512" s="16">
        <v>0.34285714285714303</v>
      </c>
      <c r="BP512" s="16"/>
      <c r="BQ512" s="16">
        <v>0.21875</v>
      </c>
      <c r="BR512" s="16">
        <v>0.32727272727272699</v>
      </c>
      <c r="BS512" s="16"/>
      <c r="BT512" s="16">
        <v>0.29545454545454503</v>
      </c>
      <c r="BU512" s="16" t="s">
        <v>129</v>
      </c>
    </row>
    <row r="513" spans="2:73" x14ac:dyDescent="0.35">
      <c r="B513" t="s">
        <v>312</v>
      </c>
      <c r="C513" s="16">
        <v>0.19318181818181801</v>
      </c>
      <c r="D513" s="16">
        <v>0.20689655172413801</v>
      </c>
      <c r="E513" s="16">
        <v>0.186440677966102</v>
      </c>
      <c r="F513" s="16"/>
      <c r="G513" s="16">
        <v>0.15625</v>
      </c>
      <c r="H513" s="16">
        <v>0.214285714285714</v>
      </c>
      <c r="I513" s="16"/>
      <c r="J513" s="16">
        <v>0</v>
      </c>
      <c r="K513" s="16">
        <v>0.4</v>
      </c>
      <c r="L513" s="16">
        <v>0</v>
      </c>
      <c r="M513" s="16">
        <v>0.16666666666666699</v>
      </c>
      <c r="N513" s="16">
        <v>1</v>
      </c>
      <c r="O513" s="16">
        <v>0</v>
      </c>
      <c r="P513" s="16">
        <v>0</v>
      </c>
      <c r="Q513" s="16">
        <v>0.28571428571428598</v>
      </c>
      <c r="R513" s="16">
        <v>0</v>
      </c>
      <c r="S513" s="16">
        <v>0.36842105263157898</v>
      </c>
      <c r="T513" s="16">
        <v>0</v>
      </c>
      <c r="U513" s="16">
        <v>0</v>
      </c>
      <c r="V513" s="16">
        <v>0</v>
      </c>
      <c r="W513" s="16">
        <v>0.33333333333333298</v>
      </c>
      <c r="X513" s="16">
        <v>0</v>
      </c>
      <c r="Y513" s="16">
        <v>0</v>
      </c>
      <c r="Z513" s="16"/>
      <c r="AA513" s="16">
        <v>0.162790697674419</v>
      </c>
      <c r="AB513" s="16">
        <v>0.13636363636363599</v>
      </c>
      <c r="AC513" s="16">
        <v>0.27272727272727298</v>
      </c>
      <c r="AD513" s="16">
        <v>0.28571428571428598</v>
      </c>
      <c r="AE513" s="16"/>
      <c r="AF513" s="16">
        <v>0.16923076923076899</v>
      </c>
      <c r="AG513" s="16">
        <v>0</v>
      </c>
      <c r="AH513" s="16">
        <v>0.33333333333333298</v>
      </c>
      <c r="AI513" s="16" t="s">
        <v>129</v>
      </c>
      <c r="AJ513" s="16"/>
      <c r="AK513" s="16">
        <v>0.26315789473684198</v>
      </c>
      <c r="AL513" s="16">
        <v>0.125</v>
      </c>
      <c r="AM513" s="16">
        <v>0.3</v>
      </c>
      <c r="AN513" s="16">
        <v>0.14285714285714299</v>
      </c>
      <c r="AO513" s="16" t="s">
        <v>129</v>
      </c>
      <c r="AP513" s="16">
        <v>0.125</v>
      </c>
      <c r="AQ513" s="16"/>
      <c r="AR513" s="16">
        <v>0.21052631578947401</v>
      </c>
      <c r="AS513" s="16">
        <v>0.33333333333333298</v>
      </c>
      <c r="AT513" s="16">
        <v>0.33333333333333298</v>
      </c>
      <c r="AU513" s="16">
        <v>0.11111111111111099</v>
      </c>
      <c r="AV513" s="16">
        <v>0.16666666666666699</v>
      </c>
      <c r="AW513" s="16">
        <v>0.14285714285714299</v>
      </c>
      <c r="AX513" s="16">
        <v>0</v>
      </c>
      <c r="AY513" s="16"/>
      <c r="AZ513" s="16">
        <v>0.25</v>
      </c>
      <c r="BA513" s="16">
        <v>0.33333333333333298</v>
      </c>
      <c r="BB513" s="16">
        <v>0</v>
      </c>
      <c r="BC513" s="16">
        <v>0.238095238095238</v>
      </c>
      <c r="BD513" s="16">
        <v>0.162162162162162</v>
      </c>
      <c r="BE513" s="16">
        <v>0</v>
      </c>
      <c r="BF513" s="16"/>
      <c r="BG513" s="16">
        <v>0.30769230769230799</v>
      </c>
      <c r="BH513" s="16">
        <v>6.6666666666666693E-2</v>
      </c>
      <c r="BI513" s="16">
        <v>0.22222222222222199</v>
      </c>
      <c r="BJ513" s="16">
        <v>0.17241379310344801</v>
      </c>
      <c r="BK513" s="16">
        <v>0.14285714285714299</v>
      </c>
      <c r="BL513" s="16">
        <v>0.375</v>
      </c>
      <c r="BM513" s="16"/>
      <c r="BN513" s="16">
        <v>0.169811320754717</v>
      </c>
      <c r="BO513" s="16">
        <v>0.22857142857142901</v>
      </c>
      <c r="BP513" s="16"/>
      <c r="BQ513" s="16">
        <v>9.375E-2</v>
      </c>
      <c r="BR513" s="16">
        <v>0.236363636363636</v>
      </c>
      <c r="BS513" s="16"/>
      <c r="BT513" s="16">
        <v>0.19318181818181801</v>
      </c>
      <c r="BU513" s="16" t="s">
        <v>129</v>
      </c>
    </row>
    <row r="514" spans="2:73" x14ac:dyDescent="0.35">
      <c r="B514" t="s">
        <v>313</v>
      </c>
      <c r="C514" s="16">
        <v>0.13636363636363599</v>
      </c>
      <c r="D514" s="16">
        <v>0.17241379310344801</v>
      </c>
      <c r="E514" s="16">
        <v>0.11864406779661001</v>
      </c>
      <c r="F514" s="16"/>
      <c r="G514" s="16">
        <v>0.125</v>
      </c>
      <c r="H514" s="16">
        <v>0.14285714285714299</v>
      </c>
      <c r="I514" s="16"/>
      <c r="J514" s="16">
        <v>0</v>
      </c>
      <c r="K514" s="16">
        <v>0.2</v>
      </c>
      <c r="L514" s="16">
        <v>0</v>
      </c>
      <c r="M514" s="16">
        <v>0.16666666666666699</v>
      </c>
      <c r="N514" s="16">
        <v>1</v>
      </c>
      <c r="O514" s="16">
        <v>0</v>
      </c>
      <c r="P514" s="16">
        <v>0.14285714285714299</v>
      </c>
      <c r="Q514" s="16">
        <v>0.14285714285714299</v>
      </c>
      <c r="R514" s="16">
        <v>0</v>
      </c>
      <c r="S514" s="16">
        <v>5.2631578947368397E-2</v>
      </c>
      <c r="T514" s="16">
        <v>0</v>
      </c>
      <c r="U514" s="16">
        <v>1</v>
      </c>
      <c r="V514" s="16">
        <v>0</v>
      </c>
      <c r="W514" s="16">
        <v>0</v>
      </c>
      <c r="X514" s="16">
        <v>0.66666666666666696</v>
      </c>
      <c r="Y514" s="16">
        <v>0</v>
      </c>
      <c r="Z514" s="16"/>
      <c r="AA514" s="16">
        <v>0.162790697674419</v>
      </c>
      <c r="AB514" s="16">
        <v>9.0909090909090898E-2</v>
      </c>
      <c r="AC514" s="16">
        <v>0</v>
      </c>
      <c r="AD514" s="16">
        <v>0.28571428571428598</v>
      </c>
      <c r="AE514" s="16"/>
      <c r="AF514" s="16">
        <v>0.138461538461538</v>
      </c>
      <c r="AG514" s="16">
        <v>0</v>
      </c>
      <c r="AH514" s="16">
        <v>0.25</v>
      </c>
      <c r="AI514" s="16" t="s">
        <v>129</v>
      </c>
      <c r="AJ514" s="16"/>
      <c r="AK514" s="16">
        <v>0.157894736842105</v>
      </c>
      <c r="AL514" s="16">
        <v>0.125</v>
      </c>
      <c r="AM514" s="16">
        <v>0.1</v>
      </c>
      <c r="AN514" s="16">
        <v>0</v>
      </c>
      <c r="AO514" s="16" t="s">
        <v>129</v>
      </c>
      <c r="AP514" s="16">
        <v>0.375</v>
      </c>
      <c r="AQ514" s="16"/>
      <c r="AR514" s="16">
        <v>7.8947368421052599E-2</v>
      </c>
      <c r="AS514" s="16">
        <v>0.33333333333333298</v>
      </c>
      <c r="AT514" s="16">
        <v>0.33333333333333298</v>
      </c>
      <c r="AU514" s="16">
        <v>0</v>
      </c>
      <c r="AV514" s="16">
        <v>0.5</v>
      </c>
      <c r="AW514" s="16">
        <v>7.1428571428571397E-2</v>
      </c>
      <c r="AX514" s="16">
        <v>0</v>
      </c>
      <c r="AY514" s="16"/>
      <c r="AZ514" s="16">
        <v>8.3333333333333301E-2</v>
      </c>
      <c r="BA514" s="16">
        <v>0.11111111111111099</v>
      </c>
      <c r="BB514" s="16">
        <v>0</v>
      </c>
      <c r="BC514" s="16">
        <v>0.238095238095238</v>
      </c>
      <c r="BD514" s="16">
        <v>0.108108108108108</v>
      </c>
      <c r="BE514" s="16">
        <v>0.33333333333333298</v>
      </c>
      <c r="BF514" s="16"/>
      <c r="BG514" s="16">
        <v>0.230769230769231</v>
      </c>
      <c r="BH514" s="16">
        <v>0.133333333333333</v>
      </c>
      <c r="BI514" s="16">
        <v>0.11111111111111099</v>
      </c>
      <c r="BJ514" s="16">
        <v>0.13793103448275901</v>
      </c>
      <c r="BK514" s="16">
        <v>0</v>
      </c>
      <c r="BL514" s="16">
        <v>0.25</v>
      </c>
      <c r="BM514" s="16"/>
      <c r="BN514" s="16">
        <v>0.113207547169811</v>
      </c>
      <c r="BO514" s="16">
        <v>0.17142857142857101</v>
      </c>
      <c r="BP514" s="16"/>
      <c r="BQ514" s="16">
        <v>6.25E-2</v>
      </c>
      <c r="BR514" s="16">
        <v>0.18181818181818199</v>
      </c>
      <c r="BS514" s="16"/>
      <c r="BT514" s="16">
        <v>0.13636363636363599</v>
      </c>
      <c r="BU514" s="16" t="s">
        <v>129</v>
      </c>
    </row>
    <row r="515" spans="2:73" x14ac:dyDescent="0.35">
      <c r="B515" t="s">
        <v>93</v>
      </c>
      <c r="C515" s="16">
        <v>2.27272727272727E-2</v>
      </c>
      <c r="D515" s="16">
        <v>0</v>
      </c>
      <c r="E515" s="16">
        <v>3.3898305084745797E-2</v>
      </c>
      <c r="F515" s="16"/>
      <c r="G515" s="16">
        <v>0</v>
      </c>
      <c r="H515" s="16">
        <v>3.5714285714285698E-2</v>
      </c>
      <c r="I515" s="16"/>
      <c r="J515" s="16">
        <v>0</v>
      </c>
      <c r="K515" s="16">
        <v>0</v>
      </c>
      <c r="L515" s="16">
        <v>0</v>
      </c>
      <c r="M515" s="16">
        <v>0</v>
      </c>
      <c r="N515" s="16">
        <v>0</v>
      </c>
      <c r="O515" s="16">
        <v>0</v>
      </c>
      <c r="P515" s="16">
        <v>0</v>
      </c>
      <c r="Q515" s="16">
        <v>0.14285714285714299</v>
      </c>
      <c r="R515" s="16">
        <v>0</v>
      </c>
      <c r="S515" s="16">
        <v>0</v>
      </c>
      <c r="T515" s="16">
        <v>0</v>
      </c>
      <c r="U515" s="16">
        <v>0</v>
      </c>
      <c r="V515" s="16">
        <v>0.14285714285714299</v>
      </c>
      <c r="W515" s="16">
        <v>0</v>
      </c>
      <c r="X515" s="16">
        <v>0</v>
      </c>
      <c r="Y515" s="16">
        <v>0</v>
      </c>
      <c r="Z515" s="16"/>
      <c r="AA515" s="16">
        <v>2.32558139534884E-2</v>
      </c>
      <c r="AB515" s="16">
        <v>0</v>
      </c>
      <c r="AC515" s="16">
        <v>9.0909090909090898E-2</v>
      </c>
      <c r="AD515" s="16">
        <v>0</v>
      </c>
      <c r="AE515" s="16"/>
      <c r="AF515" s="16">
        <v>3.0769230769230799E-2</v>
      </c>
      <c r="AG515" s="16">
        <v>0</v>
      </c>
      <c r="AH515" s="16">
        <v>0</v>
      </c>
      <c r="AI515" s="16" t="s">
        <v>129</v>
      </c>
      <c r="AJ515" s="16"/>
      <c r="AK515" s="16">
        <v>0</v>
      </c>
      <c r="AL515" s="16">
        <v>0</v>
      </c>
      <c r="AM515" s="16">
        <v>0</v>
      </c>
      <c r="AN515" s="16">
        <v>0.14285714285714299</v>
      </c>
      <c r="AO515" s="16" t="s">
        <v>129</v>
      </c>
      <c r="AP515" s="16">
        <v>0</v>
      </c>
      <c r="AQ515" s="16"/>
      <c r="AR515" s="16">
        <v>0</v>
      </c>
      <c r="AS515" s="16">
        <v>0</v>
      </c>
      <c r="AT515" s="16">
        <v>0</v>
      </c>
      <c r="AU515" s="16">
        <v>0.11111111111111099</v>
      </c>
      <c r="AV515" s="16">
        <v>0</v>
      </c>
      <c r="AW515" s="16">
        <v>0</v>
      </c>
      <c r="AX515" s="16">
        <v>0</v>
      </c>
      <c r="AY515" s="16"/>
      <c r="AZ515" s="16">
        <v>8.3333333333333301E-2</v>
      </c>
      <c r="BA515" s="16">
        <v>0</v>
      </c>
      <c r="BB515" s="16">
        <v>0.2</v>
      </c>
      <c r="BC515" s="16">
        <v>0</v>
      </c>
      <c r="BD515" s="16">
        <v>0</v>
      </c>
      <c r="BE515" s="16">
        <v>0</v>
      </c>
      <c r="BF515" s="16"/>
      <c r="BG515" s="16">
        <v>0</v>
      </c>
      <c r="BH515" s="16">
        <v>0</v>
      </c>
      <c r="BI515" s="16">
        <v>0</v>
      </c>
      <c r="BJ515" s="16">
        <v>6.8965517241379296E-2</v>
      </c>
      <c r="BK515" s="16">
        <v>0</v>
      </c>
      <c r="BL515" s="16">
        <v>0</v>
      </c>
      <c r="BM515" s="16"/>
      <c r="BN515" s="16">
        <v>3.77358490566038E-2</v>
      </c>
      <c r="BO515" s="16">
        <v>0</v>
      </c>
      <c r="BP515" s="16"/>
      <c r="BQ515" s="16">
        <v>3.125E-2</v>
      </c>
      <c r="BR515" s="16">
        <v>1.8181818181818198E-2</v>
      </c>
      <c r="BS515" s="16"/>
      <c r="BT515" s="16">
        <v>2.27272727272727E-2</v>
      </c>
      <c r="BU515" s="16" t="s">
        <v>129</v>
      </c>
    </row>
    <row r="516" spans="2:73" x14ac:dyDescent="0.35">
      <c r="B516" t="s">
        <v>116</v>
      </c>
      <c r="C516" s="16">
        <v>0.170454545454545</v>
      </c>
      <c r="D516" s="16">
        <v>0.31034482758620702</v>
      </c>
      <c r="E516" s="16">
        <v>0.101694915254237</v>
      </c>
      <c r="F516" s="16"/>
      <c r="G516" s="16">
        <v>0.125</v>
      </c>
      <c r="H516" s="16">
        <v>0.19642857142857101</v>
      </c>
      <c r="I516" s="16"/>
      <c r="J516" s="16">
        <v>0</v>
      </c>
      <c r="K516" s="16">
        <v>0</v>
      </c>
      <c r="L516" s="16">
        <v>0.16666666666666699</v>
      </c>
      <c r="M516" s="16">
        <v>0.33333333333333298</v>
      </c>
      <c r="N516" s="16">
        <v>0</v>
      </c>
      <c r="O516" s="16">
        <v>0</v>
      </c>
      <c r="P516" s="16">
        <v>0.28571428571428598</v>
      </c>
      <c r="Q516" s="16">
        <v>0.28571428571428598</v>
      </c>
      <c r="R516" s="16">
        <v>0.5</v>
      </c>
      <c r="S516" s="16">
        <v>0.157894736842105</v>
      </c>
      <c r="T516" s="16">
        <v>0.5</v>
      </c>
      <c r="U516" s="16">
        <v>0</v>
      </c>
      <c r="V516" s="16">
        <v>0.28571428571428598</v>
      </c>
      <c r="W516" s="16">
        <v>0.16666666666666699</v>
      </c>
      <c r="X516" s="16">
        <v>0</v>
      </c>
      <c r="Y516" s="16">
        <v>0</v>
      </c>
      <c r="Z516" s="16"/>
      <c r="AA516" s="16">
        <v>0.162790697674419</v>
      </c>
      <c r="AB516" s="16">
        <v>0.22727272727272699</v>
      </c>
      <c r="AC516" s="16">
        <v>0.18181818181818199</v>
      </c>
      <c r="AD516" s="16">
        <v>0.14285714285714299</v>
      </c>
      <c r="AE516" s="16"/>
      <c r="AF516" s="16">
        <v>0.15384615384615399</v>
      </c>
      <c r="AG516" s="16">
        <v>0.25</v>
      </c>
      <c r="AH516" s="16">
        <v>0.25</v>
      </c>
      <c r="AI516" s="16" t="s">
        <v>129</v>
      </c>
      <c r="AJ516" s="16"/>
      <c r="AK516" s="16">
        <v>0.26315789473684198</v>
      </c>
      <c r="AL516" s="16">
        <v>0.25</v>
      </c>
      <c r="AM516" s="16">
        <v>0.5</v>
      </c>
      <c r="AN516" s="16">
        <v>0.14285714285714299</v>
      </c>
      <c r="AO516" s="16" t="s">
        <v>129</v>
      </c>
      <c r="AP516" s="16">
        <v>0</v>
      </c>
      <c r="AQ516" s="16"/>
      <c r="AR516" s="16">
        <v>0.23684210526315799</v>
      </c>
      <c r="AS516" s="16">
        <v>0.33333333333333298</v>
      </c>
      <c r="AT516" s="16">
        <v>0.33333333333333298</v>
      </c>
      <c r="AU516" s="16">
        <v>0.22222222222222199</v>
      </c>
      <c r="AV516" s="16">
        <v>0</v>
      </c>
      <c r="AW516" s="16">
        <v>7.1428571428571397E-2</v>
      </c>
      <c r="AX516" s="16">
        <v>0</v>
      </c>
      <c r="AY516" s="16"/>
      <c r="AZ516" s="16">
        <v>0.25</v>
      </c>
      <c r="BA516" s="16">
        <v>0.11111111111111099</v>
      </c>
      <c r="BB516" s="16">
        <v>0.2</v>
      </c>
      <c r="BC516" s="16">
        <v>9.5238095238095205E-2</v>
      </c>
      <c r="BD516" s="16">
        <v>0.21621621621621601</v>
      </c>
      <c r="BE516" s="16">
        <v>0</v>
      </c>
      <c r="BF516" s="16"/>
      <c r="BG516" s="16">
        <v>0.30769230769230799</v>
      </c>
      <c r="BH516" s="16">
        <v>0.33333333333333298</v>
      </c>
      <c r="BI516" s="16">
        <v>0.11111111111111099</v>
      </c>
      <c r="BJ516" s="16">
        <v>0.13793103448275901</v>
      </c>
      <c r="BK516" s="16">
        <v>7.1428571428571397E-2</v>
      </c>
      <c r="BL516" s="16">
        <v>0</v>
      </c>
      <c r="BM516" s="16"/>
      <c r="BN516" s="16">
        <v>0.13207547169811301</v>
      </c>
      <c r="BO516" s="16">
        <v>0.22857142857142901</v>
      </c>
      <c r="BP516" s="16"/>
      <c r="BQ516" s="16">
        <v>0.125</v>
      </c>
      <c r="BR516" s="16">
        <v>0.2</v>
      </c>
      <c r="BS516" s="16"/>
      <c r="BT516" s="16">
        <v>0.170454545454545</v>
      </c>
      <c r="BU516" s="16" t="s">
        <v>129</v>
      </c>
    </row>
    <row r="517" spans="2:73" x14ac:dyDescent="0.35">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row>
    <row r="518" spans="2:73" x14ac:dyDescent="0.35">
      <c r="B518" s="6" t="s">
        <v>320</v>
      </c>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c r="BH518" s="16"/>
      <c r="BI518" s="16"/>
      <c r="BJ518" s="16"/>
      <c r="BK518" s="16"/>
      <c r="BL518" s="16"/>
      <c r="BM518" s="16"/>
      <c r="BN518" s="16"/>
      <c r="BO518" s="16"/>
      <c r="BP518" s="16"/>
      <c r="BQ518" s="16"/>
      <c r="BR518" s="16"/>
      <c r="BS518" s="16"/>
      <c r="BT518" s="16"/>
      <c r="BU518" s="16"/>
    </row>
    <row r="519" spans="2:73" x14ac:dyDescent="0.35">
      <c r="B519" s="24" t="s">
        <v>390</v>
      </c>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c r="BP519" s="16"/>
      <c r="BQ519" s="16"/>
      <c r="BR519" s="16"/>
      <c r="BS519" s="16"/>
      <c r="BT519" s="16"/>
      <c r="BU519" s="16"/>
    </row>
    <row r="520" spans="2:73" x14ac:dyDescent="0.35">
      <c r="B520" t="s">
        <v>315</v>
      </c>
      <c r="C520" s="16">
        <v>5.5555555555555601E-3</v>
      </c>
      <c r="D520" s="16">
        <v>6.6666666666666697E-3</v>
      </c>
      <c r="E520" s="16">
        <v>4.7619047619047597E-3</v>
      </c>
      <c r="F520" s="16"/>
      <c r="G520" s="16">
        <v>0</v>
      </c>
      <c r="H520" s="16">
        <v>7.3529411764705899E-3</v>
      </c>
      <c r="I520" s="16"/>
      <c r="J520" s="16">
        <v>0</v>
      </c>
      <c r="K520" s="16">
        <v>2.1739130434782601E-2</v>
      </c>
      <c r="L520" s="16">
        <v>0</v>
      </c>
      <c r="M520" s="16">
        <v>0</v>
      </c>
      <c r="N520" s="16">
        <v>0</v>
      </c>
      <c r="O520" s="16">
        <v>0</v>
      </c>
      <c r="P520" s="16">
        <v>0</v>
      </c>
      <c r="Q520" s="16">
        <v>0</v>
      </c>
      <c r="R520" s="16">
        <v>0</v>
      </c>
      <c r="S520" s="16">
        <v>1.35135135135135E-2</v>
      </c>
      <c r="T520" s="16">
        <v>0</v>
      </c>
      <c r="U520" s="16">
        <v>0</v>
      </c>
      <c r="V520" s="16">
        <v>0</v>
      </c>
      <c r="W520" s="16">
        <v>0</v>
      </c>
      <c r="X520" s="16">
        <v>0</v>
      </c>
      <c r="Y520" s="16">
        <v>0</v>
      </c>
      <c r="Z520" s="16"/>
      <c r="AA520" s="16">
        <v>0</v>
      </c>
      <c r="AB520" s="16">
        <v>1.7391304347826101E-2</v>
      </c>
      <c r="AC520" s="16">
        <v>0</v>
      </c>
      <c r="AD520" s="16">
        <v>0</v>
      </c>
      <c r="AE520" s="16"/>
      <c r="AF520" s="16">
        <v>7.3260073260073303E-3</v>
      </c>
      <c r="AG520" s="16">
        <v>0</v>
      </c>
      <c r="AH520" s="16">
        <v>0</v>
      </c>
      <c r="AI520" s="16">
        <v>0</v>
      </c>
      <c r="AJ520" s="16"/>
      <c r="AK520" s="16">
        <v>0</v>
      </c>
      <c r="AL520" s="16">
        <v>0</v>
      </c>
      <c r="AM520" s="16">
        <v>2.9411764705882401E-2</v>
      </c>
      <c r="AN520" s="16">
        <v>0</v>
      </c>
      <c r="AO520" s="16">
        <v>0</v>
      </c>
      <c r="AP520" s="16">
        <v>3.7037037037037E-2</v>
      </c>
      <c r="AQ520" s="16"/>
      <c r="AR520" s="16">
        <v>0</v>
      </c>
      <c r="AS520" s="16">
        <v>0</v>
      </c>
      <c r="AT520" s="16">
        <v>0</v>
      </c>
      <c r="AU520" s="16">
        <v>0</v>
      </c>
      <c r="AV520" s="16">
        <v>0</v>
      </c>
      <c r="AW520" s="16">
        <v>2.2222222222222199E-2</v>
      </c>
      <c r="AX520" s="16">
        <v>0</v>
      </c>
      <c r="AY520" s="16"/>
      <c r="AZ520" s="16">
        <v>1.4285714285714299E-2</v>
      </c>
      <c r="BA520" s="16">
        <v>0</v>
      </c>
      <c r="BB520" s="16">
        <v>0</v>
      </c>
      <c r="BC520" s="16">
        <v>0</v>
      </c>
      <c r="BD520" s="16">
        <v>7.0422535211267599E-3</v>
      </c>
      <c r="BE520" s="16">
        <v>0</v>
      </c>
      <c r="BF520" s="16"/>
      <c r="BG520" s="16">
        <v>0</v>
      </c>
      <c r="BH520" s="16">
        <v>0</v>
      </c>
      <c r="BI520" s="16">
        <v>0</v>
      </c>
      <c r="BJ520" s="16">
        <v>1.0989010989011E-2</v>
      </c>
      <c r="BK520" s="16">
        <v>1.58730158730159E-2</v>
      </c>
      <c r="BL520" s="16">
        <v>0</v>
      </c>
      <c r="BM520" s="16"/>
      <c r="BN520" s="16">
        <v>9.7560975609756097E-3</v>
      </c>
      <c r="BO520" s="16">
        <v>0</v>
      </c>
      <c r="BP520" s="16"/>
      <c r="BQ520" s="16">
        <v>8.0645161290322596E-3</v>
      </c>
      <c r="BR520" s="16">
        <v>4.2553191489361703E-3</v>
      </c>
      <c r="BS520" s="16"/>
      <c r="BT520" s="16">
        <v>5.5555555555555601E-3</v>
      </c>
      <c r="BU520" s="16" t="s">
        <v>129</v>
      </c>
    </row>
    <row r="521" spans="2:73" x14ac:dyDescent="0.35">
      <c r="B521" t="s">
        <v>316</v>
      </c>
      <c r="C521" s="16">
        <v>6.9444444444444406E-2</v>
      </c>
      <c r="D521" s="16">
        <v>4.6666666666666697E-2</v>
      </c>
      <c r="E521" s="16">
        <v>8.5714285714285701E-2</v>
      </c>
      <c r="F521" s="16"/>
      <c r="G521" s="16">
        <v>0.102272727272727</v>
      </c>
      <c r="H521" s="16">
        <v>5.8823529411764698E-2</v>
      </c>
      <c r="I521" s="16"/>
      <c r="J521" s="16">
        <v>0.11111111111111099</v>
      </c>
      <c r="K521" s="16">
        <v>0.13043478260869601</v>
      </c>
      <c r="L521" s="16">
        <v>0</v>
      </c>
      <c r="M521" s="16">
        <v>0.1</v>
      </c>
      <c r="N521" s="16">
        <v>0</v>
      </c>
      <c r="O521" s="16">
        <v>0</v>
      </c>
      <c r="P521" s="16">
        <v>0.05</v>
      </c>
      <c r="Q521" s="16">
        <v>3.2258064516128997E-2</v>
      </c>
      <c r="R521" s="16">
        <v>0</v>
      </c>
      <c r="S521" s="16">
        <v>9.45945945945946E-2</v>
      </c>
      <c r="T521" s="16">
        <v>7.1428571428571397E-2</v>
      </c>
      <c r="U521" s="16">
        <v>0.11111111111111099</v>
      </c>
      <c r="V521" s="16">
        <v>3.7037037037037E-2</v>
      </c>
      <c r="W521" s="16">
        <v>0</v>
      </c>
      <c r="X521" s="16">
        <v>0</v>
      </c>
      <c r="Y521" s="16">
        <v>0.14285714285714299</v>
      </c>
      <c r="Z521" s="16"/>
      <c r="AA521" s="16">
        <v>3.59281437125748E-2</v>
      </c>
      <c r="AB521" s="16">
        <v>0.104347826086957</v>
      </c>
      <c r="AC521" s="16">
        <v>8.1081081081081099E-2</v>
      </c>
      <c r="AD521" s="16">
        <v>4.7619047619047603E-2</v>
      </c>
      <c r="AE521" s="16"/>
      <c r="AF521" s="16">
        <v>7.69230769230769E-2</v>
      </c>
      <c r="AG521" s="16">
        <v>8.3333333333333301E-2</v>
      </c>
      <c r="AH521" s="16">
        <v>7.69230769230769E-2</v>
      </c>
      <c r="AI521" s="16">
        <v>0</v>
      </c>
      <c r="AJ521" s="16"/>
      <c r="AK521" s="16">
        <v>6.25E-2</v>
      </c>
      <c r="AL521" s="16">
        <v>4.5454545454545497E-2</v>
      </c>
      <c r="AM521" s="16">
        <v>2.9411764705882401E-2</v>
      </c>
      <c r="AN521" s="16">
        <v>4.1666666666666699E-2</v>
      </c>
      <c r="AO521" s="16">
        <v>0</v>
      </c>
      <c r="AP521" s="16">
        <v>3.7037037037037E-2</v>
      </c>
      <c r="AQ521" s="16"/>
      <c r="AR521" s="16">
        <v>4.4444444444444398E-2</v>
      </c>
      <c r="AS521" s="16">
        <v>0</v>
      </c>
      <c r="AT521" s="16">
        <v>0</v>
      </c>
      <c r="AU521" s="16">
        <v>0.2</v>
      </c>
      <c r="AV521" s="16">
        <v>0.125</v>
      </c>
      <c r="AW521" s="16">
        <v>0</v>
      </c>
      <c r="AX521" s="16">
        <v>0</v>
      </c>
      <c r="AY521" s="16"/>
      <c r="AZ521" s="16">
        <v>8.5714285714285701E-2</v>
      </c>
      <c r="BA521" s="16">
        <v>0.11111111111111099</v>
      </c>
      <c r="BB521" s="16">
        <v>7.1428571428571397E-2</v>
      </c>
      <c r="BC521" s="16">
        <v>3.09278350515464E-2</v>
      </c>
      <c r="BD521" s="16">
        <v>7.7464788732394402E-2</v>
      </c>
      <c r="BE521" s="16">
        <v>0</v>
      </c>
      <c r="BF521" s="16"/>
      <c r="BG521" s="16">
        <v>1.6129032258064498E-2</v>
      </c>
      <c r="BH521" s="16">
        <v>6.6666666666666693E-2</v>
      </c>
      <c r="BI521" s="16">
        <v>2.32558139534884E-2</v>
      </c>
      <c r="BJ521" s="16">
        <v>6.5934065934065894E-2</v>
      </c>
      <c r="BK521" s="16">
        <v>6.3492063492063502E-2</v>
      </c>
      <c r="BL521" s="16">
        <v>0.22500000000000001</v>
      </c>
      <c r="BM521" s="16"/>
      <c r="BN521" s="16">
        <v>7.3170731707317097E-2</v>
      </c>
      <c r="BO521" s="16">
        <v>6.4935064935064901E-2</v>
      </c>
      <c r="BP521" s="16"/>
      <c r="BQ521" s="16">
        <v>7.25806451612903E-2</v>
      </c>
      <c r="BR521" s="16">
        <v>6.8085106382978697E-2</v>
      </c>
      <c r="BS521" s="16"/>
      <c r="BT521" s="16">
        <v>6.9444444444444406E-2</v>
      </c>
      <c r="BU521" s="16" t="s">
        <v>129</v>
      </c>
    </row>
    <row r="522" spans="2:73" x14ac:dyDescent="0.35">
      <c r="B522" t="s">
        <v>317</v>
      </c>
      <c r="C522" s="16">
        <v>0.102777777777778</v>
      </c>
      <c r="D522" s="16">
        <v>0.08</v>
      </c>
      <c r="E522" s="16">
        <v>0.119047619047619</v>
      </c>
      <c r="F522" s="16"/>
      <c r="G522" s="16">
        <v>9.0909090909090898E-2</v>
      </c>
      <c r="H522" s="16">
        <v>0.106617647058824</v>
      </c>
      <c r="I522" s="16"/>
      <c r="J522" s="16">
        <v>0.148148148148148</v>
      </c>
      <c r="K522" s="16">
        <v>8.6956521739130405E-2</v>
      </c>
      <c r="L522" s="16">
        <v>8.6956521739130405E-2</v>
      </c>
      <c r="M522" s="16">
        <v>0.1</v>
      </c>
      <c r="N522" s="16">
        <v>0.25</v>
      </c>
      <c r="O522" s="16">
        <v>0.14285714285714299</v>
      </c>
      <c r="P522" s="16">
        <v>0.1</v>
      </c>
      <c r="Q522" s="16">
        <v>0.12903225806451599</v>
      </c>
      <c r="R522" s="16">
        <v>0.25</v>
      </c>
      <c r="S522" s="16">
        <v>6.7567567567567599E-2</v>
      </c>
      <c r="T522" s="16">
        <v>7.1428571428571397E-2</v>
      </c>
      <c r="U522" s="16">
        <v>0.11111111111111099</v>
      </c>
      <c r="V522" s="16">
        <v>0.18518518518518501</v>
      </c>
      <c r="W522" s="16">
        <v>0</v>
      </c>
      <c r="X522" s="16">
        <v>0</v>
      </c>
      <c r="Y522" s="16">
        <v>7.1428571428571397E-2</v>
      </c>
      <c r="Z522" s="16"/>
      <c r="AA522" s="16">
        <v>8.9820359281437098E-2</v>
      </c>
      <c r="AB522" s="16">
        <v>7.8260869565217397E-2</v>
      </c>
      <c r="AC522" s="16">
        <v>0.21621621621621601</v>
      </c>
      <c r="AD522" s="16">
        <v>0</v>
      </c>
      <c r="AE522" s="16"/>
      <c r="AF522" s="16">
        <v>0.10989010989011</v>
      </c>
      <c r="AG522" s="16">
        <v>0.125</v>
      </c>
      <c r="AH522" s="16">
        <v>3.8461538461538498E-2</v>
      </c>
      <c r="AI522" s="16">
        <v>0</v>
      </c>
      <c r="AJ522" s="16"/>
      <c r="AK522" s="16">
        <v>7.2916666666666699E-2</v>
      </c>
      <c r="AL522" s="16">
        <v>9.0909090909090898E-2</v>
      </c>
      <c r="AM522" s="16">
        <v>8.8235294117647106E-2</v>
      </c>
      <c r="AN522" s="16">
        <v>4.1666666666666699E-2</v>
      </c>
      <c r="AO522" s="16">
        <v>0</v>
      </c>
      <c r="AP522" s="16">
        <v>0.22222222222222199</v>
      </c>
      <c r="AQ522" s="16"/>
      <c r="AR522" s="16">
        <v>8.3333333333333301E-2</v>
      </c>
      <c r="AS522" s="16">
        <v>0.16129032258064499</v>
      </c>
      <c r="AT522" s="16">
        <v>0.16129032258064499</v>
      </c>
      <c r="AU522" s="16">
        <v>6.6666666666666693E-2</v>
      </c>
      <c r="AV522" s="16">
        <v>6.25E-2</v>
      </c>
      <c r="AW522" s="16">
        <v>8.8888888888888906E-2</v>
      </c>
      <c r="AX522" s="16">
        <v>0</v>
      </c>
      <c r="AY522" s="16"/>
      <c r="AZ522" s="16">
        <v>0.114285714285714</v>
      </c>
      <c r="BA522" s="16">
        <v>7.4074074074074098E-2</v>
      </c>
      <c r="BB522" s="16">
        <v>0.214285714285714</v>
      </c>
      <c r="BC522" s="16">
        <v>0.123711340206186</v>
      </c>
      <c r="BD522" s="16">
        <v>7.7464788732394402E-2</v>
      </c>
      <c r="BE522" s="16">
        <v>0.14285714285714299</v>
      </c>
      <c r="BF522" s="16"/>
      <c r="BG522" s="16">
        <v>9.6774193548387094E-2</v>
      </c>
      <c r="BH522" s="16">
        <v>0.133333333333333</v>
      </c>
      <c r="BI522" s="16">
        <v>0.116279069767442</v>
      </c>
      <c r="BJ522" s="16">
        <v>8.7912087912087905E-2</v>
      </c>
      <c r="BK522" s="16">
        <v>0.126984126984127</v>
      </c>
      <c r="BL522" s="16">
        <v>0.05</v>
      </c>
      <c r="BM522" s="16"/>
      <c r="BN522" s="16">
        <v>0.13658536585365899</v>
      </c>
      <c r="BO522" s="16">
        <v>5.1948051948052E-2</v>
      </c>
      <c r="BP522" s="16"/>
      <c r="BQ522" s="16">
        <v>0.14516129032258099</v>
      </c>
      <c r="BR522" s="16">
        <v>8.0851063829787198E-2</v>
      </c>
      <c r="BS522" s="16"/>
      <c r="BT522" s="16">
        <v>0.102777777777778</v>
      </c>
      <c r="BU522" s="16" t="s">
        <v>129</v>
      </c>
    </row>
    <row r="523" spans="2:73" x14ac:dyDescent="0.35">
      <c r="B523" t="s">
        <v>318</v>
      </c>
      <c r="C523" s="16">
        <v>0.211111111111111</v>
      </c>
      <c r="D523" s="16">
        <v>0.21333333333333299</v>
      </c>
      <c r="E523" s="16">
        <v>0.20952380952381</v>
      </c>
      <c r="F523" s="16"/>
      <c r="G523" s="16">
        <v>0.125</v>
      </c>
      <c r="H523" s="16">
        <v>0.23897058823529399</v>
      </c>
      <c r="I523" s="16"/>
      <c r="J523" s="16">
        <v>0.296296296296296</v>
      </c>
      <c r="K523" s="16">
        <v>0.217391304347826</v>
      </c>
      <c r="L523" s="16">
        <v>0.217391304347826</v>
      </c>
      <c r="M523" s="16">
        <v>0.2</v>
      </c>
      <c r="N523" s="16">
        <v>0.25</v>
      </c>
      <c r="O523" s="16">
        <v>0.14285714285714299</v>
      </c>
      <c r="P523" s="16">
        <v>0.2</v>
      </c>
      <c r="Q523" s="16">
        <v>0.29032258064516098</v>
      </c>
      <c r="R523" s="16">
        <v>0.16666666666666699</v>
      </c>
      <c r="S523" s="16">
        <v>0.18918918918918901</v>
      </c>
      <c r="T523" s="16">
        <v>0.35714285714285698</v>
      </c>
      <c r="U523" s="16">
        <v>0.11111111111111099</v>
      </c>
      <c r="V523" s="16">
        <v>0.18518518518518501</v>
      </c>
      <c r="W523" s="16">
        <v>0.36363636363636398</v>
      </c>
      <c r="X523" s="16">
        <v>7.1428571428571397E-2</v>
      </c>
      <c r="Y523" s="16">
        <v>7.1428571428571397E-2</v>
      </c>
      <c r="Z523" s="16"/>
      <c r="AA523" s="16">
        <v>0.23353293413173701</v>
      </c>
      <c r="AB523" s="16">
        <v>0.16521739130434801</v>
      </c>
      <c r="AC523" s="16">
        <v>0.24324324324324301</v>
      </c>
      <c r="AD523" s="16">
        <v>0.19047619047618999</v>
      </c>
      <c r="AE523" s="16"/>
      <c r="AF523" s="16">
        <v>0.201465201465201</v>
      </c>
      <c r="AG523" s="16">
        <v>0.16666666666666699</v>
      </c>
      <c r="AH523" s="16">
        <v>0.30769230769230799</v>
      </c>
      <c r="AI523" s="16">
        <v>0</v>
      </c>
      <c r="AJ523" s="16"/>
      <c r="AK523" s="16">
        <v>0.1875</v>
      </c>
      <c r="AL523" s="16">
        <v>0.29545454545454503</v>
      </c>
      <c r="AM523" s="16">
        <v>0.20588235294117599</v>
      </c>
      <c r="AN523" s="16">
        <v>8.3333333333333301E-2</v>
      </c>
      <c r="AO523" s="16">
        <v>0.16666666666666699</v>
      </c>
      <c r="AP523" s="16">
        <v>0.296296296296296</v>
      </c>
      <c r="AQ523" s="16"/>
      <c r="AR523" s="16">
        <v>0.211111111111111</v>
      </c>
      <c r="AS523" s="16">
        <v>0.19354838709677399</v>
      </c>
      <c r="AT523" s="16">
        <v>0.19354838709677399</v>
      </c>
      <c r="AU523" s="16">
        <v>0.266666666666667</v>
      </c>
      <c r="AV523" s="16">
        <v>0.1875</v>
      </c>
      <c r="AW523" s="16">
        <v>0.266666666666667</v>
      </c>
      <c r="AX523" s="16">
        <v>0.33333333333333298</v>
      </c>
      <c r="AY523" s="16"/>
      <c r="AZ523" s="16">
        <v>0.214285714285714</v>
      </c>
      <c r="BA523" s="16">
        <v>0.11111111111111099</v>
      </c>
      <c r="BB523" s="16">
        <v>0.14285714285714299</v>
      </c>
      <c r="BC523" s="16">
        <v>0.25773195876288701</v>
      </c>
      <c r="BD523" s="16">
        <v>0.20422535211267601</v>
      </c>
      <c r="BE523" s="16">
        <v>0.14285714285714299</v>
      </c>
      <c r="BF523" s="16"/>
      <c r="BG523" s="16">
        <v>0.225806451612903</v>
      </c>
      <c r="BH523" s="16">
        <v>0.16666666666666699</v>
      </c>
      <c r="BI523" s="16">
        <v>0.232558139534884</v>
      </c>
      <c r="BJ523" s="16">
        <v>0.19780219780219799</v>
      </c>
      <c r="BK523" s="16">
        <v>0.238095238095238</v>
      </c>
      <c r="BL523" s="16">
        <v>0.2</v>
      </c>
      <c r="BM523" s="16"/>
      <c r="BN523" s="16">
        <v>0.224390243902439</v>
      </c>
      <c r="BO523" s="16">
        <v>0.19480519480519501</v>
      </c>
      <c r="BP523" s="16"/>
      <c r="BQ523" s="16">
        <v>0.233870967741935</v>
      </c>
      <c r="BR523" s="16">
        <v>0.2</v>
      </c>
      <c r="BS523" s="16"/>
      <c r="BT523" s="16">
        <v>0.211111111111111</v>
      </c>
      <c r="BU523" s="16" t="s">
        <v>129</v>
      </c>
    </row>
    <row r="524" spans="2:73" x14ac:dyDescent="0.35">
      <c r="B524" t="s">
        <v>319</v>
      </c>
      <c r="C524" s="16">
        <v>0.60555555555555596</v>
      </c>
      <c r="D524" s="16">
        <v>0.64666666666666694</v>
      </c>
      <c r="E524" s="16">
        <v>0.57619047619047603</v>
      </c>
      <c r="F524" s="16"/>
      <c r="G524" s="16">
        <v>0.68181818181818199</v>
      </c>
      <c r="H524" s="16">
        <v>0.58088235294117696</v>
      </c>
      <c r="I524" s="16"/>
      <c r="J524" s="16">
        <v>0.44444444444444398</v>
      </c>
      <c r="K524" s="16">
        <v>0.52173913043478304</v>
      </c>
      <c r="L524" s="16">
        <v>0.69565217391304301</v>
      </c>
      <c r="M524" s="16">
        <v>0.6</v>
      </c>
      <c r="N524" s="16">
        <v>0.5</v>
      </c>
      <c r="O524" s="16">
        <v>0.71428571428571397</v>
      </c>
      <c r="P524" s="16">
        <v>0.65</v>
      </c>
      <c r="Q524" s="16">
        <v>0.54838709677419395</v>
      </c>
      <c r="R524" s="16">
        <v>0.58333333333333304</v>
      </c>
      <c r="S524" s="16">
        <v>0.62162162162162204</v>
      </c>
      <c r="T524" s="16">
        <v>0.5</v>
      </c>
      <c r="U524" s="16">
        <v>0.66666666666666696</v>
      </c>
      <c r="V524" s="16">
        <v>0.592592592592593</v>
      </c>
      <c r="W524" s="16">
        <v>0.63636363636363602</v>
      </c>
      <c r="X524" s="16">
        <v>0.92857142857142905</v>
      </c>
      <c r="Y524" s="16">
        <v>0.71428571428571397</v>
      </c>
      <c r="Z524" s="16"/>
      <c r="AA524" s="16">
        <v>0.640718562874252</v>
      </c>
      <c r="AB524" s="16">
        <v>0.62608695652173896</v>
      </c>
      <c r="AC524" s="16">
        <v>0.45945945945945899</v>
      </c>
      <c r="AD524" s="16">
        <v>0.71428571428571397</v>
      </c>
      <c r="AE524" s="16"/>
      <c r="AF524" s="16">
        <v>0.59706959706959695</v>
      </c>
      <c r="AG524" s="16">
        <v>0.625</v>
      </c>
      <c r="AH524" s="16">
        <v>0.57692307692307698</v>
      </c>
      <c r="AI524" s="16">
        <v>1</v>
      </c>
      <c r="AJ524" s="16"/>
      <c r="AK524" s="16">
        <v>0.67708333333333304</v>
      </c>
      <c r="AL524" s="16">
        <v>0.54545454545454497</v>
      </c>
      <c r="AM524" s="16">
        <v>0.64705882352941202</v>
      </c>
      <c r="AN524" s="16">
        <v>0.83333333333333304</v>
      </c>
      <c r="AO524" s="16">
        <v>0.83333333333333304</v>
      </c>
      <c r="AP524" s="16">
        <v>0.407407407407407</v>
      </c>
      <c r="AQ524" s="16"/>
      <c r="AR524" s="16">
        <v>0.66111111111111098</v>
      </c>
      <c r="AS524" s="16">
        <v>0.61290322580645196</v>
      </c>
      <c r="AT524" s="16">
        <v>0.61290322580645196</v>
      </c>
      <c r="AU524" s="16">
        <v>0.46666666666666701</v>
      </c>
      <c r="AV524" s="16">
        <v>0.625</v>
      </c>
      <c r="AW524" s="16">
        <v>0.62222222222222201</v>
      </c>
      <c r="AX524" s="16">
        <v>0.66666666666666696</v>
      </c>
      <c r="AY524" s="16"/>
      <c r="AZ524" s="16">
        <v>0.55714285714285705</v>
      </c>
      <c r="BA524" s="16">
        <v>0.70370370370370405</v>
      </c>
      <c r="BB524" s="16">
        <v>0.57142857142857095</v>
      </c>
      <c r="BC524" s="16">
        <v>0.58762886597938102</v>
      </c>
      <c r="BD524" s="16">
        <v>0.62676056338028197</v>
      </c>
      <c r="BE524" s="16">
        <v>0.71428571428571397</v>
      </c>
      <c r="BF524" s="16"/>
      <c r="BG524" s="16">
        <v>0.66129032258064502</v>
      </c>
      <c r="BH524" s="16">
        <v>0.63333333333333297</v>
      </c>
      <c r="BI524" s="16">
        <v>0.62790697674418605</v>
      </c>
      <c r="BJ524" s="16">
        <v>0.63736263736263699</v>
      </c>
      <c r="BK524" s="16">
        <v>0.55555555555555602</v>
      </c>
      <c r="BL524" s="16">
        <v>0.47499999999999998</v>
      </c>
      <c r="BM524" s="16"/>
      <c r="BN524" s="16">
        <v>0.54634146341463397</v>
      </c>
      <c r="BO524" s="16">
        <v>0.68831168831168799</v>
      </c>
      <c r="BP524" s="16"/>
      <c r="BQ524" s="16">
        <v>0.54032258064516103</v>
      </c>
      <c r="BR524" s="16">
        <v>0.63829787234042601</v>
      </c>
      <c r="BS524" s="16"/>
      <c r="BT524" s="16">
        <v>0.60555555555555596</v>
      </c>
      <c r="BU524" s="16" t="s">
        <v>129</v>
      </c>
    </row>
    <row r="525" spans="2:73" x14ac:dyDescent="0.35">
      <c r="B525" t="s">
        <v>93</v>
      </c>
      <c r="C525" s="16">
        <v>5.5555555555555601E-3</v>
      </c>
      <c r="D525" s="16">
        <v>6.6666666666666697E-3</v>
      </c>
      <c r="E525" s="16">
        <v>4.7619047619047597E-3</v>
      </c>
      <c r="F525" s="16"/>
      <c r="G525" s="16">
        <v>0</v>
      </c>
      <c r="H525" s="16">
        <v>7.3529411764705899E-3</v>
      </c>
      <c r="I525" s="16"/>
      <c r="J525" s="16">
        <v>0</v>
      </c>
      <c r="K525" s="16">
        <v>2.1739130434782601E-2</v>
      </c>
      <c r="L525" s="16">
        <v>0</v>
      </c>
      <c r="M525" s="16">
        <v>0</v>
      </c>
      <c r="N525" s="16">
        <v>0</v>
      </c>
      <c r="O525" s="16">
        <v>0</v>
      </c>
      <c r="P525" s="16">
        <v>0</v>
      </c>
      <c r="Q525" s="16">
        <v>0</v>
      </c>
      <c r="R525" s="16">
        <v>0</v>
      </c>
      <c r="S525" s="16">
        <v>1.35135135135135E-2</v>
      </c>
      <c r="T525" s="16">
        <v>0</v>
      </c>
      <c r="U525" s="16">
        <v>0</v>
      </c>
      <c r="V525" s="16">
        <v>0</v>
      </c>
      <c r="W525" s="16">
        <v>0</v>
      </c>
      <c r="X525" s="16">
        <v>0</v>
      </c>
      <c r="Y525" s="16">
        <v>0</v>
      </c>
      <c r="Z525" s="16"/>
      <c r="AA525" s="16">
        <v>0</v>
      </c>
      <c r="AB525" s="16">
        <v>8.6956521739130401E-3</v>
      </c>
      <c r="AC525" s="16">
        <v>0</v>
      </c>
      <c r="AD525" s="16">
        <v>4.7619047619047603E-2</v>
      </c>
      <c r="AE525" s="16"/>
      <c r="AF525" s="16">
        <v>7.3260073260073303E-3</v>
      </c>
      <c r="AG525" s="16">
        <v>0</v>
      </c>
      <c r="AH525" s="16">
        <v>0</v>
      </c>
      <c r="AI525" s="16">
        <v>0</v>
      </c>
      <c r="AJ525" s="16"/>
      <c r="AK525" s="16">
        <v>0</v>
      </c>
      <c r="AL525" s="16">
        <v>2.27272727272727E-2</v>
      </c>
      <c r="AM525" s="16">
        <v>0</v>
      </c>
      <c r="AN525" s="16">
        <v>0</v>
      </c>
      <c r="AO525" s="16">
        <v>0</v>
      </c>
      <c r="AP525" s="16">
        <v>0</v>
      </c>
      <c r="AQ525" s="16"/>
      <c r="AR525" s="16">
        <v>0</v>
      </c>
      <c r="AS525" s="16">
        <v>3.2258064516128997E-2</v>
      </c>
      <c r="AT525" s="16">
        <v>3.2258064516128997E-2</v>
      </c>
      <c r="AU525" s="16">
        <v>0</v>
      </c>
      <c r="AV525" s="16">
        <v>0</v>
      </c>
      <c r="AW525" s="16">
        <v>0</v>
      </c>
      <c r="AX525" s="16">
        <v>0</v>
      </c>
      <c r="AY525" s="16"/>
      <c r="AZ525" s="16">
        <v>1.4285714285714299E-2</v>
      </c>
      <c r="BA525" s="16">
        <v>0</v>
      </c>
      <c r="BB525" s="16">
        <v>0</v>
      </c>
      <c r="BC525" s="16">
        <v>0</v>
      </c>
      <c r="BD525" s="16">
        <v>7.0422535211267599E-3</v>
      </c>
      <c r="BE525" s="16">
        <v>0</v>
      </c>
      <c r="BF525" s="16"/>
      <c r="BG525" s="16">
        <v>0</v>
      </c>
      <c r="BH525" s="16">
        <v>0</v>
      </c>
      <c r="BI525" s="16">
        <v>0</v>
      </c>
      <c r="BJ525" s="16">
        <v>0</v>
      </c>
      <c r="BK525" s="16">
        <v>0</v>
      </c>
      <c r="BL525" s="16">
        <v>0.05</v>
      </c>
      <c r="BM525" s="16"/>
      <c r="BN525" s="16">
        <v>9.7560975609756097E-3</v>
      </c>
      <c r="BO525" s="16">
        <v>0</v>
      </c>
      <c r="BP525" s="16"/>
      <c r="BQ525" s="16">
        <v>0</v>
      </c>
      <c r="BR525" s="16">
        <v>8.5106382978723406E-3</v>
      </c>
      <c r="BS525" s="16"/>
      <c r="BT525" s="16">
        <v>5.5555555555555601E-3</v>
      </c>
      <c r="BU525" s="16" t="s">
        <v>129</v>
      </c>
    </row>
    <row r="526" spans="2:73" x14ac:dyDescent="0.35">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c r="BP526" s="16"/>
      <c r="BQ526" s="16"/>
      <c r="BR526" s="16"/>
      <c r="BS526" s="16"/>
      <c r="BT526" s="16"/>
      <c r="BU526" s="16"/>
    </row>
    <row r="527" spans="2:73" x14ac:dyDescent="0.35">
      <c r="B527" s="6" t="s">
        <v>327</v>
      </c>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c r="BP527" s="16"/>
      <c r="BQ527" s="16"/>
      <c r="BR527" s="16"/>
      <c r="BS527" s="16"/>
      <c r="BT527" s="16"/>
      <c r="BU527" s="16"/>
    </row>
    <row r="528" spans="2:73" x14ac:dyDescent="0.35">
      <c r="B528" s="24" t="s">
        <v>390</v>
      </c>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row>
    <row r="529" spans="2:73" x14ac:dyDescent="0.35">
      <c r="B529" t="s">
        <v>321</v>
      </c>
      <c r="C529" s="16">
        <v>0.13611111111111099</v>
      </c>
      <c r="D529" s="16">
        <v>0.12</v>
      </c>
      <c r="E529" s="16">
        <v>0.14761904761904801</v>
      </c>
      <c r="F529" s="16"/>
      <c r="G529" s="16">
        <v>0.170454545454545</v>
      </c>
      <c r="H529" s="16">
        <v>0.125</v>
      </c>
      <c r="I529" s="16"/>
      <c r="J529" s="16">
        <v>7.4074074074074098E-2</v>
      </c>
      <c r="K529" s="16">
        <v>0.13043478260869601</v>
      </c>
      <c r="L529" s="16">
        <v>4.3478260869565202E-2</v>
      </c>
      <c r="M529" s="16">
        <v>0.2</v>
      </c>
      <c r="N529" s="16">
        <v>0</v>
      </c>
      <c r="O529" s="16">
        <v>0.14285714285714299</v>
      </c>
      <c r="P529" s="16">
        <v>0.3</v>
      </c>
      <c r="Q529" s="16">
        <v>9.6774193548387094E-2</v>
      </c>
      <c r="R529" s="16">
        <v>0.16666666666666699</v>
      </c>
      <c r="S529" s="16">
        <v>0.108108108108108</v>
      </c>
      <c r="T529" s="16">
        <v>0.214285714285714</v>
      </c>
      <c r="U529" s="16">
        <v>0.22222222222222199</v>
      </c>
      <c r="V529" s="16">
        <v>0.18518518518518501</v>
      </c>
      <c r="W529" s="16">
        <v>9.0909090909090898E-2</v>
      </c>
      <c r="X529" s="16">
        <v>0.14285714285714299</v>
      </c>
      <c r="Y529" s="16">
        <v>0.14285714285714299</v>
      </c>
      <c r="Z529" s="16"/>
      <c r="AA529" s="16">
        <v>0.20359281437125701</v>
      </c>
      <c r="AB529" s="16">
        <v>7.8260869565217397E-2</v>
      </c>
      <c r="AC529" s="16">
        <v>8.1081081081081099E-2</v>
      </c>
      <c r="AD529" s="16">
        <v>9.5238095238095205E-2</v>
      </c>
      <c r="AE529" s="16"/>
      <c r="AF529" s="16">
        <v>0.139194139194139</v>
      </c>
      <c r="AG529" s="16">
        <v>0.125</v>
      </c>
      <c r="AH529" s="16">
        <v>0.19230769230769201</v>
      </c>
      <c r="AI529" s="16">
        <v>0</v>
      </c>
      <c r="AJ529" s="16"/>
      <c r="AK529" s="16">
        <v>0.13541666666666699</v>
      </c>
      <c r="AL529" s="16">
        <v>9.0909090909090898E-2</v>
      </c>
      <c r="AM529" s="16">
        <v>0.17647058823529399</v>
      </c>
      <c r="AN529" s="16">
        <v>4.1666666666666699E-2</v>
      </c>
      <c r="AO529" s="16">
        <v>0.16666666666666699</v>
      </c>
      <c r="AP529" s="16">
        <v>0.22222222222222199</v>
      </c>
      <c r="AQ529" s="16"/>
      <c r="AR529" s="16">
        <v>0.105555555555556</v>
      </c>
      <c r="AS529" s="16">
        <v>0.19354838709677399</v>
      </c>
      <c r="AT529" s="16">
        <v>0.19354838709677399</v>
      </c>
      <c r="AU529" s="16">
        <v>0.1</v>
      </c>
      <c r="AV529" s="16">
        <v>0.1875</v>
      </c>
      <c r="AW529" s="16">
        <v>0.22222222222222199</v>
      </c>
      <c r="AX529" s="16">
        <v>0.33333333333333298</v>
      </c>
      <c r="AY529" s="16"/>
      <c r="AZ529" s="16">
        <v>8.5714285714285701E-2</v>
      </c>
      <c r="BA529" s="16">
        <v>7.4074074074074098E-2</v>
      </c>
      <c r="BB529" s="16">
        <v>0.214285714285714</v>
      </c>
      <c r="BC529" s="16">
        <v>0.164948453608247</v>
      </c>
      <c r="BD529" s="16">
        <v>0.12676056338028199</v>
      </c>
      <c r="BE529" s="16">
        <v>0.42857142857142899</v>
      </c>
      <c r="BF529" s="16"/>
      <c r="BG529" s="16">
        <v>0.112903225806452</v>
      </c>
      <c r="BH529" s="16">
        <v>0.116666666666667</v>
      </c>
      <c r="BI529" s="16">
        <v>0.209302325581395</v>
      </c>
      <c r="BJ529" s="16">
        <v>0.14285714285714299</v>
      </c>
      <c r="BK529" s="16">
        <v>0.14285714285714299</v>
      </c>
      <c r="BL529" s="16">
        <v>0.1</v>
      </c>
      <c r="BM529" s="16"/>
      <c r="BN529" s="16">
        <v>0.12682926829268301</v>
      </c>
      <c r="BO529" s="16">
        <v>0.14285714285714299</v>
      </c>
      <c r="BP529" s="16"/>
      <c r="BQ529" s="16">
        <v>0.120967741935484</v>
      </c>
      <c r="BR529" s="16">
        <v>0.14042553191489399</v>
      </c>
      <c r="BS529" s="16"/>
      <c r="BT529" s="16">
        <v>0.13611111111111099</v>
      </c>
      <c r="BU529" s="16" t="s">
        <v>129</v>
      </c>
    </row>
    <row r="530" spans="2:73" x14ac:dyDescent="0.35">
      <c r="B530" t="s">
        <v>322</v>
      </c>
      <c r="C530" s="16">
        <v>0.155555555555556</v>
      </c>
      <c r="D530" s="16">
        <v>0.14000000000000001</v>
      </c>
      <c r="E530" s="16">
        <v>0.16666666666666699</v>
      </c>
      <c r="F530" s="16"/>
      <c r="G530" s="16">
        <v>0.15909090909090901</v>
      </c>
      <c r="H530" s="16">
        <v>0.154411764705882</v>
      </c>
      <c r="I530" s="16"/>
      <c r="J530" s="16">
        <v>7.4074074074074098E-2</v>
      </c>
      <c r="K530" s="16">
        <v>0.173913043478261</v>
      </c>
      <c r="L530" s="16">
        <v>0.173913043478261</v>
      </c>
      <c r="M530" s="16">
        <v>0.05</v>
      </c>
      <c r="N530" s="16">
        <v>0.25</v>
      </c>
      <c r="O530" s="16">
        <v>0.14285714285714299</v>
      </c>
      <c r="P530" s="16">
        <v>0.25</v>
      </c>
      <c r="Q530" s="16">
        <v>6.4516129032258104E-2</v>
      </c>
      <c r="R530" s="16">
        <v>0.16666666666666699</v>
      </c>
      <c r="S530" s="16">
        <v>0.17567567567567599</v>
      </c>
      <c r="T530" s="16">
        <v>0.214285714285714</v>
      </c>
      <c r="U530" s="16">
        <v>0.33333333333333298</v>
      </c>
      <c r="V530" s="16">
        <v>0.18518518518518501</v>
      </c>
      <c r="W530" s="16">
        <v>0.18181818181818199</v>
      </c>
      <c r="X530" s="16">
        <v>0.14285714285714299</v>
      </c>
      <c r="Y530" s="16">
        <v>7.1428571428571397E-2</v>
      </c>
      <c r="Z530" s="16"/>
      <c r="AA530" s="16">
        <v>0.16167664670658699</v>
      </c>
      <c r="AB530" s="16">
        <v>0.182608695652174</v>
      </c>
      <c r="AC530" s="16">
        <v>0.108108108108108</v>
      </c>
      <c r="AD530" s="16">
        <v>0.19047619047618999</v>
      </c>
      <c r="AE530" s="16"/>
      <c r="AF530" s="16">
        <v>0.14285714285714299</v>
      </c>
      <c r="AG530" s="16">
        <v>0.20833333333333301</v>
      </c>
      <c r="AH530" s="16">
        <v>0.115384615384615</v>
      </c>
      <c r="AI530" s="16">
        <v>0</v>
      </c>
      <c r="AJ530" s="16"/>
      <c r="AK530" s="16">
        <v>0.1875</v>
      </c>
      <c r="AL530" s="16">
        <v>0.204545454545455</v>
      </c>
      <c r="AM530" s="16">
        <v>0.23529411764705899</v>
      </c>
      <c r="AN530" s="16">
        <v>8.3333333333333301E-2</v>
      </c>
      <c r="AO530" s="16">
        <v>0</v>
      </c>
      <c r="AP530" s="16">
        <v>0.22222222222222199</v>
      </c>
      <c r="AQ530" s="16"/>
      <c r="AR530" s="16">
        <v>0.14444444444444399</v>
      </c>
      <c r="AS530" s="16">
        <v>0.12903225806451599</v>
      </c>
      <c r="AT530" s="16">
        <v>0.12903225806451599</v>
      </c>
      <c r="AU530" s="16">
        <v>0.233333333333333</v>
      </c>
      <c r="AV530" s="16">
        <v>0.125</v>
      </c>
      <c r="AW530" s="16">
        <v>0.155555555555556</v>
      </c>
      <c r="AX530" s="16">
        <v>0.33333333333333298</v>
      </c>
      <c r="AY530" s="16"/>
      <c r="AZ530" s="16">
        <v>0.128571428571429</v>
      </c>
      <c r="BA530" s="16">
        <v>0.148148148148148</v>
      </c>
      <c r="BB530" s="16">
        <v>0.214285714285714</v>
      </c>
      <c r="BC530" s="16">
        <v>0.15463917525773199</v>
      </c>
      <c r="BD530" s="16">
        <v>0.176056338028169</v>
      </c>
      <c r="BE530" s="16">
        <v>0</v>
      </c>
      <c r="BF530" s="16"/>
      <c r="BG530" s="16">
        <v>0.225806451612903</v>
      </c>
      <c r="BH530" s="16">
        <v>0.15</v>
      </c>
      <c r="BI530" s="16">
        <v>0.13953488372093001</v>
      </c>
      <c r="BJ530" s="16">
        <v>0.13186813186813201</v>
      </c>
      <c r="BK530" s="16">
        <v>0.158730158730159</v>
      </c>
      <c r="BL530" s="16">
        <v>0.125</v>
      </c>
      <c r="BM530" s="16"/>
      <c r="BN530" s="16">
        <v>0.13658536585365899</v>
      </c>
      <c r="BO530" s="16">
        <v>0.18181818181818199</v>
      </c>
      <c r="BP530" s="16"/>
      <c r="BQ530" s="16">
        <v>0.14516129032258099</v>
      </c>
      <c r="BR530" s="16">
        <v>0.16170212765957401</v>
      </c>
      <c r="BS530" s="16"/>
      <c r="BT530" s="16">
        <v>0.155555555555556</v>
      </c>
      <c r="BU530" s="16" t="s">
        <v>129</v>
      </c>
    </row>
    <row r="531" spans="2:73" x14ac:dyDescent="0.35">
      <c r="B531" t="s">
        <v>323</v>
      </c>
      <c r="C531" s="16">
        <v>0.61111111111111105</v>
      </c>
      <c r="D531" s="16">
        <v>0.61333333333333295</v>
      </c>
      <c r="E531" s="16">
        <v>0.60952380952381002</v>
      </c>
      <c r="F531" s="16"/>
      <c r="G531" s="16">
        <v>0.59090909090909105</v>
      </c>
      <c r="H531" s="16">
        <v>0.61764705882352899</v>
      </c>
      <c r="I531" s="16"/>
      <c r="J531" s="16">
        <v>0.81481481481481499</v>
      </c>
      <c r="K531" s="16">
        <v>0.565217391304348</v>
      </c>
      <c r="L531" s="16">
        <v>0.65217391304347805</v>
      </c>
      <c r="M531" s="16">
        <v>0.7</v>
      </c>
      <c r="N531" s="16">
        <v>0.5</v>
      </c>
      <c r="O531" s="16">
        <v>0.57142857142857095</v>
      </c>
      <c r="P531" s="16">
        <v>0.3</v>
      </c>
      <c r="Q531" s="16">
        <v>0.67741935483870996</v>
      </c>
      <c r="R531" s="16">
        <v>0.58333333333333304</v>
      </c>
      <c r="S531" s="16">
        <v>0.608108108108108</v>
      </c>
      <c r="T531" s="16">
        <v>0.5</v>
      </c>
      <c r="U531" s="16">
        <v>0.44444444444444398</v>
      </c>
      <c r="V531" s="16">
        <v>0.592592592592593</v>
      </c>
      <c r="W531" s="16">
        <v>0.54545454545454497</v>
      </c>
      <c r="X531" s="16">
        <v>0.71428571428571397</v>
      </c>
      <c r="Y531" s="16">
        <v>0.78571428571428603</v>
      </c>
      <c r="Z531" s="16"/>
      <c r="AA531" s="16">
        <v>0.53892215568862301</v>
      </c>
      <c r="AB531" s="16">
        <v>0.61739130434782596</v>
      </c>
      <c r="AC531" s="16">
        <v>0.75675675675675702</v>
      </c>
      <c r="AD531" s="16">
        <v>0.66666666666666696</v>
      </c>
      <c r="AE531" s="16"/>
      <c r="AF531" s="16">
        <v>0.61538461538461497</v>
      </c>
      <c r="AG531" s="16">
        <v>0.66666666666666696</v>
      </c>
      <c r="AH531" s="16">
        <v>0.57692307692307698</v>
      </c>
      <c r="AI531" s="16">
        <v>1</v>
      </c>
      <c r="AJ531" s="16"/>
      <c r="AK531" s="16">
        <v>0.57291666666666696</v>
      </c>
      <c r="AL531" s="16">
        <v>0.56818181818181801</v>
      </c>
      <c r="AM531" s="16">
        <v>0.47058823529411797</v>
      </c>
      <c r="AN531" s="16">
        <v>0.79166666666666696</v>
      </c>
      <c r="AO531" s="16">
        <v>0.83333333333333304</v>
      </c>
      <c r="AP531" s="16">
        <v>0.44444444444444398</v>
      </c>
      <c r="AQ531" s="16"/>
      <c r="AR531" s="16">
        <v>0.64444444444444404</v>
      </c>
      <c r="AS531" s="16">
        <v>0.58064516129032295</v>
      </c>
      <c r="AT531" s="16">
        <v>0.58064516129032295</v>
      </c>
      <c r="AU531" s="16">
        <v>0.6</v>
      </c>
      <c r="AV531" s="16">
        <v>0.5</v>
      </c>
      <c r="AW531" s="16">
        <v>0.57777777777777795</v>
      </c>
      <c r="AX531" s="16">
        <v>0</v>
      </c>
      <c r="AY531" s="16"/>
      <c r="AZ531" s="16">
        <v>0.68571428571428605</v>
      </c>
      <c r="BA531" s="16">
        <v>0.70370370370370405</v>
      </c>
      <c r="BB531" s="16">
        <v>0.42857142857142899</v>
      </c>
      <c r="BC531" s="16">
        <v>0.56701030927835006</v>
      </c>
      <c r="BD531" s="16">
        <v>0.61267605633802802</v>
      </c>
      <c r="BE531" s="16">
        <v>0.42857142857142899</v>
      </c>
      <c r="BF531" s="16"/>
      <c r="BG531" s="16">
        <v>0.61290322580645196</v>
      </c>
      <c r="BH531" s="16">
        <v>0.61666666666666703</v>
      </c>
      <c r="BI531" s="16">
        <v>0.51162790697674398</v>
      </c>
      <c r="BJ531" s="16">
        <v>0.659340659340659</v>
      </c>
      <c r="BK531" s="16">
        <v>0.58730158730158699</v>
      </c>
      <c r="BL531" s="16">
        <v>0.625</v>
      </c>
      <c r="BM531" s="16"/>
      <c r="BN531" s="16">
        <v>0.64878048780487796</v>
      </c>
      <c r="BO531" s="16">
        <v>0.56493506493506496</v>
      </c>
      <c r="BP531" s="16"/>
      <c r="BQ531" s="16">
        <v>0.63709677419354804</v>
      </c>
      <c r="BR531" s="16">
        <v>0.6</v>
      </c>
      <c r="BS531" s="16"/>
      <c r="BT531" s="16">
        <v>0.61111111111111105</v>
      </c>
      <c r="BU531" s="16" t="s">
        <v>129</v>
      </c>
    </row>
    <row r="532" spans="2:73" x14ac:dyDescent="0.35">
      <c r="B532" t="s">
        <v>324</v>
      </c>
      <c r="C532" s="16">
        <v>2.5000000000000001E-2</v>
      </c>
      <c r="D532" s="16">
        <v>2.66666666666667E-2</v>
      </c>
      <c r="E532" s="16">
        <v>2.3809523809523801E-2</v>
      </c>
      <c r="F532" s="16"/>
      <c r="G532" s="16">
        <v>1.13636363636364E-2</v>
      </c>
      <c r="H532" s="16">
        <v>2.9411764705882401E-2</v>
      </c>
      <c r="I532" s="16"/>
      <c r="J532" s="16">
        <v>0</v>
      </c>
      <c r="K532" s="16">
        <v>4.3478260869565202E-2</v>
      </c>
      <c r="L532" s="16">
        <v>4.3478260869565202E-2</v>
      </c>
      <c r="M532" s="16">
        <v>0</v>
      </c>
      <c r="N532" s="16">
        <v>0</v>
      </c>
      <c r="O532" s="16">
        <v>7.1428571428571397E-2</v>
      </c>
      <c r="P532" s="16">
        <v>0</v>
      </c>
      <c r="Q532" s="16">
        <v>0</v>
      </c>
      <c r="R532" s="16">
        <v>0</v>
      </c>
      <c r="S532" s="16">
        <v>4.0540540540540501E-2</v>
      </c>
      <c r="T532" s="16">
        <v>0</v>
      </c>
      <c r="U532" s="16">
        <v>0</v>
      </c>
      <c r="V532" s="16">
        <v>3.7037037037037E-2</v>
      </c>
      <c r="W532" s="16">
        <v>9.0909090909090898E-2</v>
      </c>
      <c r="X532" s="16">
        <v>0</v>
      </c>
      <c r="Y532" s="16">
        <v>0</v>
      </c>
      <c r="Z532" s="16"/>
      <c r="AA532" s="16">
        <v>2.39520958083832E-2</v>
      </c>
      <c r="AB532" s="16">
        <v>1.7391304347826101E-2</v>
      </c>
      <c r="AC532" s="16">
        <v>5.4054054054054099E-2</v>
      </c>
      <c r="AD532" s="16">
        <v>4.7619047619047603E-2</v>
      </c>
      <c r="AE532" s="16"/>
      <c r="AF532" s="16">
        <v>2.5641025641025599E-2</v>
      </c>
      <c r="AG532" s="16">
        <v>0</v>
      </c>
      <c r="AH532" s="16">
        <v>7.69230769230769E-2</v>
      </c>
      <c r="AI532" s="16">
        <v>0</v>
      </c>
      <c r="AJ532" s="16"/>
      <c r="AK532" s="16">
        <v>4.1666666666666699E-2</v>
      </c>
      <c r="AL532" s="16">
        <v>2.27272727272727E-2</v>
      </c>
      <c r="AM532" s="16">
        <v>0</v>
      </c>
      <c r="AN532" s="16">
        <v>0</v>
      </c>
      <c r="AO532" s="16">
        <v>0</v>
      </c>
      <c r="AP532" s="16">
        <v>7.4074074074074098E-2</v>
      </c>
      <c r="AQ532" s="16"/>
      <c r="AR532" s="16">
        <v>3.8888888888888903E-2</v>
      </c>
      <c r="AS532" s="16">
        <v>0</v>
      </c>
      <c r="AT532" s="16">
        <v>0</v>
      </c>
      <c r="AU532" s="16">
        <v>0</v>
      </c>
      <c r="AV532" s="16">
        <v>0</v>
      </c>
      <c r="AW532" s="16">
        <v>4.4444444444444398E-2</v>
      </c>
      <c r="AX532" s="16">
        <v>0</v>
      </c>
      <c r="AY532" s="16"/>
      <c r="AZ532" s="16">
        <v>1.4285714285714299E-2</v>
      </c>
      <c r="BA532" s="16">
        <v>3.7037037037037E-2</v>
      </c>
      <c r="BB532" s="16">
        <v>7.1428571428571397E-2</v>
      </c>
      <c r="BC532" s="16">
        <v>5.1546391752577303E-2</v>
      </c>
      <c r="BD532" s="16">
        <v>7.0422535211267599E-3</v>
      </c>
      <c r="BE532" s="16">
        <v>0</v>
      </c>
      <c r="BF532" s="16"/>
      <c r="BG532" s="16">
        <v>0</v>
      </c>
      <c r="BH532" s="16">
        <v>3.3333333333333298E-2</v>
      </c>
      <c r="BI532" s="16">
        <v>6.9767441860465101E-2</v>
      </c>
      <c r="BJ532" s="16">
        <v>2.1978021978022001E-2</v>
      </c>
      <c r="BK532" s="16">
        <v>1.58730158730159E-2</v>
      </c>
      <c r="BL532" s="16">
        <v>2.5000000000000001E-2</v>
      </c>
      <c r="BM532" s="16"/>
      <c r="BN532" s="16">
        <v>2.4390243902439001E-2</v>
      </c>
      <c r="BO532" s="16">
        <v>2.5974025974026E-2</v>
      </c>
      <c r="BP532" s="16"/>
      <c r="BQ532" s="16">
        <v>3.2258064516128997E-2</v>
      </c>
      <c r="BR532" s="16">
        <v>2.1276595744680899E-2</v>
      </c>
      <c r="BS532" s="16"/>
      <c r="BT532" s="16">
        <v>2.5000000000000001E-2</v>
      </c>
      <c r="BU532" s="16" t="s">
        <v>129</v>
      </c>
    </row>
    <row r="533" spans="2:73" x14ac:dyDescent="0.35">
      <c r="B533" t="s">
        <v>325</v>
      </c>
      <c r="C533" s="16">
        <v>1.6666666666666701E-2</v>
      </c>
      <c r="D533" s="16">
        <v>6.6666666666666697E-3</v>
      </c>
      <c r="E533" s="16">
        <v>2.3809523809523801E-2</v>
      </c>
      <c r="F533" s="16"/>
      <c r="G533" s="16">
        <v>1.13636363636364E-2</v>
      </c>
      <c r="H533" s="16">
        <v>1.8382352941176499E-2</v>
      </c>
      <c r="I533" s="16"/>
      <c r="J533" s="16">
        <v>0</v>
      </c>
      <c r="K533" s="16">
        <v>0</v>
      </c>
      <c r="L533" s="16">
        <v>4.3478260869565202E-2</v>
      </c>
      <c r="M533" s="16">
        <v>0</v>
      </c>
      <c r="N533" s="16">
        <v>0.25</v>
      </c>
      <c r="O533" s="16">
        <v>7.1428571428571397E-2</v>
      </c>
      <c r="P533" s="16">
        <v>0</v>
      </c>
      <c r="Q533" s="16">
        <v>3.2258064516128997E-2</v>
      </c>
      <c r="R533" s="16">
        <v>0</v>
      </c>
      <c r="S533" s="16">
        <v>1.35135135135135E-2</v>
      </c>
      <c r="T533" s="16">
        <v>0</v>
      </c>
      <c r="U533" s="16">
        <v>0</v>
      </c>
      <c r="V533" s="16">
        <v>0</v>
      </c>
      <c r="W533" s="16">
        <v>9.0909090909090898E-2</v>
      </c>
      <c r="X533" s="16">
        <v>0</v>
      </c>
      <c r="Y533" s="16">
        <v>0</v>
      </c>
      <c r="Z533" s="16"/>
      <c r="AA533" s="16">
        <v>2.39520958083832E-2</v>
      </c>
      <c r="AB533" s="16">
        <v>1.7391304347826101E-2</v>
      </c>
      <c r="AC533" s="16">
        <v>0</v>
      </c>
      <c r="AD533" s="16">
        <v>0</v>
      </c>
      <c r="AE533" s="16"/>
      <c r="AF533" s="16">
        <v>1.4652014652014701E-2</v>
      </c>
      <c r="AG533" s="16">
        <v>0</v>
      </c>
      <c r="AH533" s="16">
        <v>3.8461538461538498E-2</v>
      </c>
      <c r="AI533" s="16">
        <v>0</v>
      </c>
      <c r="AJ533" s="16"/>
      <c r="AK533" s="16">
        <v>1.0416666666666701E-2</v>
      </c>
      <c r="AL533" s="16">
        <v>2.27272727272727E-2</v>
      </c>
      <c r="AM533" s="16">
        <v>5.8823529411764698E-2</v>
      </c>
      <c r="AN533" s="16">
        <v>4.1666666666666699E-2</v>
      </c>
      <c r="AO533" s="16">
        <v>0</v>
      </c>
      <c r="AP533" s="16">
        <v>0</v>
      </c>
      <c r="AQ533" s="16"/>
      <c r="AR533" s="16">
        <v>5.5555555555555601E-3</v>
      </c>
      <c r="AS533" s="16">
        <v>3.2258064516128997E-2</v>
      </c>
      <c r="AT533" s="16">
        <v>3.2258064516128997E-2</v>
      </c>
      <c r="AU533" s="16">
        <v>3.3333333333333298E-2</v>
      </c>
      <c r="AV533" s="16">
        <v>6.25E-2</v>
      </c>
      <c r="AW533" s="16">
        <v>0</v>
      </c>
      <c r="AX533" s="16">
        <v>0</v>
      </c>
      <c r="AY533" s="16"/>
      <c r="AZ533" s="16">
        <v>0</v>
      </c>
      <c r="BA533" s="16">
        <v>0</v>
      </c>
      <c r="BB533" s="16">
        <v>7.1428571428571397E-2</v>
      </c>
      <c r="BC533" s="16">
        <v>2.06185567010309E-2</v>
      </c>
      <c r="BD533" s="16">
        <v>1.4084507042253501E-2</v>
      </c>
      <c r="BE533" s="16">
        <v>0.14285714285714299</v>
      </c>
      <c r="BF533" s="16"/>
      <c r="BG533" s="16">
        <v>0</v>
      </c>
      <c r="BH533" s="16">
        <v>0</v>
      </c>
      <c r="BI533" s="16">
        <v>6.9767441860465101E-2</v>
      </c>
      <c r="BJ533" s="16">
        <v>1.0989010989011E-2</v>
      </c>
      <c r="BK533" s="16">
        <v>0</v>
      </c>
      <c r="BL533" s="16">
        <v>0.05</v>
      </c>
      <c r="BM533" s="16"/>
      <c r="BN533" s="16">
        <v>1.46341463414634E-2</v>
      </c>
      <c r="BO533" s="16">
        <v>1.9480519480519501E-2</v>
      </c>
      <c r="BP533" s="16"/>
      <c r="BQ533" s="16">
        <v>8.0645161290322596E-3</v>
      </c>
      <c r="BR533" s="16">
        <v>2.1276595744680899E-2</v>
      </c>
      <c r="BS533" s="16"/>
      <c r="BT533" s="16">
        <v>1.6666666666666701E-2</v>
      </c>
      <c r="BU533" s="16" t="s">
        <v>129</v>
      </c>
    </row>
    <row r="534" spans="2:73" x14ac:dyDescent="0.35">
      <c r="B534" t="s">
        <v>326</v>
      </c>
      <c r="C534" s="16">
        <v>2.7777777777777801E-2</v>
      </c>
      <c r="D534" s="16">
        <v>3.3333333333333298E-2</v>
      </c>
      <c r="E534" s="16">
        <v>2.3809523809523801E-2</v>
      </c>
      <c r="F534" s="16"/>
      <c r="G534" s="16">
        <v>2.27272727272727E-2</v>
      </c>
      <c r="H534" s="16">
        <v>2.9411764705882401E-2</v>
      </c>
      <c r="I534" s="16"/>
      <c r="J534" s="16">
        <v>3.7037037037037E-2</v>
      </c>
      <c r="K534" s="16">
        <v>2.1739130434782601E-2</v>
      </c>
      <c r="L534" s="16">
        <v>0</v>
      </c>
      <c r="M534" s="16">
        <v>0.05</v>
      </c>
      <c r="N534" s="16">
        <v>0</v>
      </c>
      <c r="O534" s="16">
        <v>0</v>
      </c>
      <c r="P534" s="16">
        <v>0.05</v>
      </c>
      <c r="Q534" s="16">
        <v>3.2258064516128997E-2</v>
      </c>
      <c r="R534" s="16">
        <v>8.3333333333333301E-2</v>
      </c>
      <c r="S534" s="16">
        <v>4.0540540540540501E-2</v>
      </c>
      <c r="T534" s="16">
        <v>7.1428571428571397E-2</v>
      </c>
      <c r="U534" s="16">
        <v>0</v>
      </c>
      <c r="V534" s="16">
        <v>0</v>
      </c>
      <c r="W534" s="16">
        <v>0</v>
      </c>
      <c r="X534" s="16">
        <v>0</v>
      </c>
      <c r="Y534" s="16">
        <v>0</v>
      </c>
      <c r="Z534" s="16"/>
      <c r="AA534" s="16">
        <v>5.9880239520958096E-3</v>
      </c>
      <c r="AB534" s="16">
        <v>6.08695652173913E-2</v>
      </c>
      <c r="AC534" s="16">
        <v>0</v>
      </c>
      <c r="AD534" s="16">
        <v>0</v>
      </c>
      <c r="AE534" s="16"/>
      <c r="AF534" s="16">
        <v>3.6630036630036597E-2</v>
      </c>
      <c r="AG534" s="16">
        <v>0</v>
      </c>
      <c r="AH534" s="16">
        <v>0</v>
      </c>
      <c r="AI534" s="16">
        <v>0</v>
      </c>
      <c r="AJ534" s="16"/>
      <c r="AK534" s="16">
        <v>4.1666666666666699E-2</v>
      </c>
      <c r="AL534" s="16">
        <v>4.5454545454545497E-2</v>
      </c>
      <c r="AM534" s="16">
        <v>5.8823529411764698E-2</v>
      </c>
      <c r="AN534" s="16">
        <v>0</v>
      </c>
      <c r="AO534" s="16">
        <v>0</v>
      </c>
      <c r="AP534" s="16">
        <v>0</v>
      </c>
      <c r="AQ534" s="16"/>
      <c r="AR534" s="16">
        <v>2.2222222222222199E-2</v>
      </c>
      <c r="AS534" s="16">
        <v>3.2258064516128997E-2</v>
      </c>
      <c r="AT534" s="16">
        <v>3.2258064516128997E-2</v>
      </c>
      <c r="AU534" s="16">
        <v>3.3333333333333298E-2</v>
      </c>
      <c r="AV534" s="16">
        <v>0</v>
      </c>
      <c r="AW534" s="16">
        <v>0</v>
      </c>
      <c r="AX534" s="16">
        <v>0.33333333333333298</v>
      </c>
      <c r="AY534" s="16"/>
      <c r="AZ534" s="16">
        <v>2.8571428571428598E-2</v>
      </c>
      <c r="BA534" s="16">
        <v>3.7037037037037E-2</v>
      </c>
      <c r="BB534" s="16">
        <v>0</v>
      </c>
      <c r="BC534" s="16">
        <v>2.06185567010309E-2</v>
      </c>
      <c r="BD534" s="16">
        <v>3.5211267605633798E-2</v>
      </c>
      <c r="BE534" s="16">
        <v>0</v>
      </c>
      <c r="BF534" s="16"/>
      <c r="BG534" s="16">
        <v>1.6129032258064498E-2</v>
      </c>
      <c r="BH534" s="16">
        <v>8.3333333333333301E-2</v>
      </c>
      <c r="BI534" s="16">
        <v>0</v>
      </c>
      <c r="BJ534" s="16">
        <v>1.0989010989011E-2</v>
      </c>
      <c r="BK534" s="16">
        <v>3.1746031746031703E-2</v>
      </c>
      <c r="BL534" s="16">
        <v>2.5000000000000001E-2</v>
      </c>
      <c r="BM534" s="16"/>
      <c r="BN534" s="16">
        <v>2.4390243902439001E-2</v>
      </c>
      <c r="BO534" s="16">
        <v>3.2467532467532499E-2</v>
      </c>
      <c r="BP534" s="16"/>
      <c r="BQ534" s="16">
        <v>3.2258064516128997E-2</v>
      </c>
      <c r="BR534" s="16">
        <v>2.5531914893616999E-2</v>
      </c>
      <c r="BS534" s="16"/>
      <c r="BT534" s="16">
        <v>2.7777777777777801E-2</v>
      </c>
      <c r="BU534" s="16" t="s">
        <v>129</v>
      </c>
    </row>
    <row r="535" spans="2:73" x14ac:dyDescent="0.35">
      <c r="B535" t="s">
        <v>93</v>
      </c>
      <c r="C535" s="16">
        <v>2.7777777777777801E-2</v>
      </c>
      <c r="D535" s="16">
        <v>0.06</v>
      </c>
      <c r="E535" s="16">
        <v>4.7619047619047597E-3</v>
      </c>
      <c r="F535" s="16"/>
      <c r="G535" s="16">
        <v>3.4090909090909102E-2</v>
      </c>
      <c r="H535" s="16">
        <v>2.5735294117647099E-2</v>
      </c>
      <c r="I535" s="16"/>
      <c r="J535" s="16">
        <v>0</v>
      </c>
      <c r="K535" s="16">
        <v>6.5217391304347797E-2</v>
      </c>
      <c r="L535" s="16">
        <v>4.3478260869565202E-2</v>
      </c>
      <c r="M535" s="16">
        <v>0</v>
      </c>
      <c r="N535" s="16">
        <v>0</v>
      </c>
      <c r="O535" s="16">
        <v>0</v>
      </c>
      <c r="P535" s="16">
        <v>0.1</v>
      </c>
      <c r="Q535" s="16">
        <v>9.6774193548387094E-2</v>
      </c>
      <c r="R535" s="16">
        <v>0</v>
      </c>
      <c r="S535" s="16">
        <v>1.35135135135135E-2</v>
      </c>
      <c r="T535" s="16">
        <v>0</v>
      </c>
      <c r="U535" s="16">
        <v>0</v>
      </c>
      <c r="V535" s="16">
        <v>0</v>
      </c>
      <c r="W535" s="16">
        <v>0</v>
      </c>
      <c r="X535" s="16">
        <v>0</v>
      </c>
      <c r="Y535" s="16">
        <v>0</v>
      </c>
      <c r="Z535" s="16"/>
      <c r="AA535" s="16">
        <v>4.1916167664670698E-2</v>
      </c>
      <c r="AB535" s="16">
        <v>2.6086956521739101E-2</v>
      </c>
      <c r="AC535" s="16">
        <v>0</v>
      </c>
      <c r="AD535" s="16">
        <v>0</v>
      </c>
      <c r="AE535" s="16"/>
      <c r="AF535" s="16">
        <v>2.5641025641025599E-2</v>
      </c>
      <c r="AG535" s="16">
        <v>0</v>
      </c>
      <c r="AH535" s="16">
        <v>0</v>
      </c>
      <c r="AI535" s="16">
        <v>0</v>
      </c>
      <c r="AJ535" s="16"/>
      <c r="AK535" s="16">
        <v>1.0416666666666701E-2</v>
      </c>
      <c r="AL535" s="16">
        <v>4.5454545454545497E-2</v>
      </c>
      <c r="AM535" s="16">
        <v>0</v>
      </c>
      <c r="AN535" s="16">
        <v>4.1666666666666699E-2</v>
      </c>
      <c r="AO535" s="16">
        <v>0</v>
      </c>
      <c r="AP535" s="16">
        <v>3.7037037037037E-2</v>
      </c>
      <c r="AQ535" s="16"/>
      <c r="AR535" s="16">
        <v>3.8888888888888903E-2</v>
      </c>
      <c r="AS535" s="16">
        <v>3.2258064516128997E-2</v>
      </c>
      <c r="AT535" s="16">
        <v>3.2258064516128997E-2</v>
      </c>
      <c r="AU535" s="16">
        <v>0</v>
      </c>
      <c r="AV535" s="16">
        <v>0.125</v>
      </c>
      <c r="AW535" s="16">
        <v>0</v>
      </c>
      <c r="AX535" s="16">
        <v>0</v>
      </c>
      <c r="AY535" s="16"/>
      <c r="AZ535" s="16">
        <v>5.7142857142857099E-2</v>
      </c>
      <c r="BA535" s="16">
        <v>0</v>
      </c>
      <c r="BB535" s="16">
        <v>0</v>
      </c>
      <c r="BC535" s="16">
        <v>2.06185567010309E-2</v>
      </c>
      <c r="BD535" s="16">
        <v>2.8169014084507001E-2</v>
      </c>
      <c r="BE535" s="16">
        <v>0</v>
      </c>
      <c r="BF535" s="16"/>
      <c r="BG535" s="16">
        <v>3.2258064516128997E-2</v>
      </c>
      <c r="BH535" s="16">
        <v>0</v>
      </c>
      <c r="BI535" s="16">
        <v>0</v>
      </c>
      <c r="BJ535" s="16">
        <v>2.1978021978022001E-2</v>
      </c>
      <c r="BK535" s="16">
        <v>6.3492063492063502E-2</v>
      </c>
      <c r="BL535" s="16">
        <v>0.05</v>
      </c>
      <c r="BM535" s="16"/>
      <c r="BN535" s="16">
        <v>2.4390243902439001E-2</v>
      </c>
      <c r="BO535" s="16">
        <v>3.2467532467532499E-2</v>
      </c>
      <c r="BP535" s="16"/>
      <c r="BQ535" s="16">
        <v>2.4193548387096801E-2</v>
      </c>
      <c r="BR535" s="16">
        <v>2.97872340425532E-2</v>
      </c>
      <c r="BS535" s="16"/>
      <c r="BT535" s="16">
        <v>2.7777777777777801E-2</v>
      </c>
      <c r="BU535" s="16" t="s">
        <v>129</v>
      </c>
    </row>
    <row r="536" spans="2:73" x14ac:dyDescent="0.35">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c r="BP536" s="16"/>
      <c r="BQ536" s="16"/>
      <c r="BR536" s="16"/>
      <c r="BS536" s="16"/>
      <c r="BT536" s="16"/>
      <c r="BU536" s="16"/>
    </row>
    <row r="537" spans="2:73" x14ac:dyDescent="0.35">
      <c r="B537" s="6" t="s">
        <v>328</v>
      </c>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c r="BI537" s="16"/>
      <c r="BJ537" s="16"/>
      <c r="BK537" s="16"/>
      <c r="BL537" s="16"/>
      <c r="BM537" s="16"/>
      <c r="BN537" s="16"/>
      <c r="BO537" s="16"/>
      <c r="BP537" s="16"/>
      <c r="BQ537" s="16"/>
      <c r="BR537" s="16"/>
      <c r="BS537" s="16"/>
      <c r="BT537" s="16"/>
      <c r="BU537" s="16"/>
    </row>
    <row r="538" spans="2:73" x14ac:dyDescent="0.35">
      <c r="B538" s="23" t="s">
        <v>387</v>
      </c>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c r="BE538" s="16"/>
      <c r="BF538" s="16"/>
      <c r="BG538" s="16"/>
      <c r="BH538" s="16"/>
      <c r="BI538" s="16"/>
      <c r="BJ538" s="16"/>
      <c r="BK538" s="16"/>
      <c r="BL538" s="16"/>
      <c r="BM538" s="16"/>
      <c r="BN538" s="16"/>
      <c r="BO538" s="16"/>
      <c r="BP538" s="16"/>
      <c r="BQ538" s="16"/>
      <c r="BR538" s="16"/>
      <c r="BS538" s="16"/>
      <c r="BT538" s="16"/>
      <c r="BU538" s="16"/>
    </row>
    <row r="539" spans="2:73" x14ac:dyDescent="0.35">
      <c r="B539" t="s">
        <v>126</v>
      </c>
      <c r="C539" s="16">
        <v>0.19106699751861</v>
      </c>
      <c r="D539" s="16">
        <v>0.16167664670658699</v>
      </c>
      <c r="E539" s="16">
        <v>0.21186440677966101</v>
      </c>
      <c r="F539" s="16"/>
      <c r="G539" s="16">
        <v>0.33734939759036098</v>
      </c>
      <c r="H539" s="16">
        <v>0.15312500000000001</v>
      </c>
      <c r="I539" s="16"/>
      <c r="J539" s="16">
        <v>8.8235294117647106E-2</v>
      </c>
      <c r="K539" s="16">
        <v>0.13793103448275901</v>
      </c>
      <c r="L539" s="16">
        <v>0.18181818181818199</v>
      </c>
      <c r="M539" s="16">
        <v>0.3</v>
      </c>
      <c r="N539" s="16">
        <v>0</v>
      </c>
      <c r="O539" s="16">
        <v>0.16666666666666699</v>
      </c>
      <c r="P539" s="16">
        <v>0.30769230769230799</v>
      </c>
      <c r="Q539" s="16">
        <v>0.14705882352941199</v>
      </c>
      <c r="R539" s="16">
        <v>7.69230769230769E-2</v>
      </c>
      <c r="S539" s="16">
        <v>0.25</v>
      </c>
      <c r="T539" s="16">
        <v>0</v>
      </c>
      <c r="U539" s="16">
        <v>0.38461538461538503</v>
      </c>
      <c r="V539" s="16">
        <v>0.2</v>
      </c>
      <c r="W539" s="16">
        <v>0.28571428571428598</v>
      </c>
      <c r="X539" s="16">
        <v>0.2</v>
      </c>
      <c r="Y539" s="16">
        <v>0.35714285714285698</v>
      </c>
      <c r="Z539" s="16"/>
      <c r="AA539" s="16">
        <v>0.23926380368098199</v>
      </c>
      <c r="AB539" s="16">
        <v>0.14728682170542601</v>
      </c>
      <c r="AC539" s="16">
        <v>0.25490196078431399</v>
      </c>
      <c r="AD539" s="16">
        <v>5.8823529411764698E-2</v>
      </c>
      <c r="AE539" s="16"/>
      <c r="AF539" s="16">
        <v>0.213114754098361</v>
      </c>
      <c r="AG539" s="16">
        <v>8.3333333333333301E-2</v>
      </c>
      <c r="AH539" s="16">
        <v>0.157894736842105</v>
      </c>
      <c r="AI539" s="16">
        <v>0</v>
      </c>
      <c r="AJ539" s="16"/>
      <c r="AK539" s="16">
        <v>0.177570093457944</v>
      </c>
      <c r="AL539" s="16">
        <v>0.114754098360656</v>
      </c>
      <c r="AM539" s="16">
        <v>0.1875</v>
      </c>
      <c r="AN539" s="16">
        <v>0.17241379310344801</v>
      </c>
      <c r="AO539" s="16">
        <v>0</v>
      </c>
      <c r="AP539" s="16">
        <v>0.296296296296296</v>
      </c>
      <c r="AQ539" s="16"/>
      <c r="AR539" s="16">
        <v>0.144186046511628</v>
      </c>
      <c r="AS539" s="16">
        <v>0.146341463414634</v>
      </c>
      <c r="AT539" s="16">
        <v>0.146341463414634</v>
      </c>
      <c r="AU539" s="16" t="s">
        <v>129</v>
      </c>
      <c r="AV539" s="16">
        <v>0.31818181818181801</v>
      </c>
      <c r="AW539" s="16">
        <v>0.26829268292682901</v>
      </c>
      <c r="AX539" s="16">
        <v>0.6</v>
      </c>
      <c r="AY539" s="16"/>
      <c r="AZ539" s="16">
        <v>0.11214953271028</v>
      </c>
      <c r="BA539" s="16">
        <v>0.21212121212121199</v>
      </c>
      <c r="BB539" s="16">
        <v>0.18181818181818199</v>
      </c>
      <c r="BC539" s="16">
        <v>0.20408163265306101</v>
      </c>
      <c r="BD539" s="16">
        <v>0.22758620689655201</v>
      </c>
      <c r="BE539" s="16">
        <v>0.375</v>
      </c>
      <c r="BF539" s="16"/>
      <c r="BG539" s="16">
        <v>0.234375</v>
      </c>
      <c r="BH539" s="16">
        <v>0.191176470588235</v>
      </c>
      <c r="BI539" s="16">
        <v>0.162790697674419</v>
      </c>
      <c r="BJ539" s="16">
        <v>0.22727272727272699</v>
      </c>
      <c r="BK539" s="16">
        <v>0.119402985074627</v>
      </c>
      <c r="BL539" s="16">
        <v>0.18</v>
      </c>
      <c r="BM539" s="16"/>
      <c r="BN539" s="16">
        <v>0.17991631799163199</v>
      </c>
      <c r="BO539" s="16">
        <v>0.20624999999999999</v>
      </c>
      <c r="BP539" s="16"/>
      <c r="BQ539" s="16">
        <v>0.154411764705882</v>
      </c>
      <c r="BR539" s="16">
        <v>0.20676691729323299</v>
      </c>
      <c r="BS539" s="16"/>
      <c r="BT539" s="16">
        <v>0.20689655172413801</v>
      </c>
      <c r="BU539" s="16">
        <v>0.141025641025641</v>
      </c>
    </row>
    <row r="540" spans="2:73" x14ac:dyDescent="0.35">
      <c r="B540" t="s">
        <v>127</v>
      </c>
      <c r="C540" s="16">
        <v>0.66253101736972697</v>
      </c>
      <c r="D540" s="16">
        <v>0.75449101796407203</v>
      </c>
      <c r="E540" s="16">
        <v>0.59745762711864403</v>
      </c>
      <c r="F540" s="16"/>
      <c r="G540" s="16">
        <v>0.530120481927711</v>
      </c>
      <c r="H540" s="16">
        <v>0.69687500000000002</v>
      </c>
      <c r="I540" s="16"/>
      <c r="J540" s="16">
        <v>0.70588235294117696</v>
      </c>
      <c r="K540" s="16">
        <v>0.68965517241379304</v>
      </c>
      <c r="L540" s="16">
        <v>0.59090909090909105</v>
      </c>
      <c r="M540" s="16">
        <v>0.5</v>
      </c>
      <c r="N540" s="16">
        <v>0.75</v>
      </c>
      <c r="O540" s="16">
        <v>0.75</v>
      </c>
      <c r="P540" s="16">
        <v>0.57692307692307698</v>
      </c>
      <c r="Q540" s="16">
        <v>0.70588235294117696</v>
      </c>
      <c r="R540" s="16">
        <v>0.92307692307692302</v>
      </c>
      <c r="S540" s="16">
        <v>0.63888888888888895</v>
      </c>
      <c r="T540" s="16">
        <v>0.73913043478260898</v>
      </c>
      <c r="U540" s="16">
        <v>0.61538461538461497</v>
      </c>
      <c r="V540" s="16">
        <v>0.72</v>
      </c>
      <c r="W540" s="16">
        <v>0.57142857142857095</v>
      </c>
      <c r="X540" s="16">
        <v>0.66666666666666696</v>
      </c>
      <c r="Y540" s="16">
        <v>0.5</v>
      </c>
      <c r="Z540" s="16"/>
      <c r="AA540" s="16">
        <v>0.58282208588957096</v>
      </c>
      <c r="AB540" s="16">
        <v>0.75193798449612403</v>
      </c>
      <c r="AC540" s="16">
        <v>0.64705882352941202</v>
      </c>
      <c r="AD540" s="16">
        <v>0.79411764705882304</v>
      </c>
      <c r="AE540" s="16"/>
      <c r="AF540" s="16">
        <v>0.62950819672131197</v>
      </c>
      <c r="AG540" s="16">
        <v>0.875</v>
      </c>
      <c r="AH540" s="16">
        <v>0.71052631578947401</v>
      </c>
      <c r="AI540" s="16">
        <v>1</v>
      </c>
      <c r="AJ540" s="16"/>
      <c r="AK540" s="16">
        <v>0.69158878504672905</v>
      </c>
      <c r="AL540" s="16">
        <v>0.77049180327868805</v>
      </c>
      <c r="AM540" s="16">
        <v>0.71875</v>
      </c>
      <c r="AN540" s="16">
        <v>0.68965517241379304</v>
      </c>
      <c r="AO540" s="16">
        <v>0.88888888888888895</v>
      </c>
      <c r="AP540" s="16">
        <v>0.55555555555555602</v>
      </c>
      <c r="AQ540" s="16"/>
      <c r="AR540" s="16">
        <v>0.74418604651162801</v>
      </c>
      <c r="AS540" s="16">
        <v>0.80487804878048796</v>
      </c>
      <c r="AT540" s="16">
        <v>0.80487804878048796</v>
      </c>
      <c r="AU540" s="16" t="s">
        <v>129</v>
      </c>
      <c r="AV540" s="16">
        <v>0.45454545454545497</v>
      </c>
      <c r="AW540" s="16">
        <v>0.51219512195121997</v>
      </c>
      <c r="AX540" s="16">
        <v>0.2</v>
      </c>
      <c r="AY540" s="16"/>
      <c r="AZ540" s="16">
        <v>0.80373831775700899</v>
      </c>
      <c r="BA540" s="16">
        <v>0.60606060606060597</v>
      </c>
      <c r="BB540" s="16">
        <v>0.63636363636363602</v>
      </c>
      <c r="BC540" s="16">
        <v>0.65306122448979598</v>
      </c>
      <c r="BD540" s="16">
        <v>0.6</v>
      </c>
      <c r="BE540" s="16">
        <v>0.25</v>
      </c>
      <c r="BF540" s="16"/>
      <c r="BG540" s="16">
        <v>0.609375</v>
      </c>
      <c r="BH540" s="16">
        <v>0.69117647058823495</v>
      </c>
      <c r="BI540" s="16">
        <v>0.74418604651162801</v>
      </c>
      <c r="BJ540" s="16">
        <v>0.63636363636363602</v>
      </c>
      <c r="BK540" s="16">
        <v>0.74626865671641796</v>
      </c>
      <c r="BL540" s="16">
        <v>0.56000000000000005</v>
      </c>
      <c r="BM540" s="16"/>
      <c r="BN540" s="16">
        <v>0.669456066945607</v>
      </c>
      <c r="BO540" s="16">
        <v>0.65</v>
      </c>
      <c r="BP540" s="16"/>
      <c r="BQ540" s="16">
        <v>0.71323529411764697</v>
      </c>
      <c r="BR540" s="16">
        <v>0.63909774436090205</v>
      </c>
      <c r="BS540" s="16"/>
      <c r="BT540" s="16">
        <v>0.64890282131661403</v>
      </c>
      <c r="BU540" s="16">
        <v>0.73076923076923095</v>
      </c>
    </row>
    <row r="541" spans="2:73" x14ac:dyDescent="0.35">
      <c r="B541" t="s">
        <v>131</v>
      </c>
      <c r="C541" s="16">
        <v>0.146401985111663</v>
      </c>
      <c r="D541" s="16">
        <v>8.3832335329341298E-2</v>
      </c>
      <c r="E541" s="16">
        <v>0.19067796610169499</v>
      </c>
      <c r="F541" s="16"/>
      <c r="G541" s="16">
        <v>0.132530120481928</v>
      </c>
      <c r="H541" s="16">
        <v>0.15</v>
      </c>
      <c r="I541" s="16"/>
      <c r="J541" s="16">
        <v>0.20588235294117599</v>
      </c>
      <c r="K541" s="16">
        <v>0.17241379310344801</v>
      </c>
      <c r="L541" s="16">
        <v>0.22727272727272699</v>
      </c>
      <c r="M541" s="16">
        <v>0.2</v>
      </c>
      <c r="N541" s="16">
        <v>0.25</v>
      </c>
      <c r="O541" s="16">
        <v>8.3333333333333301E-2</v>
      </c>
      <c r="P541" s="16">
        <v>0.115384615384615</v>
      </c>
      <c r="Q541" s="16">
        <v>0.14705882352941199</v>
      </c>
      <c r="R541" s="16">
        <v>0</v>
      </c>
      <c r="S541" s="16">
        <v>0.11111111111111099</v>
      </c>
      <c r="T541" s="16">
        <v>0.26086956521739102</v>
      </c>
      <c r="U541" s="16">
        <v>0</v>
      </c>
      <c r="V541" s="16">
        <v>0.08</v>
      </c>
      <c r="W541" s="16">
        <v>0.14285714285714299</v>
      </c>
      <c r="X541" s="16">
        <v>0.133333333333333</v>
      </c>
      <c r="Y541" s="16">
        <v>0.14285714285714299</v>
      </c>
      <c r="Z541" s="16"/>
      <c r="AA541" s="16">
        <v>0.17791411042944799</v>
      </c>
      <c r="AB541" s="16">
        <v>0.10077519379845</v>
      </c>
      <c r="AC541" s="16">
        <v>9.8039215686274495E-2</v>
      </c>
      <c r="AD541" s="16">
        <v>0.14705882352941199</v>
      </c>
      <c r="AE541" s="16"/>
      <c r="AF541" s="16">
        <v>0.15737704918032799</v>
      </c>
      <c r="AG541" s="16">
        <v>4.1666666666666699E-2</v>
      </c>
      <c r="AH541" s="16">
        <v>0.13157894736842099</v>
      </c>
      <c r="AI541" s="16">
        <v>0</v>
      </c>
      <c r="AJ541" s="16"/>
      <c r="AK541" s="16">
        <v>0.13084112149532701</v>
      </c>
      <c r="AL541" s="16">
        <v>0.114754098360656</v>
      </c>
      <c r="AM541" s="16">
        <v>9.375E-2</v>
      </c>
      <c r="AN541" s="16">
        <v>0.13793103448275901</v>
      </c>
      <c r="AO541" s="16">
        <v>0.11111111111111099</v>
      </c>
      <c r="AP541" s="16">
        <v>0.148148148148148</v>
      </c>
      <c r="AQ541" s="16"/>
      <c r="AR541" s="16">
        <v>0.111627906976744</v>
      </c>
      <c r="AS541" s="16">
        <v>4.8780487804878099E-2</v>
      </c>
      <c r="AT541" s="16">
        <v>4.8780487804878099E-2</v>
      </c>
      <c r="AU541" s="16" t="s">
        <v>129</v>
      </c>
      <c r="AV541" s="16">
        <v>0.22727272727272699</v>
      </c>
      <c r="AW541" s="16">
        <v>0.219512195121951</v>
      </c>
      <c r="AX541" s="16">
        <v>0.2</v>
      </c>
      <c r="AY541" s="16"/>
      <c r="AZ541" s="16">
        <v>8.4112149532710304E-2</v>
      </c>
      <c r="BA541" s="16">
        <v>0.18181818181818199</v>
      </c>
      <c r="BB541" s="16">
        <v>0.18181818181818199</v>
      </c>
      <c r="BC541" s="16">
        <v>0.14285714285714299</v>
      </c>
      <c r="BD541" s="16">
        <v>0.17241379310344801</v>
      </c>
      <c r="BE541" s="16">
        <v>0.375</v>
      </c>
      <c r="BF541" s="16"/>
      <c r="BG541" s="16">
        <v>0.15625</v>
      </c>
      <c r="BH541" s="16">
        <v>0.11764705882352899</v>
      </c>
      <c r="BI541" s="16">
        <v>9.3023255813953501E-2</v>
      </c>
      <c r="BJ541" s="16">
        <v>0.13636363636363599</v>
      </c>
      <c r="BK541" s="16">
        <v>0.134328358208955</v>
      </c>
      <c r="BL541" s="16">
        <v>0.26</v>
      </c>
      <c r="BM541" s="16"/>
      <c r="BN541" s="16">
        <v>0.15062761506276201</v>
      </c>
      <c r="BO541" s="16">
        <v>0.14374999999999999</v>
      </c>
      <c r="BP541" s="16"/>
      <c r="BQ541" s="16">
        <v>0.13235294117647101</v>
      </c>
      <c r="BR541" s="16">
        <v>0.15413533834586499</v>
      </c>
      <c r="BS541" s="16"/>
      <c r="BT541" s="16">
        <v>0.14420062695924801</v>
      </c>
      <c r="BU541" s="16">
        <v>0.128205128205128</v>
      </c>
    </row>
    <row r="542" spans="2:73" x14ac:dyDescent="0.35">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c r="BP542" s="16"/>
      <c r="BQ542" s="16"/>
      <c r="BR542" s="16"/>
      <c r="BS542" s="16"/>
      <c r="BT542" s="16"/>
      <c r="BU542" s="16"/>
    </row>
    <row r="543" spans="2:73" x14ac:dyDescent="0.35">
      <c r="B543" s="6" t="s">
        <v>341</v>
      </c>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c r="BM543" s="16"/>
      <c r="BN543" s="16"/>
      <c r="BO543" s="16"/>
      <c r="BP543" s="16"/>
      <c r="BQ543" s="16"/>
      <c r="BR543" s="16"/>
      <c r="BS543" s="16"/>
      <c r="BT543" s="16"/>
      <c r="BU543" s="16"/>
    </row>
    <row r="544" spans="2:73" x14ac:dyDescent="0.35">
      <c r="B544" s="24" t="s">
        <v>392</v>
      </c>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c r="BI544" s="16"/>
      <c r="BJ544" s="16"/>
      <c r="BK544" s="16"/>
      <c r="BL544" s="16"/>
      <c r="BM544" s="16"/>
      <c r="BN544" s="16"/>
      <c r="BO544" s="16"/>
      <c r="BP544" s="16"/>
      <c r="BQ544" s="16"/>
      <c r="BR544" s="16"/>
      <c r="BS544" s="16"/>
      <c r="BT544" s="16"/>
      <c r="BU544" s="16"/>
    </row>
    <row r="545" spans="2:73" x14ac:dyDescent="0.35">
      <c r="B545" t="s">
        <v>329</v>
      </c>
      <c r="C545" s="16">
        <v>0.53558052434456904</v>
      </c>
      <c r="D545" s="16">
        <v>0.55555555555555602</v>
      </c>
      <c r="E545" s="16">
        <v>0.51773049645390101</v>
      </c>
      <c r="F545" s="16"/>
      <c r="G545" s="16">
        <v>0.43181818181818199</v>
      </c>
      <c r="H545" s="16">
        <v>0.55605381165919299</v>
      </c>
      <c r="I545" s="16"/>
      <c r="J545" s="16">
        <v>0.375</v>
      </c>
      <c r="K545" s="16">
        <v>0.67500000000000004</v>
      </c>
      <c r="L545" s="16">
        <v>0.61538461538461497</v>
      </c>
      <c r="M545" s="16">
        <v>0.3</v>
      </c>
      <c r="N545" s="16">
        <v>0.66666666666666696</v>
      </c>
      <c r="O545" s="16">
        <v>0.33333333333333298</v>
      </c>
      <c r="P545" s="16">
        <v>0.46666666666666701</v>
      </c>
      <c r="Q545" s="16">
        <v>0.58333333333333304</v>
      </c>
      <c r="R545" s="16">
        <v>0.58333333333333304</v>
      </c>
      <c r="S545" s="16">
        <v>0.565217391304348</v>
      </c>
      <c r="T545" s="16">
        <v>0.47058823529411797</v>
      </c>
      <c r="U545" s="16">
        <v>0.625</v>
      </c>
      <c r="V545" s="16">
        <v>0.55555555555555602</v>
      </c>
      <c r="W545" s="16">
        <v>0.75</v>
      </c>
      <c r="X545" s="16">
        <v>0.3</v>
      </c>
      <c r="Y545" s="16">
        <v>0.42857142857142899</v>
      </c>
      <c r="Z545" s="16"/>
      <c r="AA545" s="16">
        <v>0.43157894736842101</v>
      </c>
      <c r="AB545" s="16">
        <v>0.56701030927835006</v>
      </c>
      <c r="AC545" s="16">
        <v>0.51515151515151503</v>
      </c>
      <c r="AD545" s="16">
        <v>0.70370370370370405</v>
      </c>
      <c r="AE545" s="16"/>
      <c r="AF545" s="16">
        <v>0.52083333333333304</v>
      </c>
      <c r="AG545" s="16">
        <v>0.42857142857142899</v>
      </c>
      <c r="AH545" s="16">
        <v>0.70370370370370405</v>
      </c>
      <c r="AI545" s="16">
        <v>0.5</v>
      </c>
      <c r="AJ545" s="16"/>
      <c r="AK545" s="16">
        <v>0.54054054054054101</v>
      </c>
      <c r="AL545" s="16">
        <v>0.46808510638297901</v>
      </c>
      <c r="AM545" s="16">
        <v>0.52173913043478304</v>
      </c>
      <c r="AN545" s="16">
        <v>0.55000000000000004</v>
      </c>
      <c r="AO545" s="16">
        <v>0.625</v>
      </c>
      <c r="AP545" s="16">
        <v>0.6</v>
      </c>
      <c r="AQ545" s="16"/>
      <c r="AR545" s="16">
        <v>0.625</v>
      </c>
      <c r="AS545" s="16">
        <v>0.54545454545454497</v>
      </c>
      <c r="AT545" s="16">
        <v>0.54545454545454497</v>
      </c>
      <c r="AU545" s="16" t="s">
        <v>129</v>
      </c>
      <c r="AV545" s="16">
        <v>0.3</v>
      </c>
      <c r="AW545" s="16">
        <v>0.14285714285714299</v>
      </c>
      <c r="AX545" s="16">
        <v>1</v>
      </c>
      <c r="AY545" s="16"/>
      <c r="AZ545" s="16">
        <v>0.67441860465116299</v>
      </c>
      <c r="BA545" s="16">
        <v>0.4</v>
      </c>
      <c r="BB545" s="16">
        <v>0.14285714285714299</v>
      </c>
      <c r="BC545" s="16">
        <v>0.4375</v>
      </c>
      <c r="BD545" s="16">
        <v>0.54022988505747105</v>
      </c>
      <c r="BE545" s="16">
        <v>0</v>
      </c>
      <c r="BF545" s="16"/>
      <c r="BG545" s="16">
        <v>0.58974358974358998</v>
      </c>
      <c r="BH545" s="16">
        <v>0.46808510638297901</v>
      </c>
      <c r="BI545" s="16">
        <v>0.4375</v>
      </c>
      <c r="BJ545" s="16">
        <v>0.5</v>
      </c>
      <c r="BK545" s="16">
        <v>0.56000000000000005</v>
      </c>
      <c r="BL545" s="16">
        <v>0.71428571428571397</v>
      </c>
      <c r="BM545" s="16"/>
      <c r="BN545" s="16">
        <v>0.55000000000000004</v>
      </c>
      <c r="BO545" s="16">
        <v>0.50961538461538503</v>
      </c>
      <c r="BP545" s="16"/>
      <c r="BQ545" s="16">
        <v>0.54639175257731998</v>
      </c>
      <c r="BR545" s="16">
        <v>0.52941176470588203</v>
      </c>
      <c r="BS545" s="16"/>
      <c r="BT545" s="16">
        <v>0.50241545893719797</v>
      </c>
      <c r="BU545" s="16">
        <v>0.66666666666666696</v>
      </c>
    </row>
    <row r="546" spans="2:73" x14ac:dyDescent="0.35">
      <c r="B546" t="s">
        <v>330</v>
      </c>
      <c r="C546" s="16">
        <v>0.21722846441947599</v>
      </c>
      <c r="D546" s="16">
        <v>0.214285714285714</v>
      </c>
      <c r="E546" s="16">
        <v>0.219858156028369</v>
      </c>
      <c r="F546" s="16"/>
      <c r="G546" s="16">
        <v>0.36363636363636398</v>
      </c>
      <c r="H546" s="16">
        <v>0.18834080717488799</v>
      </c>
      <c r="I546" s="16"/>
      <c r="J546" s="16">
        <v>8.3333333333333301E-2</v>
      </c>
      <c r="K546" s="16">
        <v>0.125</v>
      </c>
      <c r="L546" s="16">
        <v>0.30769230769230799</v>
      </c>
      <c r="M546" s="16">
        <v>0.2</v>
      </c>
      <c r="N546" s="16">
        <v>0.33333333333333298</v>
      </c>
      <c r="O546" s="16">
        <v>0.33333333333333298</v>
      </c>
      <c r="P546" s="16">
        <v>0.4</v>
      </c>
      <c r="Q546" s="16">
        <v>0.20833333333333301</v>
      </c>
      <c r="R546" s="16">
        <v>0.25</v>
      </c>
      <c r="S546" s="16">
        <v>0.19565217391304299</v>
      </c>
      <c r="T546" s="16">
        <v>0.17647058823529399</v>
      </c>
      <c r="U546" s="16">
        <v>0.25</v>
      </c>
      <c r="V546" s="16">
        <v>0.16666666666666699</v>
      </c>
      <c r="W546" s="16">
        <v>0.25</v>
      </c>
      <c r="X546" s="16">
        <v>0.4</v>
      </c>
      <c r="Y546" s="16">
        <v>0.42857142857142899</v>
      </c>
      <c r="Z546" s="16"/>
      <c r="AA546" s="16">
        <v>0.28421052631578902</v>
      </c>
      <c r="AB546" s="16">
        <v>0.20618556701030899</v>
      </c>
      <c r="AC546" s="16">
        <v>9.0909090909090898E-2</v>
      </c>
      <c r="AD546" s="16">
        <v>0.18518518518518501</v>
      </c>
      <c r="AE546" s="16"/>
      <c r="AF546" s="16">
        <v>0.20833333333333301</v>
      </c>
      <c r="AG546" s="16">
        <v>0.38095238095238099</v>
      </c>
      <c r="AH546" s="16">
        <v>0.11111111111111099</v>
      </c>
      <c r="AI546" s="16">
        <v>0.5</v>
      </c>
      <c r="AJ546" s="16"/>
      <c r="AK546" s="16">
        <v>0.21621621621621601</v>
      </c>
      <c r="AL546" s="16">
        <v>0.21276595744680901</v>
      </c>
      <c r="AM546" s="16">
        <v>0.26086956521739102</v>
      </c>
      <c r="AN546" s="16">
        <v>0.3</v>
      </c>
      <c r="AO546" s="16">
        <v>0.25</v>
      </c>
      <c r="AP546" s="16">
        <v>0.266666666666667</v>
      </c>
      <c r="AQ546" s="16"/>
      <c r="AR546" s="16">
        <v>0.2</v>
      </c>
      <c r="AS546" s="16">
        <v>0.24242424242424199</v>
      </c>
      <c r="AT546" s="16">
        <v>0.24242424242424199</v>
      </c>
      <c r="AU546" s="16" t="s">
        <v>129</v>
      </c>
      <c r="AV546" s="16">
        <v>0.2</v>
      </c>
      <c r="AW546" s="16">
        <v>0.57142857142857095</v>
      </c>
      <c r="AX546" s="16">
        <v>0</v>
      </c>
      <c r="AY546" s="16"/>
      <c r="AZ546" s="16">
        <v>9.3023255813953501E-2</v>
      </c>
      <c r="BA546" s="16">
        <v>0.15</v>
      </c>
      <c r="BB546" s="16">
        <v>0.42857142857142899</v>
      </c>
      <c r="BC546" s="16">
        <v>0.3125</v>
      </c>
      <c r="BD546" s="16">
        <v>0.26436781609195398</v>
      </c>
      <c r="BE546" s="16">
        <v>0.5</v>
      </c>
      <c r="BF546" s="16"/>
      <c r="BG546" s="16">
        <v>0.33333333333333298</v>
      </c>
      <c r="BH546" s="16">
        <v>0.170212765957447</v>
      </c>
      <c r="BI546" s="16">
        <v>0.3125</v>
      </c>
      <c r="BJ546" s="16">
        <v>0.214285714285714</v>
      </c>
      <c r="BK546" s="16">
        <v>0.2</v>
      </c>
      <c r="BL546" s="16">
        <v>7.1428571428571397E-2</v>
      </c>
      <c r="BM546" s="16"/>
      <c r="BN546" s="16">
        <v>0.19375000000000001</v>
      </c>
      <c r="BO546" s="16">
        <v>0.25961538461538503</v>
      </c>
      <c r="BP546" s="16"/>
      <c r="BQ546" s="16">
        <v>0.164948453608247</v>
      </c>
      <c r="BR546" s="16">
        <v>0.247058823529412</v>
      </c>
      <c r="BS546" s="16"/>
      <c r="BT546" s="16">
        <v>0.27536231884057999</v>
      </c>
      <c r="BU546" s="16">
        <v>1.7543859649122799E-2</v>
      </c>
    </row>
    <row r="547" spans="2:73" x14ac:dyDescent="0.35">
      <c r="B547" t="s">
        <v>331</v>
      </c>
      <c r="C547" s="16">
        <v>0.14981273408239701</v>
      </c>
      <c r="D547" s="16">
        <v>0.158730158730159</v>
      </c>
      <c r="E547" s="16">
        <v>0.14184397163120599</v>
      </c>
      <c r="F547" s="16"/>
      <c r="G547" s="16">
        <v>0.204545454545455</v>
      </c>
      <c r="H547" s="16">
        <v>0.139013452914798</v>
      </c>
      <c r="I547" s="16"/>
      <c r="J547" s="16">
        <v>0.29166666666666702</v>
      </c>
      <c r="K547" s="16">
        <v>0.15</v>
      </c>
      <c r="L547" s="16">
        <v>0</v>
      </c>
      <c r="M547" s="16">
        <v>0.3</v>
      </c>
      <c r="N547" s="16">
        <v>0</v>
      </c>
      <c r="O547" s="16">
        <v>0.11111111111111099</v>
      </c>
      <c r="P547" s="16">
        <v>0.266666666666667</v>
      </c>
      <c r="Q547" s="16">
        <v>0.125</v>
      </c>
      <c r="R547" s="16">
        <v>0.16666666666666699</v>
      </c>
      <c r="S547" s="16">
        <v>0.108695652173913</v>
      </c>
      <c r="T547" s="16">
        <v>0.11764705882352899</v>
      </c>
      <c r="U547" s="16">
        <v>0.125</v>
      </c>
      <c r="V547" s="16">
        <v>0.16666666666666699</v>
      </c>
      <c r="W547" s="16">
        <v>0</v>
      </c>
      <c r="X547" s="16">
        <v>0.1</v>
      </c>
      <c r="Y547" s="16">
        <v>0.28571428571428598</v>
      </c>
      <c r="Z547" s="16"/>
      <c r="AA547" s="16">
        <v>0.17894736842105299</v>
      </c>
      <c r="AB547" s="16">
        <v>0.134020618556701</v>
      </c>
      <c r="AC547" s="16">
        <v>0.15151515151515199</v>
      </c>
      <c r="AD547" s="16">
        <v>0.11111111111111099</v>
      </c>
      <c r="AE547" s="16"/>
      <c r="AF547" s="16">
        <v>0.15104166666666699</v>
      </c>
      <c r="AG547" s="16">
        <v>0.238095238095238</v>
      </c>
      <c r="AH547" s="16">
        <v>0.148148148148148</v>
      </c>
      <c r="AI547" s="16">
        <v>0</v>
      </c>
      <c r="AJ547" s="16"/>
      <c r="AK547" s="16">
        <v>0.14864864864864899</v>
      </c>
      <c r="AL547" s="16">
        <v>0.170212765957447</v>
      </c>
      <c r="AM547" s="16">
        <v>8.6956521739130405E-2</v>
      </c>
      <c r="AN547" s="16">
        <v>0.15</v>
      </c>
      <c r="AO547" s="16">
        <v>0.125</v>
      </c>
      <c r="AP547" s="16">
        <v>0.133333333333333</v>
      </c>
      <c r="AQ547" s="16"/>
      <c r="AR547" s="16">
        <v>0.10625</v>
      </c>
      <c r="AS547" s="16">
        <v>6.0606060606060601E-2</v>
      </c>
      <c r="AT547" s="16">
        <v>6.0606060606060601E-2</v>
      </c>
      <c r="AU547" s="16" t="s">
        <v>129</v>
      </c>
      <c r="AV547" s="16">
        <v>0.3</v>
      </c>
      <c r="AW547" s="16">
        <v>0.28571428571428598</v>
      </c>
      <c r="AX547" s="16">
        <v>0</v>
      </c>
      <c r="AY547" s="16"/>
      <c r="AZ547" s="16">
        <v>0.116279069767442</v>
      </c>
      <c r="BA547" s="16">
        <v>0.2</v>
      </c>
      <c r="BB547" s="16">
        <v>0</v>
      </c>
      <c r="BC547" s="16">
        <v>0.21875</v>
      </c>
      <c r="BD547" s="16">
        <v>0.114942528735632</v>
      </c>
      <c r="BE547" s="16">
        <v>1</v>
      </c>
      <c r="BF547" s="16"/>
      <c r="BG547" s="16">
        <v>5.1282051282051301E-2</v>
      </c>
      <c r="BH547" s="16">
        <v>0.14893617021276601</v>
      </c>
      <c r="BI547" s="16">
        <v>0.21875</v>
      </c>
      <c r="BJ547" s="16">
        <v>0.22857142857142901</v>
      </c>
      <c r="BK547" s="16">
        <v>0.14000000000000001</v>
      </c>
      <c r="BL547" s="16">
        <v>3.5714285714285698E-2</v>
      </c>
      <c r="BM547" s="16"/>
      <c r="BN547" s="16">
        <v>0.15</v>
      </c>
      <c r="BO547" s="16">
        <v>0.15384615384615399</v>
      </c>
      <c r="BP547" s="16"/>
      <c r="BQ547" s="16">
        <v>0.134020618556701</v>
      </c>
      <c r="BR547" s="16">
        <v>0.158823529411765</v>
      </c>
      <c r="BS547" s="16"/>
      <c r="BT547" s="16">
        <v>0.14975845410628</v>
      </c>
      <c r="BU547" s="16">
        <v>0.157894736842105</v>
      </c>
    </row>
    <row r="548" spans="2:73" x14ac:dyDescent="0.35">
      <c r="B548" t="s">
        <v>332</v>
      </c>
      <c r="C548" s="16">
        <v>0.131086142322097</v>
      </c>
      <c r="D548" s="16">
        <v>0.103174603174603</v>
      </c>
      <c r="E548" s="16">
        <v>0.15602836879432599</v>
      </c>
      <c r="F548" s="16"/>
      <c r="G548" s="16">
        <v>0.13636363636363599</v>
      </c>
      <c r="H548" s="16">
        <v>0.13004484304932701</v>
      </c>
      <c r="I548" s="16"/>
      <c r="J548" s="16">
        <v>0.20833333333333301</v>
      </c>
      <c r="K548" s="16">
        <v>0.1</v>
      </c>
      <c r="L548" s="16">
        <v>0</v>
      </c>
      <c r="M548" s="16">
        <v>0.3</v>
      </c>
      <c r="N548" s="16">
        <v>0</v>
      </c>
      <c r="O548" s="16">
        <v>0.11111111111111099</v>
      </c>
      <c r="P548" s="16">
        <v>6.6666666666666693E-2</v>
      </c>
      <c r="Q548" s="16">
        <v>8.3333333333333301E-2</v>
      </c>
      <c r="R548" s="16">
        <v>0.16666666666666699</v>
      </c>
      <c r="S548" s="16">
        <v>0.13043478260869601</v>
      </c>
      <c r="T548" s="16">
        <v>0.23529411764705899</v>
      </c>
      <c r="U548" s="16">
        <v>0.125</v>
      </c>
      <c r="V548" s="16">
        <v>0.22222222222222199</v>
      </c>
      <c r="W548" s="16">
        <v>0</v>
      </c>
      <c r="X548" s="16">
        <v>0.1</v>
      </c>
      <c r="Y548" s="16">
        <v>0.14285714285714299</v>
      </c>
      <c r="Z548" s="16"/>
      <c r="AA548" s="16">
        <v>0.115789473684211</v>
      </c>
      <c r="AB548" s="16">
        <v>0.11340206185567001</v>
      </c>
      <c r="AC548" s="16">
        <v>0.30303030303030298</v>
      </c>
      <c r="AD548" s="16">
        <v>0.11111111111111099</v>
      </c>
      <c r="AE548" s="16"/>
      <c r="AF548" s="16">
        <v>0.140625</v>
      </c>
      <c r="AG548" s="16">
        <v>9.5238095238095205E-2</v>
      </c>
      <c r="AH548" s="16">
        <v>0.148148148148148</v>
      </c>
      <c r="AI548" s="16">
        <v>0</v>
      </c>
      <c r="AJ548" s="16"/>
      <c r="AK548" s="16">
        <v>0.121621621621622</v>
      </c>
      <c r="AL548" s="16">
        <v>0.14893617021276601</v>
      </c>
      <c r="AM548" s="16">
        <v>4.3478260869565202E-2</v>
      </c>
      <c r="AN548" s="16">
        <v>0.05</v>
      </c>
      <c r="AO548" s="16">
        <v>0.25</v>
      </c>
      <c r="AP548" s="16">
        <v>0.133333333333333</v>
      </c>
      <c r="AQ548" s="16"/>
      <c r="AR548" s="16">
        <v>0.10625</v>
      </c>
      <c r="AS548" s="16">
        <v>6.0606060606060601E-2</v>
      </c>
      <c r="AT548" s="16">
        <v>6.0606060606060601E-2</v>
      </c>
      <c r="AU548" s="16" t="s">
        <v>129</v>
      </c>
      <c r="AV548" s="16">
        <v>0.1</v>
      </c>
      <c r="AW548" s="16">
        <v>0.14285714285714299</v>
      </c>
      <c r="AX548" s="16">
        <v>0</v>
      </c>
      <c r="AY548" s="16"/>
      <c r="AZ548" s="16">
        <v>0.13953488372093001</v>
      </c>
      <c r="BA548" s="16">
        <v>0.25</v>
      </c>
      <c r="BB548" s="16">
        <v>0</v>
      </c>
      <c r="BC548" s="16">
        <v>0.15625</v>
      </c>
      <c r="BD548" s="16">
        <v>9.1954022988505704E-2</v>
      </c>
      <c r="BE548" s="16">
        <v>0</v>
      </c>
      <c r="BF548" s="16"/>
      <c r="BG548" s="16">
        <v>2.5641025641025599E-2</v>
      </c>
      <c r="BH548" s="16">
        <v>0.14893617021276601</v>
      </c>
      <c r="BI548" s="16">
        <v>0.15625</v>
      </c>
      <c r="BJ548" s="16">
        <v>0.17142857142857101</v>
      </c>
      <c r="BK548" s="16">
        <v>0.16</v>
      </c>
      <c r="BL548" s="16">
        <v>7.1428571428571397E-2</v>
      </c>
      <c r="BM548" s="16"/>
      <c r="BN548" s="16">
        <v>0.16250000000000001</v>
      </c>
      <c r="BO548" s="16">
        <v>8.6538461538461495E-2</v>
      </c>
      <c r="BP548" s="16"/>
      <c r="BQ548" s="16">
        <v>0.164948453608247</v>
      </c>
      <c r="BR548" s="16">
        <v>0.111764705882353</v>
      </c>
      <c r="BS548" s="16"/>
      <c r="BT548" s="16">
        <v>0.106280193236715</v>
      </c>
      <c r="BU548" s="16">
        <v>0.22807017543859601</v>
      </c>
    </row>
    <row r="549" spans="2:73" x14ac:dyDescent="0.35">
      <c r="B549" t="s">
        <v>333</v>
      </c>
      <c r="C549" s="16">
        <v>9.7378277153558096E-2</v>
      </c>
      <c r="D549" s="16">
        <v>0.126984126984127</v>
      </c>
      <c r="E549" s="16">
        <v>7.09219858156028E-2</v>
      </c>
      <c r="F549" s="16"/>
      <c r="G549" s="16">
        <v>6.8181818181818205E-2</v>
      </c>
      <c r="H549" s="16">
        <v>0.103139013452915</v>
      </c>
      <c r="I549" s="16"/>
      <c r="J549" s="16">
        <v>8.3333333333333301E-2</v>
      </c>
      <c r="K549" s="16">
        <v>0.1</v>
      </c>
      <c r="L549" s="16">
        <v>0.230769230769231</v>
      </c>
      <c r="M549" s="16">
        <v>0.3</v>
      </c>
      <c r="N549" s="16">
        <v>0.16666666666666699</v>
      </c>
      <c r="O549" s="16">
        <v>0.11111111111111099</v>
      </c>
      <c r="P549" s="16">
        <v>0.2</v>
      </c>
      <c r="Q549" s="16">
        <v>4.1666666666666699E-2</v>
      </c>
      <c r="R549" s="16">
        <v>8.3333333333333301E-2</v>
      </c>
      <c r="S549" s="16">
        <v>0.108695652173913</v>
      </c>
      <c r="T549" s="16">
        <v>0</v>
      </c>
      <c r="U549" s="16">
        <v>0</v>
      </c>
      <c r="V549" s="16">
        <v>0</v>
      </c>
      <c r="W549" s="16">
        <v>0.125</v>
      </c>
      <c r="X549" s="16">
        <v>0.1</v>
      </c>
      <c r="Y549" s="16">
        <v>0</v>
      </c>
      <c r="Z549" s="16"/>
      <c r="AA549" s="16">
        <v>0.14736842105263201</v>
      </c>
      <c r="AB549" s="16">
        <v>0.10309278350515499</v>
      </c>
      <c r="AC549" s="16">
        <v>0</v>
      </c>
      <c r="AD549" s="16">
        <v>7.4074074074074098E-2</v>
      </c>
      <c r="AE549" s="16"/>
      <c r="AF549" s="16">
        <v>9.375E-2</v>
      </c>
      <c r="AG549" s="16">
        <v>0.19047619047618999</v>
      </c>
      <c r="AH549" s="16">
        <v>3.7037037037037E-2</v>
      </c>
      <c r="AI549" s="16">
        <v>0.5</v>
      </c>
      <c r="AJ549" s="16"/>
      <c r="AK549" s="16">
        <v>0.121621621621622</v>
      </c>
      <c r="AL549" s="16">
        <v>4.2553191489361701E-2</v>
      </c>
      <c r="AM549" s="16">
        <v>8.6956521739130405E-2</v>
      </c>
      <c r="AN549" s="16">
        <v>0.15</v>
      </c>
      <c r="AO549" s="16">
        <v>0.25</v>
      </c>
      <c r="AP549" s="16">
        <v>0</v>
      </c>
      <c r="AQ549" s="16"/>
      <c r="AR549" s="16">
        <v>8.1250000000000003E-2</v>
      </c>
      <c r="AS549" s="16">
        <v>0.12121212121212099</v>
      </c>
      <c r="AT549" s="16">
        <v>0.12121212121212099</v>
      </c>
      <c r="AU549" s="16" t="s">
        <v>129</v>
      </c>
      <c r="AV549" s="16">
        <v>0</v>
      </c>
      <c r="AW549" s="16">
        <v>0.238095238095238</v>
      </c>
      <c r="AX549" s="16">
        <v>0</v>
      </c>
      <c r="AY549" s="16"/>
      <c r="AZ549" s="16">
        <v>2.32558139534884E-2</v>
      </c>
      <c r="BA549" s="16">
        <v>0.1</v>
      </c>
      <c r="BB549" s="16">
        <v>0.14285714285714299</v>
      </c>
      <c r="BC549" s="16">
        <v>0.171875</v>
      </c>
      <c r="BD549" s="16">
        <v>0.10344827586206901</v>
      </c>
      <c r="BE549" s="16">
        <v>0.5</v>
      </c>
      <c r="BF549" s="16"/>
      <c r="BG549" s="16">
        <v>7.69230769230769E-2</v>
      </c>
      <c r="BH549" s="16">
        <v>4.2553191489361701E-2</v>
      </c>
      <c r="BI549" s="16">
        <v>0.28125</v>
      </c>
      <c r="BJ549" s="16">
        <v>0.1</v>
      </c>
      <c r="BK549" s="16">
        <v>0.08</v>
      </c>
      <c r="BL549" s="16">
        <v>3.5714285714285698E-2</v>
      </c>
      <c r="BM549" s="16"/>
      <c r="BN549" s="16">
        <v>8.1250000000000003E-2</v>
      </c>
      <c r="BO549" s="16">
        <v>0.125</v>
      </c>
      <c r="BP549" s="16"/>
      <c r="BQ549" s="16">
        <v>8.2474226804123696E-2</v>
      </c>
      <c r="BR549" s="16">
        <v>0.105882352941176</v>
      </c>
      <c r="BS549" s="16"/>
      <c r="BT549" s="16">
        <v>0.115942028985507</v>
      </c>
      <c r="BU549" s="16">
        <v>3.5087719298245598E-2</v>
      </c>
    </row>
    <row r="550" spans="2:73" x14ac:dyDescent="0.35">
      <c r="B550" t="s">
        <v>334</v>
      </c>
      <c r="C550" s="16">
        <v>8.6142322097378293E-2</v>
      </c>
      <c r="D550" s="16">
        <v>0.103174603174603</v>
      </c>
      <c r="E550" s="16">
        <v>7.09219858156028E-2</v>
      </c>
      <c r="F550" s="16"/>
      <c r="G550" s="16">
        <v>6.8181818181818205E-2</v>
      </c>
      <c r="H550" s="16">
        <v>8.9686098654708502E-2</v>
      </c>
      <c r="I550" s="16"/>
      <c r="J550" s="16">
        <v>0.16666666666666699</v>
      </c>
      <c r="K550" s="16">
        <v>7.4999999999999997E-2</v>
      </c>
      <c r="L550" s="16">
        <v>0</v>
      </c>
      <c r="M550" s="16">
        <v>0.4</v>
      </c>
      <c r="N550" s="16">
        <v>0</v>
      </c>
      <c r="O550" s="16">
        <v>0</v>
      </c>
      <c r="P550" s="16">
        <v>6.6666666666666693E-2</v>
      </c>
      <c r="Q550" s="16">
        <v>4.1666666666666699E-2</v>
      </c>
      <c r="R550" s="16">
        <v>0.16666666666666699</v>
      </c>
      <c r="S550" s="16">
        <v>0.108695652173913</v>
      </c>
      <c r="T550" s="16">
        <v>0.11764705882352899</v>
      </c>
      <c r="U550" s="16">
        <v>0</v>
      </c>
      <c r="V550" s="16">
        <v>0</v>
      </c>
      <c r="W550" s="16">
        <v>0</v>
      </c>
      <c r="X550" s="16">
        <v>0.1</v>
      </c>
      <c r="Y550" s="16">
        <v>0</v>
      </c>
      <c r="Z550" s="16"/>
      <c r="AA550" s="16">
        <v>6.3157894736842093E-2</v>
      </c>
      <c r="AB550" s="16">
        <v>0.10309278350515499</v>
      </c>
      <c r="AC550" s="16">
        <v>9.0909090909090898E-2</v>
      </c>
      <c r="AD550" s="16">
        <v>0.11111111111111099</v>
      </c>
      <c r="AE550" s="16"/>
      <c r="AF550" s="16">
        <v>7.8125E-2</v>
      </c>
      <c r="AG550" s="16">
        <v>4.7619047619047603E-2</v>
      </c>
      <c r="AH550" s="16">
        <v>0.148148148148148</v>
      </c>
      <c r="AI550" s="16">
        <v>0</v>
      </c>
      <c r="AJ550" s="16"/>
      <c r="AK550" s="16">
        <v>8.1081081081081099E-2</v>
      </c>
      <c r="AL550" s="16">
        <v>8.5106382978723402E-2</v>
      </c>
      <c r="AM550" s="16">
        <v>8.6956521739130405E-2</v>
      </c>
      <c r="AN550" s="16">
        <v>0.05</v>
      </c>
      <c r="AO550" s="16">
        <v>0.125</v>
      </c>
      <c r="AP550" s="16">
        <v>0</v>
      </c>
      <c r="AQ550" s="16"/>
      <c r="AR550" s="16">
        <v>6.25E-2</v>
      </c>
      <c r="AS550" s="16">
        <v>6.0606060606060601E-2</v>
      </c>
      <c r="AT550" s="16">
        <v>6.0606060606060601E-2</v>
      </c>
      <c r="AU550" s="16" t="s">
        <v>129</v>
      </c>
      <c r="AV550" s="16">
        <v>0</v>
      </c>
      <c r="AW550" s="16">
        <v>0.14285714285714299</v>
      </c>
      <c r="AX550" s="16">
        <v>0</v>
      </c>
      <c r="AY550" s="16"/>
      <c r="AZ550" s="16">
        <v>5.8139534883720902E-2</v>
      </c>
      <c r="BA550" s="16">
        <v>0.2</v>
      </c>
      <c r="BB550" s="16">
        <v>0</v>
      </c>
      <c r="BC550" s="16">
        <v>0.125</v>
      </c>
      <c r="BD550" s="16">
        <v>6.8965517241379296E-2</v>
      </c>
      <c r="BE550" s="16">
        <v>0</v>
      </c>
      <c r="BF550" s="16"/>
      <c r="BG550" s="16">
        <v>5.1282051282051301E-2</v>
      </c>
      <c r="BH550" s="16">
        <v>0.12765957446808501</v>
      </c>
      <c r="BI550" s="16">
        <v>9.375E-2</v>
      </c>
      <c r="BJ550" s="16">
        <v>7.1428571428571397E-2</v>
      </c>
      <c r="BK550" s="16">
        <v>0.14000000000000001</v>
      </c>
      <c r="BL550" s="16">
        <v>0</v>
      </c>
      <c r="BM550" s="16"/>
      <c r="BN550" s="16">
        <v>0.1</v>
      </c>
      <c r="BO550" s="16">
        <v>6.7307692307692304E-2</v>
      </c>
      <c r="BP550" s="16"/>
      <c r="BQ550" s="16">
        <v>7.2164948453608199E-2</v>
      </c>
      <c r="BR550" s="16">
        <v>9.41176470588235E-2</v>
      </c>
      <c r="BS550" s="16"/>
      <c r="BT550" s="16">
        <v>6.7632850241545903E-2</v>
      </c>
      <c r="BU550" s="16">
        <v>0.157894736842105</v>
      </c>
    </row>
    <row r="551" spans="2:73" x14ac:dyDescent="0.35">
      <c r="B551" t="s">
        <v>335</v>
      </c>
      <c r="C551" s="16">
        <v>6.7415730337078594E-2</v>
      </c>
      <c r="D551" s="16">
        <v>9.5238095238095205E-2</v>
      </c>
      <c r="E551" s="16">
        <v>4.2553191489361701E-2</v>
      </c>
      <c r="F551" s="16"/>
      <c r="G551" s="16">
        <v>0.11363636363636399</v>
      </c>
      <c r="H551" s="16">
        <v>5.8295964125560498E-2</v>
      </c>
      <c r="I551" s="16"/>
      <c r="J551" s="16">
        <v>0.20833333333333301</v>
      </c>
      <c r="K551" s="16">
        <v>7.4999999999999997E-2</v>
      </c>
      <c r="L551" s="16">
        <v>0</v>
      </c>
      <c r="M551" s="16">
        <v>0</v>
      </c>
      <c r="N551" s="16">
        <v>0</v>
      </c>
      <c r="O551" s="16">
        <v>0</v>
      </c>
      <c r="P551" s="16">
        <v>0.133333333333333</v>
      </c>
      <c r="Q551" s="16">
        <v>0</v>
      </c>
      <c r="R551" s="16">
        <v>0</v>
      </c>
      <c r="S551" s="16">
        <v>6.5217391304347797E-2</v>
      </c>
      <c r="T551" s="16">
        <v>0.11764705882352899</v>
      </c>
      <c r="U551" s="16">
        <v>0</v>
      </c>
      <c r="V551" s="16">
        <v>5.5555555555555601E-2</v>
      </c>
      <c r="W551" s="16">
        <v>0</v>
      </c>
      <c r="X551" s="16">
        <v>0.1</v>
      </c>
      <c r="Y551" s="16">
        <v>0.14285714285714299</v>
      </c>
      <c r="Z551" s="16"/>
      <c r="AA551" s="16">
        <v>8.42105263157895E-2</v>
      </c>
      <c r="AB551" s="16">
        <v>6.18556701030928E-2</v>
      </c>
      <c r="AC551" s="16">
        <v>6.0606060606060601E-2</v>
      </c>
      <c r="AD551" s="16">
        <v>3.7037037037037E-2</v>
      </c>
      <c r="AE551" s="16"/>
      <c r="AF551" s="16">
        <v>6.25E-2</v>
      </c>
      <c r="AG551" s="16">
        <v>9.5238095238095205E-2</v>
      </c>
      <c r="AH551" s="16">
        <v>7.4074074074074098E-2</v>
      </c>
      <c r="AI551" s="16">
        <v>0</v>
      </c>
      <c r="AJ551" s="16"/>
      <c r="AK551" s="16">
        <v>8.1081081081081099E-2</v>
      </c>
      <c r="AL551" s="16">
        <v>2.1276595744680899E-2</v>
      </c>
      <c r="AM551" s="16">
        <v>4.3478260869565202E-2</v>
      </c>
      <c r="AN551" s="16">
        <v>0</v>
      </c>
      <c r="AO551" s="16">
        <v>0.125</v>
      </c>
      <c r="AP551" s="16">
        <v>6.6666666666666693E-2</v>
      </c>
      <c r="AQ551" s="16"/>
      <c r="AR551" s="16">
        <v>5.6250000000000001E-2</v>
      </c>
      <c r="AS551" s="16">
        <v>6.0606060606060601E-2</v>
      </c>
      <c r="AT551" s="16">
        <v>6.0606060606060601E-2</v>
      </c>
      <c r="AU551" s="16" t="s">
        <v>129</v>
      </c>
      <c r="AV551" s="16">
        <v>0.1</v>
      </c>
      <c r="AW551" s="16">
        <v>9.5238095238095205E-2</v>
      </c>
      <c r="AX551" s="16">
        <v>0</v>
      </c>
      <c r="AY551" s="16"/>
      <c r="AZ551" s="16">
        <v>8.1395348837209294E-2</v>
      </c>
      <c r="BA551" s="16">
        <v>0.05</v>
      </c>
      <c r="BB551" s="16">
        <v>0</v>
      </c>
      <c r="BC551" s="16">
        <v>6.25E-2</v>
      </c>
      <c r="BD551" s="16">
        <v>6.8965517241379296E-2</v>
      </c>
      <c r="BE551" s="16">
        <v>0</v>
      </c>
      <c r="BF551" s="16"/>
      <c r="BG551" s="16">
        <v>5.1282051282051301E-2</v>
      </c>
      <c r="BH551" s="16">
        <v>4.2553191489361701E-2</v>
      </c>
      <c r="BI551" s="16">
        <v>9.375E-2</v>
      </c>
      <c r="BJ551" s="16">
        <v>8.5714285714285701E-2</v>
      </c>
      <c r="BK551" s="16">
        <v>0.06</v>
      </c>
      <c r="BL551" s="16">
        <v>7.1428571428571397E-2</v>
      </c>
      <c r="BM551" s="16"/>
      <c r="BN551" s="16">
        <v>7.4999999999999997E-2</v>
      </c>
      <c r="BO551" s="16">
        <v>5.7692307692307702E-2</v>
      </c>
      <c r="BP551" s="16"/>
      <c r="BQ551" s="16">
        <v>8.2474226804123696E-2</v>
      </c>
      <c r="BR551" s="16">
        <v>5.8823529411764698E-2</v>
      </c>
      <c r="BS551" s="16"/>
      <c r="BT551" s="16">
        <v>7.2463768115942004E-2</v>
      </c>
      <c r="BU551" s="16">
        <v>5.2631578947368397E-2</v>
      </c>
    </row>
    <row r="552" spans="2:73" x14ac:dyDescent="0.35">
      <c r="B552" t="s">
        <v>336</v>
      </c>
      <c r="C552" s="16">
        <v>5.9925093632958802E-2</v>
      </c>
      <c r="D552" s="16">
        <v>5.5555555555555601E-2</v>
      </c>
      <c r="E552" s="16">
        <v>6.3829787234042507E-2</v>
      </c>
      <c r="F552" s="16"/>
      <c r="G552" s="16">
        <v>6.8181818181818205E-2</v>
      </c>
      <c r="H552" s="16">
        <v>5.8295964125560498E-2</v>
      </c>
      <c r="I552" s="16"/>
      <c r="J552" s="16">
        <v>8.3333333333333301E-2</v>
      </c>
      <c r="K552" s="16">
        <v>2.5000000000000001E-2</v>
      </c>
      <c r="L552" s="16">
        <v>7.69230769230769E-2</v>
      </c>
      <c r="M552" s="16">
        <v>0</v>
      </c>
      <c r="N552" s="16">
        <v>0</v>
      </c>
      <c r="O552" s="16">
        <v>0.11111111111111099</v>
      </c>
      <c r="P552" s="16">
        <v>0.133333333333333</v>
      </c>
      <c r="Q552" s="16">
        <v>0</v>
      </c>
      <c r="R552" s="16">
        <v>8.3333333333333301E-2</v>
      </c>
      <c r="S552" s="16">
        <v>4.3478260869565202E-2</v>
      </c>
      <c r="T552" s="16">
        <v>5.8823529411764698E-2</v>
      </c>
      <c r="U552" s="16">
        <v>0.125</v>
      </c>
      <c r="V552" s="16">
        <v>0.11111111111111099</v>
      </c>
      <c r="W552" s="16">
        <v>0</v>
      </c>
      <c r="X552" s="16">
        <v>0.1</v>
      </c>
      <c r="Y552" s="16">
        <v>0.14285714285714299</v>
      </c>
      <c r="Z552" s="16"/>
      <c r="AA552" s="16">
        <v>7.3684210526315796E-2</v>
      </c>
      <c r="AB552" s="16">
        <v>7.2164948453608199E-2</v>
      </c>
      <c r="AC552" s="16">
        <v>0</v>
      </c>
      <c r="AD552" s="16">
        <v>7.4074074074074098E-2</v>
      </c>
      <c r="AE552" s="16"/>
      <c r="AF552" s="16">
        <v>5.7291666666666699E-2</v>
      </c>
      <c r="AG552" s="16">
        <v>0.14285714285714299</v>
      </c>
      <c r="AH552" s="16">
        <v>7.4074074074074098E-2</v>
      </c>
      <c r="AI552" s="16">
        <v>0</v>
      </c>
      <c r="AJ552" s="16"/>
      <c r="AK552" s="16">
        <v>8.1081081081081099E-2</v>
      </c>
      <c r="AL552" s="16">
        <v>4.2553191489361701E-2</v>
      </c>
      <c r="AM552" s="16">
        <v>4.3478260869565202E-2</v>
      </c>
      <c r="AN552" s="16">
        <v>0</v>
      </c>
      <c r="AO552" s="16">
        <v>0.125</v>
      </c>
      <c r="AP552" s="16">
        <v>6.6666666666666693E-2</v>
      </c>
      <c r="AQ552" s="16"/>
      <c r="AR552" s="16">
        <v>0.05</v>
      </c>
      <c r="AS552" s="16">
        <v>0</v>
      </c>
      <c r="AT552" s="16">
        <v>0</v>
      </c>
      <c r="AU552" s="16" t="s">
        <v>129</v>
      </c>
      <c r="AV552" s="16">
        <v>0.1</v>
      </c>
      <c r="AW552" s="16">
        <v>0.19047619047618999</v>
      </c>
      <c r="AX552" s="16">
        <v>0</v>
      </c>
      <c r="AY552" s="16"/>
      <c r="AZ552" s="16">
        <v>2.32558139534884E-2</v>
      </c>
      <c r="BA552" s="16">
        <v>0.1</v>
      </c>
      <c r="BB552" s="16">
        <v>0</v>
      </c>
      <c r="BC552" s="16">
        <v>0.109375</v>
      </c>
      <c r="BD552" s="16">
        <v>4.5977011494252901E-2</v>
      </c>
      <c r="BE552" s="16">
        <v>0.5</v>
      </c>
      <c r="BF552" s="16"/>
      <c r="BG552" s="16">
        <v>5.1282051282051301E-2</v>
      </c>
      <c r="BH552" s="16">
        <v>2.1276595744680899E-2</v>
      </c>
      <c r="BI552" s="16">
        <v>0.125</v>
      </c>
      <c r="BJ552" s="16">
        <v>7.1428571428571397E-2</v>
      </c>
      <c r="BK552" s="16">
        <v>0.06</v>
      </c>
      <c r="BL552" s="16">
        <v>3.5714285714285698E-2</v>
      </c>
      <c r="BM552" s="16"/>
      <c r="BN552" s="16">
        <v>4.3749999999999997E-2</v>
      </c>
      <c r="BO552" s="16">
        <v>8.6538461538461495E-2</v>
      </c>
      <c r="BP552" s="16"/>
      <c r="BQ552" s="16">
        <v>4.1237113402061903E-2</v>
      </c>
      <c r="BR552" s="16">
        <v>7.0588235294117604E-2</v>
      </c>
      <c r="BS552" s="16"/>
      <c r="BT552" s="16">
        <v>6.7632850241545903E-2</v>
      </c>
      <c r="BU552" s="16">
        <v>3.5087719298245598E-2</v>
      </c>
    </row>
    <row r="553" spans="2:73" x14ac:dyDescent="0.35">
      <c r="B553" t="s">
        <v>337</v>
      </c>
      <c r="C553" s="16">
        <v>4.11985018726592E-2</v>
      </c>
      <c r="D553" s="16">
        <v>1.58730158730159E-2</v>
      </c>
      <c r="E553" s="16">
        <v>6.3829787234042507E-2</v>
      </c>
      <c r="F553" s="16"/>
      <c r="G553" s="16">
        <v>0</v>
      </c>
      <c r="H553" s="16">
        <v>4.9327354260089697E-2</v>
      </c>
      <c r="I553" s="16"/>
      <c r="J553" s="16">
        <v>0.125</v>
      </c>
      <c r="K553" s="16">
        <v>2.5000000000000001E-2</v>
      </c>
      <c r="L553" s="16">
        <v>0</v>
      </c>
      <c r="M553" s="16">
        <v>0</v>
      </c>
      <c r="N553" s="16">
        <v>0</v>
      </c>
      <c r="O553" s="16">
        <v>0.11111111111111099</v>
      </c>
      <c r="P553" s="16">
        <v>0</v>
      </c>
      <c r="Q553" s="16">
        <v>0</v>
      </c>
      <c r="R553" s="16">
        <v>8.3333333333333301E-2</v>
      </c>
      <c r="S553" s="16">
        <v>2.1739130434782601E-2</v>
      </c>
      <c r="T553" s="16">
        <v>5.8823529411764698E-2</v>
      </c>
      <c r="U553" s="16">
        <v>0.25</v>
      </c>
      <c r="V553" s="16">
        <v>5.5555555555555601E-2</v>
      </c>
      <c r="W553" s="16">
        <v>0</v>
      </c>
      <c r="X553" s="16">
        <v>0</v>
      </c>
      <c r="Y553" s="16">
        <v>0</v>
      </c>
      <c r="Z553" s="16"/>
      <c r="AA553" s="16">
        <v>4.2105263157894701E-2</v>
      </c>
      <c r="AB553" s="16">
        <v>2.06185567010309E-2</v>
      </c>
      <c r="AC553" s="16">
        <v>0.12121212121212099</v>
      </c>
      <c r="AD553" s="16">
        <v>3.7037037037037E-2</v>
      </c>
      <c r="AE553" s="16"/>
      <c r="AF553" s="16">
        <v>4.1666666666666699E-2</v>
      </c>
      <c r="AG553" s="16">
        <v>4.7619047619047603E-2</v>
      </c>
      <c r="AH553" s="16">
        <v>3.7037037037037E-2</v>
      </c>
      <c r="AI553" s="16">
        <v>0</v>
      </c>
      <c r="AJ553" s="16"/>
      <c r="AK553" s="16">
        <v>1.35135135135135E-2</v>
      </c>
      <c r="AL553" s="16">
        <v>8.5106382978723402E-2</v>
      </c>
      <c r="AM553" s="16">
        <v>0</v>
      </c>
      <c r="AN553" s="16">
        <v>0.05</v>
      </c>
      <c r="AO553" s="16">
        <v>0.125</v>
      </c>
      <c r="AP553" s="16">
        <v>0</v>
      </c>
      <c r="AQ553" s="16"/>
      <c r="AR553" s="16">
        <v>3.7499999999999999E-2</v>
      </c>
      <c r="AS553" s="16">
        <v>3.03030303030303E-2</v>
      </c>
      <c r="AT553" s="16">
        <v>3.03030303030303E-2</v>
      </c>
      <c r="AU553" s="16" t="s">
        <v>129</v>
      </c>
      <c r="AV553" s="16">
        <v>0.1</v>
      </c>
      <c r="AW553" s="16">
        <v>4.7619047619047603E-2</v>
      </c>
      <c r="AX553" s="16">
        <v>0</v>
      </c>
      <c r="AY553" s="16"/>
      <c r="AZ553" s="16">
        <v>6.9767441860465101E-2</v>
      </c>
      <c r="BA553" s="16">
        <v>0</v>
      </c>
      <c r="BB553" s="16">
        <v>0</v>
      </c>
      <c r="BC553" s="16">
        <v>4.6875E-2</v>
      </c>
      <c r="BD553" s="16">
        <v>2.2988505747126398E-2</v>
      </c>
      <c r="BE553" s="16">
        <v>0</v>
      </c>
      <c r="BF553" s="16"/>
      <c r="BG553" s="16">
        <v>2.5641025641025599E-2</v>
      </c>
      <c r="BH553" s="16">
        <v>4.2553191489361701E-2</v>
      </c>
      <c r="BI553" s="16">
        <v>0.125</v>
      </c>
      <c r="BJ553" s="16">
        <v>2.8571428571428598E-2</v>
      </c>
      <c r="BK553" s="16">
        <v>0.04</v>
      </c>
      <c r="BL553" s="16">
        <v>0</v>
      </c>
      <c r="BM553" s="16"/>
      <c r="BN553" s="16">
        <v>0.05</v>
      </c>
      <c r="BO553" s="16">
        <v>2.8846153846153799E-2</v>
      </c>
      <c r="BP553" s="16"/>
      <c r="BQ553" s="16">
        <v>7.2164948453608199E-2</v>
      </c>
      <c r="BR553" s="16">
        <v>2.3529411764705899E-2</v>
      </c>
      <c r="BS553" s="16"/>
      <c r="BT553" s="16">
        <v>3.3816425120772903E-2</v>
      </c>
      <c r="BU553" s="16">
        <v>7.0175438596491196E-2</v>
      </c>
    </row>
    <row r="554" spans="2:73" x14ac:dyDescent="0.35">
      <c r="B554" t="s">
        <v>93</v>
      </c>
      <c r="C554" s="16">
        <v>1.4981273408239701E-2</v>
      </c>
      <c r="D554" s="16">
        <v>7.9365079365079395E-3</v>
      </c>
      <c r="E554" s="16">
        <v>2.1276595744680899E-2</v>
      </c>
      <c r="F554" s="16"/>
      <c r="G554" s="16">
        <v>0</v>
      </c>
      <c r="H554" s="16">
        <v>1.79372197309417E-2</v>
      </c>
      <c r="I554" s="16"/>
      <c r="J554" s="16">
        <v>0</v>
      </c>
      <c r="K554" s="16">
        <v>0</v>
      </c>
      <c r="L554" s="16">
        <v>0</v>
      </c>
      <c r="M554" s="16">
        <v>0</v>
      </c>
      <c r="N554" s="16">
        <v>0</v>
      </c>
      <c r="O554" s="16">
        <v>0</v>
      </c>
      <c r="P554" s="16">
        <v>6.6666666666666693E-2</v>
      </c>
      <c r="Q554" s="16">
        <v>4.1666666666666699E-2</v>
      </c>
      <c r="R554" s="16">
        <v>0</v>
      </c>
      <c r="S554" s="16">
        <v>4.3478260869565202E-2</v>
      </c>
      <c r="T554" s="16">
        <v>0</v>
      </c>
      <c r="U554" s="16">
        <v>0</v>
      </c>
      <c r="V554" s="16">
        <v>0</v>
      </c>
      <c r="W554" s="16">
        <v>0</v>
      </c>
      <c r="X554" s="16">
        <v>0</v>
      </c>
      <c r="Y554" s="16">
        <v>0</v>
      </c>
      <c r="Z554" s="16"/>
      <c r="AA554" s="16">
        <v>3.1578947368421102E-2</v>
      </c>
      <c r="AB554" s="16">
        <v>1.03092783505155E-2</v>
      </c>
      <c r="AC554" s="16">
        <v>0</v>
      </c>
      <c r="AD554" s="16">
        <v>0</v>
      </c>
      <c r="AE554" s="16"/>
      <c r="AF554" s="16">
        <v>1.5625E-2</v>
      </c>
      <c r="AG554" s="16">
        <v>0</v>
      </c>
      <c r="AH554" s="16">
        <v>0</v>
      </c>
      <c r="AI554" s="16">
        <v>0</v>
      </c>
      <c r="AJ554" s="16"/>
      <c r="AK554" s="16">
        <v>1.35135135135135E-2</v>
      </c>
      <c r="AL554" s="16">
        <v>2.1276595744680899E-2</v>
      </c>
      <c r="AM554" s="16">
        <v>0</v>
      </c>
      <c r="AN554" s="16">
        <v>0</v>
      </c>
      <c r="AO554" s="16">
        <v>0</v>
      </c>
      <c r="AP554" s="16">
        <v>0</v>
      </c>
      <c r="AQ554" s="16"/>
      <c r="AR554" s="16">
        <v>1.2500000000000001E-2</v>
      </c>
      <c r="AS554" s="16">
        <v>0</v>
      </c>
      <c r="AT554" s="16">
        <v>0</v>
      </c>
      <c r="AU554" s="16" t="s">
        <v>129</v>
      </c>
      <c r="AV554" s="16">
        <v>0.1</v>
      </c>
      <c r="AW554" s="16">
        <v>0</v>
      </c>
      <c r="AX554" s="16">
        <v>0</v>
      </c>
      <c r="AY554" s="16"/>
      <c r="AZ554" s="16">
        <v>2.32558139534884E-2</v>
      </c>
      <c r="BA554" s="16">
        <v>0</v>
      </c>
      <c r="BB554" s="16">
        <v>0.14285714285714299</v>
      </c>
      <c r="BC554" s="16">
        <v>0</v>
      </c>
      <c r="BD554" s="16">
        <v>1.1494252873563199E-2</v>
      </c>
      <c r="BE554" s="16">
        <v>0</v>
      </c>
      <c r="BF554" s="16"/>
      <c r="BG554" s="16">
        <v>2.5641025641025599E-2</v>
      </c>
      <c r="BH554" s="16">
        <v>0</v>
      </c>
      <c r="BI554" s="16">
        <v>0</v>
      </c>
      <c r="BJ554" s="16">
        <v>1.4285714285714299E-2</v>
      </c>
      <c r="BK554" s="16">
        <v>0</v>
      </c>
      <c r="BL554" s="16">
        <v>7.1428571428571397E-2</v>
      </c>
      <c r="BM554" s="16"/>
      <c r="BN554" s="16">
        <v>1.8749999999999999E-2</v>
      </c>
      <c r="BO554" s="16">
        <v>0</v>
      </c>
      <c r="BP554" s="16"/>
      <c r="BQ554" s="16">
        <v>4.1237113402061903E-2</v>
      </c>
      <c r="BR554" s="16">
        <v>0</v>
      </c>
      <c r="BS554" s="16"/>
      <c r="BT554" s="16">
        <v>9.6618357487922701E-3</v>
      </c>
      <c r="BU554" s="16">
        <v>0</v>
      </c>
    </row>
    <row r="555" spans="2:73" x14ac:dyDescent="0.35">
      <c r="B555" t="s">
        <v>338</v>
      </c>
      <c r="C555" s="16">
        <v>1.1235955056179799E-2</v>
      </c>
      <c r="D555" s="16">
        <v>2.3809523809523801E-2</v>
      </c>
      <c r="E555" s="16">
        <v>0</v>
      </c>
      <c r="F555" s="16"/>
      <c r="G555" s="16">
        <v>0</v>
      </c>
      <c r="H555" s="16">
        <v>1.34529147982063E-2</v>
      </c>
      <c r="I555" s="16"/>
      <c r="J555" s="16">
        <v>0</v>
      </c>
      <c r="K555" s="16">
        <v>0</v>
      </c>
      <c r="L555" s="16">
        <v>0</v>
      </c>
      <c r="M555" s="16">
        <v>0</v>
      </c>
      <c r="N555" s="16">
        <v>0</v>
      </c>
      <c r="O555" s="16">
        <v>0</v>
      </c>
      <c r="P555" s="16">
        <v>0</v>
      </c>
      <c r="Q555" s="16">
        <v>0</v>
      </c>
      <c r="R555" s="16">
        <v>8.3333333333333301E-2</v>
      </c>
      <c r="S555" s="16">
        <v>2.1739130434782601E-2</v>
      </c>
      <c r="T555" s="16">
        <v>0</v>
      </c>
      <c r="U555" s="16">
        <v>0</v>
      </c>
      <c r="V555" s="16">
        <v>5.5555555555555601E-2</v>
      </c>
      <c r="W555" s="16">
        <v>0</v>
      </c>
      <c r="X555" s="16">
        <v>0</v>
      </c>
      <c r="Y555" s="16">
        <v>0</v>
      </c>
      <c r="Z555" s="16"/>
      <c r="AA555" s="16">
        <v>1.05263157894737E-2</v>
      </c>
      <c r="AB555" s="16">
        <v>2.06185567010309E-2</v>
      </c>
      <c r="AC555" s="16">
        <v>0</v>
      </c>
      <c r="AD555" s="16">
        <v>0</v>
      </c>
      <c r="AE555" s="16"/>
      <c r="AF555" s="16">
        <v>1.5625E-2</v>
      </c>
      <c r="AG555" s="16">
        <v>0</v>
      </c>
      <c r="AH555" s="16">
        <v>0</v>
      </c>
      <c r="AI555" s="16">
        <v>0</v>
      </c>
      <c r="AJ555" s="16"/>
      <c r="AK555" s="16">
        <v>1.35135135135135E-2</v>
      </c>
      <c r="AL555" s="16">
        <v>0</v>
      </c>
      <c r="AM555" s="16">
        <v>0</v>
      </c>
      <c r="AN555" s="16">
        <v>0</v>
      </c>
      <c r="AO555" s="16">
        <v>0</v>
      </c>
      <c r="AP555" s="16">
        <v>6.6666666666666693E-2</v>
      </c>
      <c r="AQ555" s="16"/>
      <c r="AR555" s="16">
        <v>1.2500000000000001E-2</v>
      </c>
      <c r="AS555" s="16">
        <v>3.03030303030303E-2</v>
      </c>
      <c r="AT555" s="16">
        <v>3.03030303030303E-2</v>
      </c>
      <c r="AU555" s="16" t="s">
        <v>129</v>
      </c>
      <c r="AV555" s="16">
        <v>0</v>
      </c>
      <c r="AW555" s="16">
        <v>0</v>
      </c>
      <c r="AX555" s="16">
        <v>0</v>
      </c>
      <c r="AY555" s="16"/>
      <c r="AZ555" s="16">
        <v>1.16279069767442E-2</v>
      </c>
      <c r="BA555" s="16">
        <v>0</v>
      </c>
      <c r="BB555" s="16">
        <v>0</v>
      </c>
      <c r="BC555" s="16">
        <v>3.125E-2</v>
      </c>
      <c r="BD555" s="16">
        <v>0</v>
      </c>
      <c r="BE555" s="16">
        <v>0</v>
      </c>
      <c r="BF555" s="16"/>
      <c r="BG555" s="16">
        <v>0</v>
      </c>
      <c r="BH555" s="16">
        <v>2.1276595744680899E-2</v>
      </c>
      <c r="BI555" s="16">
        <v>3.125E-2</v>
      </c>
      <c r="BJ555" s="16">
        <v>1.4285714285714299E-2</v>
      </c>
      <c r="BK555" s="16">
        <v>0</v>
      </c>
      <c r="BL555" s="16">
        <v>0</v>
      </c>
      <c r="BM555" s="16"/>
      <c r="BN555" s="16">
        <v>1.8749999999999999E-2</v>
      </c>
      <c r="BO555" s="16">
        <v>0</v>
      </c>
      <c r="BP555" s="16"/>
      <c r="BQ555" s="16">
        <v>2.06185567010309E-2</v>
      </c>
      <c r="BR555" s="16">
        <v>5.8823529411764696E-3</v>
      </c>
      <c r="BS555" s="16"/>
      <c r="BT555" s="16">
        <v>1.4492753623188401E-2</v>
      </c>
      <c r="BU555" s="16">
        <v>0</v>
      </c>
    </row>
    <row r="556" spans="2:73" x14ac:dyDescent="0.35">
      <c r="B556" t="s">
        <v>339</v>
      </c>
      <c r="C556" s="16">
        <v>7.4906367041198503E-3</v>
      </c>
      <c r="D556" s="16">
        <v>0</v>
      </c>
      <c r="E556" s="16">
        <v>1.41843971631206E-2</v>
      </c>
      <c r="F556" s="16"/>
      <c r="G556" s="16">
        <v>0</v>
      </c>
      <c r="H556" s="16">
        <v>8.9686098654708502E-3</v>
      </c>
      <c r="I556" s="16"/>
      <c r="J556" s="16">
        <v>0</v>
      </c>
      <c r="K556" s="16">
        <v>2.5000000000000001E-2</v>
      </c>
      <c r="L556" s="16">
        <v>0</v>
      </c>
      <c r="M556" s="16">
        <v>0</v>
      </c>
      <c r="N556" s="16">
        <v>0</v>
      </c>
      <c r="O556" s="16">
        <v>0</v>
      </c>
      <c r="P556" s="16">
        <v>0</v>
      </c>
      <c r="Q556" s="16">
        <v>0</v>
      </c>
      <c r="R556" s="16">
        <v>0</v>
      </c>
      <c r="S556" s="16">
        <v>0</v>
      </c>
      <c r="T556" s="16">
        <v>0</v>
      </c>
      <c r="U556" s="16">
        <v>0.125</v>
      </c>
      <c r="V556" s="16">
        <v>0</v>
      </c>
      <c r="W556" s="16">
        <v>0</v>
      </c>
      <c r="X556" s="16">
        <v>0</v>
      </c>
      <c r="Y556" s="16">
        <v>0</v>
      </c>
      <c r="Z556" s="16"/>
      <c r="AA556" s="16">
        <v>0</v>
      </c>
      <c r="AB556" s="16">
        <v>1.03092783505155E-2</v>
      </c>
      <c r="AC556" s="16">
        <v>0</v>
      </c>
      <c r="AD556" s="16">
        <v>3.7037037037037E-2</v>
      </c>
      <c r="AE556" s="16"/>
      <c r="AF556" s="16">
        <v>5.2083333333333296E-3</v>
      </c>
      <c r="AG556" s="16">
        <v>0</v>
      </c>
      <c r="AH556" s="16">
        <v>3.7037037037037E-2</v>
      </c>
      <c r="AI556" s="16">
        <v>0</v>
      </c>
      <c r="AJ556" s="16"/>
      <c r="AK556" s="16">
        <v>0</v>
      </c>
      <c r="AL556" s="16">
        <v>2.1276595744680899E-2</v>
      </c>
      <c r="AM556" s="16">
        <v>0</v>
      </c>
      <c r="AN556" s="16">
        <v>0</v>
      </c>
      <c r="AO556" s="16">
        <v>0</v>
      </c>
      <c r="AP556" s="16">
        <v>0</v>
      </c>
      <c r="AQ556" s="16"/>
      <c r="AR556" s="16">
        <v>0</v>
      </c>
      <c r="AS556" s="16">
        <v>0</v>
      </c>
      <c r="AT556" s="16">
        <v>0</v>
      </c>
      <c r="AU556" s="16" t="s">
        <v>129</v>
      </c>
      <c r="AV556" s="16">
        <v>0.1</v>
      </c>
      <c r="AW556" s="16">
        <v>0</v>
      </c>
      <c r="AX556" s="16">
        <v>0</v>
      </c>
      <c r="AY556" s="16"/>
      <c r="AZ556" s="16">
        <v>1.16279069767442E-2</v>
      </c>
      <c r="BA556" s="16">
        <v>0</v>
      </c>
      <c r="BB556" s="16">
        <v>0</v>
      </c>
      <c r="BC556" s="16">
        <v>0</v>
      </c>
      <c r="BD556" s="16">
        <v>1.1494252873563199E-2</v>
      </c>
      <c r="BE556" s="16">
        <v>0</v>
      </c>
      <c r="BF556" s="16"/>
      <c r="BG556" s="16">
        <v>0</v>
      </c>
      <c r="BH556" s="16">
        <v>2.1276595744680899E-2</v>
      </c>
      <c r="BI556" s="16">
        <v>0</v>
      </c>
      <c r="BJ556" s="16">
        <v>1.4285714285714299E-2</v>
      </c>
      <c r="BK556" s="16">
        <v>0</v>
      </c>
      <c r="BL556" s="16">
        <v>0</v>
      </c>
      <c r="BM556" s="16"/>
      <c r="BN556" s="16">
        <v>6.2500000000000003E-3</v>
      </c>
      <c r="BO556" s="16">
        <v>9.6153846153846194E-3</v>
      </c>
      <c r="BP556" s="16"/>
      <c r="BQ556" s="16">
        <v>0</v>
      </c>
      <c r="BR556" s="16">
        <v>1.1764705882352899E-2</v>
      </c>
      <c r="BS556" s="16"/>
      <c r="BT556" s="16">
        <v>4.8309178743961402E-3</v>
      </c>
      <c r="BU556" s="16">
        <v>1.7543859649122799E-2</v>
      </c>
    </row>
    <row r="557" spans="2:73" x14ac:dyDescent="0.35">
      <c r="B557" t="s">
        <v>340</v>
      </c>
      <c r="C557" s="16">
        <v>3.7453183520599299E-3</v>
      </c>
      <c r="D557" s="16">
        <v>0</v>
      </c>
      <c r="E557" s="16">
        <v>7.09219858156028E-3</v>
      </c>
      <c r="F557" s="16"/>
      <c r="G557" s="16">
        <v>0</v>
      </c>
      <c r="H557" s="16">
        <v>4.4843049327354303E-3</v>
      </c>
      <c r="I557" s="16"/>
      <c r="J557" s="16">
        <v>0</v>
      </c>
      <c r="K557" s="16">
        <v>0</v>
      </c>
      <c r="L557" s="16">
        <v>0</v>
      </c>
      <c r="M557" s="16">
        <v>0.1</v>
      </c>
      <c r="N557" s="16">
        <v>0</v>
      </c>
      <c r="O557" s="16">
        <v>0</v>
      </c>
      <c r="P557" s="16">
        <v>0</v>
      </c>
      <c r="Q557" s="16">
        <v>0</v>
      </c>
      <c r="R557" s="16">
        <v>0</v>
      </c>
      <c r="S557" s="16">
        <v>0</v>
      </c>
      <c r="T557" s="16">
        <v>0</v>
      </c>
      <c r="U557" s="16">
        <v>0</v>
      </c>
      <c r="V557" s="16">
        <v>0</v>
      </c>
      <c r="W557" s="16">
        <v>0</v>
      </c>
      <c r="X557" s="16">
        <v>0</v>
      </c>
      <c r="Y557" s="16">
        <v>0</v>
      </c>
      <c r="Z557" s="16"/>
      <c r="AA557" s="16">
        <v>1.05263157894737E-2</v>
      </c>
      <c r="AB557" s="16">
        <v>0</v>
      </c>
      <c r="AC557" s="16">
        <v>0</v>
      </c>
      <c r="AD557" s="16">
        <v>0</v>
      </c>
      <c r="AE557" s="16"/>
      <c r="AF557" s="16">
        <v>0</v>
      </c>
      <c r="AG557" s="16">
        <v>0</v>
      </c>
      <c r="AH557" s="16">
        <v>3.7037037037037E-2</v>
      </c>
      <c r="AI557" s="16">
        <v>0</v>
      </c>
      <c r="AJ557" s="16"/>
      <c r="AK557" s="16">
        <v>0</v>
      </c>
      <c r="AL557" s="16">
        <v>0</v>
      </c>
      <c r="AM557" s="16">
        <v>0</v>
      </c>
      <c r="AN557" s="16">
        <v>0</v>
      </c>
      <c r="AO557" s="16">
        <v>0</v>
      </c>
      <c r="AP557" s="16">
        <v>0</v>
      </c>
      <c r="AQ557" s="16"/>
      <c r="AR557" s="16">
        <v>6.2500000000000003E-3</v>
      </c>
      <c r="AS557" s="16">
        <v>0</v>
      </c>
      <c r="AT557" s="16">
        <v>0</v>
      </c>
      <c r="AU557" s="16" t="s">
        <v>129</v>
      </c>
      <c r="AV557" s="16">
        <v>0</v>
      </c>
      <c r="AW557" s="16">
        <v>0</v>
      </c>
      <c r="AX557" s="16">
        <v>0</v>
      </c>
      <c r="AY557" s="16"/>
      <c r="AZ557" s="16">
        <v>0</v>
      </c>
      <c r="BA557" s="16">
        <v>0</v>
      </c>
      <c r="BB557" s="16">
        <v>0</v>
      </c>
      <c r="BC557" s="16">
        <v>1.5625E-2</v>
      </c>
      <c r="BD557" s="16">
        <v>0</v>
      </c>
      <c r="BE557" s="16">
        <v>0</v>
      </c>
      <c r="BF557" s="16"/>
      <c r="BG557" s="16">
        <v>2.5641025641025599E-2</v>
      </c>
      <c r="BH557" s="16">
        <v>0</v>
      </c>
      <c r="BI557" s="16">
        <v>0</v>
      </c>
      <c r="BJ557" s="16">
        <v>0</v>
      </c>
      <c r="BK557" s="16">
        <v>0</v>
      </c>
      <c r="BL557" s="16">
        <v>0</v>
      </c>
      <c r="BM557" s="16"/>
      <c r="BN557" s="16">
        <v>0</v>
      </c>
      <c r="BO557" s="16">
        <v>9.6153846153846194E-3</v>
      </c>
      <c r="BP557" s="16"/>
      <c r="BQ557" s="16">
        <v>0</v>
      </c>
      <c r="BR557" s="16">
        <v>5.8823529411764696E-3</v>
      </c>
      <c r="BS557" s="16"/>
      <c r="BT557" s="16">
        <v>4.8309178743961402E-3</v>
      </c>
      <c r="BU557" s="16">
        <v>0</v>
      </c>
    </row>
    <row r="558" spans="2:73" x14ac:dyDescent="0.35">
      <c r="B558" t="s">
        <v>116</v>
      </c>
      <c r="C558" s="16">
        <v>6.7415730337078594E-2</v>
      </c>
      <c r="D558" s="16">
        <v>6.3492063492063502E-2</v>
      </c>
      <c r="E558" s="16">
        <v>7.09219858156028E-2</v>
      </c>
      <c r="F558" s="16"/>
      <c r="G558" s="16">
        <v>4.5454545454545497E-2</v>
      </c>
      <c r="H558" s="16">
        <v>7.1748878923766801E-2</v>
      </c>
      <c r="I558" s="16"/>
      <c r="J558" s="16">
        <v>4.1666666666666699E-2</v>
      </c>
      <c r="K558" s="16">
        <v>0.05</v>
      </c>
      <c r="L558" s="16">
        <v>7.69230769230769E-2</v>
      </c>
      <c r="M558" s="16">
        <v>0</v>
      </c>
      <c r="N558" s="16">
        <v>0</v>
      </c>
      <c r="O558" s="16">
        <v>0.33333333333333298</v>
      </c>
      <c r="P558" s="16">
        <v>0</v>
      </c>
      <c r="Q558" s="16">
        <v>8.3333333333333301E-2</v>
      </c>
      <c r="R558" s="16">
        <v>8.3333333333333301E-2</v>
      </c>
      <c r="S558" s="16">
        <v>4.3478260869565202E-2</v>
      </c>
      <c r="T558" s="16">
        <v>0.11764705882352899</v>
      </c>
      <c r="U558" s="16">
        <v>0</v>
      </c>
      <c r="V558" s="16">
        <v>0.11111111111111099</v>
      </c>
      <c r="W558" s="16">
        <v>0</v>
      </c>
      <c r="X558" s="16">
        <v>0.2</v>
      </c>
      <c r="Y558" s="16">
        <v>0</v>
      </c>
      <c r="Z558" s="16"/>
      <c r="AA558" s="16">
        <v>9.4736842105263203E-2</v>
      </c>
      <c r="AB558" s="16">
        <v>7.2164948453608199E-2</v>
      </c>
      <c r="AC558" s="16">
        <v>6.0606060606060601E-2</v>
      </c>
      <c r="AD558" s="16">
        <v>0</v>
      </c>
      <c r="AE558" s="16"/>
      <c r="AF558" s="16">
        <v>8.3333333333333301E-2</v>
      </c>
      <c r="AG558" s="16">
        <v>0</v>
      </c>
      <c r="AH558" s="16">
        <v>0</v>
      </c>
      <c r="AI558" s="16">
        <v>0</v>
      </c>
      <c r="AJ558" s="16"/>
      <c r="AK558" s="16">
        <v>8.1081081081081099E-2</v>
      </c>
      <c r="AL558" s="16">
        <v>8.5106382978723402E-2</v>
      </c>
      <c r="AM558" s="16">
        <v>8.6956521739130405E-2</v>
      </c>
      <c r="AN558" s="16">
        <v>0.05</v>
      </c>
      <c r="AO558" s="16">
        <v>0</v>
      </c>
      <c r="AP558" s="16">
        <v>6.6666666666666693E-2</v>
      </c>
      <c r="AQ558" s="16"/>
      <c r="AR558" s="16">
        <v>0.05</v>
      </c>
      <c r="AS558" s="16">
        <v>0.12121212121212099</v>
      </c>
      <c r="AT558" s="16">
        <v>0.12121212121212099</v>
      </c>
      <c r="AU558" s="16" t="s">
        <v>129</v>
      </c>
      <c r="AV558" s="16">
        <v>0.3</v>
      </c>
      <c r="AW558" s="16">
        <v>9.5238095238095205E-2</v>
      </c>
      <c r="AX558" s="16">
        <v>0</v>
      </c>
      <c r="AY558" s="16"/>
      <c r="AZ558" s="16">
        <v>3.4883720930232599E-2</v>
      </c>
      <c r="BA558" s="16">
        <v>0.1</v>
      </c>
      <c r="BB558" s="16">
        <v>0.28571428571428598</v>
      </c>
      <c r="BC558" s="16">
        <v>9.375E-2</v>
      </c>
      <c r="BD558" s="16">
        <v>5.7471264367816098E-2</v>
      </c>
      <c r="BE558" s="16">
        <v>0</v>
      </c>
      <c r="BF558" s="16"/>
      <c r="BG558" s="16">
        <v>2.5641025641025599E-2</v>
      </c>
      <c r="BH558" s="16">
        <v>0.14893617021276601</v>
      </c>
      <c r="BI558" s="16">
        <v>6.25E-2</v>
      </c>
      <c r="BJ558" s="16">
        <v>5.7142857142857099E-2</v>
      </c>
      <c r="BK558" s="16">
        <v>0.06</v>
      </c>
      <c r="BL558" s="16">
        <v>3.5714285714285698E-2</v>
      </c>
      <c r="BM558" s="16"/>
      <c r="BN558" s="16">
        <v>4.3749999999999997E-2</v>
      </c>
      <c r="BO558" s="16">
        <v>0.105769230769231</v>
      </c>
      <c r="BP558" s="16"/>
      <c r="BQ558" s="16">
        <v>6.18556701030928E-2</v>
      </c>
      <c r="BR558" s="16">
        <v>7.0588235294117604E-2</v>
      </c>
      <c r="BS558" s="16"/>
      <c r="BT558" s="16">
        <v>8.2125603864734303E-2</v>
      </c>
      <c r="BU558" s="16">
        <v>1.7543859649122799E-2</v>
      </c>
    </row>
    <row r="559" spans="2:73" x14ac:dyDescent="0.35">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c r="BJ559" s="16"/>
      <c r="BK559" s="16"/>
      <c r="BL559" s="16"/>
      <c r="BM559" s="16"/>
      <c r="BN559" s="16"/>
      <c r="BO559" s="16"/>
      <c r="BP559" s="16"/>
      <c r="BQ559" s="16"/>
      <c r="BR559" s="16"/>
      <c r="BS559" s="16"/>
      <c r="BT559" s="16"/>
      <c r="BU559" s="16"/>
    </row>
    <row r="560" spans="2:73" x14ac:dyDescent="0.35">
      <c r="B560" s="6" t="s">
        <v>344</v>
      </c>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c r="BI560" s="16"/>
      <c r="BJ560" s="16"/>
      <c r="BK560" s="16"/>
      <c r="BL560" s="16"/>
      <c r="BM560" s="16"/>
      <c r="BN560" s="16"/>
      <c r="BO560" s="16"/>
      <c r="BP560" s="16"/>
      <c r="BQ560" s="16"/>
      <c r="BR560" s="16"/>
      <c r="BS560" s="16"/>
      <c r="BT560" s="16"/>
      <c r="BU560" s="16"/>
    </row>
    <row r="561" spans="2:73" x14ac:dyDescent="0.35">
      <c r="B561" s="23" t="s">
        <v>95</v>
      </c>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c r="BP561" s="16"/>
      <c r="BQ561" s="16"/>
      <c r="BR561" s="16"/>
      <c r="BS561" s="16"/>
      <c r="BT561" s="16"/>
      <c r="BU561" s="16"/>
    </row>
    <row r="562" spans="2:73" x14ac:dyDescent="0.35">
      <c r="B562" t="s">
        <v>342</v>
      </c>
      <c r="C562" s="16">
        <v>9.1476091476091495E-2</v>
      </c>
      <c r="D562" s="16">
        <v>0.13131313131313099</v>
      </c>
      <c r="E562" s="16">
        <v>6.3604240282685506E-2</v>
      </c>
      <c r="F562" s="16"/>
      <c r="G562" s="16">
        <v>7.2072072072072099E-2</v>
      </c>
      <c r="H562" s="16">
        <v>9.7297297297297303E-2</v>
      </c>
      <c r="I562" s="16"/>
      <c r="J562" s="16">
        <v>9.7560975609756101E-2</v>
      </c>
      <c r="K562" s="16">
        <v>6.7796610169491497E-2</v>
      </c>
      <c r="L562" s="16">
        <v>0.13793103448275901</v>
      </c>
      <c r="M562" s="16">
        <v>4.5454545454545497E-2</v>
      </c>
      <c r="N562" s="16">
        <v>0.125</v>
      </c>
      <c r="O562" s="16">
        <v>0</v>
      </c>
      <c r="P562" s="16">
        <v>3.3333333333333298E-2</v>
      </c>
      <c r="Q562" s="16">
        <v>0.102564102564103</v>
      </c>
      <c r="R562" s="16">
        <v>7.1428571428571397E-2</v>
      </c>
      <c r="S562" s="16">
        <v>9.5744680851063801E-2</v>
      </c>
      <c r="T562" s="16">
        <v>0.16666666666666699</v>
      </c>
      <c r="U562" s="16">
        <v>0.14285714285714299</v>
      </c>
      <c r="V562" s="16">
        <v>5.8823529411764698E-2</v>
      </c>
      <c r="W562" s="16">
        <v>0</v>
      </c>
      <c r="X562" s="16">
        <v>0.22222222222222199</v>
      </c>
      <c r="Y562" s="16">
        <v>0.125</v>
      </c>
      <c r="Z562" s="16"/>
      <c r="AA562" s="16">
        <v>9.0909090909090898E-2</v>
      </c>
      <c r="AB562" s="16">
        <v>8.2758620689655199E-2</v>
      </c>
      <c r="AC562" s="16">
        <v>0.125</v>
      </c>
      <c r="AD562" s="16">
        <v>0.114285714285714</v>
      </c>
      <c r="AE562" s="16"/>
      <c r="AF562" s="16">
        <v>8.8642659279778394E-2</v>
      </c>
      <c r="AG562" s="16">
        <v>3.3333333333333298E-2</v>
      </c>
      <c r="AH562" s="16">
        <v>9.5238095238095205E-2</v>
      </c>
      <c r="AI562" s="16">
        <v>0</v>
      </c>
      <c r="AJ562" s="16"/>
      <c r="AK562" s="16">
        <v>0.13114754098360701</v>
      </c>
      <c r="AL562" s="16">
        <v>0.10606060606060599</v>
      </c>
      <c r="AM562" s="16">
        <v>4.7619047619047603E-2</v>
      </c>
      <c r="AN562" s="16">
        <v>9.6774193548387094E-2</v>
      </c>
      <c r="AO562" s="16">
        <v>0.22222222222222199</v>
      </c>
      <c r="AP562" s="16">
        <v>0.11764705882352899</v>
      </c>
      <c r="AQ562" s="16"/>
      <c r="AR562" s="16">
        <v>9.1324200913242004E-2</v>
      </c>
      <c r="AS562" s="16">
        <v>0.146341463414634</v>
      </c>
      <c r="AT562" s="16">
        <v>0.146341463414634</v>
      </c>
      <c r="AU562" s="16">
        <v>0.113207547169811</v>
      </c>
      <c r="AV562" s="16">
        <v>4.3478260869565202E-2</v>
      </c>
      <c r="AW562" s="16">
        <v>8.5106382978723402E-2</v>
      </c>
      <c r="AX562" s="16">
        <v>0</v>
      </c>
      <c r="AY562" s="16"/>
      <c r="AZ562" s="16">
        <v>6.8376068376068397E-2</v>
      </c>
      <c r="BA562" s="16">
        <v>0.128205128205128</v>
      </c>
      <c r="BB562" s="16">
        <v>4.7619047619047603E-2</v>
      </c>
      <c r="BC562" s="16">
        <v>7.69230769230769E-2</v>
      </c>
      <c r="BD562" s="16">
        <v>0.114285714285714</v>
      </c>
      <c r="BE562" s="16">
        <v>0.125</v>
      </c>
      <c r="BF562" s="16"/>
      <c r="BG562" s="16">
        <v>7.3170731707317097E-2</v>
      </c>
      <c r="BH562" s="16">
        <v>9.41176470588235E-2</v>
      </c>
      <c r="BI562" s="16">
        <v>6.25E-2</v>
      </c>
      <c r="BJ562" s="16">
        <v>0.11363636363636399</v>
      </c>
      <c r="BK562" s="16">
        <v>0.10126582278481</v>
      </c>
      <c r="BL562" s="16">
        <v>7.4074074074074098E-2</v>
      </c>
      <c r="BM562" s="16"/>
      <c r="BN562" s="16">
        <v>8.3032490974729201E-2</v>
      </c>
      <c r="BO562" s="16">
        <v>0.10050251256281401</v>
      </c>
      <c r="BP562" s="16"/>
      <c r="BQ562" s="16">
        <v>8.5365853658536606E-2</v>
      </c>
      <c r="BR562" s="16">
        <v>9.49367088607595E-2</v>
      </c>
      <c r="BS562" s="16"/>
      <c r="BT562" s="16">
        <v>8.4468664850136196E-2</v>
      </c>
      <c r="BU562" s="16">
        <v>0.10784313725490199</v>
      </c>
    </row>
    <row r="563" spans="2:73" x14ac:dyDescent="0.35">
      <c r="B563" t="s">
        <v>343</v>
      </c>
      <c r="C563" s="16">
        <v>0.44906444906444898</v>
      </c>
      <c r="D563" s="16">
        <v>0.429292929292929</v>
      </c>
      <c r="E563" s="16">
        <v>0.46289752650176702</v>
      </c>
      <c r="F563" s="16"/>
      <c r="G563" s="16">
        <v>0.44144144144144098</v>
      </c>
      <c r="H563" s="16">
        <v>0.45135135135135102</v>
      </c>
      <c r="I563" s="16"/>
      <c r="J563" s="16">
        <v>0.439024390243902</v>
      </c>
      <c r="K563" s="16">
        <v>0.42372881355932202</v>
      </c>
      <c r="L563" s="16">
        <v>0.37931034482758602</v>
      </c>
      <c r="M563" s="16">
        <v>0.72727272727272696</v>
      </c>
      <c r="N563" s="16">
        <v>0.625</v>
      </c>
      <c r="O563" s="16">
        <v>0.5</v>
      </c>
      <c r="P563" s="16">
        <v>0.53333333333333299</v>
      </c>
      <c r="Q563" s="16">
        <v>0.38461538461538503</v>
      </c>
      <c r="R563" s="16">
        <v>0.5</v>
      </c>
      <c r="S563" s="16">
        <v>0.47872340425531901</v>
      </c>
      <c r="T563" s="16">
        <v>0.266666666666667</v>
      </c>
      <c r="U563" s="16">
        <v>0.57142857142857095</v>
      </c>
      <c r="V563" s="16">
        <v>0.29411764705882398</v>
      </c>
      <c r="W563" s="16">
        <v>0.35294117647058798</v>
      </c>
      <c r="X563" s="16">
        <v>0.5</v>
      </c>
      <c r="Y563" s="16">
        <v>0.5625</v>
      </c>
      <c r="Z563" s="16"/>
      <c r="AA563" s="16">
        <v>0.44019138755980902</v>
      </c>
      <c r="AB563" s="16">
        <v>0.48275862068965503</v>
      </c>
      <c r="AC563" s="16">
        <v>0.42857142857142899</v>
      </c>
      <c r="AD563" s="16">
        <v>0.48571428571428599</v>
      </c>
      <c r="AE563" s="16"/>
      <c r="AF563" s="16">
        <v>0.46537396121883701</v>
      </c>
      <c r="AG563" s="16">
        <v>0.56666666666666698</v>
      </c>
      <c r="AH563" s="16">
        <v>0.42857142857142899</v>
      </c>
      <c r="AI563" s="16">
        <v>1</v>
      </c>
      <c r="AJ563" s="16"/>
      <c r="AK563" s="16">
        <v>0.43442622950819698</v>
      </c>
      <c r="AL563" s="16">
        <v>0.48484848484848497</v>
      </c>
      <c r="AM563" s="16">
        <v>0.57142857142857095</v>
      </c>
      <c r="AN563" s="16">
        <v>0.35483870967741898</v>
      </c>
      <c r="AO563" s="16">
        <v>0.44444444444444398</v>
      </c>
      <c r="AP563" s="16">
        <v>0.41176470588235298</v>
      </c>
      <c r="AQ563" s="16"/>
      <c r="AR563" s="16">
        <v>0.41095890410958902</v>
      </c>
      <c r="AS563" s="16">
        <v>0.41463414634146301</v>
      </c>
      <c r="AT563" s="16">
        <v>0.41463414634146301</v>
      </c>
      <c r="AU563" s="16">
        <v>0.47169811320754701</v>
      </c>
      <c r="AV563" s="16">
        <v>0.52173913043478304</v>
      </c>
      <c r="AW563" s="16">
        <v>0.57446808510638303</v>
      </c>
      <c r="AX563" s="16">
        <v>0.6</v>
      </c>
      <c r="AY563" s="16"/>
      <c r="AZ563" s="16">
        <v>0.401709401709402</v>
      </c>
      <c r="BA563" s="16">
        <v>0.58974358974358998</v>
      </c>
      <c r="BB563" s="16">
        <v>0.42857142857142899</v>
      </c>
      <c r="BC563" s="16">
        <v>0.47008547008547003</v>
      </c>
      <c r="BD563" s="16">
        <v>0.42285714285714299</v>
      </c>
      <c r="BE563" s="16">
        <v>0.75</v>
      </c>
      <c r="BF563" s="16"/>
      <c r="BG563" s="16">
        <v>0.5</v>
      </c>
      <c r="BH563" s="16">
        <v>0.47058823529411797</v>
      </c>
      <c r="BI563" s="16">
        <v>0.45833333333333298</v>
      </c>
      <c r="BJ563" s="16">
        <v>0.43181818181818199</v>
      </c>
      <c r="BK563" s="16">
        <v>0.443037974683544</v>
      </c>
      <c r="BL563" s="16">
        <v>0.38888888888888901</v>
      </c>
      <c r="BM563" s="16"/>
      <c r="BN563" s="16">
        <v>0.44043321299638999</v>
      </c>
      <c r="BO563" s="16">
        <v>0.457286432160804</v>
      </c>
      <c r="BP563" s="16"/>
      <c r="BQ563" s="16">
        <v>0.42682926829268297</v>
      </c>
      <c r="BR563" s="16">
        <v>0.462025316455696</v>
      </c>
      <c r="BS563" s="16"/>
      <c r="BT563" s="16">
        <v>0.47411444141689402</v>
      </c>
      <c r="BU563" s="16">
        <v>0.36274509803921601</v>
      </c>
    </row>
    <row r="564" spans="2:73" x14ac:dyDescent="0.35">
      <c r="B564" t="s">
        <v>93</v>
      </c>
      <c r="C564" s="16">
        <v>0.45945945945945899</v>
      </c>
      <c r="D564" s="16">
        <v>0.439393939393939</v>
      </c>
      <c r="E564" s="16">
        <v>0.47349823321554801</v>
      </c>
      <c r="F564" s="16"/>
      <c r="G564" s="16">
        <v>0.48648648648648701</v>
      </c>
      <c r="H564" s="16">
        <v>0.45135135135135102</v>
      </c>
      <c r="I564" s="16"/>
      <c r="J564" s="16">
        <v>0.46341463414634099</v>
      </c>
      <c r="K564" s="16">
        <v>0.50847457627118597</v>
      </c>
      <c r="L564" s="16">
        <v>0.48275862068965503</v>
      </c>
      <c r="M564" s="16">
        <v>0.22727272727272699</v>
      </c>
      <c r="N564" s="16">
        <v>0.25</v>
      </c>
      <c r="O564" s="16">
        <v>0.5</v>
      </c>
      <c r="P564" s="16">
        <v>0.43333333333333302</v>
      </c>
      <c r="Q564" s="16">
        <v>0.512820512820513</v>
      </c>
      <c r="R564" s="16">
        <v>0.42857142857142899</v>
      </c>
      <c r="S564" s="16">
        <v>0.42553191489361702</v>
      </c>
      <c r="T564" s="16">
        <v>0.56666666666666698</v>
      </c>
      <c r="U564" s="16">
        <v>0.28571428571428598</v>
      </c>
      <c r="V564" s="16">
        <v>0.64705882352941202</v>
      </c>
      <c r="W564" s="16">
        <v>0.64705882352941202</v>
      </c>
      <c r="X564" s="16">
        <v>0.27777777777777801</v>
      </c>
      <c r="Y564" s="16">
        <v>0.3125</v>
      </c>
      <c r="Z564" s="16"/>
      <c r="AA564" s="16">
        <v>0.46889952153109998</v>
      </c>
      <c r="AB564" s="16">
        <v>0.43448275862069002</v>
      </c>
      <c r="AC564" s="16">
        <v>0.44642857142857101</v>
      </c>
      <c r="AD564" s="16">
        <v>0.4</v>
      </c>
      <c r="AE564" s="16"/>
      <c r="AF564" s="16">
        <v>0.445983379501385</v>
      </c>
      <c r="AG564" s="16">
        <v>0.4</v>
      </c>
      <c r="AH564" s="16">
        <v>0.476190476190476</v>
      </c>
      <c r="AI564" s="16">
        <v>0</v>
      </c>
      <c r="AJ564" s="16"/>
      <c r="AK564" s="16">
        <v>0.43442622950819698</v>
      </c>
      <c r="AL564" s="16">
        <v>0.40909090909090901</v>
      </c>
      <c r="AM564" s="16">
        <v>0.38095238095238099</v>
      </c>
      <c r="AN564" s="16">
        <v>0.54838709677419395</v>
      </c>
      <c r="AO564" s="16">
        <v>0.33333333333333298</v>
      </c>
      <c r="AP564" s="16">
        <v>0.47058823529411797</v>
      </c>
      <c r="AQ564" s="16"/>
      <c r="AR564" s="16">
        <v>0.49771689497716898</v>
      </c>
      <c r="AS564" s="16">
        <v>0.439024390243902</v>
      </c>
      <c r="AT564" s="16">
        <v>0.439024390243902</v>
      </c>
      <c r="AU564" s="16">
        <v>0.41509433962264197</v>
      </c>
      <c r="AV564" s="16">
        <v>0.434782608695652</v>
      </c>
      <c r="AW564" s="16">
        <v>0.340425531914894</v>
      </c>
      <c r="AX564" s="16">
        <v>0.4</v>
      </c>
      <c r="AY564" s="16"/>
      <c r="AZ564" s="16">
        <v>0.52991452991453003</v>
      </c>
      <c r="BA564" s="16">
        <v>0.28205128205128199</v>
      </c>
      <c r="BB564" s="16">
        <v>0.52380952380952395</v>
      </c>
      <c r="BC564" s="16">
        <v>0.45299145299145299</v>
      </c>
      <c r="BD564" s="16">
        <v>0.46285714285714302</v>
      </c>
      <c r="BE564" s="16">
        <v>0.125</v>
      </c>
      <c r="BF564" s="16"/>
      <c r="BG564" s="16">
        <v>0.42682926829268297</v>
      </c>
      <c r="BH564" s="16">
        <v>0.435294117647059</v>
      </c>
      <c r="BI564" s="16">
        <v>0.47916666666666702</v>
      </c>
      <c r="BJ564" s="16">
        <v>0.45454545454545497</v>
      </c>
      <c r="BK564" s="16">
        <v>0.455696202531646</v>
      </c>
      <c r="BL564" s="16">
        <v>0.53703703703703698</v>
      </c>
      <c r="BM564" s="16"/>
      <c r="BN564" s="16">
        <v>0.47653429602888098</v>
      </c>
      <c r="BO564" s="16">
        <v>0.44221105527638199</v>
      </c>
      <c r="BP564" s="16"/>
      <c r="BQ564" s="16">
        <v>0.48780487804877998</v>
      </c>
      <c r="BR564" s="16">
        <v>0.443037974683544</v>
      </c>
      <c r="BS564" s="16"/>
      <c r="BT564" s="16">
        <v>0.44141689373296999</v>
      </c>
      <c r="BU564" s="16">
        <v>0.52941176470588203</v>
      </c>
    </row>
    <row r="565" spans="2:73" x14ac:dyDescent="0.35">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c r="BJ565" s="16"/>
      <c r="BK565" s="16"/>
      <c r="BL565" s="16"/>
      <c r="BM565" s="16"/>
      <c r="BN565" s="16"/>
      <c r="BO565" s="16"/>
      <c r="BP565" s="16"/>
      <c r="BQ565" s="16"/>
      <c r="BR565" s="16"/>
      <c r="BS565" s="16"/>
      <c r="BT565" s="16"/>
      <c r="BU565" s="16"/>
    </row>
    <row r="566" spans="2:73" x14ac:dyDescent="0.35">
      <c r="B566" s="6" t="s">
        <v>353</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c r="BJ566" s="16"/>
      <c r="BK566" s="16"/>
      <c r="BL566" s="16"/>
      <c r="BM566" s="16"/>
      <c r="BN566" s="16"/>
      <c r="BO566" s="16"/>
      <c r="BP566" s="16"/>
      <c r="BQ566" s="16"/>
      <c r="BR566" s="16"/>
      <c r="BS566" s="16"/>
      <c r="BT566" s="16"/>
      <c r="BU566" s="16"/>
    </row>
    <row r="567" spans="2:73" x14ac:dyDescent="0.35">
      <c r="B567" s="24" t="s">
        <v>393</v>
      </c>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c r="BI567" s="16"/>
      <c r="BJ567" s="16"/>
      <c r="BK567" s="16"/>
      <c r="BL567" s="16"/>
      <c r="BM567" s="16"/>
      <c r="BN567" s="16"/>
      <c r="BO567" s="16"/>
      <c r="BP567" s="16"/>
      <c r="BQ567" s="16"/>
      <c r="BR567" s="16"/>
      <c r="BS567" s="16"/>
      <c r="BT567" s="16"/>
      <c r="BU567" s="16"/>
    </row>
    <row r="568" spans="2:73" x14ac:dyDescent="0.35">
      <c r="B568" t="s">
        <v>345</v>
      </c>
      <c r="C568" s="16">
        <v>0.62037037037037002</v>
      </c>
      <c r="D568" s="16">
        <v>0.63529411764705901</v>
      </c>
      <c r="E568" s="16">
        <v>0.61068702290076304</v>
      </c>
      <c r="F568" s="16"/>
      <c r="G568" s="16">
        <v>0.65306122448979598</v>
      </c>
      <c r="H568" s="16">
        <v>0.61077844311377205</v>
      </c>
      <c r="I568" s="16"/>
      <c r="J568" s="16">
        <v>0.72222222222222199</v>
      </c>
      <c r="K568" s="16">
        <v>0.64</v>
      </c>
      <c r="L568" s="16">
        <v>0.72727272727272696</v>
      </c>
      <c r="M568" s="16">
        <v>0.625</v>
      </c>
      <c r="N568" s="16">
        <v>0.6</v>
      </c>
      <c r="O568" s="16">
        <v>0.375</v>
      </c>
      <c r="P568" s="16">
        <v>0.6875</v>
      </c>
      <c r="Q568" s="16">
        <v>0.2</v>
      </c>
      <c r="R568" s="16">
        <v>0.85714285714285698</v>
      </c>
      <c r="S568" s="16">
        <v>0.57777777777777795</v>
      </c>
      <c r="T568" s="16">
        <v>0.5</v>
      </c>
      <c r="U568" s="16">
        <v>0.625</v>
      </c>
      <c r="V568" s="16">
        <v>0.6</v>
      </c>
      <c r="W568" s="16">
        <v>0.83333333333333304</v>
      </c>
      <c r="X568" s="16">
        <v>0.88888888888888895</v>
      </c>
      <c r="Y568" s="16">
        <v>0.77777777777777801</v>
      </c>
      <c r="Z568" s="16"/>
      <c r="AA568" s="16">
        <v>0.565217391304348</v>
      </c>
      <c r="AB568" s="16">
        <v>0.64285714285714302</v>
      </c>
      <c r="AC568" s="16">
        <v>0.625</v>
      </c>
      <c r="AD568" s="16">
        <v>0.70588235294117696</v>
      </c>
      <c r="AE568" s="16"/>
      <c r="AF568" s="16">
        <v>0.63690476190476197</v>
      </c>
      <c r="AG568" s="16">
        <v>0.52941176470588203</v>
      </c>
      <c r="AH568" s="16">
        <v>0.66666666666666696</v>
      </c>
      <c r="AI568" s="16">
        <v>0.5</v>
      </c>
      <c r="AJ568" s="16"/>
      <c r="AK568" s="16">
        <v>0.58490566037735803</v>
      </c>
      <c r="AL568" s="16">
        <v>0.5625</v>
      </c>
      <c r="AM568" s="16">
        <v>0.66666666666666696</v>
      </c>
      <c r="AN568" s="16">
        <v>0.27272727272727298</v>
      </c>
      <c r="AO568" s="16">
        <v>0.75</v>
      </c>
      <c r="AP568" s="16">
        <v>0.57142857142857095</v>
      </c>
      <c r="AQ568" s="16"/>
      <c r="AR568" s="16">
        <v>0.54444444444444395</v>
      </c>
      <c r="AS568" s="16">
        <v>0.64705882352941202</v>
      </c>
      <c r="AT568" s="16">
        <v>0.64705882352941202</v>
      </c>
      <c r="AU568" s="16">
        <v>0.6</v>
      </c>
      <c r="AV568" s="16">
        <v>0.66666666666666696</v>
      </c>
      <c r="AW568" s="16">
        <v>0.66666666666666696</v>
      </c>
      <c r="AX568" s="16">
        <v>0.33333333333333298</v>
      </c>
      <c r="AY568" s="16"/>
      <c r="AZ568" s="16">
        <v>0.680851063829787</v>
      </c>
      <c r="BA568" s="16">
        <v>0.60869565217391297</v>
      </c>
      <c r="BB568" s="16">
        <v>0.66666666666666696</v>
      </c>
      <c r="BC568" s="16">
        <v>0.61818181818181805</v>
      </c>
      <c r="BD568" s="16">
        <v>0.58108108108108103</v>
      </c>
      <c r="BE568" s="16">
        <v>0.66666666666666696</v>
      </c>
      <c r="BF568" s="16"/>
      <c r="BG568" s="16">
        <v>0.48780487804877998</v>
      </c>
      <c r="BH568" s="16">
        <v>0.67500000000000004</v>
      </c>
      <c r="BI568" s="16">
        <v>0.54545454545454497</v>
      </c>
      <c r="BJ568" s="16">
        <v>0.63157894736842102</v>
      </c>
      <c r="BK568" s="16">
        <v>0.71428571428571397</v>
      </c>
      <c r="BL568" s="16">
        <v>0.66666666666666696</v>
      </c>
      <c r="BM568" s="16"/>
      <c r="BN568" s="16">
        <v>0.60655737704918</v>
      </c>
      <c r="BO568" s="16">
        <v>0.63736263736263699</v>
      </c>
      <c r="BP568" s="16"/>
      <c r="BQ568" s="16">
        <v>0.57142857142857095</v>
      </c>
      <c r="BR568" s="16">
        <v>0.64383561643835596</v>
      </c>
      <c r="BS568" s="16"/>
      <c r="BT568" s="16">
        <v>0.58045977011494299</v>
      </c>
      <c r="BU568" s="16">
        <v>0.78378378378378399</v>
      </c>
    </row>
    <row r="569" spans="2:73" x14ac:dyDescent="0.35">
      <c r="B569" t="s">
        <v>346</v>
      </c>
      <c r="C569" s="16">
        <v>0.56944444444444398</v>
      </c>
      <c r="D569" s="16">
        <v>0.51764705882352902</v>
      </c>
      <c r="E569" s="16">
        <v>0.60305343511450404</v>
      </c>
      <c r="F569" s="16"/>
      <c r="G569" s="16">
        <v>0.69387755102040805</v>
      </c>
      <c r="H569" s="16">
        <v>0.53293413173652704</v>
      </c>
      <c r="I569" s="16"/>
      <c r="J569" s="16">
        <v>0.27777777777777801</v>
      </c>
      <c r="K569" s="16">
        <v>0.32</v>
      </c>
      <c r="L569" s="16">
        <v>0.90909090909090895</v>
      </c>
      <c r="M569" s="16">
        <v>0.5625</v>
      </c>
      <c r="N569" s="16">
        <v>0.8</v>
      </c>
      <c r="O569" s="16">
        <v>0.625</v>
      </c>
      <c r="P569" s="16">
        <v>0.8125</v>
      </c>
      <c r="Q569" s="16">
        <v>0.46666666666666701</v>
      </c>
      <c r="R569" s="16">
        <v>0.71428571428571397</v>
      </c>
      <c r="S569" s="16">
        <v>0.57777777777777795</v>
      </c>
      <c r="T569" s="16">
        <v>0.375</v>
      </c>
      <c r="U569" s="16">
        <v>0.875</v>
      </c>
      <c r="V569" s="16">
        <v>0.9</v>
      </c>
      <c r="W569" s="16">
        <v>0.83333333333333304</v>
      </c>
      <c r="X569" s="16">
        <v>0.44444444444444398</v>
      </c>
      <c r="Y569" s="16">
        <v>0.33333333333333298</v>
      </c>
      <c r="Z569" s="16"/>
      <c r="AA569" s="16">
        <v>0.63043478260869601</v>
      </c>
      <c r="AB569" s="16">
        <v>0.58571428571428596</v>
      </c>
      <c r="AC569" s="16">
        <v>0.5</v>
      </c>
      <c r="AD569" s="16">
        <v>0.47058823529411797</v>
      </c>
      <c r="AE569" s="16"/>
      <c r="AF569" s="16">
        <v>0.547619047619048</v>
      </c>
      <c r="AG569" s="16">
        <v>0.76470588235294101</v>
      </c>
      <c r="AH569" s="16">
        <v>0.61111111111111105</v>
      </c>
      <c r="AI569" s="16">
        <v>0</v>
      </c>
      <c r="AJ569" s="16"/>
      <c r="AK569" s="16">
        <v>0.56603773584905703</v>
      </c>
      <c r="AL569" s="16">
        <v>0.375</v>
      </c>
      <c r="AM569" s="16">
        <v>0.625</v>
      </c>
      <c r="AN569" s="16">
        <v>0.27272727272727298</v>
      </c>
      <c r="AO569" s="16">
        <v>1</v>
      </c>
      <c r="AP569" s="16">
        <v>0.71428571428571397</v>
      </c>
      <c r="AQ569" s="16"/>
      <c r="AR569" s="16">
        <v>0.55555555555555602</v>
      </c>
      <c r="AS569" s="16">
        <v>0.64705882352941202</v>
      </c>
      <c r="AT569" s="16">
        <v>0.64705882352941202</v>
      </c>
      <c r="AU569" s="16">
        <v>0.6</v>
      </c>
      <c r="AV569" s="16">
        <v>0.41666666666666702</v>
      </c>
      <c r="AW569" s="16">
        <v>0.70370370370370405</v>
      </c>
      <c r="AX569" s="16">
        <v>0</v>
      </c>
      <c r="AY569" s="16"/>
      <c r="AZ569" s="16">
        <v>0.46808510638297901</v>
      </c>
      <c r="BA569" s="16">
        <v>0.47826086956521702</v>
      </c>
      <c r="BB569" s="16">
        <v>0.33333333333333298</v>
      </c>
      <c r="BC569" s="16">
        <v>0.70909090909090899</v>
      </c>
      <c r="BD569" s="16">
        <v>0.56756756756756799</v>
      </c>
      <c r="BE569" s="16">
        <v>0.66666666666666696</v>
      </c>
      <c r="BF569" s="16"/>
      <c r="BG569" s="16">
        <v>0.65853658536585402</v>
      </c>
      <c r="BH569" s="16">
        <v>0.55000000000000004</v>
      </c>
      <c r="BI569" s="16">
        <v>0.59090909090909105</v>
      </c>
      <c r="BJ569" s="16">
        <v>0.50877192982456099</v>
      </c>
      <c r="BK569" s="16">
        <v>0.6</v>
      </c>
      <c r="BL569" s="16">
        <v>0.52380952380952395</v>
      </c>
      <c r="BM569" s="16"/>
      <c r="BN569" s="16">
        <v>0.56557377049180302</v>
      </c>
      <c r="BO569" s="16">
        <v>0.57142857142857095</v>
      </c>
      <c r="BP569" s="16"/>
      <c r="BQ569" s="16">
        <v>0.58571428571428596</v>
      </c>
      <c r="BR569" s="16">
        <v>0.56164383561643805</v>
      </c>
      <c r="BS569" s="16"/>
      <c r="BT569" s="16">
        <v>0.59770114942528696</v>
      </c>
      <c r="BU569" s="16">
        <v>0.45945945945945899</v>
      </c>
    </row>
    <row r="570" spans="2:73" x14ac:dyDescent="0.35">
      <c r="B570" t="s">
        <v>347</v>
      </c>
      <c r="C570" s="16">
        <v>0.50925925925925897</v>
      </c>
      <c r="D570" s="16">
        <v>0.435294117647059</v>
      </c>
      <c r="E570" s="16">
        <v>0.55725190839694705</v>
      </c>
      <c r="F570" s="16"/>
      <c r="G570" s="16">
        <v>0.530612244897959</v>
      </c>
      <c r="H570" s="16">
        <v>0.50299401197604798</v>
      </c>
      <c r="I570" s="16"/>
      <c r="J570" s="16">
        <v>0.72222222222222199</v>
      </c>
      <c r="K570" s="16">
        <v>0.6</v>
      </c>
      <c r="L570" s="16">
        <v>0.45454545454545497</v>
      </c>
      <c r="M570" s="16">
        <v>0.5</v>
      </c>
      <c r="N570" s="16">
        <v>0.4</v>
      </c>
      <c r="O570" s="16">
        <v>0.375</v>
      </c>
      <c r="P570" s="16">
        <v>0.375</v>
      </c>
      <c r="Q570" s="16">
        <v>0.33333333333333298</v>
      </c>
      <c r="R570" s="16">
        <v>0.42857142857142899</v>
      </c>
      <c r="S570" s="16">
        <v>0.51111111111111096</v>
      </c>
      <c r="T570" s="16">
        <v>0.625</v>
      </c>
      <c r="U570" s="16">
        <v>0.5</v>
      </c>
      <c r="V570" s="16">
        <v>0.6</v>
      </c>
      <c r="W570" s="16">
        <v>0.33333333333333298</v>
      </c>
      <c r="X570" s="16">
        <v>0.55555555555555602</v>
      </c>
      <c r="Y570" s="16">
        <v>0.55555555555555602</v>
      </c>
      <c r="Z570" s="16"/>
      <c r="AA570" s="16">
        <v>0.53260869565217395</v>
      </c>
      <c r="AB570" s="16">
        <v>0.52857142857142903</v>
      </c>
      <c r="AC570" s="16">
        <v>0.5</v>
      </c>
      <c r="AD570" s="16">
        <v>0.29411764705882398</v>
      </c>
      <c r="AE570" s="16"/>
      <c r="AF570" s="16">
        <v>0.49404761904761901</v>
      </c>
      <c r="AG570" s="16">
        <v>0.52941176470588203</v>
      </c>
      <c r="AH570" s="16">
        <v>0.66666666666666696</v>
      </c>
      <c r="AI570" s="16">
        <v>0</v>
      </c>
      <c r="AJ570" s="16"/>
      <c r="AK570" s="16">
        <v>0.50943396226415105</v>
      </c>
      <c r="AL570" s="16">
        <v>0.4375</v>
      </c>
      <c r="AM570" s="16">
        <v>0.54166666666666696</v>
      </c>
      <c r="AN570" s="16">
        <v>0.36363636363636398</v>
      </c>
      <c r="AO570" s="16">
        <v>0.5</v>
      </c>
      <c r="AP570" s="16">
        <v>0.35714285714285698</v>
      </c>
      <c r="AQ570" s="16"/>
      <c r="AR570" s="16">
        <v>0.422222222222222</v>
      </c>
      <c r="AS570" s="16">
        <v>0.47058823529411797</v>
      </c>
      <c r="AT570" s="16">
        <v>0.47058823529411797</v>
      </c>
      <c r="AU570" s="16">
        <v>0.4</v>
      </c>
      <c r="AV570" s="16">
        <v>0.66666666666666696</v>
      </c>
      <c r="AW570" s="16">
        <v>0.48148148148148101</v>
      </c>
      <c r="AX570" s="16">
        <v>1</v>
      </c>
      <c r="AY570" s="16"/>
      <c r="AZ570" s="16">
        <v>0.57446808510638303</v>
      </c>
      <c r="BA570" s="16">
        <v>0.34782608695652201</v>
      </c>
      <c r="BB570" s="16">
        <v>0.55555555555555602</v>
      </c>
      <c r="BC570" s="16">
        <v>0.527272727272727</v>
      </c>
      <c r="BD570" s="16">
        <v>0.47297297297297303</v>
      </c>
      <c r="BE570" s="16">
        <v>0.66666666666666696</v>
      </c>
      <c r="BF570" s="16"/>
      <c r="BG570" s="16">
        <v>0.41463414634146301</v>
      </c>
      <c r="BH570" s="16">
        <v>0.47499999999999998</v>
      </c>
      <c r="BI570" s="16">
        <v>0.5</v>
      </c>
      <c r="BJ570" s="16">
        <v>0.57894736842105299</v>
      </c>
      <c r="BK570" s="16">
        <v>0.51428571428571401</v>
      </c>
      <c r="BL570" s="16">
        <v>0.57142857142857095</v>
      </c>
      <c r="BM570" s="16"/>
      <c r="BN570" s="16">
        <v>0.47540983606557402</v>
      </c>
      <c r="BO570" s="16">
        <v>0.56043956043956</v>
      </c>
      <c r="BP570" s="16"/>
      <c r="BQ570" s="16">
        <v>0.442857142857143</v>
      </c>
      <c r="BR570" s="16">
        <v>0.54109589041095896</v>
      </c>
      <c r="BS570" s="16"/>
      <c r="BT570" s="16">
        <v>0.5</v>
      </c>
      <c r="BU570" s="16">
        <v>0.51351351351351304</v>
      </c>
    </row>
    <row r="571" spans="2:73" x14ac:dyDescent="0.35">
      <c r="B571" t="s">
        <v>348</v>
      </c>
      <c r="C571" s="16">
        <v>0.421296296296296</v>
      </c>
      <c r="D571" s="16">
        <v>0.4</v>
      </c>
      <c r="E571" s="16">
        <v>0.43511450381679401</v>
      </c>
      <c r="F571" s="16"/>
      <c r="G571" s="16">
        <v>0.51020408163265296</v>
      </c>
      <c r="H571" s="16">
        <v>0.39520958083832303</v>
      </c>
      <c r="I571" s="16"/>
      <c r="J571" s="16">
        <v>0.22222222222222199</v>
      </c>
      <c r="K571" s="16">
        <v>0.48</v>
      </c>
      <c r="L571" s="16">
        <v>0.54545454545454497</v>
      </c>
      <c r="M571" s="16">
        <v>0.25</v>
      </c>
      <c r="N571" s="16">
        <v>0.6</v>
      </c>
      <c r="O571" s="16">
        <v>0.375</v>
      </c>
      <c r="P571" s="16">
        <v>0.5</v>
      </c>
      <c r="Q571" s="16">
        <v>0.33333333333333298</v>
      </c>
      <c r="R571" s="16">
        <v>0.57142857142857095</v>
      </c>
      <c r="S571" s="16">
        <v>0.4</v>
      </c>
      <c r="T571" s="16">
        <v>0.375</v>
      </c>
      <c r="U571" s="16">
        <v>0.625</v>
      </c>
      <c r="V571" s="16">
        <v>0.6</v>
      </c>
      <c r="W571" s="16">
        <v>0.66666666666666696</v>
      </c>
      <c r="X571" s="16">
        <v>0.44444444444444398</v>
      </c>
      <c r="Y571" s="16">
        <v>0.22222222222222199</v>
      </c>
      <c r="Z571" s="16"/>
      <c r="AA571" s="16">
        <v>0.5</v>
      </c>
      <c r="AB571" s="16">
        <v>0.32857142857142901</v>
      </c>
      <c r="AC571" s="16">
        <v>0.54166666666666696</v>
      </c>
      <c r="AD571" s="16">
        <v>0.41176470588235298</v>
      </c>
      <c r="AE571" s="16"/>
      <c r="AF571" s="16">
        <v>0.41666666666666702</v>
      </c>
      <c r="AG571" s="16">
        <v>0.47058823529411797</v>
      </c>
      <c r="AH571" s="16">
        <v>0.5</v>
      </c>
      <c r="AI571" s="16">
        <v>0</v>
      </c>
      <c r="AJ571" s="16"/>
      <c r="AK571" s="16">
        <v>0.47169811320754701</v>
      </c>
      <c r="AL571" s="16">
        <v>0.3125</v>
      </c>
      <c r="AM571" s="16">
        <v>0.375</v>
      </c>
      <c r="AN571" s="16">
        <v>0.18181818181818199</v>
      </c>
      <c r="AO571" s="16">
        <v>0.75</v>
      </c>
      <c r="AP571" s="16">
        <v>0.35714285714285698</v>
      </c>
      <c r="AQ571" s="16"/>
      <c r="AR571" s="16">
        <v>0.422222222222222</v>
      </c>
      <c r="AS571" s="16">
        <v>0.52941176470588203</v>
      </c>
      <c r="AT571" s="16">
        <v>0.52941176470588203</v>
      </c>
      <c r="AU571" s="16">
        <v>0.32</v>
      </c>
      <c r="AV571" s="16">
        <v>0.41666666666666702</v>
      </c>
      <c r="AW571" s="16">
        <v>0.44444444444444398</v>
      </c>
      <c r="AX571" s="16">
        <v>0</v>
      </c>
      <c r="AY571" s="16"/>
      <c r="AZ571" s="16">
        <v>0.38297872340425498</v>
      </c>
      <c r="BA571" s="16">
        <v>0.30434782608695699</v>
      </c>
      <c r="BB571" s="16">
        <v>0.22222222222222199</v>
      </c>
      <c r="BC571" s="16">
        <v>0.45454545454545497</v>
      </c>
      <c r="BD571" s="16">
        <v>0.48648648648648701</v>
      </c>
      <c r="BE571" s="16">
        <v>0.16666666666666699</v>
      </c>
      <c r="BF571" s="16"/>
      <c r="BG571" s="16">
        <v>0.51219512195121997</v>
      </c>
      <c r="BH571" s="16">
        <v>0.47499999999999998</v>
      </c>
      <c r="BI571" s="16">
        <v>0.36363636363636398</v>
      </c>
      <c r="BJ571" s="16">
        <v>0.33333333333333298</v>
      </c>
      <c r="BK571" s="16">
        <v>0.371428571428571</v>
      </c>
      <c r="BL571" s="16">
        <v>0.52380952380952395</v>
      </c>
      <c r="BM571" s="16"/>
      <c r="BN571" s="16">
        <v>0.41803278688524598</v>
      </c>
      <c r="BO571" s="16">
        <v>0.42857142857142899</v>
      </c>
      <c r="BP571" s="16"/>
      <c r="BQ571" s="16">
        <v>0.4</v>
      </c>
      <c r="BR571" s="16">
        <v>0.431506849315068</v>
      </c>
      <c r="BS571" s="16"/>
      <c r="BT571" s="16">
        <v>0.43678160919540199</v>
      </c>
      <c r="BU571" s="16">
        <v>0.37837837837837801</v>
      </c>
    </row>
    <row r="572" spans="2:73" x14ac:dyDescent="0.35">
      <c r="B572" t="s">
        <v>349</v>
      </c>
      <c r="C572" s="16">
        <v>0.37962962962962998</v>
      </c>
      <c r="D572" s="16">
        <v>0.38823529411764701</v>
      </c>
      <c r="E572" s="16">
        <v>0.37404580152671801</v>
      </c>
      <c r="F572" s="16"/>
      <c r="G572" s="16">
        <v>0.48979591836734698</v>
      </c>
      <c r="H572" s="16">
        <v>0.34730538922155701</v>
      </c>
      <c r="I572" s="16"/>
      <c r="J572" s="16">
        <v>0.27777777777777801</v>
      </c>
      <c r="K572" s="16">
        <v>0.4</v>
      </c>
      <c r="L572" s="16">
        <v>0.54545454545454497</v>
      </c>
      <c r="M572" s="16">
        <v>0.3125</v>
      </c>
      <c r="N572" s="16">
        <v>0.4</v>
      </c>
      <c r="O572" s="16">
        <v>0.375</v>
      </c>
      <c r="P572" s="16">
        <v>0.4375</v>
      </c>
      <c r="Q572" s="16">
        <v>0.133333333333333</v>
      </c>
      <c r="R572" s="16">
        <v>0.28571428571428598</v>
      </c>
      <c r="S572" s="16">
        <v>0.44444444444444398</v>
      </c>
      <c r="T572" s="16">
        <v>0.25</v>
      </c>
      <c r="U572" s="16">
        <v>0.375</v>
      </c>
      <c r="V572" s="16">
        <v>0.4</v>
      </c>
      <c r="W572" s="16">
        <v>0.16666666666666699</v>
      </c>
      <c r="X572" s="16">
        <v>0.55555555555555602</v>
      </c>
      <c r="Y572" s="16">
        <v>0.55555555555555602</v>
      </c>
      <c r="Z572" s="16"/>
      <c r="AA572" s="16">
        <v>0.41304347826087001</v>
      </c>
      <c r="AB572" s="16">
        <v>0.314285714285714</v>
      </c>
      <c r="AC572" s="16">
        <v>0.41666666666666702</v>
      </c>
      <c r="AD572" s="16">
        <v>0.41176470588235298</v>
      </c>
      <c r="AE572" s="16"/>
      <c r="AF572" s="16">
        <v>0.36309523809523803</v>
      </c>
      <c r="AG572" s="16">
        <v>0.35294117647058798</v>
      </c>
      <c r="AH572" s="16">
        <v>0.61111111111111105</v>
      </c>
      <c r="AI572" s="16">
        <v>0</v>
      </c>
      <c r="AJ572" s="16"/>
      <c r="AK572" s="16">
        <v>0.26415094339622602</v>
      </c>
      <c r="AL572" s="16">
        <v>0.28125</v>
      </c>
      <c r="AM572" s="16">
        <v>0.5</v>
      </c>
      <c r="AN572" s="16">
        <v>0.27272727272727298</v>
      </c>
      <c r="AO572" s="16">
        <v>0.25</v>
      </c>
      <c r="AP572" s="16">
        <v>0.5</v>
      </c>
      <c r="AQ572" s="16"/>
      <c r="AR572" s="16">
        <v>0.32222222222222202</v>
      </c>
      <c r="AS572" s="16">
        <v>0.41176470588235298</v>
      </c>
      <c r="AT572" s="16">
        <v>0.41176470588235298</v>
      </c>
      <c r="AU572" s="16">
        <v>0.44</v>
      </c>
      <c r="AV572" s="16">
        <v>0.41666666666666702</v>
      </c>
      <c r="AW572" s="16">
        <v>0.37037037037037002</v>
      </c>
      <c r="AX572" s="16">
        <v>0.66666666666666696</v>
      </c>
      <c r="AY572" s="16"/>
      <c r="AZ572" s="16">
        <v>0.42553191489361702</v>
      </c>
      <c r="BA572" s="16">
        <v>0.217391304347826</v>
      </c>
      <c r="BB572" s="16">
        <v>0.44444444444444398</v>
      </c>
      <c r="BC572" s="16">
        <v>0.41818181818181799</v>
      </c>
      <c r="BD572" s="16">
        <v>0.35135135135135098</v>
      </c>
      <c r="BE572" s="16">
        <v>0.5</v>
      </c>
      <c r="BF572" s="16"/>
      <c r="BG572" s="16">
        <v>0.46341463414634099</v>
      </c>
      <c r="BH572" s="16">
        <v>0.42499999999999999</v>
      </c>
      <c r="BI572" s="16">
        <v>0.40909090909090901</v>
      </c>
      <c r="BJ572" s="16">
        <v>0.29824561403508798</v>
      </c>
      <c r="BK572" s="16">
        <v>0.25714285714285701</v>
      </c>
      <c r="BL572" s="16">
        <v>0.52380952380952395</v>
      </c>
      <c r="BM572" s="16"/>
      <c r="BN572" s="16">
        <v>0.37704918032786899</v>
      </c>
      <c r="BO572" s="16">
        <v>0.38461538461538503</v>
      </c>
      <c r="BP572" s="16"/>
      <c r="BQ572" s="16">
        <v>0.27142857142857102</v>
      </c>
      <c r="BR572" s="16">
        <v>0.431506849315068</v>
      </c>
      <c r="BS572" s="16"/>
      <c r="BT572" s="16">
        <v>0.36206896551724099</v>
      </c>
      <c r="BU572" s="16">
        <v>0.43243243243243201</v>
      </c>
    </row>
    <row r="573" spans="2:73" x14ac:dyDescent="0.35">
      <c r="B573" t="s">
        <v>350</v>
      </c>
      <c r="C573" s="16">
        <v>0.296296296296296</v>
      </c>
      <c r="D573" s="16">
        <v>0.25882352941176501</v>
      </c>
      <c r="E573" s="16">
        <v>0.32061068702290102</v>
      </c>
      <c r="F573" s="16"/>
      <c r="G573" s="16">
        <v>0.22448979591836701</v>
      </c>
      <c r="H573" s="16">
        <v>0.31736526946107801</v>
      </c>
      <c r="I573" s="16"/>
      <c r="J573" s="16">
        <v>0.22222222222222199</v>
      </c>
      <c r="K573" s="16">
        <v>0.32</v>
      </c>
      <c r="L573" s="16">
        <v>0.36363636363636398</v>
      </c>
      <c r="M573" s="16">
        <v>0.3125</v>
      </c>
      <c r="N573" s="16">
        <v>0.6</v>
      </c>
      <c r="O573" s="16">
        <v>0.375</v>
      </c>
      <c r="P573" s="16">
        <v>0.1875</v>
      </c>
      <c r="Q573" s="16">
        <v>0.133333333333333</v>
      </c>
      <c r="R573" s="16">
        <v>0.42857142857142899</v>
      </c>
      <c r="S573" s="16">
        <v>0.28888888888888897</v>
      </c>
      <c r="T573" s="16">
        <v>0.375</v>
      </c>
      <c r="U573" s="16">
        <v>0.25</v>
      </c>
      <c r="V573" s="16">
        <v>0.4</v>
      </c>
      <c r="W573" s="16">
        <v>0.33333333333333298</v>
      </c>
      <c r="X573" s="16">
        <v>0.11111111111111099</v>
      </c>
      <c r="Y573" s="16">
        <v>0.44444444444444398</v>
      </c>
      <c r="Z573" s="16"/>
      <c r="AA573" s="16">
        <v>0.32608695652173902</v>
      </c>
      <c r="AB573" s="16">
        <v>0.27142857142857102</v>
      </c>
      <c r="AC573" s="16">
        <v>0.29166666666666702</v>
      </c>
      <c r="AD573" s="16">
        <v>0.17647058823529399</v>
      </c>
      <c r="AE573" s="16"/>
      <c r="AF573" s="16">
        <v>0.30952380952380998</v>
      </c>
      <c r="AG573" s="16">
        <v>0.29411764705882398</v>
      </c>
      <c r="AH573" s="16">
        <v>0.33333333333333298</v>
      </c>
      <c r="AI573" s="16">
        <v>0</v>
      </c>
      <c r="AJ573" s="16"/>
      <c r="AK573" s="16">
        <v>0.28301886792452802</v>
      </c>
      <c r="AL573" s="16">
        <v>0.21875</v>
      </c>
      <c r="AM573" s="16">
        <v>0.45833333333333298</v>
      </c>
      <c r="AN573" s="16">
        <v>0.36363636363636398</v>
      </c>
      <c r="AO573" s="16">
        <v>0.25</v>
      </c>
      <c r="AP573" s="16">
        <v>0.28571428571428598</v>
      </c>
      <c r="AQ573" s="16"/>
      <c r="AR573" s="16">
        <v>0.24444444444444399</v>
      </c>
      <c r="AS573" s="16">
        <v>0.41176470588235298</v>
      </c>
      <c r="AT573" s="16">
        <v>0.41176470588235298</v>
      </c>
      <c r="AU573" s="16">
        <v>0.36</v>
      </c>
      <c r="AV573" s="16">
        <v>0.25</v>
      </c>
      <c r="AW573" s="16">
        <v>0.296296296296296</v>
      </c>
      <c r="AX573" s="16">
        <v>0.66666666666666696</v>
      </c>
      <c r="AY573" s="16"/>
      <c r="AZ573" s="16">
        <v>0.23404255319148901</v>
      </c>
      <c r="BA573" s="16">
        <v>0.217391304347826</v>
      </c>
      <c r="BB573" s="16">
        <v>0.22222222222222199</v>
      </c>
      <c r="BC573" s="16">
        <v>0.41818181818181799</v>
      </c>
      <c r="BD573" s="16">
        <v>0.28378378378378399</v>
      </c>
      <c r="BE573" s="16">
        <v>0.16666666666666699</v>
      </c>
      <c r="BF573" s="16"/>
      <c r="BG573" s="16">
        <v>0.24390243902438999</v>
      </c>
      <c r="BH573" s="16">
        <v>0.35</v>
      </c>
      <c r="BI573" s="16">
        <v>0.36363636363636398</v>
      </c>
      <c r="BJ573" s="16">
        <v>0.29824561403508798</v>
      </c>
      <c r="BK573" s="16">
        <v>0.25714285714285701</v>
      </c>
      <c r="BL573" s="16">
        <v>0.28571428571428598</v>
      </c>
      <c r="BM573" s="16"/>
      <c r="BN573" s="16">
        <v>0.26229508196721302</v>
      </c>
      <c r="BO573" s="16">
        <v>0.340659340659341</v>
      </c>
      <c r="BP573" s="16"/>
      <c r="BQ573" s="16">
        <v>0.24285714285714299</v>
      </c>
      <c r="BR573" s="16">
        <v>0.32191780821917798</v>
      </c>
      <c r="BS573" s="16"/>
      <c r="BT573" s="16">
        <v>0.27586206896551702</v>
      </c>
      <c r="BU573" s="16">
        <v>0.37837837837837801</v>
      </c>
    </row>
    <row r="574" spans="2:73" x14ac:dyDescent="0.35">
      <c r="B574" t="s">
        <v>351</v>
      </c>
      <c r="C574" s="16">
        <v>0.282407407407407</v>
      </c>
      <c r="D574" s="16">
        <v>0.317647058823529</v>
      </c>
      <c r="E574" s="16">
        <v>0.25954198473282403</v>
      </c>
      <c r="F574" s="16"/>
      <c r="G574" s="16">
        <v>0.34693877551020402</v>
      </c>
      <c r="H574" s="16">
        <v>0.26347305389221598</v>
      </c>
      <c r="I574" s="16"/>
      <c r="J574" s="16">
        <v>0.22222222222222199</v>
      </c>
      <c r="K574" s="16">
        <v>0.28000000000000003</v>
      </c>
      <c r="L574" s="16">
        <v>0.36363636363636398</v>
      </c>
      <c r="M574" s="16">
        <v>0.1875</v>
      </c>
      <c r="N574" s="16">
        <v>0.2</v>
      </c>
      <c r="O574" s="16">
        <v>0.125</v>
      </c>
      <c r="P574" s="16">
        <v>0.1875</v>
      </c>
      <c r="Q574" s="16">
        <v>0.133333333333333</v>
      </c>
      <c r="R574" s="16">
        <v>0.28571428571428598</v>
      </c>
      <c r="S574" s="16">
        <v>0.4</v>
      </c>
      <c r="T574" s="16">
        <v>0.125</v>
      </c>
      <c r="U574" s="16">
        <v>0.375</v>
      </c>
      <c r="V574" s="16">
        <v>0.3</v>
      </c>
      <c r="W574" s="16">
        <v>0</v>
      </c>
      <c r="X574" s="16">
        <v>0.55555555555555602</v>
      </c>
      <c r="Y574" s="16">
        <v>0.44444444444444398</v>
      </c>
      <c r="Z574" s="16"/>
      <c r="AA574" s="16">
        <v>0.315217391304348</v>
      </c>
      <c r="AB574" s="16">
        <v>0.27142857142857102</v>
      </c>
      <c r="AC574" s="16">
        <v>0.25</v>
      </c>
      <c r="AD574" s="16">
        <v>0.23529411764705899</v>
      </c>
      <c r="AE574" s="16"/>
      <c r="AF574" s="16">
        <v>0.27976190476190499</v>
      </c>
      <c r="AG574" s="16">
        <v>0.29411764705882398</v>
      </c>
      <c r="AH574" s="16">
        <v>0.22222222222222199</v>
      </c>
      <c r="AI574" s="16">
        <v>0.5</v>
      </c>
      <c r="AJ574" s="16"/>
      <c r="AK574" s="16">
        <v>0.22641509433962301</v>
      </c>
      <c r="AL574" s="16">
        <v>0.3125</v>
      </c>
      <c r="AM574" s="16">
        <v>0.33333333333333298</v>
      </c>
      <c r="AN574" s="16">
        <v>0.18181818181818199</v>
      </c>
      <c r="AO574" s="16">
        <v>0.25</v>
      </c>
      <c r="AP574" s="16">
        <v>0.28571428571428598</v>
      </c>
      <c r="AQ574" s="16"/>
      <c r="AR574" s="16">
        <v>0.24444444444444399</v>
      </c>
      <c r="AS574" s="16">
        <v>0.35294117647058798</v>
      </c>
      <c r="AT574" s="16">
        <v>0.35294117647058798</v>
      </c>
      <c r="AU574" s="16">
        <v>0.32</v>
      </c>
      <c r="AV574" s="16">
        <v>0.33333333333333298</v>
      </c>
      <c r="AW574" s="16">
        <v>0.148148148148148</v>
      </c>
      <c r="AX574" s="16">
        <v>1</v>
      </c>
      <c r="AY574" s="16"/>
      <c r="AZ574" s="16">
        <v>0.29787234042553201</v>
      </c>
      <c r="BA574" s="16">
        <v>0.173913043478261</v>
      </c>
      <c r="BB574" s="16">
        <v>0.22222222222222199</v>
      </c>
      <c r="BC574" s="16">
        <v>0.30909090909090903</v>
      </c>
      <c r="BD574" s="16">
        <v>0.28378378378378399</v>
      </c>
      <c r="BE574" s="16">
        <v>0.33333333333333298</v>
      </c>
      <c r="BF574" s="16"/>
      <c r="BG574" s="16">
        <v>0.36585365853658502</v>
      </c>
      <c r="BH574" s="16">
        <v>0.3</v>
      </c>
      <c r="BI574" s="16">
        <v>0.22727272727272699</v>
      </c>
      <c r="BJ574" s="16">
        <v>0.26315789473684198</v>
      </c>
      <c r="BK574" s="16">
        <v>0.22857142857142901</v>
      </c>
      <c r="BL574" s="16">
        <v>0.28571428571428598</v>
      </c>
      <c r="BM574" s="16"/>
      <c r="BN574" s="16">
        <v>0.30327868852459</v>
      </c>
      <c r="BO574" s="16">
        <v>0.26373626373626402</v>
      </c>
      <c r="BP574" s="16"/>
      <c r="BQ574" s="16">
        <v>0.27142857142857102</v>
      </c>
      <c r="BR574" s="16">
        <v>0.28767123287671198</v>
      </c>
      <c r="BS574" s="16"/>
      <c r="BT574" s="16">
        <v>0.28735632183908</v>
      </c>
      <c r="BU574" s="16">
        <v>0.24324324324324301</v>
      </c>
    </row>
    <row r="575" spans="2:73" x14ac:dyDescent="0.35">
      <c r="B575" t="s">
        <v>352</v>
      </c>
      <c r="C575" s="16">
        <v>0.20833333333333301</v>
      </c>
      <c r="D575" s="16">
        <v>0.23529411764705899</v>
      </c>
      <c r="E575" s="16">
        <v>0.19083969465648901</v>
      </c>
      <c r="F575" s="16"/>
      <c r="G575" s="16">
        <v>0.24489795918367299</v>
      </c>
      <c r="H575" s="16">
        <v>0.19760479041916201</v>
      </c>
      <c r="I575" s="16"/>
      <c r="J575" s="16">
        <v>0.16666666666666699</v>
      </c>
      <c r="K575" s="16">
        <v>0.36</v>
      </c>
      <c r="L575" s="16">
        <v>0.45454545454545497</v>
      </c>
      <c r="M575" s="16">
        <v>6.25E-2</v>
      </c>
      <c r="N575" s="16">
        <v>0.2</v>
      </c>
      <c r="O575" s="16">
        <v>0.125</v>
      </c>
      <c r="P575" s="16">
        <v>0.125</v>
      </c>
      <c r="Q575" s="16">
        <v>0.33333333333333298</v>
      </c>
      <c r="R575" s="16">
        <v>0.28571428571428598</v>
      </c>
      <c r="S575" s="16">
        <v>0.2</v>
      </c>
      <c r="T575" s="16">
        <v>0</v>
      </c>
      <c r="U575" s="16">
        <v>0.125</v>
      </c>
      <c r="V575" s="16">
        <v>0.3</v>
      </c>
      <c r="W575" s="16">
        <v>0</v>
      </c>
      <c r="X575" s="16">
        <v>0</v>
      </c>
      <c r="Y575" s="16">
        <v>0.33333333333333298</v>
      </c>
      <c r="Z575" s="16"/>
      <c r="AA575" s="16">
        <v>0.25</v>
      </c>
      <c r="AB575" s="16">
        <v>0.157142857142857</v>
      </c>
      <c r="AC575" s="16">
        <v>0.29166666666666702</v>
      </c>
      <c r="AD575" s="16">
        <v>0.11764705882352899</v>
      </c>
      <c r="AE575" s="16"/>
      <c r="AF575" s="16">
        <v>0.20833333333333301</v>
      </c>
      <c r="AG575" s="16">
        <v>0.11764705882352899</v>
      </c>
      <c r="AH575" s="16">
        <v>0.33333333333333298</v>
      </c>
      <c r="AI575" s="16">
        <v>0</v>
      </c>
      <c r="AJ575" s="16"/>
      <c r="AK575" s="16">
        <v>0.169811320754717</v>
      </c>
      <c r="AL575" s="16">
        <v>0.125</v>
      </c>
      <c r="AM575" s="16">
        <v>0.29166666666666702</v>
      </c>
      <c r="AN575" s="16">
        <v>0.18181818181818199</v>
      </c>
      <c r="AO575" s="16">
        <v>0.25</v>
      </c>
      <c r="AP575" s="16">
        <v>0.5</v>
      </c>
      <c r="AQ575" s="16"/>
      <c r="AR575" s="16">
        <v>0.22222222222222199</v>
      </c>
      <c r="AS575" s="16">
        <v>0.17647058823529399</v>
      </c>
      <c r="AT575" s="16">
        <v>0.17647058823529399</v>
      </c>
      <c r="AU575" s="16">
        <v>0.28000000000000003</v>
      </c>
      <c r="AV575" s="16">
        <v>0.25</v>
      </c>
      <c r="AW575" s="16">
        <v>0.11111111111111099</v>
      </c>
      <c r="AX575" s="16">
        <v>0</v>
      </c>
      <c r="AY575" s="16"/>
      <c r="AZ575" s="16">
        <v>0.25531914893617003</v>
      </c>
      <c r="BA575" s="16">
        <v>8.6956521739130405E-2</v>
      </c>
      <c r="BB575" s="16">
        <v>0.11111111111111099</v>
      </c>
      <c r="BC575" s="16">
        <v>0.25454545454545502</v>
      </c>
      <c r="BD575" s="16">
        <v>0.17567567567567599</v>
      </c>
      <c r="BE575" s="16">
        <v>0.33333333333333298</v>
      </c>
      <c r="BF575" s="16"/>
      <c r="BG575" s="16">
        <v>0.19512195121951201</v>
      </c>
      <c r="BH575" s="16">
        <v>0.25</v>
      </c>
      <c r="BI575" s="16">
        <v>0.13636363636363599</v>
      </c>
      <c r="BJ575" s="16">
        <v>0.22807017543859601</v>
      </c>
      <c r="BK575" s="16">
        <v>0.14285714285714299</v>
      </c>
      <c r="BL575" s="16">
        <v>0.28571428571428598</v>
      </c>
      <c r="BM575" s="16"/>
      <c r="BN575" s="16">
        <v>0.188524590163934</v>
      </c>
      <c r="BO575" s="16">
        <v>0.230769230769231</v>
      </c>
      <c r="BP575" s="16"/>
      <c r="BQ575" s="16">
        <v>0.157142857142857</v>
      </c>
      <c r="BR575" s="16">
        <v>0.232876712328767</v>
      </c>
      <c r="BS575" s="16"/>
      <c r="BT575" s="16">
        <v>0.195402298850575</v>
      </c>
      <c r="BU575" s="16">
        <v>0.27027027027027001</v>
      </c>
    </row>
    <row r="576" spans="2:73" x14ac:dyDescent="0.35">
      <c r="B576" t="s">
        <v>93</v>
      </c>
      <c r="C576" s="16">
        <v>5.5555555555555601E-2</v>
      </c>
      <c r="D576" s="16">
        <v>5.8823529411764698E-2</v>
      </c>
      <c r="E576" s="16">
        <v>5.34351145038168E-2</v>
      </c>
      <c r="F576" s="16"/>
      <c r="G576" s="16">
        <v>0</v>
      </c>
      <c r="H576" s="16">
        <v>7.1856287425149698E-2</v>
      </c>
      <c r="I576" s="16"/>
      <c r="J576" s="16">
        <v>0</v>
      </c>
      <c r="K576" s="16">
        <v>0.04</v>
      </c>
      <c r="L576" s="16">
        <v>0</v>
      </c>
      <c r="M576" s="16">
        <v>6.25E-2</v>
      </c>
      <c r="N576" s="16">
        <v>0</v>
      </c>
      <c r="O576" s="16">
        <v>0.125</v>
      </c>
      <c r="P576" s="16">
        <v>0</v>
      </c>
      <c r="Q576" s="16">
        <v>6.6666666666666693E-2</v>
      </c>
      <c r="R576" s="16">
        <v>0.14285714285714299</v>
      </c>
      <c r="S576" s="16">
        <v>6.6666666666666693E-2</v>
      </c>
      <c r="T576" s="16">
        <v>0.125</v>
      </c>
      <c r="U576" s="16">
        <v>0.125</v>
      </c>
      <c r="V576" s="16">
        <v>0.1</v>
      </c>
      <c r="W576" s="16">
        <v>0</v>
      </c>
      <c r="X576" s="16">
        <v>0</v>
      </c>
      <c r="Y576" s="16">
        <v>0.11111111111111099</v>
      </c>
      <c r="Z576" s="16"/>
      <c r="AA576" s="16">
        <v>5.4347826086956499E-2</v>
      </c>
      <c r="AB576" s="16">
        <v>7.1428571428571397E-2</v>
      </c>
      <c r="AC576" s="16">
        <v>4.1666666666666699E-2</v>
      </c>
      <c r="AD576" s="16">
        <v>5.8823529411764698E-2</v>
      </c>
      <c r="AE576" s="16"/>
      <c r="AF576" s="16">
        <v>4.7619047619047603E-2</v>
      </c>
      <c r="AG576" s="16">
        <v>0</v>
      </c>
      <c r="AH576" s="16">
        <v>0</v>
      </c>
      <c r="AI576" s="16">
        <v>0.5</v>
      </c>
      <c r="AJ576" s="16"/>
      <c r="AK576" s="16">
        <v>3.77358490566038E-2</v>
      </c>
      <c r="AL576" s="16">
        <v>9.375E-2</v>
      </c>
      <c r="AM576" s="16">
        <v>0</v>
      </c>
      <c r="AN576" s="16">
        <v>0.27272727272727298</v>
      </c>
      <c r="AO576" s="16">
        <v>0</v>
      </c>
      <c r="AP576" s="16">
        <v>7.1428571428571397E-2</v>
      </c>
      <c r="AQ576" s="16"/>
      <c r="AR576" s="16">
        <v>7.7777777777777807E-2</v>
      </c>
      <c r="AS576" s="16">
        <v>0</v>
      </c>
      <c r="AT576" s="16">
        <v>0</v>
      </c>
      <c r="AU576" s="16">
        <v>0.04</v>
      </c>
      <c r="AV576" s="16">
        <v>0</v>
      </c>
      <c r="AW576" s="16">
        <v>3.7037037037037E-2</v>
      </c>
      <c r="AX576" s="16">
        <v>0</v>
      </c>
      <c r="AY576" s="16"/>
      <c r="AZ576" s="16">
        <v>6.3829787234042507E-2</v>
      </c>
      <c r="BA576" s="16">
        <v>4.3478260869565202E-2</v>
      </c>
      <c r="BB576" s="16">
        <v>0</v>
      </c>
      <c r="BC576" s="16">
        <v>5.4545454545454501E-2</v>
      </c>
      <c r="BD576" s="16">
        <v>6.7567567567567599E-2</v>
      </c>
      <c r="BE576" s="16">
        <v>0</v>
      </c>
      <c r="BF576" s="16"/>
      <c r="BG576" s="16">
        <v>4.8780487804878099E-2</v>
      </c>
      <c r="BH576" s="16">
        <v>7.4999999999999997E-2</v>
      </c>
      <c r="BI576" s="16">
        <v>4.5454545454545497E-2</v>
      </c>
      <c r="BJ576" s="16">
        <v>5.2631578947368397E-2</v>
      </c>
      <c r="BK576" s="16">
        <v>8.5714285714285701E-2</v>
      </c>
      <c r="BL576" s="16">
        <v>0</v>
      </c>
      <c r="BM576" s="16"/>
      <c r="BN576" s="16">
        <v>5.7377049180327898E-2</v>
      </c>
      <c r="BO576" s="16">
        <v>5.4945054945054903E-2</v>
      </c>
      <c r="BP576" s="16"/>
      <c r="BQ576" s="16">
        <v>4.2857142857142899E-2</v>
      </c>
      <c r="BR576" s="16">
        <v>6.1643835616438401E-2</v>
      </c>
      <c r="BS576" s="16"/>
      <c r="BT576" s="16">
        <v>6.3218390804597693E-2</v>
      </c>
      <c r="BU576" s="16">
        <v>2.7027027027027001E-2</v>
      </c>
    </row>
    <row r="577" spans="2:73" x14ac:dyDescent="0.35">
      <c r="B577" t="s">
        <v>153</v>
      </c>
      <c r="C577" s="16">
        <v>3.7037037037037E-2</v>
      </c>
      <c r="D577" s="16">
        <v>7.0588235294117604E-2</v>
      </c>
      <c r="E577" s="16">
        <v>1.5267175572519101E-2</v>
      </c>
      <c r="F577" s="16"/>
      <c r="G577" s="16">
        <v>4.08163265306122E-2</v>
      </c>
      <c r="H577" s="16">
        <v>3.59281437125748E-2</v>
      </c>
      <c r="I577" s="16"/>
      <c r="J577" s="16">
        <v>5.5555555555555601E-2</v>
      </c>
      <c r="K577" s="16">
        <v>0.16</v>
      </c>
      <c r="L577" s="16">
        <v>0</v>
      </c>
      <c r="M577" s="16">
        <v>0</v>
      </c>
      <c r="N577" s="16">
        <v>0</v>
      </c>
      <c r="O577" s="16">
        <v>0</v>
      </c>
      <c r="P577" s="16">
        <v>0</v>
      </c>
      <c r="Q577" s="16">
        <v>0</v>
      </c>
      <c r="R577" s="16">
        <v>0.14285714285714299</v>
      </c>
      <c r="S577" s="16">
        <v>4.4444444444444398E-2</v>
      </c>
      <c r="T577" s="16">
        <v>0</v>
      </c>
      <c r="U577" s="16">
        <v>0</v>
      </c>
      <c r="V577" s="16">
        <v>0</v>
      </c>
      <c r="W577" s="16">
        <v>0</v>
      </c>
      <c r="X577" s="16">
        <v>0</v>
      </c>
      <c r="Y577" s="16">
        <v>0</v>
      </c>
      <c r="Z577" s="16"/>
      <c r="AA577" s="16">
        <v>4.3478260869565202E-2</v>
      </c>
      <c r="AB577" s="16">
        <v>1.4285714285714299E-2</v>
      </c>
      <c r="AC577" s="16">
        <v>0.125</v>
      </c>
      <c r="AD577" s="16">
        <v>0</v>
      </c>
      <c r="AE577" s="16"/>
      <c r="AF577" s="16">
        <v>4.1666666666666699E-2</v>
      </c>
      <c r="AG577" s="16">
        <v>0</v>
      </c>
      <c r="AH577" s="16">
        <v>5.5555555555555601E-2</v>
      </c>
      <c r="AI577" s="16">
        <v>0</v>
      </c>
      <c r="AJ577" s="16"/>
      <c r="AK577" s="16">
        <v>3.77358490566038E-2</v>
      </c>
      <c r="AL577" s="16">
        <v>3.125E-2</v>
      </c>
      <c r="AM577" s="16">
        <v>4.1666666666666699E-2</v>
      </c>
      <c r="AN577" s="16">
        <v>9.0909090909090898E-2</v>
      </c>
      <c r="AO577" s="16">
        <v>0</v>
      </c>
      <c r="AP577" s="16">
        <v>0</v>
      </c>
      <c r="AQ577" s="16"/>
      <c r="AR577" s="16">
        <v>6.6666666666666693E-2</v>
      </c>
      <c r="AS577" s="16">
        <v>0</v>
      </c>
      <c r="AT577" s="16">
        <v>0</v>
      </c>
      <c r="AU577" s="16">
        <v>0</v>
      </c>
      <c r="AV577" s="16">
        <v>0</v>
      </c>
      <c r="AW577" s="16">
        <v>7.4074074074074098E-2</v>
      </c>
      <c r="AX577" s="16">
        <v>0</v>
      </c>
      <c r="AY577" s="16"/>
      <c r="AZ577" s="16">
        <v>2.1276595744680899E-2</v>
      </c>
      <c r="BA577" s="16">
        <v>0</v>
      </c>
      <c r="BB577" s="16">
        <v>0</v>
      </c>
      <c r="BC577" s="16">
        <v>0.109090909090909</v>
      </c>
      <c r="BD577" s="16">
        <v>1.35135135135135E-2</v>
      </c>
      <c r="BE577" s="16">
        <v>0</v>
      </c>
      <c r="BF577" s="16"/>
      <c r="BG577" s="16">
        <v>2.4390243902439001E-2</v>
      </c>
      <c r="BH577" s="16">
        <v>0.05</v>
      </c>
      <c r="BI577" s="16">
        <v>0.13636363636363599</v>
      </c>
      <c r="BJ577" s="16">
        <v>3.5087719298245598E-2</v>
      </c>
      <c r="BK577" s="16">
        <v>0</v>
      </c>
      <c r="BL577" s="16">
        <v>0</v>
      </c>
      <c r="BM577" s="16"/>
      <c r="BN577" s="16">
        <v>8.1967213114754103E-3</v>
      </c>
      <c r="BO577" s="16">
        <v>7.69230769230769E-2</v>
      </c>
      <c r="BP577" s="16"/>
      <c r="BQ577" s="16">
        <v>0</v>
      </c>
      <c r="BR577" s="16">
        <v>5.4794520547945202E-2</v>
      </c>
      <c r="BS577" s="16"/>
      <c r="BT577" s="16">
        <v>4.0229885057471299E-2</v>
      </c>
      <c r="BU577" s="16">
        <v>0</v>
      </c>
    </row>
    <row r="578" spans="2:73" x14ac:dyDescent="0.35">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row>
    <row r="579" spans="2:73" x14ac:dyDescent="0.35">
      <c r="B579" s="6" t="s">
        <v>360</v>
      </c>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row>
    <row r="580" spans="2:73" x14ac:dyDescent="0.35">
      <c r="B580" s="23" t="s">
        <v>95</v>
      </c>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row>
    <row r="581" spans="2:73" x14ac:dyDescent="0.35">
      <c r="B581" t="s">
        <v>218</v>
      </c>
      <c r="C581" s="16">
        <v>0.103950103950104</v>
      </c>
      <c r="D581" s="16">
        <v>0.11111111111111099</v>
      </c>
      <c r="E581" s="16">
        <v>9.8939929328621903E-2</v>
      </c>
      <c r="F581" s="16"/>
      <c r="G581" s="16">
        <v>9.90990990990991E-2</v>
      </c>
      <c r="H581" s="16">
        <v>0.10540540540540499</v>
      </c>
      <c r="I581" s="16"/>
      <c r="J581" s="16">
        <v>4.8780487804878099E-2</v>
      </c>
      <c r="K581" s="16">
        <v>0.11864406779661001</v>
      </c>
      <c r="L581" s="16">
        <v>0.13793103448275901</v>
      </c>
      <c r="M581" s="16">
        <v>0</v>
      </c>
      <c r="N581" s="16">
        <v>0</v>
      </c>
      <c r="O581" s="16">
        <v>6.25E-2</v>
      </c>
      <c r="P581" s="16">
        <v>0.2</v>
      </c>
      <c r="Q581" s="16">
        <v>0.128205128205128</v>
      </c>
      <c r="R581" s="16">
        <v>0.14285714285714299</v>
      </c>
      <c r="S581" s="16">
        <v>6.3829787234042507E-2</v>
      </c>
      <c r="T581" s="16">
        <v>0.1</v>
      </c>
      <c r="U581" s="16">
        <v>0.14285714285714299</v>
      </c>
      <c r="V581" s="16">
        <v>0.11764705882352899</v>
      </c>
      <c r="W581" s="16">
        <v>0.17647058823529399</v>
      </c>
      <c r="X581" s="16">
        <v>0.11111111111111099</v>
      </c>
      <c r="Y581" s="16">
        <v>0.1875</v>
      </c>
      <c r="Z581" s="16"/>
      <c r="AA581" s="16">
        <v>0.11483253588516699</v>
      </c>
      <c r="AB581" s="16">
        <v>0.11034482758620701</v>
      </c>
      <c r="AC581" s="16">
        <v>0.125</v>
      </c>
      <c r="AD581" s="16">
        <v>2.8571428571428598E-2</v>
      </c>
      <c r="AE581" s="16"/>
      <c r="AF581" s="16">
        <v>0.102493074792244</v>
      </c>
      <c r="AG581" s="16">
        <v>0.16666666666666699</v>
      </c>
      <c r="AH581" s="16">
        <v>7.1428571428571397E-2</v>
      </c>
      <c r="AI581" s="16">
        <v>0</v>
      </c>
      <c r="AJ581" s="16"/>
      <c r="AK581" s="16">
        <v>0.114754098360656</v>
      </c>
      <c r="AL581" s="16">
        <v>3.03030303030303E-2</v>
      </c>
      <c r="AM581" s="16">
        <v>0.214285714285714</v>
      </c>
      <c r="AN581" s="16">
        <v>9.6774193548387094E-2</v>
      </c>
      <c r="AO581" s="16">
        <v>0.22222222222222199</v>
      </c>
      <c r="AP581" s="16">
        <v>0.20588235294117599</v>
      </c>
      <c r="AQ581" s="16"/>
      <c r="AR581" s="16">
        <v>0.100456621004566</v>
      </c>
      <c r="AS581" s="16">
        <v>0.17073170731707299</v>
      </c>
      <c r="AT581" s="16">
        <v>0.17073170731707299</v>
      </c>
      <c r="AU581" s="16">
        <v>9.4339622641509399E-2</v>
      </c>
      <c r="AV581" s="16">
        <v>8.6956521739130405E-2</v>
      </c>
      <c r="AW581" s="16">
        <v>0.10638297872340401</v>
      </c>
      <c r="AX581" s="16">
        <v>0.4</v>
      </c>
      <c r="AY581" s="16"/>
      <c r="AZ581" s="16">
        <v>0.11965811965812</v>
      </c>
      <c r="BA581" s="16">
        <v>0.102564102564103</v>
      </c>
      <c r="BB581" s="16">
        <v>9.5238095238095205E-2</v>
      </c>
      <c r="BC581" s="16">
        <v>9.4017094017094002E-2</v>
      </c>
      <c r="BD581" s="16">
        <v>9.71428571428571E-2</v>
      </c>
      <c r="BE581" s="16">
        <v>0.25</v>
      </c>
      <c r="BF581" s="16"/>
      <c r="BG581" s="16">
        <v>9.7560975609756101E-2</v>
      </c>
      <c r="BH581" s="16">
        <v>0.105882352941176</v>
      </c>
      <c r="BI581" s="16">
        <v>0.104166666666667</v>
      </c>
      <c r="BJ581" s="16">
        <v>0.10606060606060599</v>
      </c>
      <c r="BK581" s="16">
        <v>0.10126582278481</v>
      </c>
      <c r="BL581" s="16">
        <v>0.11111111111111099</v>
      </c>
      <c r="BM581" s="16"/>
      <c r="BN581" s="16">
        <v>0.115523465703971</v>
      </c>
      <c r="BO581" s="16">
        <v>9.0452261306532694E-2</v>
      </c>
      <c r="BP581" s="16"/>
      <c r="BQ581" s="16">
        <v>9.7560975609756101E-2</v>
      </c>
      <c r="BR581" s="16">
        <v>0.107594936708861</v>
      </c>
      <c r="BS581" s="16"/>
      <c r="BT581" s="16">
        <v>0.11444141689373299</v>
      </c>
      <c r="BU581" s="16">
        <v>4.9019607843137303E-2</v>
      </c>
    </row>
    <row r="582" spans="2:73" x14ac:dyDescent="0.35">
      <c r="B582" t="s">
        <v>219</v>
      </c>
      <c r="C582" s="16">
        <v>0.178794178794179</v>
      </c>
      <c r="D582" s="16">
        <v>0.19191919191919199</v>
      </c>
      <c r="E582" s="16">
        <v>0.16961130742049499</v>
      </c>
      <c r="F582" s="16"/>
      <c r="G582" s="16">
        <v>0.153153153153153</v>
      </c>
      <c r="H582" s="16">
        <v>0.186486486486486</v>
      </c>
      <c r="I582" s="16"/>
      <c r="J582" s="16">
        <v>0.19512195121951201</v>
      </c>
      <c r="K582" s="16">
        <v>0.13559322033898299</v>
      </c>
      <c r="L582" s="16">
        <v>0.20689655172413801</v>
      </c>
      <c r="M582" s="16">
        <v>0.13636363636363599</v>
      </c>
      <c r="N582" s="16">
        <v>0.25</v>
      </c>
      <c r="O582" s="16">
        <v>0.125</v>
      </c>
      <c r="P582" s="16">
        <v>0.16666666666666699</v>
      </c>
      <c r="Q582" s="16">
        <v>0.128205128205128</v>
      </c>
      <c r="R582" s="16">
        <v>0.214285714285714</v>
      </c>
      <c r="S582" s="16">
        <v>0.23404255319148901</v>
      </c>
      <c r="T582" s="16">
        <v>0.2</v>
      </c>
      <c r="U582" s="16">
        <v>0.14285714285714299</v>
      </c>
      <c r="V582" s="16">
        <v>0.17647058823529399</v>
      </c>
      <c r="W582" s="16">
        <v>0.17647058823529399</v>
      </c>
      <c r="X582" s="16">
        <v>0.16666666666666699</v>
      </c>
      <c r="Y582" s="16">
        <v>0.125</v>
      </c>
      <c r="Z582" s="16"/>
      <c r="AA582" s="16">
        <v>0.18660287081339699</v>
      </c>
      <c r="AB582" s="16">
        <v>0.17931034482758601</v>
      </c>
      <c r="AC582" s="16">
        <v>0.23214285714285701</v>
      </c>
      <c r="AD582" s="16">
        <v>0.2</v>
      </c>
      <c r="AE582" s="16"/>
      <c r="AF582" s="16">
        <v>0.19667590027700799</v>
      </c>
      <c r="AG582" s="16">
        <v>0.233333333333333</v>
      </c>
      <c r="AH582" s="16">
        <v>0.14285714285714299</v>
      </c>
      <c r="AI582" s="16">
        <v>0</v>
      </c>
      <c r="AJ582" s="16"/>
      <c r="AK582" s="16">
        <v>0.22131147540983601</v>
      </c>
      <c r="AL582" s="16">
        <v>0.21212121212121199</v>
      </c>
      <c r="AM582" s="16">
        <v>0.16666666666666699</v>
      </c>
      <c r="AN582" s="16">
        <v>0.12903225806451599</v>
      </c>
      <c r="AO582" s="16">
        <v>0.33333333333333298</v>
      </c>
      <c r="AP582" s="16">
        <v>0.11764705882352899</v>
      </c>
      <c r="AQ582" s="16"/>
      <c r="AR582" s="16">
        <v>0.18264840182648401</v>
      </c>
      <c r="AS582" s="16">
        <v>0.146341463414634</v>
      </c>
      <c r="AT582" s="16">
        <v>0.146341463414634</v>
      </c>
      <c r="AU582" s="16">
        <v>0.245283018867925</v>
      </c>
      <c r="AV582" s="16">
        <v>8.6956521739130405E-2</v>
      </c>
      <c r="AW582" s="16">
        <v>0.19148936170212799</v>
      </c>
      <c r="AX582" s="16">
        <v>0</v>
      </c>
      <c r="AY582" s="16"/>
      <c r="AZ582" s="16">
        <v>0.188034188034188</v>
      </c>
      <c r="BA582" s="16">
        <v>0.230769230769231</v>
      </c>
      <c r="BB582" s="16">
        <v>0.14285714285714299</v>
      </c>
      <c r="BC582" s="16">
        <v>0.15384615384615399</v>
      </c>
      <c r="BD582" s="16">
        <v>0.188571428571429</v>
      </c>
      <c r="BE582" s="16">
        <v>0.125</v>
      </c>
      <c r="BF582" s="16"/>
      <c r="BG582" s="16">
        <v>0.18292682926829301</v>
      </c>
      <c r="BH582" s="16">
        <v>0.14117647058823499</v>
      </c>
      <c r="BI582" s="16">
        <v>0.1875</v>
      </c>
      <c r="BJ582" s="16">
        <v>0.21212121212121199</v>
      </c>
      <c r="BK582" s="16">
        <v>0.139240506329114</v>
      </c>
      <c r="BL582" s="16">
        <v>0.203703703703704</v>
      </c>
      <c r="BM582" s="16"/>
      <c r="BN582" s="16">
        <v>0.173285198555957</v>
      </c>
      <c r="BO582" s="16">
        <v>0.185929648241206</v>
      </c>
      <c r="BP582" s="16"/>
      <c r="BQ582" s="16">
        <v>0.16463414634146301</v>
      </c>
      <c r="BR582" s="16">
        <v>0.186708860759494</v>
      </c>
      <c r="BS582" s="16"/>
      <c r="BT582" s="16">
        <v>0.177111716621253</v>
      </c>
      <c r="BU582" s="16">
        <v>0.20588235294117599</v>
      </c>
    </row>
    <row r="583" spans="2:73" x14ac:dyDescent="0.35">
      <c r="B583" t="s">
        <v>220</v>
      </c>
      <c r="C583" s="16">
        <v>0.28482328482328501</v>
      </c>
      <c r="D583" s="16">
        <v>0.24242424242424199</v>
      </c>
      <c r="E583" s="16">
        <v>0.31448763250883399</v>
      </c>
      <c r="F583" s="16"/>
      <c r="G583" s="16">
        <v>0.29729729729729698</v>
      </c>
      <c r="H583" s="16">
        <v>0.28108108108108099</v>
      </c>
      <c r="I583" s="16"/>
      <c r="J583" s="16">
        <v>0.292682926829268</v>
      </c>
      <c r="K583" s="16">
        <v>0.355932203389831</v>
      </c>
      <c r="L583" s="16">
        <v>0.24137931034482801</v>
      </c>
      <c r="M583" s="16">
        <v>0.27272727272727298</v>
      </c>
      <c r="N583" s="16">
        <v>0.25</v>
      </c>
      <c r="O583" s="16">
        <v>0.4375</v>
      </c>
      <c r="P583" s="16">
        <v>0.4</v>
      </c>
      <c r="Q583" s="16">
        <v>0.28205128205128199</v>
      </c>
      <c r="R583" s="16">
        <v>0.14285714285714299</v>
      </c>
      <c r="S583" s="16">
        <v>0.28723404255319201</v>
      </c>
      <c r="T583" s="16">
        <v>0.16666666666666699</v>
      </c>
      <c r="U583" s="16">
        <v>0.35714285714285698</v>
      </c>
      <c r="V583" s="16">
        <v>0.20588235294117599</v>
      </c>
      <c r="W583" s="16">
        <v>5.8823529411764698E-2</v>
      </c>
      <c r="X583" s="16">
        <v>0.38888888888888901</v>
      </c>
      <c r="Y583" s="16">
        <v>0.3125</v>
      </c>
      <c r="Z583" s="16"/>
      <c r="AA583" s="16">
        <v>0.32057416267942601</v>
      </c>
      <c r="AB583" s="16">
        <v>0.23448275862069001</v>
      </c>
      <c r="AC583" s="16">
        <v>0.23214285714285701</v>
      </c>
      <c r="AD583" s="16">
        <v>0.34285714285714303</v>
      </c>
      <c r="AE583" s="16"/>
      <c r="AF583" s="16">
        <v>0.296398891966759</v>
      </c>
      <c r="AG583" s="16">
        <v>0.233333333333333</v>
      </c>
      <c r="AH583" s="16">
        <v>0.28571428571428598</v>
      </c>
      <c r="AI583" s="16">
        <v>0</v>
      </c>
      <c r="AJ583" s="16"/>
      <c r="AK583" s="16">
        <v>0.286885245901639</v>
      </c>
      <c r="AL583" s="16">
        <v>0.30303030303030298</v>
      </c>
      <c r="AM583" s="16">
        <v>0.16666666666666699</v>
      </c>
      <c r="AN583" s="16">
        <v>0.29032258064516098</v>
      </c>
      <c r="AO583" s="16">
        <v>0.33333333333333298</v>
      </c>
      <c r="AP583" s="16">
        <v>0.29411764705882398</v>
      </c>
      <c r="AQ583" s="16"/>
      <c r="AR583" s="16">
        <v>0.27397260273972601</v>
      </c>
      <c r="AS583" s="16">
        <v>0.31707317073170699</v>
      </c>
      <c r="AT583" s="16">
        <v>0.31707317073170699</v>
      </c>
      <c r="AU583" s="16">
        <v>0.339622641509434</v>
      </c>
      <c r="AV583" s="16">
        <v>0.26086956521739102</v>
      </c>
      <c r="AW583" s="16">
        <v>0.25531914893617003</v>
      </c>
      <c r="AX583" s="16">
        <v>0.2</v>
      </c>
      <c r="AY583" s="16"/>
      <c r="AZ583" s="16">
        <v>0.27350427350427398</v>
      </c>
      <c r="BA583" s="16">
        <v>0.30769230769230799</v>
      </c>
      <c r="BB583" s="16">
        <v>0.238095238095238</v>
      </c>
      <c r="BC583" s="16">
        <v>0.29914529914529903</v>
      </c>
      <c r="BD583" s="16">
        <v>0.28000000000000003</v>
      </c>
      <c r="BE583" s="16">
        <v>0.25</v>
      </c>
      <c r="BF583" s="16"/>
      <c r="BG583" s="16">
        <v>0.292682926829268</v>
      </c>
      <c r="BH583" s="16">
        <v>0.28235294117647097</v>
      </c>
      <c r="BI583" s="16">
        <v>0.25</v>
      </c>
      <c r="BJ583" s="16">
        <v>0.27272727272727298</v>
      </c>
      <c r="BK583" s="16">
        <v>0.329113924050633</v>
      </c>
      <c r="BL583" s="16">
        <v>0.25925925925925902</v>
      </c>
      <c r="BM583" s="16"/>
      <c r="BN583" s="16">
        <v>0.29963898916967502</v>
      </c>
      <c r="BO583" s="16">
        <v>0.26130653266331699</v>
      </c>
      <c r="BP583" s="16"/>
      <c r="BQ583" s="16">
        <v>0.28658536585365901</v>
      </c>
      <c r="BR583" s="16">
        <v>0.281645569620253</v>
      </c>
      <c r="BS583" s="16"/>
      <c r="BT583" s="16">
        <v>0.30245231607629403</v>
      </c>
      <c r="BU583" s="16">
        <v>0.21568627450980399</v>
      </c>
    </row>
    <row r="584" spans="2:73" x14ac:dyDescent="0.35">
      <c r="B584" t="s">
        <v>221</v>
      </c>
      <c r="C584" s="16">
        <v>7.2765072765072797E-2</v>
      </c>
      <c r="D584" s="16">
        <v>9.5959595959595995E-2</v>
      </c>
      <c r="E584" s="16">
        <v>5.6537102473498198E-2</v>
      </c>
      <c r="F584" s="16"/>
      <c r="G584" s="16">
        <v>8.1081081081081099E-2</v>
      </c>
      <c r="H584" s="16">
        <v>7.0270270270270302E-2</v>
      </c>
      <c r="I584" s="16"/>
      <c r="J584" s="16">
        <v>9.7560975609756101E-2</v>
      </c>
      <c r="K584" s="16">
        <v>6.7796610169491497E-2</v>
      </c>
      <c r="L584" s="16">
        <v>0.13793103448275901</v>
      </c>
      <c r="M584" s="16">
        <v>4.5454545454545497E-2</v>
      </c>
      <c r="N584" s="16">
        <v>0.125</v>
      </c>
      <c r="O584" s="16">
        <v>0</v>
      </c>
      <c r="P584" s="16">
        <v>0</v>
      </c>
      <c r="Q584" s="16">
        <v>5.1282051282051301E-2</v>
      </c>
      <c r="R584" s="16">
        <v>7.1428571428571397E-2</v>
      </c>
      <c r="S584" s="16">
        <v>4.2553191489361701E-2</v>
      </c>
      <c r="T584" s="16">
        <v>0.133333333333333</v>
      </c>
      <c r="U584" s="16">
        <v>0.214285714285714</v>
      </c>
      <c r="V584" s="16">
        <v>5.8823529411764698E-2</v>
      </c>
      <c r="W584" s="16">
        <v>5.8823529411764698E-2</v>
      </c>
      <c r="X584" s="16">
        <v>0.11111111111111099</v>
      </c>
      <c r="Y584" s="16">
        <v>0.125</v>
      </c>
      <c r="Z584" s="16"/>
      <c r="AA584" s="16">
        <v>4.7846889952153103E-2</v>
      </c>
      <c r="AB584" s="16">
        <v>6.8965517241379296E-2</v>
      </c>
      <c r="AC584" s="16">
        <v>0.107142857142857</v>
      </c>
      <c r="AD584" s="16">
        <v>0.17142857142857101</v>
      </c>
      <c r="AE584" s="16"/>
      <c r="AF584" s="16">
        <v>5.8171745152354598E-2</v>
      </c>
      <c r="AG584" s="16">
        <v>0.1</v>
      </c>
      <c r="AH584" s="16">
        <v>7.1428571428571397E-2</v>
      </c>
      <c r="AI584" s="16">
        <v>1</v>
      </c>
      <c r="AJ584" s="16"/>
      <c r="AK584" s="16">
        <v>9.0163934426229497E-2</v>
      </c>
      <c r="AL584" s="16">
        <v>0.10606060606060599</v>
      </c>
      <c r="AM584" s="16">
        <v>4.7619047619047603E-2</v>
      </c>
      <c r="AN584" s="16">
        <v>3.2258064516128997E-2</v>
      </c>
      <c r="AO584" s="16">
        <v>0.11111111111111099</v>
      </c>
      <c r="AP584" s="16">
        <v>0.11764705882352899</v>
      </c>
      <c r="AQ584" s="16"/>
      <c r="AR584" s="16">
        <v>7.3059360730593603E-2</v>
      </c>
      <c r="AS584" s="16">
        <v>9.7560975609756101E-2</v>
      </c>
      <c r="AT584" s="16">
        <v>9.7560975609756101E-2</v>
      </c>
      <c r="AU584" s="16">
        <v>0</v>
      </c>
      <c r="AV584" s="16">
        <v>8.6956521739130405E-2</v>
      </c>
      <c r="AW584" s="16">
        <v>6.3829787234042507E-2</v>
      </c>
      <c r="AX584" s="16">
        <v>0</v>
      </c>
      <c r="AY584" s="16"/>
      <c r="AZ584" s="16">
        <v>8.54700854700855E-2</v>
      </c>
      <c r="BA584" s="16">
        <v>0.102564102564103</v>
      </c>
      <c r="BB584" s="16">
        <v>4.7619047619047603E-2</v>
      </c>
      <c r="BC584" s="16">
        <v>7.69230769230769E-2</v>
      </c>
      <c r="BD584" s="16">
        <v>5.7142857142857099E-2</v>
      </c>
      <c r="BE584" s="16">
        <v>0</v>
      </c>
      <c r="BF584" s="16"/>
      <c r="BG584" s="16">
        <v>0.12195121951219499</v>
      </c>
      <c r="BH584" s="16">
        <v>7.0588235294117604E-2</v>
      </c>
      <c r="BI584" s="16">
        <v>6.25E-2</v>
      </c>
      <c r="BJ584" s="16">
        <v>6.0606060606060601E-2</v>
      </c>
      <c r="BK584" s="16">
        <v>7.5949367088607597E-2</v>
      </c>
      <c r="BL584" s="16">
        <v>3.7037037037037E-2</v>
      </c>
      <c r="BM584" s="16"/>
      <c r="BN584" s="16">
        <v>5.4151624548736503E-2</v>
      </c>
      <c r="BO584" s="16">
        <v>9.5477386934673406E-2</v>
      </c>
      <c r="BP584" s="16"/>
      <c r="BQ584" s="16">
        <v>6.7073170731707293E-2</v>
      </c>
      <c r="BR584" s="16">
        <v>7.5949367088607597E-2</v>
      </c>
      <c r="BS584" s="16"/>
      <c r="BT584" s="16">
        <v>6.5395095367847406E-2</v>
      </c>
      <c r="BU584" s="16">
        <v>0.10784313725490199</v>
      </c>
    </row>
    <row r="585" spans="2:73" x14ac:dyDescent="0.35">
      <c r="B585" t="s">
        <v>222</v>
      </c>
      <c r="C585" s="16">
        <v>9.1476091476091495E-2</v>
      </c>
      <c r="D585" s="16">
        <v>0.10101010101010099</v>
      </c>
      <c r="E585" s="16">
        <v>8.4805653710247397E-2</v>
      </c>
      <c r="F585" s="16"/>
      <c r="G585" s="16">
        <v>0.108108108108108</v>
      </c>
      <c r="H585" s="16">
        <v>8.6486486486486505E-2</v>
      </c>
      <c r="I585" s="16"/>
      <c r="J585" s="16">
        <v>0.12195121951219499</v>
      </c>
      <c r="K585" s="16">
        <v>0.13559322033898299</v>
      </c>
      <c r="L585" s="16">
        <v>0.13793103448275901</v>
      </c>
      <c r="M585" s="16">
        <v>0.13636363636363599</v>
      </c>
      <c r="N585" s="16">
        <v>0</v>
      </c>
      <c r="O585" s="16">
        <v>6.25E-2</v>
      </c>
      <c r="P585" s="16">
        <v>6.6666666666666693E-2</v>
      </c>
      <c r="Q585" s="16">
        <v>0.102564102564103</v>
      </c>
      <c r="R585" s="16">
        <v>7.1428571428571397E-2</v>
      </c>
      <c r="S585" s="16">
        <v>8.5106382978723402E-2</v>
      </c>
      <c r="T585" s="16">
        <v>0.1</v>
      </c>
      <c r="U585" s="16">
        <v>0</v>
      </c>
      <c r="V585" s="16">
        <v>5.8823529411764698E-2</v>
      </c>
      <c r="W585" s="16">
        <v>0.11764705882352899</v>
      </c>
      <c r="X585" s="16">
        <v>5.5555555555555601E-2</v>
      </c>
      <c r="Y585" s="16">
        <v>0</v>
      </c>
      <c r="Z585" s="16"/>
      <c r="AA585" s="16">
        <v>8.1339712918660295E-2</v>
      </c>
      <c r="AB585" s="16">
        <v>0.11724137931034501</v>
      </c>
      <c r="AC585" s="16">
        <v>3.5714285714285698E-2</v>
      </c>
      <c r="AD585" s="16">
        <v>0.114285714285714</v>
      </c>
      <c r="AE585" s="16"/>
      <c r="AF585" s="16">
        <v>9.4182825484764504E-2</v>
      </c>
      <c r="AG585" s="16">
        <v>0.1</v>
      </c>
      <c r="AH585" s="16">
        <v>7.1428571428571397E-2</v>
      </c>
      <c r="AI585" s="16">
        <v>0</v>
      </c>
      <c r="AJ585" s="16"/>
      <c r="AK585" s="16">
        <v>0.10655737704918</v>
      </c>
      <c r="AL585" s="16">
        <v>0.12121212121212099</v>
      </c>
      <c r="AM585" s="16">
        <v>9.5238095238095205E-2</v>
      </c>
      <c r="AN585" s="16">
        <v>9.6774193548387094E-2</v>
      </c>
      <c r="AO585" s="16">
        <v>0</v>
      </c>
      <c r="AP585" s="16">
        <v>2.9411764705882401E-2</v>
      </c>
      <c r="AQ585" s="16"/>
      <c r="AR585" s="16">
        <v>0.100456621004566</v>
      </c>
      <c r="AS585" s="16">
        <v>7.3170731707317097E-2</v>
      </c>
      <c r="AT585" s="16">
        <v>7.3170731707317097E-2</v>
      </c>
      <c r="AU585" s="16">
        <v>7.5471698113207503E-2</v>
      </c>
      <c r="AV585" s="16">
        <v>8.6956521739130405E-2</v>
      </c>
      <c r="AW585" s="16">
        <v>8.5106382978723402E-2</v>
      </c>
      <c r="AX585" s="16">
        <v>0</v>
      </c>
      <c r="AY585" s="16"/>
      <c r="AZ585" s="16">
        <v>0.11111111111111099</v>
      </c>
      <c r="BA585" s="16">
        <v>7.69230769230769E-2</v>
      </c>
      <c r="BB585" s="16">
        <v>4.7619047619047603E-2</v>
      </c>
      <c r="BC585" s="16">
        <v>0.102564102564103</v>
      </c>
      <c r="BD585" s="16">
        <v>0.08</v>
      </c>
      <c r="BE585" s="16">
        <v>0.125</v>
      </c>
      <c r="BF585" s="16"/>
      <c r="BG585" s="16">
        <v>7.3170731707317097E-2</v>
      </c>
      <c r="BH585" s="16">
        <v>0.16470588235294101</v>
      </c>
      <c r="BI585" s="16">
        <v>0.104166666666667</v>
      </c>
      <c r="BJ585" s="16">
        <v>5.3030303030302997E-2</v>
      </c>
      <c r="BK585" s="16">
        <v>0.10126582278481</v>
      </c>
      <c r="BL585" s="16">
        <v>7.4074074074074098E-2</v>
      </c>
      <c r="BM585" s="16"/>
      <c r="BN585" s="16">
        <v>7.9422382671480093E-2</v>
      </c>
      <c r="BO585" s="16">
        <v>0.110552763819095</v>
      </c>
      <c r="BP585" s="16"/>
      <c r="BQ585" s="16">
        <v>8.5365853658536606E-2</v>
      </c>
      <c r="BR585" s="16">
        <v>9.49367088607595E-2</v>
      </c>
      <c r="BS585" s="16"/>
      <c r="BT585" s="16">
        <v>8.4468664850136196E-2</v>
      </c>
      <c r="BU585" s="16">
        <v>0.10784313725490199</v>
      </c>
    </row>
    <row r="586" spans="2:73" x14ac:dyDescent="0.35">
      <c r="B586" t="s">
        <v>131</v>
      </c>
      <c r="C586" s="16">
        <v>0.26819126819126798</v>
      </c>
      <c r="D586" s="16">
        <v>0.25757575757575801</v>
      </c>
      <c r="E586" s="16">
        <v>0.27561837455830401</v>
      </c>
      <c r="F586" s="16"/>
      <c r="G586" s="16">
        <v>0.26126126126126098</v>
      </c>
      <c r="H586" s="16">
        <v>0.27027027027027001</v>
      </c>
      <c r="I586" s="16"/>
      <c r="J586" s="16">
        <v>0.24390243902438999</v>
      </c>
      <c r="K586" s="16">
        <v>0.186440677966102</v>
      </c>
      <c r="L586" s="16">
        <v>0.13793103448275901</v>
      </c>
      <c r="M586" s="16">
        <v>0.40909090909090901</v>
      </c>
      <c r="N586" s="16">
        <v>0.375</v>
      </c>
      <c r="O586" s="16">
        <v>0.3125</v>
      </c>
      <c r="P586" s="16">
        <v>0.16666666666666699</v>
      </c>
      <c r="Q586" s="16">
        <v>0.30769230769230799</v>
      </c>
      <c r="R586" s="16">
        <v>0.35714285714285698</v>
      </c>
      <c r="S586" s="16">
        <v>0.28723404255319201</v>
      </c>
      <c r="T586" s="16">
        <v>0.3</v>
      </c>
      <c r="U586" s="16">
        <v>0.14285714285714299</v>
      </c>
      <c r="V586" s="16">
        <v>0.38235294117647101</v>
      </c>
      <c r="W586" s="16">
        <v>0.41176470588235298</v>
      </c>
      <c r="X586" s="16">
        <v>0.16666666666666699</v>
      </c>
      <c r="Y586" s="16">
        <v>0.25</v>
      </c>
      <c r="Z586" s="16"/>
      <c r="AA586" s="16">
        <v>0.248803827751196</v>
      </c>
      <c r="AB586" s="16">
        <v>0.28965517241379302</v>
      </c>
      <c r="AC586" s="16">
        <v>0.26785714285714302</v>
      </c>
      <c r="AD586" s="16">
        <v>0.14285714285714299</v>
      </c>
      <c r="AE586" s="16"/>
      <c r="AF586" s="16">
        <v>0.25207756232687001</v>
      </c>
      <c r="AG586" s="16">
        <v>0.16666666666666699</v>
      </c>
      <c r="AH586" s="16">
        <v>0.35714285714285698</v>
      </c>
      <c r="AI586" s="16">
        <v>0</v>
      </c>
      <c r="AJ586" s="16"/>
      <c r="AK586" s="16">
        <v>0.18032786885245899</v>
      </c>
      <c r="AL586" s="16">
        <v>0.22727272727272699</v>
      </c>
      <c r="AM586" s="16">
        <v>0.30952380952380998</v>
      </c>
      <c r="AN586" s="16">
        <v>0.35483870967741898</v>
      </c>
      <c r="AO586" s="16">
        <v>0</v>
      </c>
      <c r="AP586" s="16">
        <v>0.23529411764705899</v>
      </c>
      <c r="AQ586" s="16"/>
      <c r="AR586" s="16">
        <v>0.26940639269406402</v>
      </c>
      <c r="AS586" s="16">
        <v>0.19512195121951201</v>
      </c>
      <c r="AT586" s="16">
        <v>0.19512195121951201</v>
      </c>
      <c r="AU586" s="16">
        <v>0.245283018867925</v>
      </c>
      <c r="AV586" s="16">
        <v>0.39130434782608697</v>
      </c>
      <c r="AW586" s="16">
        <v>0.29787234042553201</v>
      </c>
      <c r="AX586" s="16">
        <v>0.4</v>
      </c>
      <c r="AY586" s="16"/>
      <c r="AZ586" s="16">
        <v>0.22222222222222199</v>
      </c>
      <c r="BA586" s="16">
        <v>0.17948717948717899</v>
      </c>
      <c r="BB586" s="16">
        <v>0.42857142857142899</v>
      </c>
      <c r="BC586" s="16">
        <v>0.27350427350427398</v>
      </c>
      <c r="BD586" s="16">
        <v>0.29714285714285699</v>
      </c>
      <c r="BE586" s="16">
        <v>0.25</v>
      </c>
      <c r="BF586" s="16"/>
      <c r="BG586" s="16">
        <v>0.23170731707317099</v>
      </c>
      <c r="BH586" s="16">
        <v>0.23529411764705899</v>
      </c>
      <c r="BI586" s="16">
        <v>0.29166666666666702</v>
      </c>
      <c r="BJ586" s="16">
        <v>0.29545454545454503</v>
      </c>
      <c r="BK586" s="16">
        <v>0.253164556962025</v>
      </c>
      <c r="BL586" s="16">
        <v>0.31481481481481499</v>
      </c>
      <c r="BM586" s="16"/>
      <c r="BN586" s="16">
        <v>0.27797833935018101</v>
      </c>
      <c r="BO586" s="16">
        <v>0.25628140703517599</v>
      </c>
      <c r="BP586" s="16"/>
      <c r="BQ586" s="16">
        <v>0.29878048780487798</v>
      </c>
      <c r="BR586" s="16">
        <v>0.253164556962025</v>
      </c>
      <c r="BS586" s="16"/>
      <c r="BT586" s="16">
        <v>0.25613079019073598</v>
      </c>
      <c r="BU586" s="16">
        <v>0.31372549019607798</v>
      </c>
    </row>
    <row r="587" spans="2:73" x14ac:dyDescent="0.35">
      <c r="B587" t="s">
        <v>223</v>
      </c>
      <c r="C587" s="16">
        <v>0.28274428274428298</v>
      </c>
      <c r="D587" s="16">
        <v>0.30303030303030298</v>
      </c>
      <c r="E587" s="16">
        <v>0.26855123674911702</v>
      </c>
      <c r="F587" s="16"/>
      <c r="G587" s="16">
        <v>0.25225225225225201</v>
      </c>
      <c r="H587" s="16">
        <v>0.29189189189189202</v>
      </c>
      <c r="I587" s="16"/>
      <c r="J587" s="16">
        <v>0.24390243902438999</v>
      </c>
      <c r="K587" s="16">
        <v>0.25423728813559299</v>
      </c>
      <c r="L587" s="16">
        <v>0.34482758620689702</v>
      </c>
      <c r="M587" s="16">
        <v>0.13636363636363599</v>
      </c>
      <c r="N587" s="16">
        <v>0.25</v>
      </c>
      <c r="O587" s="16">
        <v>0.1875</v>
      </c>
      <c r="P587" s="16">
        <v>0.36666666666666697</v>
      </c>
      <c r="Q587" s="16">
        <v>0.256410256410256</v>
      </c>
      <c r="R587" s="16">
        <v>0.35714285714285698</v>
      </c>
      <c r="S587" s="16">
        <v>0.29787234042553201</v>
      </c>
      <c r="T587" s="16">
        <v>0.3</v>
      </c>
      <c r="U587" s="16">
        <v>0.28571428571428598</v>
      </c>
      <c r="V587" s="16">
        <v>0.29411764705882398</v>
      </c>
      <c r="W587" s="16">
        <v>0.35294117647058798</v>
      </c>
      <c r="X587" s="16">
        <v>0.27777777777777801</v>
      </c>
      <c r="Y587" s="16">
        <v>0.3125</v>
      </c>
      <c r="Z587" s="16"/>
      <c r="AA587" s="16">
        <v>0.301435406698565</v>
      </c>
      <c r="AB587" s="16">
        <v>0.28965517241379302</v>
      </c>
      <c r="AC587" s="16">
        <v>0.35714285714285698</v>
      </c>
      <c r="AD587" s="16">
        <v>0.22857142857142901</v>
      </c>
      <c r="AE587" s="16"/>
      <c r="AF587" s="16">
        <v>0.299168975069252</v>
      </c>
      <c r="AG587" s="16">
        <v>0.4</v>
      </c>
      <c r="AH587" s="16">
        <v>0.214285714285714</v>
      </c>
      <c r="AI587" s="16">
        <v>0</v>
      </c>
      <c r="AJ587" s="16"/>
      <c r="AK587" s="16">
        <v>0.33606557377049201</v>
      </c>
      <c r="AL587" s="16">
        <v>0.24242424242424199</v>
      </c>
      <c r="AM587" s="16">
        <v>0.38095238095238099</v>
      </c>
      <c r="AN587" s="16">
        <v>0.225806451612903</v>
      </c>
      <c r="AO587" s="16">
        <v>0.55555555555555602</v>
      </c>
      <c r="AP587" s="16">
        <v>0.32352941176470601</v>
      </c>
      <c r="AQ587" s="16"/>
      <c r="AR587" s="16">
        <v>0.28310502283104999</v>
      </c>
      <c r="AS587" s="16">
        <v>0.31707317073170699</v>
      </c>
      <c r="AT587" s="16">
        <v>0.31707317073170699</v>
      </c>
      <c r="AU587" s="16">
        <v>0.339622641509434</v>
      </c>
      <c r="AV587" s="16">
        <v>0.173913043478261</v>
      </c>
      <c r="AW587" s="16">
        <v>0.29787234042553201</v>
      </c>
      <c r="AX587" s="16">
        <v>0.4</v>
      </c>
      <c r="AY587" s="16"/>
      <c r="AZ587" s="16">
        <v>0.30769230769230799</v>
      </c>
      <c r="BA587" s="16">
        <v>0.33333333333333298</v>
      </c>
      <c r="BB587" s="16">
        <v>0.238095238095238</v>
      </c>
      <c r="BC587" s="16">
        <v>0.24786324786324801</v>
      </c>
      <c r="BD587" s="16">
        <v>0.28571428571428598</v>
      </c>
      <c r="BE587" s="16">
        <v>0.375</v>
      </c>
      <c r="BF587" s="16"/>
      <c r="BG587" s="16">
        <v>0.28048780487804897</v>
      </c>
      <c r="BH587" s="16">
        <v>0.247058823529412</v>
      </c>
      <c r="BI587" s="16">
        <v>0.29166666666666702</v>
      </c>
      <c r="BJ587" s="16">
        <v>0.31818181818181801</v>
      </c>
      <c r="BK587" s="16">
        <v>0.240506329113924</v>
      </c>
      <c r="BL587" s="16">
        <v>0.31481481481481499</v>
      </c>
      <c r="BM587" s="16"/>
      <c r="BN587" s="16">
        <v>0.28880866425992802</v>
      </c>
      <c r="BO587" s="16">
        <v>0.276381909547739</v>
      </c>
      <c r="BP587" s="16"/>
      <c r="BQ587" s="16">
        <v>0.26219512195122002</v>
      </c>
      <c r="BR587" s="16">
        <v>0.294303797468354</v>
      </c>
      <c r="BS587" s="16"/>
      <c r="BT587" s="16">
        <v>0.29155313351498602</v>
      </c>
      <c r="BU587" s="16">
        <v>0.25490196078431399</v>
      </c>
    </row>
    <row r="588" spans="2:73" x14ac:dyDescent="0.35">
      <c r="B588" t="s">
        <v>224</v>
      </c>
      <c r="C588" s="16">
        <v>0.164241164241164</v>
      </c>
      <c r="D588" s="16">
        <v>0.19696969696969699</v>
      </c>
      <c r="E588" s="16">
        <v>0.141342756183746</v>
      </c>
      <c r="F588" s="16"/>
      <c r="G588" s="16">
        <v>0.18918918918918901</v>
      </c>
      <c r="H588" s="16">
        <v>0.15675675675675699</v>
      </c>
      <c r="I588" s="16"/>
      <c r="J588" s="16">
        <v>0.219512195121951</v>
      </c>
      <c r="K588" s="16">
        <v>0.20338983050847501</v>
      </c>
      <c r="L588" s="16">
        <v>0.27586206896551702</v>
      </c>
      <c r="M588" s="16">
        <v>0.18181818181818199</v>
      </c>
      <c r="N588" s="16">
        <v>0.125</v>
      </c>
      <c r="O588" s="16">
        <v>6.25E-2</v>
      </c>
      <c r="P588" s="16">
        <v>6.6666666666666693E-2</v>
      </c>
      <c r="Q588" s="16">
        <v>0.15384615384615399</v>
      </c>
      <c r="R588" s="16">
        <v>0.14285714285714299</v>
      </c>
      <c r="S588" s="16">
        <v>0.12765957446808501</v>
      </c>
      <c r="T588" s="16">
        <v>0.233333333333333</v>
      </c>
      <c r="U588" s="16">
        <v>0.214285714285714</v>
      </c>
      <c r="V588" s="16">
        <v>0.11764705882352899</v>
      </c>
      <c r="W588" s="16">
        <v>0.17647058823529399</v>
      </c>
      <c r="X588" s="16">
        <v>0.16666666666666699</v>
      </c>
      <c r="Y588" s="16">
        <v>0.125</v>
      </c>
      <c r="Z588" s="16"/>
      <c r="AA588" s="16">
        <v>0.12918660287081299</v>
      </c>
      <c r="AB588" s="16">
        <v>0.18620689655172401</v>
      </c>
      <c r="AC588" s="16">
        <v>0.14285714285714299</v>
      </c>
      <c r="AD588" s="16">
        <v>0.28571428571428598</v>
      </c>
      <c r="AE588" s="16"/>
      <c r="AF588" s="16">
        <v>0.15235457063711899</v>
      </c>
      <c r="AG588" s="16">
        <v>0.2</v>
      </c>
      <c r="AH588" s="16">
        <v>0.14285714285714299</v>
      </c>
      <c r="AI588" s="16">
        <v>1</v>
      </c>
      <c r="AJ588" s="16"/>
      <c r="AK588" s="16">
        <v>0.19672131147541</v>
      </c>
      <c r="AL588" s="16">
        <v>0.22727272727272699</v>
      </c>
      <c r="AM588" s="16">
        <v>0.14285714285714299</v>
      </c>
      <c r="AN588" s="16">
        <v>0.12903225806451599</v>
      </c>
      <c r="AO588" s="16">
        <v>0.11111111111111099</v>
      </c>
      <c r="AP588" s="16">
        <v>0.14705882352941199</v>
      </c>
      <c r="AQ588" s="16"/>
      <c r="AR588" s="16">
        <v>0.17351598173516</v>
      </c>
      <c r="AS588" s="16">
        <v>0.17073170731707299</v>
      </c>
      <c r="AT588" s="16">
        <v>0.17073170731707299</v>
      </c>
      <c r="AU588" s="16">
        <v>7.5471698113207503E-2</v>
      </c>
      <c r="AV588" s="16">
        <v>0.173913043478261</v>
      </c>
      <c r="AW588" s="16">
        <v>0.14893617021276601</v>
      </c>
      <c r="AX588" s="16">
        <v>0</v>
      </c>
      <c r="AY588" s="16"/>
      <c r="AZ588" s="16">
        <v>0.19658119658119699</v>
      </c>
      <c r="BA588" s="16">
        <v>0.17948717948717899</v>
      </c>
      <c r="BB588" s="16">
        <v>9.5238095238095205E-2</v>
      </c>
      <c r="BC588" s="16">
        <v>0.17948717948717899</v>
      </c>
      <c r="BD588" s="16">
        <v>0.13714285714285701</v>
      </c>
      <c r="BE588" s="16">
        <v>0.125</v>
      </c>
      <c r="BF588" s="16"/>
      <c r="BG588" s="16">
        <v>0.19512195121951201</v>
      </c>
      <c r="BH588" s="16">
        <v>0.23529411764705899</v>
      </c>
      <c r="BI588" s="16">
        <v>0.16666666666666699</v>
      </c>
      <c r="BJ588" s="16">
        <v>0.11363636363636399</v>
      </c>
      <c r="BK588" s="16">
        <v>0.177215189873418</v>
      </c>
      <c r="BL588" s="16">
        <v>0.11111111111111099</v>
      </c>
      <c r="BM588" s="16"/>
      <c r="BN588" s="16">
        <v>0.13357400722021701</v>
      </c>
      <c r="BO588" s="16">
        <v>0.20603015075376899</v>
      </c>
      <c r="BP588" s="16"/>
      <c r="BQ588" s="16">
        <v>0.15243902439024401</v>
      </c>
      <c r="BR588" s="16">
        <v>0.170886075949367</v>
      </c>
      <c r="BS588" s="16"/>
      <c r="BT588" s="16">
        <v>0.149863760217984</v>
      </c>
      <c r="BU588" s="16">
        <v>0.21568627450980399</v>
      </c>
    </row>
    <row r="589" spans="2:73" x14ac:dyDescent="0.35">
      <c r="B589" t="s">
        <v>105</v>
      </c>
      <c r="C589" s="16">
        <v>0.118503118503119</v>
      </c>
      <c r="D589" s="16">
        <v>0.10606060606060599</v>
      </c>
      <c r="E589" s="16">
        <v>0.12720848056537101</v>
      </c>
      <c r="F589" s="16"/>
      <c r="G589" s="16">
        <v>6.3063063063063002E-2</v>
      </c>
      <c r="H589" s="16">
        <v>0.135135135135135</v>
      </c>
      <c r="I589" s="16"/>
      <c r="J589" s="16">
        <v>2.4390243902439001E-2</v>
      </c>
      <c r="K589" s="16">
        <v>5.0847457627118599E-2</v>
      </c>
      <c r="L589" s="16">
        <v>6.8965517241379296E-2</v>
      </c>
      <c r="M589" s="16">
        <v>-4.5454545454545497E-2</v>
      </c>
      <c r="N589" s="16">
        <v>0.125</v>
      </c>
      <c r="O589" s="16">
        <v>0.125</v>
      </c>
      <c r="P589" s="16">
        <v>0.3</v>
      </c>
      <c r="Q589" s="16">
        <v>0.102564102564103</v>
      </c>
      <c r="R589" s="16">
        <v>0.214285714285714</v>
      </c>
      <c r="S589" s="16">
        <v>0.170212765957447</v>
      </c>
      <c r="T589" s="16">
        <v>6.6666666666666693E-2</v>
      </c>
      <c r="U589" s="16">
        <v>7.1428571428571397E-2</v>
      </c>
      <c r="V589" s="16">
        <v>0.17647058823529399</v>
      </c>
      <c r="W589" s="16">
        <v>0.17647058823529399</v>
      </c>
      <c r="X589" s="16">
        <v>0.11111111111111099</v>
      </c>
      <c r="Y589" s="16">
        <v>0.1875</v>
      </c>
      <c r="Z589" s="16"/>
      <c r="AA589" s="16">
        <v>0.17224880382775101</v>
      </c>
      <c r="AB589" s="16">
        <v>0.10344827586206901</v>
      </c>
      <c r="AC589" s="16">
        <v>0.214285714285714</v>
      </c>
      <c r="AD589" s="16">
        <v>-5.7142857142857099E-2</v>
      </c>
      <c r="AE589" s="16"/>
      <c r="AF589" s="16">
        <v>0.14681440443213301</v>
      </c>
      <c r="AG589" s="16">
        <v>0.2</v>
      </c>
      <c r="AH589" s="16">
        <v>7.1428571428571397E-2</v>
      </c>
      <c r="AI589" s="16">
        <v>-1</v>
      </c>
      <c r="AJ589" s="16"/>
      <c r="AK589" s="16">
        <v>0.13934426229508201</v>
      </c>
      <c r="AL589" s="16">
        <v>1.51515151515151E-2</v>
      </c>
      <c r="AM589" s="16">
        <v>0.238095238095238</v>
      </c>
      <c r="AN589" s="16">
        <v>9.6774193548387094E-2</v>
      </c>
      <c r="AO589" s="16">
        <v>0.44444444444444398</v>
      </c>
      <c r="AP589" s="16">
        <v>0.17647058823529399</v>
      </c>
      <c r="AQ589" s="16"/>
      <c r="AR589" s="16">
        <v>0.10958904109589</v>
      </c>
      <c r="AS589" s="16">
        <v>0.146341463414634</v>
      </c>
      <c r="AT589" s="16">
        <v>0.146341463414634</v>
      </c>
      <c r="AU589" s="16">
        <v>0.26415094339622602</v>
      </c>
      <c r="AV589" s="16">
        <v>0</v>
      </c>
      <c r="AW589" s="16">
        <v>0.14893617021276601</v>
      </c>
      <c r="AX589" s="16">
        <v>0.4</v>
      </c>
      <c r="AY589" s="16"/>
      <c r="AZ589" s="16">
        <v>0.11111111111111099</v>
      </c>
      <c r="BA589" s="16">
        <v>0.15384615384615399</v>
      </c>
      <c r="BB589" s="16">
        <v>0.14285714285714299</v>
      </c>
      <c r="BC589" s="16">
        <v>6.8376068376068397E-2</v>
      </c>
      <c r="BD589" s="16">
        <v>0.14857142857142899</v>
      </c>
      <c r="BE589" s="16">
        <v>0.25</v>
      </c>
      <c r="BF589" s="16"/>
      <c r="BG589" s="16">
        <v>8.5365853658536606E-2</v>
      </c>
      <c r="BH589" s="16">
        <v>1.1764705882353E-2</v>
      </c>
      <c r="BI589" s="16">
        <v>0.125</v>
      </c>
      <c r="BJ589" s="16">
        <v>0.204545454545455</v>
      </c>
      <c r="BK589" s="16">
        <v>6.3291139240506306E-2</v>
      </c>
      <c r="BL589" s="16">
        <v>0.203703703703704</v>
      </c>
      <c r="BM589" s="16"/>
      <c r="BN589" s="16">
        <v>0.15523465703971101</v>
      </c>
      <c r="BO589" s="16">
        <v>7.0351758793969807E-2</v>
      </c>
      <c r="BP589" s="16"/>
      <c r="BQ589" s="16">
        <v>0.109756097560976</v>
      </c>
      <c r="BR589" s="16">
        <v>0.123417721518987</v>
      </c>
      <c r="BS589" s="16"/>
      <c r="BT589" s="16">
        <v>0.14168937329700301</v>
      </c>
      <c r="BU589" s="16">
        <v>3.9215686274509803E-2</v>
      </c>
    </row>
    <row r="590" spans="2:73" x14ac:dyDescent="0.35">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row>
    <row r="591" spans="2:73" x14ac:dyDescent="0.35">
      <c r="B591" s="6" t="s">
        <v>361</v>
      </c>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row>
    <row r="592" spans="2:73" x14ac:dyDescent="0.35">
      <c r="B592" s="23" t="s">
        <v>95</v>
      </c>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row>
    <row r="593" spans="2:73" x14ac:dyDescent="0.35">
      <c r="B593" t="s">
        <v>218</v>
      </c>
      <c r="C593" s="16">
        <v>6.2370062370062401E-2</v>
      </c>
      <c r="D593" s="16">
        <v>7.0707070707070704E-2</v>
      </c>
      <c r="E593" s="16">
        <v>5.6537102473498198E-2</v>
      </c>
      <c r="F593" s="16"/>
      <c r="G593" s="16">
        <v>8.1081081081081099E-2</v>
      </c>
      <c r="H593" s="16">
        <v>5.6756756756756802E-2</v>
      </c>
      <c r="I593" s="16"/>
      <c r="J593" s="16">
        <v>4.8780487804878099E-2</v>
      </c>
      <c r="K593" s="16">
        <v>5.0847457627118599E-2</v>
      </c>
      <c r="L593" s="16">
        <v>3.4482758620689703E-2</v>
      </c>
      <c r="M593" s="16">
        <v>0</v>
      </c>
      <c r="N593" s="16">
        <v>0</v>
      </c>
      <c r="O593" s="16">
        <v>0</v>
      </c>
      <c r="P593" s="16">
        <v>0.1</v>
      </c>
      <c r="Q593" s="16">
        <v>2.5641025641025599E-2</v>
      </c>
      <c r="R593" s="16">
        <v>7.1428571428571397E-2</v>
      </c>
      <c r="S593" s="16">
        <v>5.31914893617021E-2</v>
      </c>
      <c r="T593" s="16">
        <v>6.6666666666666693E-2</v>
      </c>
      <c r="U593" s="16">
        <v>0.214285714285714</v>
      </c>
      <c r="V593" s="16">
        <v>5.8823529411764698E-2</v>
      </c>
      <c r="W593" s="16">
        <v>0.17647058823529399</v>
      </c>
      <c r="X593" s="16">
        <v>0</v>
      </c>
      <c r="Y593" s="16">
        <v>0.25</v>
      </c>
      <c r="Z593" s="16"/>
      <c r="AA593" s="16">
        <v>0.105263157894737</v>
      </c>
      <c r="AB593" s="16">
        <v>3.4482758620689703E-2</v>
      </c>
      <c r="AC593" s="16">
        <v>1.7857142857142901E-2</v>
      </c>
      <c r="AD593" s="16">
        <v>5.7142857142857099E-2</v>
      </c>
      <c r="AE593" s="16"/>
      <c r="AF593" s="16">
        <v>7.2022160664820006E-2</v>
      </c>
      <c r="AG593" s="16">
        <v>3.3333333333333298E-2</v>
      </c>
      <c r="AH593" s="16">
        <v>4.7619047619047603E-2</v>
      </c>
      <c r="AI593" s="16">
        <v>0</v>
      </c>
      <c r="AJ593" s="16"/>
      <c r="AK593" s="16">
        <v>5.7377049180327898E-2</v>
      </c>
      <c r="AL593" s="16">
        <v>3.03030303030303E-2</v>
      </c>
      <c r="AM593" s="16">
        <v>9.5238095238095205E-2</v>
      </c>
      <c r="AN593" s="16">
        <v>0.12903225806451599</v>
      </c>
      <c r="AO593" s="16">
        <v>0</v>
      </c>
      <c r="AP593" s="16">
        <v>8.8235294117647106E-2</v>
      </c>
      <c r="AQ593" s="16"/>
      <c r="AR593" s="16">
        <v>5.9360730593607303E-2</v>
      </c>
      <c r="AS593" s="16">
        <v>9.7560975609756101E-2</v>
      </c>
      <c r="AT593" s="16">
        <v>9.7560975609756101E-2</v>
      </c>
      <c r="AU593" s="16">
        <v>9.4339622641509399E-2</v>
      </c>
      <c r="AV593" s="16">
        <v>8.6956521739130405E-2</v>
      </c>
      <c r="AW593" s="16">
        <v>4.2553191489361701E-2</v>
      </c>
      <c r="AX593" s="16">
        <v>0.2</v>
      </c>
      <c r="AY593" s="16"/>
      <c r="AZ593" s="16">
        <v>4.2735042735042701E-2</v>
      </c>
      <c r="BA593" s="16">
        <v>5.1282051282051301E-2</v>
      </c>
      <c r="BB593" s="16">
        <v>0.19047619047618999</v>
      </c>
      <c r="BC593" s="16">
        <v>6.8376068376068397E-2</v>
      </c>
      <c r="BD593" s="16">
        <v>6.2857142857142903E-2</v>
      </c>
      <c r="BE593" s="16">
        <v>0</v>
      </c>
      <c r="BF593" s="16"/>
      <c r="BG593" s="16">
        <v>6.0975609756097601E-2</v>
      </c>
      <c r="BH593" s="16">
        <v>7.0588235294117604E-2</v>
      </c>
      <c r="BI593" s="16">
        <v>2.0833333333333301E-2</v>
      </c>
      <c r="BJ593" s="16">
        <v>6.8181818181818205E-2</v>
      </c>
      <c r="BK593" s="16">
        <v>5.0632911392405097E-2</v>
      </c>
      <c r="BL593" s="16">
        <v>9.2592592592592601E-2</v>
      </c>
      <c r="BM593" s="16"/>
      <c r="BN593" s="16">
        <v>7.5812274368231E-2</v>
      </c>
      <c r="BO593" s="16">
        <v>4.5226130653266298E-2</v>
      </c>
      <c r="BP593" s="16"/>
      <c r="BQ593" s="16">
        <v>7.3170731707317097E-2</v>
      </c>
      <c r="BR593" s="16">
        <v>5.6962025316455701E-2</v>
      </c>
      <c r="BS593" s="16"/>
      <c r="BT593" s="16">
        <v>6.5395095367847406E-2</v>
      </c>
      <c r="BU593" s="16">
        <v>4.9019607843137303E-2</v>
      </c>
    </row>
    <row r="594" spans="2:73" x14ac:dyDescent="0.35">
      <c r="B594" t="s">
        <v>219</v>
      </c>
      <c r="C594" s="16">
        <v>0.135135135135135</v>
      </c>
      <c r="D594" s="16">
        <v>0.13131313131313099</v>
      </c>
      <c r="E594" s="16">
        <v>0.13780918727915201</v>
      </c>
      <c r="F594" s="16"/>
      <c r="G594" s="16">
        <v>0.162162162162162</v>
      </c>
      <c r="H594" s="16">
        <v>0.12702702702702701</v>
      </c>
      <c r="I594" s="16"/>
      <c r="J594" s="16">
        <v>0.17073170731707299</v>
      </c>
      <c r="K594" s="16">
        <v>6.7796610169491497E-2</v>
      </c>
      <c r="L594" s="16">
        <v>0.13793103448275901</v>
      </c>
      <c r="M594" s="16">
        <v>0.13636363636363599</v>
      </c>
      <c r="N594" s="16">
        <v>0.125</v>
      </c>
      <c r="O594" s="16">
        <v>0.25</v>
      </c>
      <c r="P594" s="16">
        <v>0.2</v>
      </c>
      <c r="Q594" s="16">
        <v>5.1282051282051301E-2</v>
      </c>
      <c r="R594" s="16">
        <v>0.214285714285714</v>
      </c>
      <c r="S594" s="16">
        <v>0.180851063829787</v>
      </c>
      <c r="T594" s="16">
        <v>0.1</v>
      </c>
      <c r="U594" s="16">
        <v>7.1428571428571397E-2</v>
      </c>
      <c r="V594" s="16">
        <v>0.11764705882352899</v>
      </c>
      <c r="W594" s="16">
        <v>0</v>
      </c>
      <c r="X594" s="16">
        <v>0.27777777777777801</v>
      </c>
      <c r="Y594" s="16">
        <v>6.25E-2</v>
      </c>
      <c r="Z594" s="16"/>
      <c r="AA594" s="16">
        <v>0.15311004784689</v>
      </c>
      <c r="AB594" s="16">
        <v>0.14482758620689701</v>
      </c>
      <c r="AC594" s="16">
        <v>8.9285714285714302E-2</v>
      </c>
      <c r="AD594" s="16">
        <v>0.114285714285714</v>
      </c>
      <c r="AE594" s="16"/>
      <c r="AF594" s="16">
        <v>0.15235457063711899</v>
      </c>
      <c r="AG594" s="16">
        <v>0.133333333333333</v>
      </c>
      <c r="AH594" s="16">
        <v>7.1428571428571397E-2</v>
      </c>
      <c r="AI594" s="16">
        <v>0</v>
      </c>
      <c r="AJ594" s="16"/>
      <c r="AK594" s="16">
        <v>0.12295081967213101</v>
      </c>
      <c r="AL594" s="16">
        <v>0.12121212121212099</v>
      </c>
      <c r="AM594" s="16">
        <v>0.19047619047618999</v>
      </c>
      <c r="AN594" s="16">
        <v>3.2258064516128997E-2</v>
      </c>
      <c r="AO594" s="16">
        <v>0.11111111111111099</v>
      </c>
      <c r="AP594" s="16">
        <v>0.11764705882352899</v>
      </c>
      <c r="AQ594" s="16"/>
      <c r="AR594" s="16">
        <v>0.127853881278539</v>
      </c>
      <c r="AS594" s="16">
        <v>0.17073170731707299</v>
      </c>
      <c r="AT594" s="16">
        <v>0.17073170731707299</v>
      </c>
      <c r="AU594" s="16">
        <v>0.15094339622641501</v>
      </c>
      <c r="AV594" s="16">
        <v>0.217391304347826</v>
      </c>
      <c r="AW594" s="16">
        <v>0.12765957446808501</v>
      </c>
      <c r="AX594" s="16">
        <v>0</v>
      </c>
      <c r="AY594" s="16"/>
      <c r="AZ594" s="16">
        <v>7.69230769230769E-2</v>
      </c>
      <c r="BA594" s="16">
        <v>0.128205128205128</v>
      </c>
      <c r="BB594" s="16">
        <v>0.19047619047618999</v>
      </c>
      <c r="BC594" s="16">
        <v>0.13675213675213699</v>
      </c>
      <c r="BD594" s="16">
        <v>0.17142857142857101</v>
      </c>
      <c r="BE594" s="16">
        <v>0.125</v>
      </c>
      <c r="BF594" s="16"/>
      <c r="BG594" s="16">
        <v>0.17073170731707299</v>
      </c>
      <c r="BH594" s="16">
        <v>0.17647058823529399</v>
      </c>
      <c r="BI594" s="16">
        <v>8.3333333333333301E-2</v>
      </c>
      <c r="BJ594" s="16">
        <v>0.11363636363636399</v>
      </c>
      <c r="BK594" s="16">
        <v>0.151898734177215</v>
      </c>
      <c r="BL594" s="16">
        <v>9.2592592592592601E-2</v>
      </c>
      <c r="BM594" s="16"/>
      <c r="BN594" s="16">
        <v>0.11913357400721999</v>
      </c>
      <c r="BO594" s="16">
        <v>0.15577889447236201</v>
      </c>
      <c r="BP594" s="16"/>
      <c r="BQ594" s="16">
        <v>0.109756097560976</v>
      </c>
      <c r="BR594" s="16">
        <v>0.14873417721519</v>
      </c>
      <c r="BS594" s="16"/>
      <c r="BT594" s="16">
        <v>0.158038147138965</v>
      </c>
      <c r="BU594" s="16">
        <v>6.8627450980392204E-2</v>
      </c>
    </row>
    <row r="595" spans="2:73" x14ac:dyDescent="0.35">
      <c r="B595" t="s">
        <v>220</v>
      </c>
      <c r="C595" s="16">
        <v>0.19750519750519799</v>
      </c>
      <c r="D595" s="16">
        <v>0.18686868686868699</v>
      </c>
      <c r="E595" s="16">
        <v>0.204946996466431</v>
      </c>
      <c r="F595" s="16"/>
      <c r="G595" s="16">
        <v>0.24324324324324301</v>
      </c>
      <c r="H595" s="16">
        <v>0.18378378378378399</v>
      </c>
      <c r="I595" s="16"/>
      <c r="J595" s="16">
        <v>0.17073170731707299</v>
      </c>
      <c r="K595" s="16">
        <v>0.20338983050847501</v>
      </c>
      <c r="L595" s="16">
        <v>0.13793103448275901</v>
      </c>
      <c r="M595" s="16">
        <v>0.13636363636363599</v>
      </c>
      <c r="N595" s="16">
        <v>0.25</v>
      </c>
      <c r="O595" s="16">
        <v>0.25</v>
      </c>
      <c r="P595" s="16">
        <v>0.133333333333333</v>
      </c>
      <c r="Q595" s="16">
        <v>0.230769230769231</v>
      </c>
      <c r="R595" s="16">
        <v>0</v>
      </c>
      <c r="S595" s="16">
        <v>0.22340425531914901</v>
      </c>
      <c r="T595" s="16">
        <v>0.3</v>
      </c>
      <c r="U595" s="16">
        <v>0.42857142857142899</v>
      </c>
      <c r="V595" s="16">
        <v>0.17647058823529399</v>
      </c>
      <c r="W595" s="16">
        <v>0.11764705882352899</v>
      </c>
      <c r="X595" s="16">
        <v>0.16666666666666699</v>
      </c>
      <c r="Y595" s="16">
        <v>0.1875</v>
      </c>
      <c r="Z595" s="16"/>
      <c r="AA595" s="16">
        <v>0.18181818181818199</v>
      </c>
      <c r="AB595" s="16">
        <v>0.17931034482758601</v>
      </c>
      <c r="AC595" s="16">
        <v>0.214285714285714</v>
      </c>
      <c r="AD595" s="16">
        <v>0.17142857142857101</v>
      </c>
      <c r="AE595" s="16"/>
      <c r="AF595" s="16">
        <v>0.21052631578947401</v>
      </c>
      <c r="AG595" s="16">
        <v>0.133333333333333</v>
      </c>
      <c r="AH595" s="16">
        <v>9.5238095238095205E-2</v>
      </c>
      <c r="AI595" s="16">
        <v>0</v>
      </c>
      <c r="AJ595" s="16"/>
      <c r="AK595" s="16">
        <v>0.19672131147541</v>
      </c>
      <c r="AL595" s="16">
        <v>0.28787878787878801</v>
      </c>
      <c r="AM595" s="16">
        <v>0.16666666666666699</v>
      </c>
      <c r="AN595" s="16">
        <v>0.16129032258064499</v>
      </c>
      <c r="AO595" s="16">
        <v>0</v>
      </c>
      <c r="AP595" s="16">
        <v>0.23529411764705899</v>
      </c>
      <c r="AQ595" s="16"/>
      <c r="AR595" s="16">
        <v>0.17351598173516</v>
      </c>
      <c r="AS595" s="16">
        <v>0.146341463414634</v>
      </c>
      <c r="AT595" s="16">
        <v>0.146341463414634</v>
      </c>
      <c r="AU595" s="16">
        <v>0.245283018867925</v>
      </c>
      <c r="AV595" s="16">
        <v>0.217391304347826</v>
      </c>
      <c r="AW595" s="16">
        <v>0.170212765957447</v>
      </c>
      <c r="AX595" s="16">
        <v>0.2</v>
      </c>
      <c r="AY595" s="16"/>
      <c r="AZ595" s="16">
        <v>0.188034188034188</v>
      </c>
      <c r="BA595" s="16">
        <v>0.256410256410256</v>
      </c>
      <c r="BB595" s="16">
        <v>0.238095238095238</v>
      </c>
      <c r="BC595" s="16">
        <v>0.145299145299145</v>
      </c>
      <c r="BD595" s="16">
        <v>0.23428571428571399</v>
      </c>
      <c r="BE595" s="16">
        <v>0</v>
      </c>
      <c r="BF595" s="16"/>
      <c r="BG595" s="16">
        <v>0.18292682926829301</v>
      </c>
      <c r="BH595" s="16">
        <v>0.16470588235294101</v>
      </c>
      <c r="BI595" s="16">
        <v>0.27083333333333298</v>
      </c>
      <c r="BJ595" s="16">
        <v>0.19696969696969699</v>
      </c>
      <c r="BK595" s="16">
        <v>0.227848101265823</v>
      </c>
      <c r="BL595" s="16">
        <v>0.16666666666666699</v>
      </c>
      <c r="BM595" s="16"/>
      <c r="BN595" s="16">
        <v>0.19855595667869999</v>
      </c>
      <c r="BO595" s="16">
        <v>0.19597989949748701</v>
      </c>
      <c r="BP595" s="16"/>
      <c r="BQ595" s="16">
        <v>0.20121951219512199</v>
      </c>
      <c r="BR595" s="16">
        <v>0.193037974683544</v>
      </c>
      <c r="BS595" s="16"/>
      <c r="BT595" s="16">
        <v>0.201634877384196</v>
      </c>
      <c r="BU595" s="16">
        <v>0.16666666666666699</v>
      </c>
    </row>
    <row r="596" spans="2:73" x14ac:dyDescent="0.35">
      <c r="B596" t="s">
        <v>221</v>
      </c>
      <c r="C596" s="16">
        <v>0.20166320166320201</v>
      </c>
      <c r="D596" s="16">
        <v>0.18686868686868699</v>
      </c>
      <c r="E596" s="16">
        <v>0.21201413427561799</v>
      </c>
      <c r="F596" s="16"/>
      <c r="G596" s="16">
        <v>0.18918918918918901</v>
      </c>
      <c r="H596" s="16">
        <v>0.205405405405405</v>
      </c>
      <c r="I596" s="16"/>
      <c r="J596" s="16">
        <v>0.146341463414634</v>
      </c>
      <c r="K596" s="16">
        <v>0.25423728813559299</v>
      </c>
      <c r="L596" s="16">
        <v>0.24137931034482801</v>
      </c>
      <c r="M596" s="16">
        <v>0.22727272727272699</v>
      </c>
      <c r="N596" s="16">
        <v>0.25</v>
      </c>
      <c r="O596" s="16">
        <v>0.1875</v>
      </c>
      <c r="P596" s="16">
        <v>0.266666666666667</v>
      </c>
      <c r="Q596" s="16">
        <v>0.28205128205128199</v>
      </c>
      <c r="R596" s="16">
        <v>0.214285714285714</v>
      </c>
      <c r="S596" s="16">
        <v>0.22340425531914901</v>
      </c>
      <c r="T596" s="16">
        <v>3.3333333333333298E-2</v>
      </c>
      <c r="U596" s="16">
        <v>0.14285714285714299</v>
      </c>
      <c r="V596" s="16">
        <v>0.20588235294117599</v>
      </c>
      <c r="W596" s="16">
        <v>0.11764705882352899</v>
      </c>
      <c r="X596" s="16">
        <v>0.11111111111111099</v>
      </c>
      <c r="Y596" s="16">
        <v>0.125</v>
      </c>
      <c r="Z596" s="16"/>
      <c r="AA596" s="16">
        <v>0.200956937799043</v>
      </c>
      <c r="AB596" s="16">
        <v>0.22068965517241401</v>
      </c>
      <c r="AC596" s="16">
        <v>0.19642857142857101</v>
      </c>
      <c r="AD596" s="16">
        <v>0.28571428571428598</v>
      </c>
      <c r="AE596" s="16"/>
      <c r="AF596" s="16">
        <v>0.19667590027700799</v>
      </c>
      <c r="AG596" s="16">
        <v>0.266666666666667</v>
      </c>
      <c r="AH596" s="16">
        <v>0.214285714285714</v>
      </c>
      <c r="AI596" s="16">
        <v>0.5</v>
      </c>
      <c r="AJ596" s="16"/>
      <c r="AK596" s="16">
        <v>0.27049180327868899</v>
      </c>
      <c r="AL596" s="16">
        <v>0.19696969696969699</v>
      </c>
      <c r="AM596" s="16">
        <v>0.14285714285714299</v>
      </c>
      <c r="AN596" s="16">
        <v>0.225806451612903</v>
      </c>
      <c r="AO596" s="16">
        <v>0.22222222222222199</v>
      </c>
      <c r="AP596" s="16">
        <v>8.8235294117647106E-2</v>
      </c>
      <c r="AQ596" s="16"/>
      <c r="AR596" s="16">
        <v>0.19634703196347</v>
      </c>
      <c r="AS596" s="16">
        <v>0.19512195121951201</v>
      </c>
      <c r="AT596" s="16">
        <v>0.19512195121951201</v>
      </c>
      <c r="AU596" s="16">
        <v>0.169811320754717</v>
      </c>
      <c r="AV596" s="16">
        <v>8.6956521739130405E-2</v>
      </c>
      <c r="AW596" s="16">
        <v>0.27659574468085102</v>
      </c>
      <c r="AX596" s="16">
        <v>0.2</v>
      </c>
      <c r="AY596" s="16"/>
      <c r="AZ596" s="16">
        <v>0.22222222222222199</v>
      </c>
      <c r="BA596" s="16">
        <v>0.230769230769231</v>
      </c>
      <c r="BB596" s="16">
        <v>0.238095238095238</v>
      </c>
      <c r="BC596" s="16">
        <v>0.20512820512820501</v>
      </c>
      <c r="BD596" s="16">
        <v>0.17714285714285699</v>
      </c>
      <c r="BE596" s="16">
        <v>0.125</v>
      </c>
      <c r="BF596" s="16"/>
      <c r="BG596" s="16">
        <v>0.23170731707317099</v>
      </c>
      <c r="BH596" s="16">
        <v>0.247058823529412</v>
      </c>
      <c r="BI596" s="16">
        <v>0.22916666666666699</v>
      </c>
      <c r="BJ596" s="16">
        <v>0.19696969696969699</v>
      </c>
      <c r="BK596" s="16">
        <v>0.164556962025316</v>
      </c>
      <c r="BL596" s="16">
        <v>0.12962962962963001</v>
      </c>
      <c r="BM596" s="16"/>
      <c r="BN596" s="16">
        <v>0.21660649819494601</v>
      </c>
      <c r="BO596" s="16">
        <v>0.185929648241206</v>
      </c>
      <c r="BP596" s="16"/>
      <c r="BQ596" s="16">
        <v>0.207317073170732</v>
      </c>
      <c r="BR596" s="16">
        <v>0.199367088607595</v>
      </c>
      <c r="BS596" s="16"/>
      <c r="BT596" s="16">
        <v>0.20708446866485</v>
      </c>
      <c r="BU596" s="16">
        <v>0.19607843137254899</v>
      </c>
    </row>
    <row r="597" spans="2:73" x14ac:dyDescent="0.35">
      <c r="B597" t="s">
        <v>222</v>
      </c>
      <c r="C597" s="16">
        <v>0.367983367983368</v>
      </c>
      <c r="D597" s="16">
        <v>0.37373737373737398</v>
      </c>
      <c r="E597" s="16">
        <v>0.36395759717314502</v>
      </c>
      <c r="F597" s="16"/>
      <c r="G597" s="16">
        <v>0.27927927927927898</v>
      </c>
      <c r="H597" s="16">
        <v>0.39459459459459501</v>
      </c>
      <c r="I597" s="16"/>
      <c r="J597" s="16">
        <v>0.439024390243902</v>
      </c>
      <c r="K597" s="16">
        <v>0.40677966101694901</v>
      </c>
      <c r="L597" s="16">
        <v>0.31034482758620702</v>
      </c>
      <c r="M597" s="16">
        <v>0.40909090909090901</v>
      </c>
      <c r="N597" s="16">
        <v>0.375</v>
      </c>
      <c r="O597" s="16">
        <v>0.3125</v>
      </c>
      <c r="P597" s="16">
        <v>0.3</v>
      </c>
      <c r="Q597" s="16">
        <v>0.35897435897435898</v>
      </c>
      <c r="R597" s="16">
        <v>0.42857142857142899</v>
      </c>
      <c r="S597" s="16">
        <v>0.319148936170213</v>
      </c>
      <c r="T597" s="16">
        <v>0.5</v>
      </c>
      <c r="U597" s="16">
        <v>0.14285714285714299</v>
      </c>
      <c r="V597" s="16">
        <v>0.32352941176470601</v>
      </c>
      <c r="W597" s="16">
        <v>0.47058823529411797</v>
      </c>
      <c r="X597" s="16">
        <v>0.44444444444444398</v>
      </c>
      <c r="Y597" s="16">
        <v>0.375</v>
      </c>
      <c r="Z597" s="16"/>
      <c r="AA597" s="16">
        <v>0.301435406698565</v>
      </c>
      <c r="AB597" s="16">
        <v>0.4</v>
      </c>
      <c r="AC597" s="16">
        <v>0.48214285714285698</v>
      </c>
      <c r="AD597" s="16">
        <v>0.34285714285714303</v>
      </c>
      <c r="AE597" s="16"/>
      <c r="AF597" s="16">
        <v>0.35457063711911402</v>
      </c>
      <c r="AG597" s="16">
        <v>0.36666666666666697</v>
      </c>
      <c r="AH597" s="16">
        <v>0.5</v>
      </c>
      <c r="AI597" s="16">
        <v>0.5</v>
      </c>
      <c r="AJ597" s="16"/>
      <c r="AK597" s="16">
        <v>0.33606557377049201</v>
      </c>
      <c r="AL597" s="16">
        <v>0.34848484848484901</v>
      </c>
      <c r="AM597" s="16">
        <v>0.40476190476190499</v>
      </c>
      <c r="AN597" s="16">
        <v>0.45161290322580599</v>
      </c>
      <c r="AO597" s="16">
        <v>0.66666666666666696</v>
      </c>
      <c r="AP597" s="16">
        <v>0.41176470588235298</v>
      </c>
      <c r="AQ597" s="16"/>
      <c r="AR597" s="16">
        <v>0.43378995433790002</v>
      </c>
      <c r="AS597" s="16">
        <v>0.39024390243902402</v>
      </c>
      <c r="AT597" s="16">
        <v>0.39024390243902402</v>
      </c>
      <c r="AU597" s="16">
        <v>0.245283018867925</v>
      </c>
      <c r="AV597" s="16">
        <v>0.26086956521739102</v>
      </c>
      <c r="AW597" s="16">
        <v>0.319148936170213</v>
      </c>
      <c r="AX597" s="16">
        <v>0.4</v>
      </c>
      <c r="AY597" s="16"/>
      <c r="AZ597" s="16">
        <v>0.45299145299145299</v>
      </c>
      <c r="BA597" s="16">
        <v>0.30769230769230799</v>
      </c>
      <c r="BB597" s="16">
        <v>0.14285714285714299</v>
      </c>
      <c r="BC597" s="16">
        <v>0.38461538461538503</v>
      </c>
      <c r="BD597" s="16">
        <v>0.32571428571428601</v>
      </c>
      <c r="BE597" s="16">
        <v>0.625</v>
      </c>
      <c r="BF597" s="16"/>
      <c r="BG597" s="16">
        <v>0.32926829268292701</v>
      </c>
      <c r="BH597" s="16">
        <v>0.30588235294117599</v>
      </c>
      <c r="BI597" s="16">
        <v>0.33333333333333298</v>
      </c>
      <c r="BJ597" s="16">
        <v>0.40151515151515099</v>
      </c>
      <c r="BK597" s="16">
        <v>0.379746835443038</v>
      </c>
      <c r="BL597" s="16">
        <v>0.44444444444444398</v>
      </c>
      <c r="BM597" s="16"/>
      <c r="BN597" s="16">
        <v>0.36462093862815897</v>
      </c>
      <c r="BO597" s="16">
        <v>0.366834170854271</v>
      </c>
      <c r="BP597" s="16"/>
      <c r="BQ597" s="16">
        <v>0.396341463414634</v>
      </c>
      <c r="BR597" s="16">
        <v>0.354430379746835</v>
      </c>
      <c r="BS597" s="16"/>
      <c r="BT597" s="16">
        <v>0.33514986376021799</v>
      </c>
      <c r="BU597" s="16">
        <v>0.480392156862745</v>
      </c>
    </row>
    <row r="598" spans="2:73" x14ac:dyDescent="0.35">
      <c r="B598" t="s">
        <v>131</v>
      </c>
      <c r="C598" s="16">
        <v>3.5343035343035303E-2</v>
      </c>
      <c r="D598" s="16">
        <v>5.0505050505050497E-2</v>
      </c>
      <c r="E598" s="16">
        <v>2.47349823321555E-2</v>
      </c>
      <c r="F598" s="16"/>
      <c r="G598" s="16">
        <v>4.5045045045045001E-2</v>
      </c>
      <c r="H598" s="16">
        <v>3.24324324324324E-2</v>
      </c>
      <c r="I598" s="16"/>
      <c r="J598" s="16">
        <v>2.4390243902439001E-2</v>
      </c>
      <c r="K598" s="16">
        <v>1.6949152542372899E-2</v>
      </c>
      <c r="L598" s="16">
        <v>0.13793103448275901</v>
      </c>
      <c r="M598" s="16">
        <v>9.0909090909090898E-2</v>
      </c>
      <c r="N598" s="16">
        <v>0</v>
      </c>
      <c r="O598" s="16">
        <v>0</v>
      </c>
      <c r="P598" s="16">
        <v>0</v>
      </c>
      <c r="Q598" s="16">
        <v>5.1282051282051301E-2</v>
      </c>
      <c r="R598" s="16">
        <v>7.1428571428571397E-2</v>
      </c>
      <c r="S598" s="16">
        <v>0</v>
      </c>
      <c r="T598" s="16">
        <v>0</v>
      </c>
      <c r="U598" s="16">
        <v>0</v>
      </c>
      <c r="V598" s="16">
        <v>0.11764705882352899</v>
      </c>
      <c r="W598" s="16">
        <v>0.11764705882352899</v>
      </c>
      <c r="X598" s="16">
        <v>0</v>
      </c>
      <c r="Y598" s="16">
        <v>0</v>
      </c>
      <c r="Z598" s="16"/>
      <c r="AA598" s="16">
        <v>5.7416267942583699E-2</v>
      </c>
      <c r="AB598" s="16">
        <v>2.06896551724138E-2</v>
      </c>
      <c r="AC598" s="16">
        <v>0</v>
      </c>
      <c r="AD598" s="16">
        <v>2.8571428571428598E-2</v>
      </c>
      <c r="AE598" s="16"/>
      <c r="AF598" s="16">
        <v>1.38504155124654E-2</v>
      </c>
      <c r="AG598" s="16">
        <v>6.6666666666666693E-2</v>
      </c>
      <c r="AH598" s="16">
        <v>7.1428571428571397E-2</v>
      </c>
      <c r="AI598" s="16">
        <v>0</v>
      </c>
      <c r="AJ598" s="16"/>
      <c r="AK598" s="16">
        <v>1.63934426229508E-2</v>
      </c>
      <c r="AL598" s="16">
        <v>1.5151515151515201E-2</v>
      </c>
      <c r="AM598" s="16">
        <v>0</v>
      </c>
      <c r="AN598" s="16">
        <v>0</v>
      </c>
      <c r="AO598" s="16">
        <v>0</v>
      </c>
      <c r="AP598" s="16">
        <v>5.8823529411764698E-2</v>
      </c>
      <c r="AQ598" s="16"/>
      <c r="AR598" s="16">
        <v>9.1324200913242004E-3</v>
      </c>
      <c r="AS598" s="16">
        <v>0</v>
      </c>
      <c r="AT598" s="16">
        <v>0</v>
      </c>
      <c r="AU598" s="16">
        <v>9.4339622641509399E-2</v>
      </c>
      <c r="AV598" s="16">
        <v>0.13043478260869601</v>
      </c>
      <c r="AW598" s="16">
        <v>6.3829787234042507E-2</v>
      </c>
      <c r="AX598" s="16">
        <v>0</v>
      </c>
      <c r="AY598" s="16"/>
      <c r="AZ598" s="16">
        <v>1.7094017094017099E-2</v>
      </c>
      <c r="BA598" s="16">
        <v>2.5641025641025599E-2</v>
      </c>
      <c r="BB598" s="16">
        <v>0</v>
      </c>
      <c r="BC598" s="16">
        <v>5.9829059829059797E-2</v>
      </c>
      <c r="BD598" s="16">
        <v>2.8571428571428598E-2</v>
      </c>
      <c r="BE598" s="16">
        <v>0.125</v>
      </c>
      <c r="BF598" s="16"/>
      <c r="BG598" s="16">
        <v>2.4390243902439001E-2</v>
      </c>
      <c r="BH598" s="16">
        <v>3.5294117647058802E-2</v>
      </c>
      <c r="BI598" s="16">
        <v>6.25E-2</v>
      </c>
      <c r="BJ598" s="16">
        <v>2.27272727272727E-2</v>
      </c>
      <c r="BK598" s="16">
        <v>2.53164556962025E-2</v>
      </c>
      <c r="BL598" s="16">
        <v>7.4074074074074098E-2</v>
      </c>
      <c r="BM598" s="16"/>
      <c r="BN598" s="16">
        <v>2.5270758122743701E-2</v>
      </c>
      <c r="BO598" s="16">
        <v>5.0251256281407003E-2</v>
      </c>
      <c r="BP598" s="16"/>
      <c r="BQ598" s="16">
        <v>1.21951219512195E-2</v>
      </c>
      <c r="BR598" s="16">
        <v>4.7468354430379701E-2</v>
      </c>
      <c r="BS598" s="16"/>
      <c r="BT598" s="16">
        <v>3.2697547683923703E-2</v>
      </c>
      <c r="BU598" s="16">
        <v>3.9215686274509803E-2</v>
      </c>
    </row>
    <row r="599" spans="2:73" x14ac:dyDescent="0.35">
      <c r="B599" t="s">
        <v>223</v>
      </c>
      <c r="C599" s="16">
        <v>0.19750519750519799</v>
      </c>
      <c r="D599" s="16">
        <v>0.20202020202020199</v>
      </c>
      <c r="E599" s="16">
        <v>0.19434628975265</v>
      </c>
      <c r="F599" s="16"/>
      <c r="G599" s="16">
        <v>0.24324324324324301</v>
      </c>
      <c r="H599" s="16">
        <v>0.18378378378378399</v>
      </c>
      <c r="I599" s="16"/>
      <c r="J599" s="16">
        <v>0.219512195121951</v>
      </c>
      <c r="K599" s="16">
        <v>0.11864406779661001</v>
      </c>
      <c r="L599" s="16">
        <v>0.17241379310344801</v>
      </c>
      <c r="M599" s="16">
        <v>0.13636363636363599</v>
      </c>
      <c r="N599" s="16">
        <v>0.125</v>
      </c>
      <c r="O599" s="16">
        <v>0.25</v>
      </c>
      <c r="P599" s="16">
        <v>0.3</v>
      </c>
      <c r="Q599" s="16">
        <v>7.69230769230769E-2</v>
      </c>
      <c r="R599" s="16">
        <v>0.28571428571428598</v>
      </c>
      <c r="S599" s="16">
        <v>0.23404255319148901</v>
      </c>
      <c r="T599" s="16">
        <v>0.16666666666666699</v>
      </c>
      <c r="U599" s="16">
        <v>0.28571428571428598</v>
      </c>
      <c r="V599" s="16">
        <v>0.17647058823529399</v>
      </c>
      <c r="W599" s="16">
        <v>0.17647058823529399</v>
      </c>
      <c r="X599" s="16">
        <v>0.27777777777777801</v>
      </c>
      <c r="Y599" s="16">
        <v>0.3125</v>
      </c>
      <c r="Z599" s="16"/>
      <c r="AA599" s="16">
        <v>0.25837320574162698</v>
      </c>
      <c r="AB599" s="16">
        <v>0.17931034482758601</v>
      </c>
      <c r="AC599" s="16">
        <v>0.107142857142857</v>
      </c>
      <c r="AD599" s="16">
        <v>0.17142857142857101</v>
      </c>
      <c r="AE599" s="16"/>
      <c r="AF599" s="16">
        <v>0.224376731301939</v>
      </c>
      <c r="AG599" s="16">
        <v>0.16666666666666699</v>
      </c>
      <c r="AH599" s="16">
        <v>0.119047619047619</v>
      </c>
      <c r="AI599" s="16">
        <v>0</v>
      </c>
      <c r="AJ599" s="16"/>
      <c r="AK599" s="16">
        <v>0.18032786885245899</v>
      </c>
      <c r="AL599" s="16">
        <v>0.15151515151515199</v>
      </c>
      <c r="AM599" s="16">
        <v>0.28571428571428598</v>
      </c>
      <c r="AN599" s="16">
        <v>0.16129032258064499</v>
      </c>
      <c r="AO599" s="16">
        <v>0.11111111111111099</v>
      </c>
      <c r="AP599" s="16">
        <v>0.20588235294117599</v>
      </c>
      <c r="AQ599" s="16"/>
      <c r="AR599" s="16">
        <v>0.187214611872146</v>
      </c>
      <c r="AS599" s="16">
        <v>0.26829268292682901</v>
      </c>
      <c r="AT599" s="16">
        <v>0.26829268292682901</v>
      </c>
      <c r="AU599" s="16">
        <v>0.245283018867925</v>
      </c>
      <c r="AV599" s="16">
        <v>0.30434782608695699</v>
      </c>
      <c r="AW599" s="16">
        <v>0.170212765957447</v>
      </c>
      <c r="AX599" s="16">
        <v>0.2</v>
      </c>
      <c r="AY599" s="16"/>
      <c r="AZ599" s="16">
        <v>0.11965811965812</v>
      </c>
      <c r="BA599" s="16">
        <v>0.17948717948717899</v>
      </c>
      <c r="BB599" s="16">
        <v>0.38095238095238099</v>
      </c>
      <c r="BC599" s="16">
        <v>0.20512820512820501</v>
      </c>
      <c r="BD599" s="16">
        <v>0.23428571428571399</v>
      </c>
      <c r="BE599" s="16">
        <v>0.125</v>
      </c>
      <c r="BF599" s="16"/>
      <c r="BG599" s="16">
        <v>0.23170731707317099</v>
      </c>
      <c r="BH599" s="16">
        <v>0.247058823529412</v>
      </c>
      <c r="BI599" s="16">
        <v>0.104166666666667</v>
      </c>
      <c r="BJ599" s="16">
        <v>0.18181818181818199</v>
      </c>
      <c r="BK599" s="16">
        <v>0.20253164556962</v>
      </c>
      <c r="BL599" s="16">
        <v>0.18518518518518501</v>
      </c>
      <c r="BM599" s="16"/>
      <c r="BN599" s="16">
        <v>0.19494584837545101</v>
      </c>
      <c r="BO599" s="16">
        <v>0.20100502512562801</v>
      </c>
      <c r="BP599" s="16"/>
      <c r="BQ599" s="16">
        <v>0.18292682926829301</v>
      </c>
      <c r="BR599" s="16">
        <v>0.205696202531646</v>
      </c>
      <c r="BS599" s="16"/>
      <c r="BT599" s="16">
        <v>0.22343324250681201</v>
      </c>
      <c r="BU599" s="16">
        <v>0.11764705882352899</v>
      </c>
    </row>
    <row r="600" spans="2:73" x14ac:dyDescent="0.35">
      <c r="B600" t="s">
        <v>224</v>
      </c>
      <c r="C600" s="16">
        <v>0.56964656964657001</v>
      </c>
      <c r="D600" s="16">
        <v>0.560606060606061</v>
      </c>
      <c r="E600" s="16">
        <v>0.57597173144876301</v>
      </c>
      <c r="F600" s="16"/>
      <c r="G600" s="16">
        <v>0.46846846846846801</v>
      </c>
      <c r="H600" s="16">
        <v>0.6</v>
      </c>
      <c r="I600" s="16"/>
      <c r="J600" s="16">
        <v>0.58536585365853699</v>
      </c>
      <c r="K600" s="16">
        <v>0.66101694915254205</v>
      </c>
      <c r="L600" s="16">
        <v>0.55172413793103403</v>
      </c>
      <c r="M600" s="16">
        <v>0.63636363636363602</v>
      </c>
      <c r="N600" s="16">
        <v>0.625</v>
      </c>
      <c r="O600" s="16">
        <v>0.5</v>
      </c>
      <c r="P600" s="16">
        <v>0.56666666666666698</v>
      </c>
      <c r="Q600" s="16">
        <v>0.64102564102564097</v>
      </c>
      <c r="R600" s="16">
        <v>0.64285714285714302</v>
      </c>
      <c r="S600" s="16">
        <v>0.54255319148936199</v>
      </c>
      <c r="T600" s="16">
        <v>0.53333333333333299</v>
      </c>
      <c r="U600" s="16">
        <v>0.28571428571428598</v>
      </c>
      <c r="V600" s="16">
        <v>0.52941176470588203</v>
      </c>
      <c r="W600" s="16">
        <v>0.58823529411764697</v>
      </c>
      <c r="X600" s="16">
        <v>0.55555555555555602</v>
      </c>
      <c r="Y600" s="16">
        <v>0.5</v>
      </c>
      <c r="Z600" s="16"/>
      <c r="AA600" s="16">
        <v>0.50239234449760795</v>
      </c>
      <c r="AB600" s="16">
        <v>0.62068965517241403</v>
      </c>
      <c r="AC600" s="16">
        <v>0.67857142857142905</v>
      </c>
      <c r="AD600" s="16">
        <v>0.628571428571429</v>
      </c>
      <c r="AE600" s="16"/>
      <c r="AF600" s="16">
        <v>0.55124653739612195</v>
      </c>
      <c r="AG600" s="16">
        <v>0.63333333333333297</v>
      </c>
      <c r="AH600" s="16">
        <v>0.71428571428571397</v>
      </c>
      <c r="AI600" s="16">
        <v>1</v>
      </c>
      <c r="AJ600" s="16"/>
      <c r="AK600" s="16">
        <v>0.60655737704918</v>
      </c>
      <c r="AL600" s="16">
        <v>0.54545454545454497</v>
      </c>
      <c r="AM600" s="16">
        <v>0.547619047619048</v>
      </c>
      <c r="AN600" s="16">
        <v>0.67741935483870996</v>
      </c>
      <c r="AO600" s="16">
        <v>0.88888888888888895</v>
      </c>
      <c r="AP600" s="16">
        <v>0.5</v>
      </c>
      <c r="AQ600" s="16"/>
      <c r="AR600" s="16">
        <v>0.63013698630137005</v>
      </c>
      <c r="AS600" s="16">
        <v>0.58536585365853699</v>
      </c>
      <c r="AT600" s="16">
        <v>0.58536585365853699</v>
      </c>
      <c r="AU600" s="16">
        <v>0.41509433962264197</v>
      </c>
      <c r="AV600" s="16">
        <v>0.34782608695652201</v>
      </c>
      <c r="AW600" s="16">
        <v>0.59574468085106402</v>
      </c>
      <c r="AX600" s="16">
        <v>0.6</v>
      </c>
      <c r="AY600" s="16"/>
      <c r="AZ600" s="16">
        <v>0.67521367521367504</v>
      </c>
      <c r="BA600" s="16">
        <v>0.53846153846153899</v>
      </c>
      <c r="BB600" s="16">
        <v>0.38095238095238099</v>
      </c>
      <c r="BC600" s="16">
        <v>0.58974358974358998</v>
      </c>
      <c r="BD600" s="16">
        <v>0.502857142857143</v>
      </c>
      <c r="BE600" s="16">
        <v>0.75</v>
      </c>
      <c r="BF600" s="16"/>
      <c r="BG600" s="16">
        <v>0.56097560975609795</v>
      </c>
      <c r="BH600" s="16">
        <v>0.55294117647058805</v>
      </c>
      <c r="BI600" s="16">
        <v>0.5625</v>
      </c>
      <c r="BJ600" s="16">
        <v>0.59848484848484795</v>
      </c>
      <c r="BK600" s="16">
        <v>0.544303797468354</v>
      </c>
      <c r="BL600" s="16">
        <v>0.57407407407407396</v>
      </c>
      <c r="BM600" s="16"/>
      <c r="BN600" s="16">
        <v>0.58122743682310496</v>
      </c>
      <c r="BO600" s="16">
        <v>0.552763819095477</v>
      </c>
      <c r="BP600" s="16"/>
      <c r="BQ600" s="16">
        <v>0.60365853658536595</v>
      </c>
      <c r="BR600" s="16">
        <v>0.55379746835443</v>
      </c>
      <c r="BS600" s="16"/>
      <c r="BT600" s="16">
        <v>0.54223433242506802</v>
      </c>
      <c r="BU600" s="16">
        <v>0.67647058823529405</v>
      </c>
    </row>
    <row r="601" spans="2:73" x14ac:dyDescent="0.35">
      <c r="B601" t="s">
        <v>105</v>
      </c>
      <c r="C601" s="16">
        <v>-0.372141372141372</v>
      </c>
      <c r="D601" s="16">
        <v>-0.35858585858585901</v>
      </c>
      <c r="E601" s="16">
        <v>-0.38162544169611301</v>
      </c>
      <c r="F601" s="16"/>
      <c r="G601" s="16">
        <v>-0.22522522522522501</v>
      </c>
      <c r="H601" s="16">
        <v>-0.41621621621621602</v>
      </c>
      <c r="I601" s="16"/>
      <c r="J601" s="16">
        <v>-0.36585365853658502</v>
      </c>
      <c r="K601" s="16">
        <v>-0.54237288135593198</v>
      </c>
      <c r="L601" s="16">
        <v>-0.37931034482758602</v>
      </c>
      <c r="M601" s="16">
        <v>-0.5</v>
      </c>
      <c r="N601" s="16">
        <v>-0.5</v>
      </c>
      <c r="O601" s="16">
        <v>-0.25</v>
      </c>
      <c r="P601" s="16">
        <v>-0.266666666666667</v>
      </c>
      <c r="Q601" s="16">
        <v>-0.56410256410256399</v>
      </c>
      <c r="R601" s="16">
        <v>-0.35714285714285698</v>
      </c>
      <c r="S601" s="16">
        <v>-0.30851063829787201</v>
      </c>
      <c r="T601" s="16">
        <v>-0.36666666666666697</v>
      </c>
      <c r="U601" s="16">
        <v>0</v>
      </c>
      <c r="V601" s="16">
        <v>-0.35294117647058798</v>
      </c>
      <c r="W601" s="16">
        <v>-0.41176470588235298</v>
      </c>
      <c r="X601" s="16">
        <v>-0.27777777777777801</v>
      </c>
      <c r="Y601" s="16">
        <v>-0.1875</v>
      </c>
      <c r="Z601" s="16"/>
      <c r="AA601" s="16">
        <v>-0.244019138755981</v>
      </c>
      <c r="AB601" s="16">
        <v>-0.44137931034482802</v>
      </c>
      <c r="AC601" s="16">
        <v>-0.57142857142857095</v>
      </c>
      <c r="AD601" s="16">
        <v>-0.45714285714285702</v>
      </c>
      <c r="AE601" s="16"/>
      <c r="AF601" s="16">
        <v>-0.32686980609418298</v>
      </c>
      <c r="AG601" s="16">
        <v>-0.46666666666666701</v>
      </c>
      <c r="AH601" s="16">
        <v>-0.59523809523809501</v>
      </c>
      <c r="AI601" s="16">
        <v>-1</v>
      </c>
      <c r="AJ601" s="16"/>
      <c r="AK601" s="16">
        <v>-0.42622950819672101</v>
      </c>
      <c r="AL601" s="16">
        <v>-0.39393939393939398</v>
      </c>
      <c r="AM601" s="16">
        <v>-0.26190476190476197</v>
      </c>
      <c r="AN601" s="16">
        <v>-0.51612903225806495</v>
      </c>
      <c r="AO601" s="16">
        <v>-0.77777777777777801</v>
      </c>
      <c r="AP601" s="16">
        <v>-0.29411764705882398</v>
      </c>
      <c r="AQ601" s="16"/>
      <c r="AR601" s="16">
        <v>-0.442922374429224</v>
      </c>
      <c r="AS601" s="16">
        <v>-0.31707317073170699</v>
      </c>
      <c r="AT601" s="16">
        <v>-0.31707317073170699</v>
      </c>
      <c r="AU601" s="16">
        <v>-0.169811320754717</v>
      </c>
      <c r="AV601" s="16">
        <v>-4.3478260869565202E-2</v>
      </c>
      <c r="AW601" s="16">
        <v>-0.42553191489361702</v>
      </c>
      <c r="AX601" s="16">
        <v>-0.4</v>
      </c>
      <c r="AY601" s="16"/>
      <c r="AZ601" s="16">
        <v>-0.55555555555555602</v>
      </c>
      <c r="BA601" s="16">
        <v>-0.35897435897435898</v>
      </c>
      <c r="BB601" s="16">
        <v>0</v>
      </c>
      <c r="BC601" s="16">
        <v>-0.38461538461538503</v>
      </c>
      <c r="BD601" s="16">
        <v>-0.26857142857142902</v>
      </c>
      <c r="BE601" s="16">
        <v>-0.625</v>
      </c>
      <c r="BF601" s="16"/>
      <c r="BG601" s="16">
        <v>-0.32926829268292701</v>
      </c>
      <c r="BH601" s="16">
        <v>-0.30588235294117599</v>
      </c>
      <c r="BI601" s="16">
        <v>-0.45833333333333298</v>
      </c>
      <c r="BJ601" s="16">
        <v>-0.41666666666666702</v>
      </c>
      <c r="BK601" s="16">
        <v>-0.341772151898734</v>
      </c>
      <c r="BL601" s="16">
        <v>-0.38888888888888901</v>
      </c>
      <c r="BM601" s="16"/>
      <c r="BN601" s="16">
        <v>-0.38628158844765298</v>
      </c>
      <c r="BO601" s="16">
        <v>-0.35175879396984899</v>
      </c>
      <c r="BP601" s="16"/>
      <c r="BQ601" s="16">
        <v>-0.42073170731707299</v>
      </c>
      <c r="BR601" s="16">
        <v>-0.348101265822785</v>
      </c>
      <c r="BS601" s="16"/>
      <c r="BT601" s="16">
        <v>-0.31880108991825601</v>
      </c>
      <c r="BU601" s="16">
        <v>-0.55882352941176505</v>
      </c>
    </row>
    <row r="602" spans="2:73" x14ac:dyDescent="0.35">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c r="BP602" s="16"/>
      <c r="BQ602" s="16"/>
      <c r="BR602" s="16"/>
      <c r="BS602" s="16"/>
      <c r="BT602" s="16"/>
      <c r="BU602" s="16"/>
    </row>
    <row r="603" spans="2:73" x14ac:dyDescent="0.35">
      <c r="B603" s="6" t="s">
        <v>362</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c r="BP603" s="16"/>
      <c r="BQ603" s="16"/>
      <c r="BR603" s="16"/>
      <c r="BS603" s="16"/>
      <c r="BT603" s="16"/>
      <c r="BU603" s="16"/>
    </row>
    <row r="604" spans="2:73" x14ac:dyDescent="0.35">
      <c r="B604" s="23" t="s">
        <v>95</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c r="BP604" s="16"/>
      <c r="BQ604" s="16"/>
      <c r="BR604" s="16"/>
      <c r="BS604" s="16"/>
      <c r="BT604" s="16"/>
      <c r="BU604" s="16"/>
    </row>
    <row r="605" spans="2:73" x14ac:dyDescent="0.35">
      <c r="B605" t="s">
        <v>218</v>
      </c>
      <c r="C605" s="16">
        <v>9.7713097713097705E-2</v>
      </c>
      <c r="D605" s="16">
        <v>9.5959595959595995E-2</v>
      </c>
      <c r="E605" s="16">
        <v>9.8939929328621903E-2</v>
      </c>
      <c r="F605" s="16"/>
      <c r="G605" s="16">
        <v>0.126126126126126</v>
      </c>
      <c r="H605" s="16">
        <v>8.9189189189189194E-2</v>
      </c>
      <c r="I605" s="16"/>
      <c r="J605" s="16">
        <v>0.12195121951219499</v>
      </c>
      <c r="K605" s="16">
        <v>8.4745762711864403E-2</v>
      </c>
      <c r="L605" s="16">
        <v>3.4482758620689703E-2</v>
      </c>
      <c r="M605" s="16">
        <v>0</v>
      </c>
      <c r="N605" s="16">
        <v>0.125</v>
      </c>
      <c r="O605" s="16">
        <v>0</v>
      </c>
      <c r="P605" s="16">
        <v>0.2</v>
      </c>
      <c r="Q605" s="16">
        <v>7.69230769230769E-2</v>
      </c>
      <c r="R605" s="16">
        <v>7.1428571428571397E-2</v>
      </c>
      <c r="S605" s="16">
        <v>9.5744680851063801E-2</v>
      </c>
      <c r="T605" s="16">
        <v>0.133333333333333</v>
      </c>
      <c r="U605" s="16">
        <v>0</v>
      </c>
      <c r="V605" s="16">
        <v>8.8235294117647106E-2</v>
      </c>
      <c r="W605" s="16">
        <v>0.17647058823529399</v>
      </c>
      <c r="X605" s="16">
        <v>0.11111111111111099</v>
      </c>
      <c r="Y605" s="16">
        <v>0.25</v>
      </c>
      <c r="Z605" s="16"/>
      <c r="AA605" s="16">
        <v>0.13875598086124399</v>
      </c>
      <c r="AB605" s="16">
        <v>6.8965517241379296E-2</v>
      </c>
      <c r="AC605" s="16">
        <v>7.1428571428571397E-2</v>
      </c>
      <c r="AD605" s="16">
        <v>2.8571428571428598E-2</v>
      </c>
      <c r="AE605" s="16"/>
      <c r="AF605" s="16">
        <v>0.11911357340720199</v>
      </c>
      <c r="AG605" s="16">
        <v>6.6666666666666693E-2</v>
      </c>
      <c r="AH605" s="16">
        <v>2.3809523809523801E-2</v>
      </c>
      <c r="AI605" s="16">
        <v>0</v>
      </c>
      <c r="AJ605" s="16"/>
      <c r="AK605" s="16">
        <v>4.91803278688525E-2</v>
      </c>
      <c r="AL605" s="16">
        <v>6.0606060606060601E-2</v>
      </c>
      <c r="AM605" s="16">
        <v>0.214285714285714</v>
      </c>
      <c r="AN605" s="16">
        <v>0.19354838709677399</v>
      </c>
      <c r="AO605" s="16">
        <v>0</v>
      </c>
      <c r="AP605" s="16">
        <v>0.11764705882352899</v>
      </c>
      <c r="AQ605" s="16"/>
      <c r="AR605" s="16">
        <v>0.105022831050228</v>
      </c>
      <c r="AS605" s="16">
        <v>9.7560975609756101E-2</v>
      </c>
      <c r="AT605" s="16">
        <v>9.7560975609756101E-2</v>
      </c>
      <c r="AU605" s="16">
        <v>0.113207547169811</v>
      </c>
      <c r="AV605" s="16">
        <v>0.217391304347826</v>
      </c>
      <c r="AW605" s="16">
        <v>4.2553191489361701E-2</v>
      </c>
      <c r="AX605" s="16">
        <v>0.4</v>
      </c>
      <c r="AY605" s="16"/>
      <c r="AZ605" s="16">
        <v>8.54700854700855E-2</v>
      </c>
      <c r="BA605" s="16">
        <v>7.69230769230769E-2</v>
      </c>
      <c r="BB605" s="16">
        <v>0.19047619047618999</v>
      </c>
      <c r="BC605" s="16">
        <v>9.4017094017094002E-2</v>
      </c>
      <c r="BD605" s="16">
        <v>9.71428571428571E-2</v>
      </c>
      <c r="BE605" s="16">
        <v>0.125</v>
      </c>
      <c r="BF605" s="16"/>
      <c r="BG605" s="16">
        <v>0.12195121951219499</v>
      </c>
      <c r="BH605" s="16">
        <v>0.11764705882352899</v>
      </c>
      <c r="BI605" s="16">
        <v>4.1666666666666699E-2</v>
      </c>
      <c r="BJ605" s="16">
        <v>9.8484848484848495E-2</v>
      </c>
      <c r="BK605" s="16">
        <v>7.5949367088607597E-2</v>
      </c>
      <c r="BL605" s="16">
        <v>0.11111111111111099</v>
      </c>
      <c r="BM605" s="16"/>
      <c r="BN605" s="16">
        <v>0.10830324909747301</v>
      </c>
      <c r="BO605" s="16">
        <v>8.5427135678391997E-2</v>
      </c>
      <c r="BP605" s="16"/>
      <c r="BQ605" s="16">
        <v>9.7560975609756101E-2</v>
      </c>
      <c r="BR605" s="16">
        <v>9.8101265822784806E-2</v>
      </c>
      <c r="BS605" s="16"/>
      <c r="BT605" s="16">
        <v>9.8092643051771095E-2</v>
      </c>
      <c r="BU605" s="16">
        <v>8.8235294117647106E-2</v>
      </c>
    </row>
    <row r="606" spans="2:73" x14ac:dyDescent="0.35">
      <c r="B606" t="s">
        <v>219</v>
      </c>
      <c r="C606" s="16">
        <v>0.18295218295218299</v>
      </c>
      <c r="D606" s="16">
        <v>0.18181818181818199</v>
      </c>
      <c r="E606" s="16">
        <v>0.18374558303886901</v>
      </c>
      <c r="F606" s="16"/>
      <c r="G606" s="16">
        <v>0.24324324324324301</v>
      </c>
      <c r="H606" s="16">
        <v>0.16486486486486501</v>
      </c>
      <c r="I606" s="16"/>
      <c r="J606" s="16">
        <v>0.19512195121951201</v>
      </c>
      <c r="K606" s="16">
        <v>0.11864406779661001</v>
      </c>
      <c r="L606" s="16">
        <v>6.8965517241379296E-2</v>
      </c>
      <c r="M606" s="16">
        <v>0.27272727272727298</v>
      </c>
      <c r="N606" s="16">
        <v>0.125</v>
      </c>
      <c r="O606" s="16">
        <v>0.3125</v>
      </c>
      <c r="P606" s="16">
        <v>0.2</v>
      </c>
      <c r="Q606" s="16">
        <v>0.15384615384615399</v>
      </c>
      <c r="R606" s="16">
        <v>7.1428571428571397E-2</v>
      </c>
      <c r="S606" s="16">
        <v>0.24468085106383</v>
      </c>
      <c r="T606" s="16">
        <v>0.133333333333333</v>
      </c>
      <c r="U606" s="16">
        <v>0.5</v>
      </c>
      <c r="V606" s="16">
        <v>0.11764705882352899</v>
      </c>
      <c r="W606" s="16">
        <v>0.17647058823529399</v>
      </c>
      <c r="X606" s="16">
        <v>0.22222222222222199</v>
      </c>
      <c r="Y606" s="16">
        <v>6.25E-2</v>
      </c>
      <c r="Z606" s="16"/>
      <c r="AA606" s="16">
        <v>0.16267942583732101</v>
      </c>
      <c r="AB606" s="16">
        <v>0.20689655172413801</v>
      </c>
      <c r="AC606" s="16">
        <v>0.17857142857142899</v>
      </c>
      <c r="AD606" s="16">
        <v>0.22857142857142901</v>
      </c>
      <c r="AE606" s="16"/>
      <c r="AF606" s="16">
        <v>0.20498614958448799</v>
      </c>
      <c r="AG606" s="16">
        <v>0.133333333333333</v>
      </c>
      <c r="AH606" s="16">
        <v>7.1428571428571397E-2</v>
      </c>
      <c r="AI606" s="16">
        <v>0</v>
      </c>
      <c r="AJ606" s="16"/>
      <c r="AK606" s="16">
        <v>0.188524590163934</v>
      </c>
      <c r="AL606" s="16">
        <v>0.21212121212121199</v>
      </c>
      <c r="AM606" s="16">
        <v>0.14285714285714299</v>
      </c>
      <c r="AN606" s="16">
        <v>6.4516129032258104E-2</v>
      </c>
      <c r="AO606" s="16">
        <v>0.11111111111111099</v>
      </c>
      <c r="AP606" s="16">
        <v>0.23529411764705899</v>
      </c>
      <c r="AQ606" s="16"/>
      <c r="AR606" s="16">
        <v>0.20091324200913199</v>
      </c>
      <c r="AS606" s="16">
        <v>0.12195121951219499</v>
      </c>
      <c r="AT606" s="16">
        <v>0.12195121951219499</v>
      </c>
      <c r="AU606" s="16">
        <v>0.20754716981132099</v>
      </c>
      <c r="AV606" s="16">
        <v>8.6956521739130405E-2</v>
      </c>
      <c r="AW606" s="16">
        <v>0.21276595744680901</v>
      </c>
      <c r="AX606" s="16">
        <v>0</v>
      </c>
      <c r="AY606" s="16"/>
      <c r="AZ606" s="16">
        <v>0.145299145299145</v>
      </c>
      <c r="BA606" s="16">
        <v>0.230769230769231</v>
      </c>
      <c r="BB606" s="16">
        <v>0.14285714285714299</v>
      </c>
      <c r="BC606" s="16">
        <v>0.128205128205128</v>
      </c>
      <c r="BD606" s="16">
        <v>0.245714285714286</v>
      </c>
      <c r="BE606" s="16">
        <v>0.125</v>
      </c>
      <c r="BF606" s="16"/>
      <c r="BG606" s="16">
        <v>0.17073170731707299</v>
      </c>
      <c r="BH606" s="16">
        <v>0.188235294117647</v>
      </c>
      <c r="BI606" s="16">
        <v>0.14583333333333301</v>
      </c>
      <c r="BJ606" s="16">
        <v>0.15151515151515199</v>
      </c>
      <c r="BK606" s="16">
        <v>0.278481012658228</v>
      </c>
      <c r="BL606" s="16">
        <v>0.16666666666666699</v>
      </c>
      <c r="BM606" s="16"/>
      <c r="BN606" s="16">
        <v>0.180505415162455</v>
      </c>
      <c r="BO606" s="16">
        <v>0.185929648241206</v>
      </c>
      <c r="BP606" s="16"/>
      <c r="BQ606" s="16">
        <v>0.18292682926829301</v>
      </c>
      <c r="BR606" s="16">
        <v>0.180379746835443</v>
      </c>
      <c r="BS606" s="16"/>
      <c r="BT606" s="16">
        <v>0.201634877384196</v>
      </c>
      <c r="BU606" s="16">
        <v>0.13725490196078399</v>
      </c>
    </row>
    <row r="607" spans="2:73" x14ac:dyDescent="0.35">
      <c r="B607" t="s">
        <v>220</v>
      </c>
      <c r="C607" s="16">
        <v>0.191268191268191</v>
      </c>
      <c r="D607" s="16">
        <v>0.18686868686868699</v>
      </c>
      <c r="E607" s="16">
        <v>0.19434628975265</v>
      </c>
      <c r="F607" s="16"/>
      <c r="G607" s="16">
        <v>0.20720720720720701</v>
      </c>
      <c r="H607" s="16">
        <v>0.186486486486486</v>
      </c>
      <c r="I607" s="16"/>
      <c r="J607" s="16">
        <v>0.146341463414634</v>
      </c>
      <c r="K607" s="16">
        <v>0.305084745762712</v>
      </c>
      <c r="L607" s="16">
        <v>0.27586206896551702</v>
      </c>
      <c r="M607" s="16">
        <v>9.0909090909090898E-2</v>
      </c>
      <c r="N607" s="16">
        <v>0.375</v>
      </c>
      <c r="O607" s="16">
        <v>0.125</v>
      </c>
      <c r="P607" s="16">
        <v>0.16666666666666699</v>
      </c>
      <c r="Q607" s="16">
        <v>0.15384615384615399</v>
      </c>
      <c r="R607" s="16">
        <v>0.14285714285714299</v>
      </c>
      <c r="S607" s="16">
        <v>0.14893617021276601</v>
      </c>
      <c r="T607" s="16">
        <v>0.233333333333333</v>
      </c>
      <c r="U607" s="16">
        <v>0.28571428571428598</v>
      </c>
      <c r="V607" s="16">
        <v>0.20588235294117599</v>
      </c>
      <c r="W607" s="16">
        <v>5.8823529411764698E-2</v>
      </c>
      <c r="X607" s="16">
        <v>0.22222222222222199</v>
      </c>
      <c r="Y607" s="16">
        <v>0.1875</v>
      </c>
      <c r="Z607" s="16"/>
      <c r="AA607" s="16">
        <v>0.23444976076554999</v>
      </c>
      <c r="AB607" s="16">
        <v>0.16551724137931001</v>
      </c>
      <c r="AC607" s="16">
        <v>0.125</v>
      </c>
      <c r="AD607" s="16">
        <v>0.17142857142857101</v>
      </c>
      <c r="AE607" s="16"/>
      <c r="AF607" s="16">
        <v>0.18836565096952901</v>
      </c>
      <c r="AG607" s="16">
        <v>0.2</v>
      </c>
      <c r="AH607" s="16">
        <v>0.16666666666666699</v>
      </c>
      <c r="AI607" s="16">
        <v>0</v>
      </c>
      <c r="AJ607" s="16"/>
      <c r="AK607" s="16">
        <v>0.204918032786885</v>
      </c>
      <c r="AL607" s="16">
        <v>0.24242424242424199</v>
      </c>
      <c r="AM607" s="16">
        <v>0.214285714285714</v>
      </c>
      <c r="AN607" s="16">
        <v>0.19354838709677399</v>
      </c>
      <c r="AO607" s="16">
        <v>0.11111111111111099</v>
      </c>
      <c r="AP607" s="16">
        <v>0.11764705882352899</v>
      </c>
      <c r="AQ607" s="16"/>
      <c r="AR607" s="16">
        <v>0.164383561643836</v>
      </c>
      <c r="AS607" s="16">
        <v>0.19512195121951201</v>
      </c>
      <c r="AT607" s="16">
        <v>0.19512195121951201</v>
      </c>
      <c r="AU607" s="16">
        <v>0.245283018867925</v>
      </c>
      <c r="AV607" s="16">
        <v>0.173913043478261</v>
      </c>
      <c r="AW607" s="16">
        <v>0.23404255319148901</v>
      </c>
      <c r="AX607" s="16">
        <v>0.2</v>
      </c>
      <c r="AY607" s="16"/>
      <c r="AZ607" s="16">
        <v>0.15384615384615399</v>
      </c>
      <c r="BA607" s="16">
        <v>0.17948717948717899</v>
      </c>
      <c r="BB607" s="16">
        <v>0.33333333333333298</v>
      </c>
      <c r="BC607" s="16">
        <v>0.170940170940171</v>
      </c>
      <c r="BD607" s="16">
        <v>0.217142857142857</v>
      </c>
      <c r="BE607" s="16">
        <v>0.25</v>
      </c>
      <c r="BF607" s="16"/>
      <c r="BG607" s="16">
        <v>0.15853658536585399</v>
      </c>
      <c r="BH607" s="16">
        <v>0.2</v>
      </c>
      <c r="BI607" s="16">
        <v>0.27083333333333298</v>
      </c>
      <c r="BJ607" s="16">
        <v>0.18181818181818199</v>
      </c>
      <c r="BK607" s="16">
        <v>0.215189873417722</v>
      </c>
      <c r="BL607" s="16">
        <v>0.148148148148148</v>
      </c>
      <c r="BM607" s="16"/>
      <c r="BN607" s="16">
        <v>0.20577617328519901</v>
      </c>
      <c r="BO607" s="16">
        <v>0.16582914572864299</v>
      </c>
      <c r="BP607" s="16"/>
      <c r="BQ607" s="16">
        <v>0.23170731707317099</v>
      </c>
      <c r="BR607" s="16">
        <v>0.170886075949367</v>
      </c>
      <c r="BS607" s="16"/>
      <c r="BT607" s="16">
        <v>0.19891008174386901</v>
      </c>
      <c r="BU607" s="16">
        <v>0.15686274509803899</v>
      </c>
    </row>
    <row r="608" spans="2:73" x14ac:dyDescent="0.35">
      <c r="B608" t="s">
        <v>221</v>
      </c>
      <c r="C608" s="16">
        <v>0.191268191268191</v>
      </c>
      <c r="D608" s="16">
        <v>0.18181818181818199</v>
      </c>
      <c r="E608" s="16">
        <v>0.197879858657244</v>
      </c>
      <c r="F608" s="16"/>
      <c r="G608" s="16">
        <v>9.90990990990991E-2</v>
      </c>
      <c r="H608" s="16">
        <v>0.21891891891891899</v>
      </c>
      <c r="I608" s="16"/>
      <c r="J608" s="16">
        <v>0.19512195121951201</v>
      </c>
      <c r="K608" s="16">
        <v>0.13559322033898299</v>
      </c>
      <c r="L608" s="16">
        <v>0.20689655172413801</v>
      </c>
      <c r="M608" s="16">
        <v>0.22727272727272699</v>
      </c>
      <c r="N608" s="16">
        <v>0.25</v>
      </c>
      <c r="O608" s="16">
        <v>0.25</v>
      </c>
      <c r="P608" s="16">
        <v>0.233333333333333</v>
      </c>
      <c r="Q608" s="16">
        <v>0.256410256410256</v>
      </c>
      <c r="R608" s="16">
        <v>0.214285714285714</v>
      </c>
      <c r="S608" s="16">
        <v>0.22340425531914901</v>
      </c>
      <c r="T608" s="16">
        <v>6.6666666666666693E-2</v>
      </c>
      <c r="U608" s="16">
        <v>0.14285714285714299</v>
      </c>
      <c r="V608" s="16">
        <v>0.20588235294117599</v>
      </c>
      <c r="W608" s="16">
        <v>0.17647058823529399</v>
      </c>
      <c r="X608" s="16">
        <v>5.5555555555555601E-2</v>
      </c>
      <c r="Y608" s="16">
        <v>0.1875</v>
      </c>
      <c r="Z608" s="16"/>
      <c r="AA608" s="16">
        <v>0.17703349282296699</v>
      </c>
      <c r="AB608" s="16">
        <v>0.18620689655172401</v>
      </c>
      <c r="AC608" s="16">
        <v>0.28571428571428598</v>
      </c>
      <c r="AD608" s="16">
        <v>0.22857142857142901</v>
      </c>
      <c r="AE608" s="16"/>
      <c r="AF608" s="16">
        <v>0.18559556786703599</v>
      </c>
      <c r="AG608" s="16">
        <v>0.16666666666666699</v>
      </c>
      <c r="AH608" s="16">
        <v>0.28571428571428598</v>
      </c>
      <c r="AI608" s="16">
        <v>0.5</v>
      </c>
      <c r="AJ608" s="16"/>
      <c r="AK608" s="16">
        <v>0.27868852459016402</v>
      </c>
      <c r="AL608" s="16">
        <v>0.18181818181818199</v>
      </c>
      <c r="AM608" s="16">
        <v>0.14285714285714299</v>
      </c>
      <c r="AN608" s="16">
        <v>0.16129032258064499</v>
      </c>
      <c r="AO608" s="16">
        <v>0.33333333333333298</v>
      </c>
      <c r="AP608" s="16">
        <v>8.8235294117647106E-2</v>
      </c>
      <c r="AQ608" s="16"/>
      <c r="AR608" s="16">
        <v>0.187214611872146</v>
      </c>
      <c r="AS608" s="16">
        <v>0.26829268292682901</v>
      </c>
      <c r="AT608" s="16">
        <v>0.26829268292682901</v>
      </c>
      <c r="AU608" s="16">
        <v>0.15094339622641501</v>
      </c>
      <c r="AV608" s="16">
        <v>0.13043478260869601</v>
      </c>
      <c r="AW608" s="16">
        <v>0.170212765957447</v>
      </c>
      <c r="AX608" s="16">
        <v>0</v>
      </c>
      <c r="AY608" s="16"/>
      <c r="AZ608" s="16">
        <v>0.256410256410256</v>
      </c>
      <c r="BA608" s="16">
        <v>0.128205128205128</v>
      </c>
      <c r="BB608" s="16">
        <v>0.19047619047618999</v>
      </c>
      <c r="BC608" s="16">
        <v>0.19658119658119699</v>
      </c>
      <c r="BD608" s="16">
        <v>0.154285714285714</v>
      </c>
      <c r="BE608" s="16">
        <v>0.125</v>
      </c>
      <c r="BF608" s="16"/>
      <c r="BG608" s="16">
        <v>0.23170731707317099</v>
      </c>
      <c r="BH608" s="16">
        <v>0.188235294117647</v>
      </c>
      <c r="BI608" s="16">
        <v>0.22916666666666699</v>
      </c>
      <c r="BJ608" s="16">
        <v>0.18181818181818199</v>
      </c>
      <c r="BK608" s="16">
        <v>0.151898734177215</v>
      </c>
      <c r="BL608" s="16">
        <v>0.16666666666666699</v>
      </c>
      <c r="BM608" s="16"/>
      <c r="BN608" s="16">
        <v>0.19494584837545101</v>
      </c>
      <c r="BO608" s="16">
        <v>0.19095477386934701</v>
      </c>
      <c r="BP608" s="16"/>
      <c r="BQ608" s="16">
        <v>0.18292682926829301</v>
      </c>
      <c r="BR608" s="16">
        <v>0.19620253164557</v>
      </c>
      <c r="BS608" s="16"/>
      <c r="BT608" s="16">
        <v>0.19346049046321501</v>
      </c>
      <c r="BU608" s="16">
        <v>0.19607843137254899</v>
      </c>
    </row>
    <row r="609" spans="2:73" x14ac:dyDescent="0.35">
      <c r="B609" t="s">
        <v>222</v>
      </c>
      <c r="C609" s="16">
        <v>0.274428274428274</v>
      </c>
      <c r="D609" s="16">
        <v>0.28787878787878801</v>
      </c>
      <c r="E609" s="16">
        <v>0.26501766784452302</v>
      </c>
      <c r="F609" s="16"/>
      <c r="G609" s="16">
        <v>0.26126126126126098</v>
      </c>
      <c r="H609" s="16">
        <v>0.27837837837837798</v>
      </c>
      <c r="I609" s="16"/>
      <c r="J609" s="16">
        <v>0.292682926829268</v>
      </c>
      <c r="K609" s="16">
        <v>0.355932203389831</v>
      </c>
      <c r="L609" s="16">
        <v>0.27586206896551702</v>
      </c>
      <c r="M609" s="16">
        <v>0.31818181818181801</v>
      </c>
      <c r="N609" s="16">
        <v>0.125</v>
      </c>
      <c r="O609" s="16">
        <v>0.125</v>
      </c>
      <c r="P609" s="16">
        <v>0.2</v>
      </c>
      <c r="Q609" s="16">
        <v>0.256410256410256</v>
      </c>
      <c r="R609" s="16">
        <v>0.42857142857142899</v>
      </c>
      <c r="S609" s="16">
        <v>0.22340425531914901</v>
      </c>
      <c r="T609" s="16">
        <v>0.43333333333333302</v>
      </c>
      <c r="U609" s="16">
        <v>7.1428571428571397E-2</v>
      </c>
      <c r="V609" s="16">
        <v>0.23529411764705899</v>
      </c>
      <c r="W609" s="16">
        <v>0.29411764705882398</v>
      </c>
      <c r="X609" s="16">
        <v>0.38888888888888901</v>
      </c>
      <c r="Y609" s="16">
        <v>0.25</v>
      </c>
      <c r="Z609" s="16"/>
      <c r="AA609" s="16">
        <v>0.200956937799043</v>
      </c>
      <c r="AB609" s="16">
        <v>0.32413793103448302</v>
      </c>
      <c r="AC609" s="16">
        <v>0.30357142857142899</v>
      </c>
      <c r="AD609" s="16">
        <v>0.28571428571428598</v>
      </c>
      <c r="AE609" s="16"/>
      <c r="AF609" s="16">
        <v>0.26038781163434899</v>
      </c>
      <c r="AG609" s="16">
        <v>0.3</v>
      </c>
      <c r="AH609" s="16">
        <v>0.35714285714285698</v>
      </c>
      <c r="AI609" s="16">
        <v>0.5</v>
      </c>
      <c r="AJ609" s="16"/>
      <c r="AK609" s="16">
        <v>0.24590163934426201</v>
      </c>
      <c r="AL609" s="16">
        <v>0.27272727272727298</v>
      </c>
      <c r="AM609" s="16">
        <v>0.238095238095238</v>
      </c>
      <c r="AN609" s="16">
        <v>0.38709677419354799</v>
      </c>
      <c r="AO609" s="16">
        <v>0.44444444444444398</v>
      </c>
      <c r="AP609" s="16">
        <v>0.38235294117647101</v>
      </c>
      <c r="AQ609" s="16"/>
      <c r="AR609" s="16">
        <v>0.324200913242009</v>
      </c>
      <c r="AS609" s="16">
        <v>0.26829268292682901</v>
      </c>
      <c r="AT609" s="16">
        <v>0.26829268292682901</v>
      </c>
      <c r="AU609" s="16">
        <v>0.13207547169811301</v>
      </c>
      <c r="AV609" s="16">
        <v>0.217391304347826</v>
      </c>
      <c r="AW609" s="16">
        <v>0.27659574468085102</v>
      </c>
      <c r="AX609" s="16">
        <v>0.2</v>
      </c>
      <c r="AY609" s="16"/>
      <c r="AZ609" s="16">
        <v>0.33333333333333298</v>
      </c>
      <c r="BA609" s="16">
        <v>0.30769230769230799</v>
      </c>
      <c r="BB609" s="16">
        <v>4.7619047619047603E-2</v>
      </c>
      <c r="BC609" s="16">
        <v>0.32478632478632502</v>
      </c>
      <c r="BD609" s="16">
        <v>0.22857142857142901</v>
      </c>
      <c r="BE609" s="16">
        <v>0.25</v>
      </c>
      <c r="BF609" s="16"/>
      <c r="BG609" s="16">
        <v>0.24390243902438999</v>
      </c>
      <c r="BH609" s="16">
        <v>0.223529411764706</v>
      </c>
      <c r="BI609" s="16">
        <v>0.22916666666666699</v>
      </c>
      <c r="BJ609" s="16">
        <v>0.34090909090909099</v>
      </c>
      <c r="BK609" s="16">
        <v>0.253164556962025</v>
      </c>
      <c r="BL609" s="16">
        <v>0.31481481481481499</v>
      </c>
      <c r="BM609" s="16"/>
      <c r="BN609" s="16">
        <v>0.25992779783393499</v>
      </c>
      <c r="BO609" s="16">
        <v>0.29145728643216101</v>
      </c>
      <c r="BP609" s="16"/>
      <c r="BQ609" s="16">
        <v>0.28658536585365901</v>
      </c>
      <c r="BR609" s="16">
        <v>0.268987341772152</v>
      </c>
      <c r="BS609" s="16"/>
      <c r="BT609" s="16">
        <v>0.239782016348774</v>
      </c>
      <c r="BU609" s="16">
        <v>0.38235294117647101</v>
      </c>
    </row>
    <row r="610" spans="2:73" x14ac:dyDescent="0.35">
      <c r="B610" t="s">
        <v>131</v>
      </c>
      <c r="C610" s="16">
        <v>6.2370062370062401E-2</v>
      </c>
      <c r="D610" s="16">
        <v>6.5656565656565705E-2</v>
      </c>
      <c r="E610" s="16">
        <v>6.0070671378091897E-2</v>
      </c>
      <c r="F610" s="16"/>
      <c r="G610" s="16">
        <v>6.3063063063063099E-2</v>
      </c>
      <c r="H610" s="16">
        <v>6.21621621621622E-2</v>
      </c>
      <c r="I610" s="16"/>
      <c r="J610" s="16">
        <v>4.8780487804878099E-2</v>
      </c>
      <c r="K610" s="16">
        <v>0</v>
      </c>
      <c r="L610" s="16">
        <v>0.13793103448275901</v>
      </c>
      <c r="M610" s="16">
        <v>9.0909090909090898E-2</v>
      </c>
      <c r="N610" s="16">
        <v>0</v>
      </c>
      <c r="O610" s="16">
        <v>0.1875</v>
      </c>
      <c r="P610" s="16">
        <v>0</v>
      </c>
      <c r="Q610" s="16">
        <v>0.102564102564103</v>
      </c>
      <c r="R610" s="16">
        <v>7.1428571428571397E-2</v>
      </c>
      <c r="S610" s="16">
        <v>6.3829787234042507E-2</v>
      </c>
      <c r="T610" s="16">
        <v>0</v>
      </c>
      <c r="U610" s="16">
        <v>0</v>
      </c>
      <c r="V610" s="16">
        <v>0.14705882352941199</v>
      </c>
      <c r="W610" s="16">
        <v>0.11764705882352899</v>
      </c>
      <c r="X610" s="16">
        <v>0</v>
      </c>
      <c r="Y610" s="16">
        <v>6.25E-2</v>
      </c>
      <c r="Z610" s="16"/>
      <c r="AA610" s="16">
        <v>8.6124401913875603E-2</v>
      </c>
      <c r="AB610" s="16">
        <v>4.8275862068965503E-2</v>
      </c>
      <c r="AC610" s="16">
        <v>3.5714285714285698E-2</v>
      </c>
      <c r="AD610" s="16">
        <v>5.7142857142857099E-2</v>
      </c>
      <c r="AE610" s="16"/>
      <c r="AF610" s="16">
        <v>4.15512465373961E-2</v>
      </c>
      <c r="AG610" s="16">
        <v>0.133333333333333</v>
      </c>
      <c r="AH610" s="16">
        <v>9.5238095238095205E-2</v>
      </c>
      <c r="AI610" s="16">
        <v>0</v>
      </c>
      <c r="AJ610" s="16"/>
      <c r="AK610" s="16">
        <v>3.2786885245901599E-2</v>
      </c>
      <c r="AL610" s="16">
        <v>3.03030303030303E-2</v>
      </c>
      <c r="AM610" s="16">
        <v>4.7619047619047603E-2</v>
      </c>
      <c r="AN610" s="16">
        <v>0</v>
      </c>
      <c r="AO610" s="16">
        <v>0</v>
      </c>
      <c r="AP610" s="16">
        <v>5.8823529411764698E-2</v>
      </c>
      <c r="AQ610" s="16"/>
      <c r="AR610" s="16">
        <v>1.8264840182648401E-2</v>
      </c>
      <c r="AS610" s="16">
        <v>4.8780487804878099E-2</v>
      </c>
      <c r="AT610" s="16">
        <v>4.8780487804878099E-2</v>
      </c>
      <c r="AU610" s="16">
        <v>0.15094339622641501</v>
      </c>
      <c r="AV610" s="16">
        <v>0.173913043478261</v>
      </c>
      <c r="AW610" s="16">
        <v>6.3829787234042507E-2</v>
      </c>
      <c r="AX610" s="16">
        <v>0.2</v>
      </c>
      <c r="AY610" s="16"/>
      <c r="AZ610" s="16">
        <v>2.5641025641025599E-2</v>
      </c>
      <c r="BA610" s="16">
        <v>7.69230769230769E-2</v>
      </c>
      <c r="BB610" s="16">
        <v>9.5238095238095205E-2</v>
      </c>
      <c r="BC610" s="16">
        <v>8.54700854700855E-2</v>
      </c>
      <c r="BD610" s="16">
        <v>5.7142857142857099E-2</v>
      </c>
      <c r="BE610" s="16">
        <v>0.125</v>
      </c>
      <c r="BF610" s="16"/>
      <c r="BG610" s="16">
        <v>7.3170731707317097E-2</v>
      </c>
      <c r="BH610" s="16">
        <v>8.2352941176470601E-2</v>
      </c>
      <c r="BI610" s="16">
        <v>8.3333333333333301E-2</v>
      </c>
      <c r="BJ610" s="16">
        <v>4.5454545454545497E-2</v>
      </c>
      <c r="BK610" s="16">
        <v>2.53164556962025E-2</v>
      </c>
      <c r="BL610" s="16">
        <v>9.2592592592592601E-2</v>
      </c>
      <c r="BM610" s="16"/>
      <c r="BN610" s="16">
        <v>5.0541516245487403E-2</v>
      </c>
      <c r="BO610" s="16">
        <v>8.0402010050251299E-2</v>
      </c>
      <c r="BP610" s="16"/>
      <c r="BQ610" s="16">
        <v>1.8292682926829298E-2</v>
      </c>
      <c r="BR610" s="16">
        <v>8.54430379746835E-2</v>
      </c>
      <c r="BS610" s="16"/>
      <c r="BT610" s="16">
        <v>6.8119891008174394E-2</v>
      </c>
      <c r="BU610" s="16">
        <v>3.9215686274509803E-2</v>
      </c>
    </row>
    <row r="611" spans="2:73" x14ac:dyDescent="0.35">
      <c r="B611" t="s">
        <v>223</v>
      </c>
      <c r="C611" s="16">
        <v>0.28066528066528101</v>
      </c>
      <c r="D611" s="16">
        <v>0.27777777777777801</v>
      </c>
      <c r="E611" s="16">
        <v>0.28268551236749101</v>
      </c>
      <c r="F611" s="16"/>
      <c r="G611" s="16">
        <v>0.36936936936936898</v>
      </c>
      <c r="H611" s="16">
        <v>0.25405405405405401</v>
      </c>
      <c r="I611" s="16"/>
      <c r="J611" s="16">
        <v>0.31707317073170699</v>
      </c>
      <c r="K611" s="16">
        <v>0.20338983050847501</v>
      </c>
      <c r="L611" s="16">
        <v>0.10344827586206901</v>
      </c>
      <c r="M611" s="16">
        <v>0.27272727272727298</v>
      </c>
      <c r="N611" s="16">
        <v>0.25</v>
      </c>
      <c r="O611" s="16">
        <v>0.3125</v>
      </c>
      <c r="P611" s="16">
        <v>0.4</v>
      </c>
      <c r="Q611" s="16">
        <v>0.230769230769231</v>
      </c>
      <c r="R611" s="16">
        <v>0.14285714285714299</v>
      </c>
      <c r="S611" s="16">
        <v>0.340425531914894</v>
      </c>
      <c r="T611" s="16">
        <v>0.266666666666667</v>
      </c>
      <c r="U611" s="16">
        <v>0.5</v>
      </c>
      <c r="V611" s="16">
        <v>0.20588235294117599</v>
      </c>
      <c r="W611" s="16">
        <v>0.35294117647058798</v>
      </c>
      <c r="X611" s="16">
        <v>0.33333333333333298</v>
      </c>
      <c r="Y611" s="16">
        <v>0.3125</v>
      </c>
      <c r="Z611" s="16"/>
      <c r="AA611" s="16">
        <v>0.301435406698565</v>
      </c>
      <c r="AB611" s="16">
        <v>0.27586206896551702</v>
      </c>
      <c r="AC611" s="16">
        <v>0.25</v>
      </c>
      <c r="AD611" s="16">
        <v>0.25714285714285701</v>
      </c>
      <c r="AE611" s="16"/>
      <c r="AF611" s="16">
        <v>0.32409972299168999</v>
      </c>
      <c r="AG611" s="16">
        <v>0.2</v>
      </c>
      <c r="AH611" s="16">
        <v>9.5238095238095205E-2</v>
      </c>
      <c r="AI611" s="16">
        <v>0</v>
      </c>
      <c r="AJ611" s="16"/>
      <c r="AK611" s="16">
        <v>0.23770491803278701</v>
      </c>
      <c r="AL611" s="16">
        <v>0.27272727272727298</v>
      </c>
      <c r="AM611" s="16">
        <v>0.35714285714285698</v>
      </c>
      <c r="AN611" s="16">
        <v>0.25806451612903197</v>
      </c>
      <c r="AO611" s="16">
        <v>0.11111111111111099</v>
      </c>
      <c r="AP611" s="16">
        <v>0.35294117647058798</v>
      </c>
      <c r="AQ611" s="16"/>
      <c r="AR611" s="16">
        <v>0.30593607305936099</v>
      </c>
      <c r="AS611" s="16">
        <v>0.219512195121951</v>
      </c>
      <c r="AT611" s="16">
        <v>0.219512195121951</v>
      </c>
      <c r="AU611" s="16">
        <v>0.320754716981132</v>
      </c>
      <c r="AV611" s="16">
        <v>0.30434782608695699</v>
      </c>
      <c r="AW611" s="16">
        <v>0.25531914893617003</v>
      </c>
      <c r="AX611" s="16">
        <v>0.4</v>
      </c>
      <c r="AY611" s="16"/>
      <c r="AZ611" s="16">
        <v>0.230769230769231</v>
      </c>
      <c r="BA611" s="16">
        <v>0.30769230769230799</v>
      </c>
      <c r="BB611" s="16">
        <v>0.33333333333333298</v>
      </c>
      <c r="BC611" s="16">
        <v>0.22222222222222199</v>
      </c>
      <c r="BD611" s="16">
        <v>0.34285714285714303</v>
      </c>
      <c r="BE611" s="16">
        <v>0.25</v>
      </c>
      <c r="BF611" s="16"/>
      <c r="BG611" s="16">
        <v>0.292682926829268</v>
      </c>
      <c r="BH611" s="16">
        <v>0.30588235294117599</v>
      </c>
      <c r="BI611" s="16">
        <v>0.1875</v>
      </c>
      <c r="BJ611" s="16">
        <v>0.25</v>
      </c>
      <c r="BK611" s="16">
        <v>0.354430379746835</v>
      </c>
      <c r="BL611" s="16">
        <v>0.27777777777777801</v>
      </c>
      <c r="BM611" s="16"/>
      <c r="BN611" s="16">
        <v>0.28880866425992802</v>
      </c>
      <c r="BO611" s="16">
        <v>0.271356783919598</v>
      </c>
      <c r="BP611" s="16"/>
      <c r="BQ611" s="16">
        <v>0.28048780487804897</v>
      </c>
      <c r="BR611" s="16">
        <v>0.278481012658228</v>
      </c>
      <c r="BS611" s="16"/>
      <c r="BT611" s="16">
        <v>0.29972752043596701</v>
      </c>
      <c r="BU611" s="16">
        <v>0.22549019607843099</v>
      </c>
    </row>
    <row r="612" spans="2:73" x14ac:dyDescent="0.35">
      <c r="B612" t="s">
        <v>224</v>
      </c>
      <c r="C612" s="16">
        <v>0.465696465696466</v>
      </c>
      <c r="D612" s="16">
        <v>0.46969696969697</v>
      </c>
      <c r="E612" s="16">
        <v>0.46289752650176702</v>
      </c>
      <c r="F612" s="16"/>
      <c r="G612" s="16">
        <v>0.36036036036036001</v>
      </c>
      <c r="H612" s="16">
        <v>0.49729729729729699</v>
      </c>
      <c r="I612" s="16"/>
      <c r="J612" s="16">
        <v>0.48780487804877998</v>
      </c>
      <c r="K612" s="16">
        <v>0.49152542372881403</v>
      </c>
      <c r="L612" s="16">
        <v>0.48275862068965503</v>
      </c>
      <c r="M612" s="16">
        <v>0.54545454545454497</v>
      </c>
      <c r="N612" s="16">
        <v>0.375</v>
      </c>
      <c r="O612" s="16">
        <v>0.375</v>
      </c>
      <c r="P612" s="16">
        <v>0.43333333333333302</v>
      </c>
      <c r="Q612" s="16">
        <v>0.512820512820513</v>
      </c>
      <c r="R612" s="16">
        <v>0.64285714285714302</v>
      </c>
      <c r="S612" s="16">
        <v>0.44680851063829802</v>
      </c>
      <c r="T612" s="16">
        <v>0.5</v>
      </c>
      <c r="U612" s="16">
        <v>0.214285714285714</v>
      </c>
      <c r="V612" s="16">
        <v>0.441176470588235</v>
      </c>
      <c r="W612" s="16">
        <v>0.47058823529411797</v>
      </c>
      <c r="X612" s="16">
        <v>0.44444444444444398</v>
      </c>
      <c r="Y612" s="16">
        <v>0.4375</v>
      </c>
      <c r="Z612" s="16"/>
      <c r="AA612" s="16">
        <v>0.37799043062200999</v>
      </c>
      <c r="AB612" s="16">
        <v>0.51034482758620703</v>
      </c>
      <c r="AC612" s="16">
        <v>0.58928571428571397</v>
      </c>
      <c r="AD612" s="16">
        <v>0.51428571428571401</v>
      </c>
      <c r="AE612" s="16"/>
      <c r="AF612" s="16">
        <v>0.445983379501385</v>
      </c>
      <c r="AG612" s="16">
        <v>0.46666666666666701</v>
      </c>
      <c r="AH612" s="16">
        <v>0.64285714285714302</v>
      </c>
      <c r="AI612" s="16">
        <v>1</v>
      </c>
      <c r="AJ612" s="16"/>
      <c r="AK612" s="16">
        <v>0.52459016393442603</v>
      </c>
      <c r="AL612" s="16">
        <v>0.45454545454545497</v>
      </c>
      <c r="AM612" s="16">
        <v>0.38095238095238099</v>
      </c>
      <c r="AN612" s="16">
        <v>0.54838709677419395</v>
      </c>
      <c r="AO612" s="16">
        <v>0.77777777777777801</v>
      </c>
      <c r="AP612" s="16">
        <v>0.47058823529411797</v>
      </c>
      <c r="AQ612" s="16"/>
      <c r="AR612" s="16">
        <v>0.511415525114155</v>
      </c>
      <c r="AS612" s="16">
        <v>0.53658536585365901</v>
      </c>
      <c r="AT612" s="16">
        <v>0.53658536585365901</v>
      </c>
      <c r="AU612" s="16">
        <v>0.28301886792452802</v>
      </c>
      <c r="AV612" s="16">
        <v>0.34782608695652201</v>
      </c>
      <c r="AW612" s="16">
        <v>0.44680851063829802</v>
      </c>
      <c r="AX612" s="16">
        <v>0.2</v>
      </c>
      <c r="AY612" s="16"/>
      <c r="AZ612" s="16">
        <v>0.58974358974358998</v>
      </c>
      <c r="BA612" s="16">
        <v>0.43589743589743601</v>
      </c>
      <c r="BB612" s="16">
        <v>0.238095238095238</v>
      </c>
      <c r="BC612" s="16">
        <v>0.52136752136752096</v>
      </c>
      <c r="BD612" s="16">
        <v>0.38285714285714301</v>
      </c>
      <c r="BE612" s="16">
        <v>0.375</v>
      </c>
      <c r="BF612" s="16"/>
      <c r="BG612" s="16">
        <v>0.47560975609756101</v>
      </c>
      <c r="BH612" s="16">
        <v>0.41176470588235298</v>
      </c>
      <c r="BI612" s="16">
        <v>0.45833333333333298</v>
      </c>
      <c r="BJ612" s="16">
        <v>0.52272727272727304</v>
      </c>
      <c r="BK612" s="16">
        <v>0.405063291139241</v>
      </c>
      <c r="BL612" s="16">
        <v>0.48148148148148201</v>
      </c>
      <c r="BM612" s="16"/>
      <c r="BN612" s="16">
        <v>0.45487364620938597</v>
      </c>
      <c r="BO612" s="16">
        <v>0.48241206030150802</v>
      </c>
      <c r="BP612" s="16"/>
      <c r="BQ612" s="16">
        <v>0.46951219512195103</v>
      </c>
      <c r="BR612" s="16">
        <v>0.465189873417722</v>
      </c>
      <c r="BS612" s="16"/>
      <c r="BT612" s="16">
        <v>0.433242506811989</v>
      </c>
      <c r="BU612" s="16">
        <v>0.57843137254902</v>
      </c>
    </row>
    <row r="613" spans="2:73" x14ac:dyDescent="0.35">
      <c r="B613" t="s">
        <v>105</v>
      </c>
      <c r="C613" s="16">
        <v>-0.18503118503118501</v>
      </c>
      <c r="D613" s="16">
        <v>-0.19191919191919199</v>
      </c>
      <c r="E613" s="16">
        <v>-0.18021201413427601</v>
      </c>
      <c r="F613" s="16"/>
      <c r="G613" s="16">
        <v>9.0090090090090297E-3</v>
      </c>
      <c r="H613" s="16">
        <v>-0.24324324324324301</v>
      </c>
      <c r="I613" s="16"/>
      <c r="J613" s="16">
        <v>-0.17073170731707299</v>
      </c>
      <c r="K613" s="16">
        <v>-0.28813559322033899</v>
      </c>
      <c r="L613" s="16">
        <v>-0.37931034482758602</v>
      </c>
      <c r="M613" s="16">
        <v>-0.27272727272727298</v>
      </c>
      <c r="N613" s="16">
        <v>-0.125</v>
      </c>
      <c r="O613" s="16">
        <v>-6.25E-2</v>
      </c>
      <c r="P613" s="16">
        <v>-3.3333333333333298E-2</v>
      </c>
      <c r="Q613" s="16">
        <v>-0.28205128205128199</v>
      </c>
      <c r="R613" s="16">
        <v>-0.5</v>
      </c>
      <c r="S613" s="16">
        <v>-0.10638297872340401</v>
      </c>
      <c r="T613" s="16">
        <v>-0.233333333333333</v>
      </c>
      <c r="U613" s="16">
        <v>0.28571428571428598</v>
      </c>
      <c r="V613" s="16">
        <v>-0.23529411764705899</v>
      </c>
      <c r="W613" s="16">
        <v>-0.11764705882352899</v>
      </c>
      <c r="X613" s="16">
        <v>-0.11111111111111099</v>
      </c>
      <c r="Y613" s="16">
        <v>-0.125</v>
      </c>
      <c r="Z613" s="16"/>
      <c r="AA613" s="16">
        <v>-7.6555023923444904E-2</v>
      </c>
      <c r="AB613" s="16">
        <v>-0.23448275862069001</v>
      </c>
      <c r="AC613" s="16">
        <v>-0.33928571428571402</v>
      </c>
      <c r="AD613" s="16">
        <v>-0.25714285714285701</v>
      </c>
      <c r="AE613" s="16"/>
      <c r="AF613" s="16">
        <v>-0.121883656509695</v>
      </c>
      <c r="AG613" s="16">
        <v>-0.266666666666667</v>
      </c>
      <c r="AH613" s="16">
        <v>-0.547619047619048</v>
      </c>
      <c r="AI613" s="16">
        <v>-1</v>
      </c>
      <c r="AJ613" s="16"/>
      <c r="AK613" s="16">
        <v>-0.286885245901639</v>
      </c>
      <c r="AL613" s="16">
        <v>-0.18181818181818199</v>
      </c>
      <c r="AM613" s="16">
        <v>-2.3809523809523801E-2</v>
      </c>
      <c r="AN613" s="16">
        <v>-0.29032258064516098</v>
      </c>
      <c r="AO613" s="16">
        <v>-0.66666666666666696</v>
      </c>
      <c r="AP613" s="16">
        <v>-0.11764705882352899</v>
      </c>
      <c r="AQ613" s="16"/>
      <c r="AR613" s="16">
        <v>-0.20547945205479501</v>
      </c>
      <c r="AS613" s="16">
        <v>-0.31707317073170699</v>
      </c>
      <c r="AT613" s="16">
        <v>-0.31707317073170699</v>
      </c>
      <c r="AU613" s="16">
        <v>3.77358490566038E-2</v>
      </c>
      <c r="AV613" s="16">
        <v>-4.3478260869565202E-2</v>
      </c>
      <c r="AW613" s="16">
        <v>-0.19148936170212799</v>
      </c>
      <c r="AX613" s="16">
        <v>0.2</v>
      </c>
      <c r="AY613" s="16"/>
      <c r="AZ613" s="16">
        <v>-0.35897435897435898</v>
      </c>
      <c r="BA613" s="16">
        <v>-0.128205128205128</v>
      </c>
      <c r="BB613" s="16">
        <v>9.5238095238095205E-2</v>
      </c>
      <c r="BC613" s="16">
        <v>-0.29914529914529903</v>
      </c>
      <c r="BD613" s="16">
        <v>-0.04</v>
      </c>
      <c r="BE613" s="16">
        <v>-0.125</v>
      </c>
      <c r="BF613" s="16"/>
      <c r="BG613" s="16">
        <v>-0.18292682926829301</v>
      </c>
      <c r="BH613" s="16">
        <v>-0.105882352941176</v>
      </c>
      <c r="BI613" s="16">
        <v>-0.27083333333333298</v>
      </c>
      <c r="BJ613" s="16">
        <v>-0.27272727272727298</v>
      </c>
      <c r="BK613" s="16">
        <v>-5.0632911392405097E-2</v>
      </c>
      <c r="BL613" s="16">
        <v>-0.203703703703704</v>
      </c>
      <c r="BM613" s="16"/>
      <c r="BN613" s="16">
        <v>-0.16606498194945801</v>
      </c>
      <c r="BO613" s="16">
        <v>-0.21105527638190999</v>
      </c>
      <c r="BP613" s="16"/>
      <c r="BQ613" s="16">
        <v>-0.189024390243902</v>
      </c>
      <c r="BR613" s="16">
        <v>-0.186708860759494</v>
      </c>
      <c r="BS613" s="16"/>
      <c r="BT613" s="16">
        <v>-0.13351498637602199</v>
      </c>
      <c r="BU613" s="16">
        <v>-0.35294117647058798</v>
      </c>
    </row>
    <row r="614" spans="2:73" x14ac:dyDescent="0.35">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c r="BM614" s="16"/>
      <c r="BN614" s="16"/>
      <c r="BO614" s="16"/>
      <c r="BP614" s="16"/>
      <c r="BQ614" s="16"/>
      <c r="BR614" s="16"/>
      <c r="BS614" s="16"/>
      <c r="BT614" s="16"/>
      <c r="BU614" s="16"/>
    </row>
    <row r="615" spans="2:73" x14ac:dyDescent="0.35">
      <c r="B615" s="6" t="s">
        <v>363</v>
      </c>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c r="BM615" s="16"/>
      <c r="BN615" s="16"/>
      <c r="BO615" s="16"/>
      <c r="BP615" s="16"/>
      <c r="BQ615" s="16"/>
      <c r="BR615" s="16"/>
      <c r="BS615" s="16"/>
      <c r="BT615" s="16"/>
      <c r="BU615" s="16"/>
    </row>
    <row r="616" spans="2:73" x14ac:dyDescent="0.35">
      <c r="B616" s="23" t="s">
        <v>95</v>
      </c>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c r="BM616" s="16"/>
      <c r="BN616" s="16"/>
      <c r="BO616" s="16"/>
      <c r="BP616" s="16"/>
      <c r="BQ616" s="16"/>
      <c r="BR616" s="16"/>
      <c r="BS616" s="16"/>
      <c r="BT616" s="16"/>
      <c r="BU616" s="16"/>
    </row>
    <row r="617" spans="2:73" x14ac:dyDescent="0.35">
      <c r="B617" t="s">
        <v>218</v>
      </c>
      <c r="C617" s="16">
        <v>0.19958419958420001</v>
      </c>
      <c r="D617" s="16">
        <v>0.17676767676767699</v>
      </c>
      <c r="E617" s="16">
        <v>0.21554770318021199</v>
      </c>
      <c r="F617" s="16"/>
      <c r="G617" s="16">
        <v>0.22522522522522501</v>
      </c>
      <c r="H617" s="16">
        <v>0.19189189189189201</v>
      </c>
      <c r="I617" s="16"/>
      <c r="J617" s="16">
        <v>0.12195121951219499</v>
      </c>
      <c r="K617" s="16">
        <v>0.20338983050847501</v>
      </c>
      <c r="L617" s="16">
        <v>0.17241379310344801</v>
      </c>
      <c r="M617" s="16">
        <v>0.18181818181818199</v>
      </c>
      <c r="N617" s="16">
        <v>0.375</v>
      </c>
      <c r="O617" s="16">
        <v>6.25E-2</v>
      </c>
      <c r="P617" s="16">
        <v>0.3</v>
      </c>
      <c r="Q617" s="16">
        <v>0.15384615384615399</v>
      </c>
      <c r="R617" s="16">
        <v>7.1428571428571397E-2</v>
      </c>
      <c r="S617" s="16">
        <v>0.159574468085106</v>
      </c>
      <c r="T617" s="16">
        <v>0.233333333333333</v>
      </c>
      <c r="U617" s="16">
        <v>0.42857142857142899</v>
      </c>
      <c r="V617" s="16">
        <v>0.17647058823529399</v>
      </c>
      <c r="W617" s="16">
        <v>0.23529411764705899</v>
      </c>
      <c r="X617" s="16">
        <v>0.33333333333333298</v>
      </c>
      <c r="Y617" s="16">
        <v>0.375</v>
      </c>
      <c r="Z617" s="16"/>
      <c r="AA617" s="16">
        <v>0.23444976076554999</v>
      </c>
      <c r="AB617" s="16">
        <v>0.19310344827586201</v>
      </c>
      <c r="AC617" s="16">
        <v>0.125</v>
      </c>
      <c r="AD617" s="16">
        <v>0.14285714285714299</v>
      </c>
      <c r="AE617" s="16"/>
      <c r="AF617" s="16">
        <v>0.20775623268698101</v>
      </c>
      <c r="AG617" s="16">
        <v>0.133333333333333</v>
      </c>
      <c r="AH617" s="16">
        <v>0.14285714285714299</v>
      </c>
      <c r="AI617" s="16">
        <v>0</v>
      </c>
      <c r="AJ617" s="16"/>
      <c r="AK617" s="16">
        <v>0.19672131147541</v>
      </c>
      <c r="AL617" s="16">
        <v>0.12121212121212099</v>
      </c>
      <c r="AM617" s="16">
        <v>0.16666666666666699</v>
      </c>
      <c r="AN617" s="16">
        <v>0.19354838709677399</v>
      </c>
      <c r="AO617" s="16">
        <v>0.44444444444444398</v>
      </c>
      <c r="AP617" s="16">
        <v>0.26470588235294101</v>
      </c>
      <c r="AQ617" s="16"/>
      <c r="AR617" s="16">
        <v>0.20091324200913199</v>
      </c>
      <c r="AS617" s="16">
        <v>0.12195121951219499</v>
      </c>
      <c r="AT617" s="16">
        <v>0.12195121951219499</v>
      </c>
      <c r="AU617" s="16">
        <v>0.169811320754717</v>
      </c>
      <c r="AV617" s="16">
        <v>8.6956521739130405E-2</v>
      </c>
      <c r="AW617" s="16">
        <v>0.23404255319148901</v>
      </c>
      <c r="AX617" s="16">
        <v>0.8</v>
      </c>
      <c r="AY617" s="16"/>
      <c r="AZ617" s="16">
        <v>0.170940170940171</v>
      </c>
      <c r="BA617" s="16">
        <v>0.20512820512820501</v>
      </c>
      <c r="BB617" s="16">
        <v>0.19047619047618999</v>
      </c>
      <c r="BC617" s="16">
        <v>0.20512820512820501</v>
      </c>
      <c r="BD617" s="16">
        <v>0.21142857142857099</v>
      </c>
      <c r="BE617" s="16">
        <v>0.375</v>
      </c>
      <c r="BF617" s="16"/>
      <c r="BG617" s="16">
        <v>0.28048780487804897</v>
      </c>
      <c r="BH617" s="16">
        <v>9.41176470588235E-2</v>
      </c>
      <c r="BI617" s="16">
        <v>0.20833333333333301</v>
      </c>
      <c r="BJ617" s="16">
        <v>0.18181818181818199</v>
      </c>
      <c r="BK617" s="16">
        <v>0.265822784810127</v>
      </c>
      <c r="BL617" s="16">
        <v>0.18518518518518501</v>
      </c>
      <c r="BM617" s="16"/>
      <c r="BN617" s="16">
        <v>0.22021660649819499</v>
      </c>
      <c r="BO617" s="16">
        <v>0.16582914572864299</v>
      </c>
      <c r="BP617" s="16"/>
      <c r="BQ617" s="16">
        <v>0.23170731707317099</v>
      </c>
      <c r="BR617" s="16">
        <v>0.183544303797468</v>
      </c>
      <c r="BS617" s="16"/>
      <c r="BT617" s="16">
        <v>0.20435967302452299</v>
      </c>
      <c r="BU617" s="16">
        <v>0.16666666666666699</v>
      </c>
    </row>
    <row r="618" spans="2:73" x14ac:dyDescent="0.35">
      <c r="B618" t="s">
        <v>219</v>
      </c>
      <c r="C618" s="16">
        <v>0.37629937629937599</v>
      </c>
      <c r="D618" s="16">
        <v>0.35353535353535398</v>
      </c>
      <c r="E618" s="16">
        <v>0.392226148409894</v>
      </c>
      <c r="F618" s="16"/>
      <c r="G618" s="16">
        <v>0.37837837837837801</v>
      </c>
      <c r="H618" s="16">
        <v>0.375675675675676</v>
      </c>
      <c r="I618" s="16"/>
      <c r="J618" s="16">
        <v>0.36585365853658502</v>
      </c>
      <c r="K618" s="16">
        <v>0.38983050847457601</v>
      </c>
      <c r="L618" s="16">
        <v>0.34482758620689702</v>
      </c>
      <c r="M618" s="16">
        <v>0.31818181818181801</v>
      </c>
      <c r="N618" s="16">
        <v>0.25</v>
      </c>
      <c r="O618" s="16">
        <v>0.5625</v>
      </c>
      <c r="P618" s="16">
        <v>0.36666666666666697</v>
      </c>
      <c r="Q618" s="16">
        <v>0.46153846153846201</v>
      </c>
      <c r="R618" s="16">
        <v>0.5</v>
      </c>
      <c r="S618" s="16">
        <v>0.44680851063829802</v>
      </c>
      <c r="T618" s="16">
        <v>0.266666666666667</v>
      </c>
      <c r="U618" s="16">
        <v>0.28571428571428598</v>
      </c>
      <c r="V618" s="16">
        <v>0.26470588235294101</v>
      </c>
      <c r="W618" s="16">
        <v>0.35294117647058798</v>
      </c>
      <c r="X618" s="16">
        <v>0.27777777777777801</v>
      </c>
      <c r="Y618" s="16">
        <v>0.3125</v>
      </c>
      <c r="Z618" s="16"/>
      <c r="AA618" s="16">
        <v>0.38277511961722499</v>
      </c>
      <c r="AB618" s="16">
        <v>0.37241379310344802</v>
      </c>
      <c r="AC618" s="16">
        <v>0.42857142857142899</v>
      </c>
      <c r="AD618" s="16">
        <v>0.34285714285714303</v>
      </c>
      <c r="AE618" s="16"/>
      <c r="AF618" s="16">
        <v>0.37950138504155101</v>
      </c>
      <c r="AG618" s="16">
        <v>0.5</v>
      </c>
      <c r="AH618" s="16">
        <v>0.35714285714285698</v>
      </c>
      <c r="AI618" s="16">
        <v>0.5</v>
      </c>
      <c r="AJ618" s="16"/>
      <c r="AK618" s="16">
        <v>0.44262295081967201</v>
      </c>
      <c r="AL618" s="16">
        <v>0.45454545454545497</v>
      </c>
      <c r="AM618" s="16">
        <v>0.40476190476190499</v>
      </c>
      <c r="AN618" s="16">
        <v>0.29032258064516098</v>
      </c>
      <c r="AO618" s="16">
        <v>0.22222222222222199</v>
      </c>
      <c r="AP618" s="16">
        <v>0.35294117647058798</v>
      </c>
      <c r="AQ618" s="16"/>
      <c r="AR618" s="16">
        <v>0.33789954337899503</v>
      </c>
      <c r="AS618" s="16">
        <v>0.36585365853658502</v>
      </c>
      <c r="AT618" s="16">
        <v>0.36585365853658502</v>
      </c>
      <c r="AU618" s="16">
        <v>0.45283018867924502</v>
      </c>
      <c r="AV618" s="16">
        <v>0.39130434782608697</v>
      </c>
      <c r="AW618" s="16">
        <v>0.38297872340425498</v>
      </c>
      <c r="AX618" s="16">
        <v>0</v>
      </c>
      <c r="AY618" s="16"/>
      <c r="AZ618" s="16">
        <v>0.401709401709402</v>
      </c>
      <c r="BA618" s="16">
        <v>0.43589743589743601</v>
      </c>
      <c r="BB618" s="16">
        <v>0.52380952380952395</v>
      </c>
      <c r="BC618" s="16">
        <v>0.37606837606837601</v>
      </c>
      <c r="BD618" s="16">
        <v>0.33714285714285702</v>
      </c>
      <c r="BE618" s="16">
        <v>0.25</v>
      </c>
      <c r="BF618" s="16"/>
      <c r="BG618" s="16">
        <v>0.353658536585366</v>
      </c>
      <c r="BH618" s="16">
        <v>0.41176470588235298</v>
      </c>
      <c r="BI618" s="16">
        <v>0.39583333333333298</v>
      </c>
      <c r="BJ618" s="16">
        <v>0.39393939393939398</v>
      </c>
      <c r="BK618" s="16">
        <v>0.316455696202532</v>
      </c>
      <c r="BL618" s="16">
        <v>0.37037037037037002</v>
      </c>
      <c r="BM618" s="16"/>
      <c r="BN618" s="16">
        <v>0.36823104693140801</v>
      </c>
      <c r="BO618" s="16">
        <v>0.38190954773869301</v>
      </c>
      <c r="BP618" s="16"/>
      <c r="BQ618" s="16">
        <v>0.37804878048780499</v>
      </c>
      <c r="BR618" s="16">
        <v>0.373417721518987</v>
      </c>
      <c r="BS618" s="16"/>
      <c r="BT618" s="16">
        <v>0.39509536784741101</v>
      </c>
      <c r="BU618" s="16">
        <v>0.31372549019607798</v>
      </c>
    </row>
    <row r="619" spans="2:73" x14ac:dyDescent="0.35">
      <c r="B619" t="s">
        <v>220</v>
      </c>
      <c r="C619" s="16">
        <v>0.19750519750519799</v>
      </c>
      <c r="D619" s="16">
        <v>0.21212121212121199</v>
      </c>
      <c r="E619" s="16">
        <v>0.18727915194346301</v>
      </c>
      <c r="F619" s="16"/>
      <c r="G619" s="16">
        <v>0.21621621621621601</v>
      </c>
      <c r="H619" s="16">
        <v>0.19189189189189201</v>
      </c>
      <c r="I619" s="16"/>
      <c r="J619" s="16">
        <v>0.31707317073170699</v>
      </c>
      <c r="K619" s="16">
        <v>0.22033898305084701</v>
      </c>
      <c r="L619" s="16">
        <v>0.34482758620689702</v>
      </c>
      <c r="M619" s="16">
        <v>0.31818181818181801</v>
      </c>
      <c r="N619" s="16">
        <v>0.125</v>
      </c>
      <c r="O619" s="16">
        <v>0.1875</v>
      </c>
      <c r="P619" s="16">
        <v>0.2</v>
      </c>
      <c r="Q619" s="16">
        <v>0.15384615384615399</v>
      </c>
      <c r="R619" s="16">
        <v>0.214285714285714</v>
      </c>
      <c r="S619" s="16">
        <v>9.5744680851063801E-2</v>
      </c>
      <c r="T619" s="16">
        <v>0.266666666666667</v>
      </c>
      <c r="U619" s="16">
        <v>0.14285714285714299</v>
      </c>
      <c r="V619" s="16">
        <v>0.20588235294117599</v>
      </c>
      <c r="W619" s="16">
        <v>0.11764705882352899</v>
      </c>
      <c r="X619" s="16">
        <v>0.11111111111111099</v>
      </c>
      <c r="Y619" s="16">
        <v>0.1875</v>
      </c>
      <c r="Z619" s="16"/>
      <c r="AA619" s="16">
        <v>0.17224880382775101</v>
      </c>
      <c r="AB619" s="16">
        <v>0.19310344827586201</v>
      </c>
      <c r="AC619" s="16">
        <v>0.214285714285714</v>
      </c>
      <c r="AD619" s="16">
        <v>0.22857142857142901</v>
      </c>
      <c r="AE619" s="16"/>
      <c r="AF619" s="16">
        <v>0.202216066481994</v>
      </c>
      <c r="AG619" s="16">
        <v>0.233333333333333</v>
      </c>
      <c r="AH619" s="16">
        <v>0.14285714285714299</v>
      </c>
      <c r="AI619" s="16">
        <v>0</v>
      </c>
      <c r="AJ619" s="16"/>
      <c r="AK619" s="16">
        <v>0.17213114754098399</v>
      </c>
      <c r="AL619" s="16">
        <v>0.19696969696969699</v>
      </c>
      <c r="AM619" s="16">
        <v>0.238095238095238</v>
      </c>
      <c r="AN619" s="16">
        <v>0.25806451612903197</v>
      </c>
      <c r="AO619" s="16">
        <v>0.11111111111111099</v>
      </c>
      <c r="AP619" s="16">
        <v>0.20588235294117599</v>
      </c>
      <c r="AQ619" s="16"/>
      <c r="AR619" s="16">
        <v>0.210045662100457</v>
      </c>
      <c r="AS619" s="16">
        <v>0.219512195121951</v>
      </c>
      <c r="AT619" s="16">
        <v>0.219512195121951</v>
      </c>
      <c r="AU619" s="16">
        <v>0.113207547169811</v>
      </c>
      <c r="AV619" s="16">
        <v>0.30434782608695699</v>
      </c>
      <c r="AW619" s="16">
        <v>0.23404255319148901</v>
      </c>
      <c r="AX619" s="16">
        <v>0</v>
      </c>
      <c r="AY619" s="16"/>
      <c r="AZ619" s="16">
        <v>0.20512820512820501</v>
      </c>
      <c r="BA619" s="16">
        <v>0.20512820512820501</v>
      </c>
      <c r="BB619" s="16">
        <v>0.14285714285714299</v>
      </c>
      <c r="BC619" s="16">
        <v>0.188034188034188</v>
      </c>
      <c r="BD619" s="16">
        <v>0.20571428571428599</v>
      </c>
      <c r="BE619" s="16">
        <v>0.125</v>
      </c>
      <c r="BF619" s="16"/>
      <c r="BG619" s="16">
        <v>0.207317073170732</v>
      </c>
      <c r="BH619" s="16">
        <v>0.14117647058823499</v>
      </c>
      <c r="BI619" s="16">
        <v>0.1875</v>
      </c>
      <c r="BJ619" s="16">
        <v>0.19696969696969699</v>
      </c>
      <c r="BK619" s="16">
        <v>0.265822784810127</v>
      </c>
      <c r="BL619" s="16">
        <v>0.18518518518518501</v>
      </c>
      <c r="BM619" s="16"/>
      <c r="BN619" s="16">
        <v>0.16967509025270799</v>
      </c>
      <c r="BO619" s="16">
        <v>0.24120603015075401</v>
      </c>
      <c r="BP619" s="16"/>
      <c r="BQ619" s="16">
        <v>0.15853658536585399</v>
      </c>
      <c r="BR619" s="16">
        <v>0.218354430379747</v>
      </c>
      <c r="BS619" s="16"/>
      <c r="BT619" s="16">
        <v>0.19618528610354199</v>
      </c>
      <c r="BU619" s="16">
        <v>0.20588235294117599</v>
      </c>
    </row>
    <row r="620" spans="2:73" x14ac:dyDescent="0.35">
      <c r="B620" t="s">
        <v>221</v>
      </c>
      <c r="C620" s="16">
        <v>5.6133056133056101E-2</v>
      </c>
      <c r="D620" s="16">
        <v>6.5656565656565705E-2</v>
      </c>
      <c r="E620" s="16">
        <v>4.9469964664311E-2</v>
      </c>
      <c r="F620" s="16"/>
      <c r="G620" s="16">
        <v>3.6036036036036001E-2</v>
      </c>
      <c r="H620" s="16">
        <v>6.21621621621622E-2</v>
      </c>
      <c r="I620" s="16"/>
      <c r="J620" s="16">
        <v>4.8780487804878099E-2</v>
      </c>
      <c r="K620" s="16">
        <v>6.7796610169491497E-2</v>
      </c>
      <c r="L620" s="16">
        <v>3.4482758620689703E-2</v>
      </c>
      <c r="M620" s="16">
        <v>0</v>
      </c>
      <c r="N620" s="16">
        <v>0.125</v>
      </c>
      <c r="O620" s="16">
        <v>0</v>
      </c>
      <c r="P620" s="16">
        <v>0</v>
      </c>
      <c r="Q620" s="16">
        <v>0.102564102564103</v>
      </c>
      <c r="R620" s="16">
        <v>0</v>
      </c>
      <c r="S620" s="16">
        <v>9.5744680851063801E-2</v>
      </c>
      <c r="T620" s="16">
        <v>3.3333333333333298E-2</v>
      </c>
      <c r="U620" s="16">
        <v>7.1428571428571397E-2</v>
      </c>
      <c r="V620" s="16">
        <v>2.9411764705882401E-2</v>
      </c>
      <c r="W620" s="16">
        <v>0</v>
      </c>
      <c r="X620" s="16">
        <v>0.16666666666666699</v>
      </c>
      <c r="Y620" s="16">
        <v>0</v>
      </c>
      <c r="Z620" s="16"/>
      <c r="AA620" s="16">
        <v>4.7846889952153103E-2</v>
      </c>
      <c r="AB620" s="16">
        <v>4.8275862068965503E-2</v>
      </c>
      <c r="AC620" s="16">
        <v>8.9285714285714302E-2</v>
      </c>
      <c r="AD620" s="16">
        <v>0.114285714285714</v>
      </c>
      <c r="AE620" s="16"/>
      <c r="AF620" s="16">
        <v>4.98614958448753E-2</v>
      </c>
      <c r="AG620" s="16">
        <v>3.3333333333333298E-2</v>
      </c>
      <c r="AH620" s="16">
        <v>0.119047619047619</v>
      </c>
      <c r="AI620" s="16">
        <v>0.5</v>
      </c>
      <c r="AJ620" s="16"/>
      <c r="AK620" s="16">
        <v>4.0983606557376998E-2</v>
      </c>
      <c r="AL620" s="16">
        <v>6.0606060606060601E-2</v>
      </c>
      <c r="AM620" s="16">
        <v>7.1428571428571397E-2</v>
      </c>
      <c r="AN620" s="16">
        <v>6.4516129032258104E-2</v>
      </c>
      <c r="AO620" s="16">
        <v>0.11111111111111099</v>
      </c>
      <c r="AP620" s="16">
        <v>5.8823529411764698E-2</v>
      </c>
      <c r="AQ620" s="16"/>
      <c r="AR620" s="16">
        <v>5.4794520547945202E-2</v>
      </c>
      <c r="AS620" s="16">
        <v>0.12195121951219499</v>
      </c>
      <c r="AT620" s="16">
        <v>0.12195121951219499</v>
      </c>
      <c r="AU620" s="16">
        <v>5.6603773584905703E-2</v>
      </c>
      <c r="AV620" s="16">
        <v>4.3478260869565202E-2</v>
      </c>
      <c r="AW620" s="16">
        <v>2.1276595744680899E-2</v>
      </c>
      <c r="AX620" s="16">
        <v>0</v>
      </c>
      <c r="AY620" s="16"/>
      <c r="AZ620" s="16">
        <v>8.54700854700855E-2</v>
      </c>
      <c r="BA620" s="16">
        <v>5.1282051282051301E-2</v>
      </c>
      <c r="BB620" s="16">
        <v>0</v>
      </c>
      <c r="BC620" s="16">
        <v>5.1282051282051301E-2</v>
      </c>
      <c r="BD620" s="16">
        <v>4.57142857142857E-2</v>
      </c>
      <c r="BE620" s="16">
        <v>0.125</v>
      </c>
      <c r="BF620" s="16"/>
      <c r="BG620" s="16">
        <v>3.65853658536585E-2</v>
      </c>
      <c r="BH620" s="16">
        <v>0.105882352941176</v>
      </c>
      <c r="BI620" s="16">
        <v>4.1666666666666699E-2</v>
      </c>
      <c r="BJ620" s="16">
        <v>5.3030303030302997E-2</v>
      </c>
      <c r="BK620" s="16">
        <v>5.0632911392405097E-2</v>
      </c>
      <c r="BL620" s="16">
        <v>3.7037037037037E-2</v>
      </c>
      <c r="BM620" s="16"/>
      <c r="BN620" s="16">
        <v>5.4151624548736503E-2</v>
      </c>
      <c r="BO620" s="16">
        <v>6.0301507537688398E-2</v>
      </c>
      <c r="BP620" s="16"/>
      <c r="BQ620" s="16">
        <v>3.65853658536585E-2</v>
      </c>
      <c r="BR620" s="16">
        <v>6.6455696202531597E-2</v>
      </c>
      <c r="BS620" s="16"/>
      <c r="BT620" s="16">
        <v>4.3596730245231599E-2</v>
      </c>
      <c r="BU620" s="16">
        <v>0.10784313725490199</v>
      </c>
    </row>
    <row r="621" spans="2:73" x14ac:dyDescent="0.35">
      <c r="B621" t="s">
        <v>222</v>
      </c>
      <c r="C621" s="16">
        <v>4.7817047817047799E-2</v>
      </c>
      <c r="D621" s="16">
        <v>6.0606060606060601E-2</v>
      </c>
      <c r="E621" s="16">
        <v>3.8869257950529999E-2</v>
      </c>
      <c r="F621" s="16"/>
      <c r="G621" s="16">
        <v>4.5045045045045001E-2</v>
      </c>
      <c r="H621" s="16">
        <v>4.86486486486487E-2</v>
      </c>
      <c r="I621" s="16"/>
      <c r="J621" s="16">
        <v>4.8780487804878099E-2</v>
      </c>
      <c r="K621" s="16">
        <v>3.3898305084745797E-2</v>
      </c>
      <c r="L621" s="16">
        <v>0</v>
      </c>
      <c r="M621" s="16">
        <v>0</v>
      </c>
      <c r="N621" s="16">
        <v>0</v>
      </c>
      <c r="O621" s="16">
        <v>6.25E-2</v>
      </c>
      <c r="P621" s="16">
        <v>3.3333333333333298E-2</v>
      </c>
      <c r="Q621" s="16">
        <v>2.5641025641025599E-2</v>
      </c>
      <c r="R621" s="16">
        <v>7.1428571428571397E-2</v>
      </c>
      <c r="S621" s="16">
        <v>8.5106382978723402E-2</v>
      </c>
      <c r="T621" s="16">
        <v>0.133333333333333</v>
      </c>
      <c r="U621" s="16">
        <v>0</v>
      </c>
      <c r="V621" s="16">
        <v>2.9411764705882401E-2</v>
      </c>
      <c r="W621" s="16">
        <v>5.8823529411764698E-2</v>
      </c>
      <c r="X621" s="16">
        <v>0</v>
      </c>
      <c r="Y621" s="16">
        <v>6.25E-2</v>
      </c>
      <c r="Z621" s="16"/>
      <c r="AA621" s="16">
        <v>5.7416267942583699E-2</v>
      </c>
      <c r="AB621" s="16">
        <v>4.13793103448276E-2</v>
      </c>
      <c r="AC621" s="16">
        <v>3.5714285714285698E-2</v>
      </c>
      <c r="AD621" s="16">
        <v>5.7142857142857099E-2</v>
      </c>
      <c r="AE621" s="16"/>
      <c r="AF621" s="16">
        <v>5.2631578947368397E-2</v>
      </c>
      <c r="AG621" s="16">
        <v>3.3333333333333298E-2</v>
      </c>
      <c r="AH621" s="16">
        <v>4.7619047619047603E-2</v>
      </c>
      <c r="AI621" s="16">
        <v>0</v>
      </c>
      <c r="AJ621" s="16"/>
      <c r="AK621" s="16">
        <v>4.0983606557376998E-2</v>
      </c>
      <c r="AL621" s="16">
        <v>7.5757575757575801E-2</v>
      </c>
      <c r="AM621" s="16">
        <v>4.7619047619047603E-2</v>
      </c>
      <c r="AN621" s="16">
        <v>6.4516129032258104E-2</v>
      </c>
      <c r="AO621" s="16">
        <v>0</v>
      </c>
      <c r="AP621" s="16">
        <v>0</v>
      </c>
      <c r="AQ621" s="16"/>
      <c r="AR621" s="16">
        <v>6.8493150684931503E-2</v>
      </c>
      <c r="AS621" s="16">
        <v>4.8780487804878099E-2</v>
      </c>
      <c r="AT621" s="16">
        <v>4.8780487804878099E-2</v>
      </c>
      <c r="AU621" s="16">
        <v>5.6603773584905703E-2</v>
      </c>
      <c r="AV621" s="16">
        <v>0</v>
      </c>
      <c r="AW621" s="16">
        <v>0</v>
      </c>
      <c r="AX621" s="16">
        <v>0.2</v>
      </c>
      <c r="AY621" s="16"/>
      <c r="AZ621" s="16">
        <v>5.1282051282051301E-2</v>
      </c>
      <c r="BA621" s="16">
        <v>5.1282051282051301E-2</v>
      </c>
      <c r="BB621" s="16">
        <v>0</v>
      </c>
      <c r="BC621" s="16">
        <v>6.8376068376068397E-2</v>
      </c>
      <c r="BD621" s="16">
        <v>3.4285714285714301E-2</v>
      </c>
      <c r="BE621" s="16">
        <v>0</v>
      </c>
      <c r="BF621" s="16"/>
      <c r="BG621" s="16">
        <v>2.4390243902439001E-2</v>
      </c>
      <c r="BH621" s="16">
        <v>7.0588235294117604E-2</v>
      </c>
      <c r="BI621" s="16">
        <v>6.25E-2</v>
      </c>
      <c r="BJ621" s="16">
        <v>4.5454545454545497E-2</v>
      </c>
      <c r="BK621" s="16">
        <v>2.53164556962025E-2</v>
      </c>
      <c r="BL621" s="16">
        <v>7.4074074074074098E-2</v>
      </c>
      <c r="BM621" s="16"/>
      <c r="BN621" s="16">
        <v>5.0541516245487403E-2</v>
      </c>
      <c r="BO621" s="16">
        <v>4.5226130653266298E-2</v>
      </c>
      <c r="BP621" s="16"/>
      <c r="BQ621" s="16">
        <v>4.8780487804878099E-2</v>
      </c>
      <c r="BR621" s="16">
        <v>4.7468354430379701E-2</v>
      </c>
      <c r="BS621" s="16"/>
      <c r="BT621" s="16">
        <v>3.5422343324250698E-2</v>
      </c>
      <c r="BU621" s="16">
        <v>8.8235294117647106E-2</v>
      </c>
    </row>
    <row r="622" spans="2:73" x14ac:dyDescent="0.35">
      <c r="B622" t="s">
        <v>131</v>
      </c>
      <c r="C622" s="16">
        <v>0.122661122661123</v>
      </c>
      <c r="D622" s="16">
        <v>0.13131313131313099</v>
      </c>
      <c r="E622" s="16">
        <v>0.11660777385159</v>
      </c>
      <c r="F622" s="16"/>
      <c r="G622" s="16">
        <v>9.90990990990991E-2</v>
      </c>
      <c r="H622" s="16">
        <v>0.12972972972972999</v>
      </c>
      <c r="I622" s="16"/>
      <c r="J622" s="16">
        <v>9.7560975609756101E-2</v>
      </c>
      <c r="K622" s="16">
        <v>8.4745762711864403E-2</v>
      </c>
      <c r="L622" s="16">
        <v>0.10344827586206901</v>
      </c>
      <c r="M622" s="16">
        <v>0.18181818181818199</v>
      </c>
      <c r="N622" s="16">
        <v>0.125</v>
      </c>
      <c r="O622" s="16">
        <v>0.125</v>
      </c>
      <c r="P622" s="16">
        <v>0.1</v>
      </c>
      <c r="Q622" s="16">
        <v>0.102564102564103</v>
      </c>
      <c r="R622" s="16">
        <v>0.14285714285714299</v>
      </c>
      <c r="S622" s="16">
        <v>0.117021276595745</v>
      </c>
      <c r="T622" s="16">
        <v>6.6666666666666693E-2</v>
      </c>
      <c r="U622" s="16">
        <v>7.1428571428571397E-2</v>
      </c>
      <c r="V622" s="16">
        <v>0.29411764705882398</v>
      </c>
      <c r="W622" s="16">
        <v>0.23529411764705899</v>
      </c>
      <c r="X622" s="16">
        <v>0.11111111111111099</v>
      </c>
      <c r="Y622" s="16">
        <v>6.25E-2</v>
      </c>
      <c r="Z622" s="16"/>
      <c r="AA622" s="16">
        <v>0.105263157894737</v>
      </c>
      <c r="AB622" s="16">
        <v>0.15172413793103401</v>
      </c>
      <c r="AC622" s="16">
        <v>0.107142857142857</v>
      </c>
      <c r="AD622" s="16">
        <v>0.114285714285714</v>
      </c>
      <c r="AE622" s="16"/>
      <c r="AF622" s="16">
        <v>0.10803324099723</v>
      </c>
      <c r="AG622" s="16">
        <v>6.6666666666666693E-2</v>
      </c>
      <c r="AH622" s="16">
        <v>0.19047619047618999</v>
      </c>
      <c r="AI622" s="16">
        <v>0</v>
      </c>
      <c r="AJ622" s="16"/>
      <c r="AK622" s="16">
        <v>0.10655737704918</v>
      </c>
      <c r="AL622" s="16">
        <v>9.0909090909090898E-2</v>
      </c>
      <c r="AM622" s="16">
        <v>7.1428571428571397E-2</v>
      </c>
      <c r="AN622" s="16">
        <v>0.12903225806451599</v>
      </c>
      <c r="AO622" s="16">
        <v>0.11111111111111099</v>
      </c>
      <c r="AP622" s="16">
        <v>0.11764705882352899</v>
      </c>
      <c r="AQ622" s="16"/>
      <c r="AR622" s="16">
        <v>0.127853881278539</v>
      </c>
      <c r="AS622" s="16">
        <v>0.12195121951219499</v>
      </c>
      <c r="AT622" s="16">
        <v>0.12195121951219499</v>
      </c>
      <c r="AU622" s="16">
        <v>0.15094339622641501</v>
      </c>
      <c r="AV622" s="16">
        <v>0.173913043478261</v>
      </c>
      <c r="AW622" s="16">
        <v>0.12765957446808501</v>
      </c>
      <c r="AX622" s="16">
        <v>0</v>
      </c>
      <c r="AY622" s="16"/>
      <c r="AZ622" s="16">
        <v>8.54700854700855E-2</v>
      </c>
      <c r="BA622" s="16">
        <v>5.1282051282051301E-2</v>
      </c>
      <c r="BB622" s="16">
        <v>0.14285714285714299</v>
      </c>
      <c r="BC622" s="16">
        <v>0.11111111111111099</v>
      </c>
      <c r="BD622" s="16">
        <v>0.16571428571428601</v>
      </c>
      <c r="BE622" s="16">
        <v>0.125</v>
      </c>
      <c r="BF622" s="16"/>
      <c r="BG622" s="16">
        <v>9.7560975609756101E-2</v>
      </c>
      <c r="BH622" s="16">
        <v>0.17647058823529399</v>
      </c>
      <c r="BI622" s="16">
        <v>0.104166666666667</v>
      </c>
      <c r="BJ622" s="16">
        <v>0.12878787878787901</v>
      </c>
      <c r="BK622" s="16">
        <v>7.5949367088607597E-2</v>
      </c>
      <c r="BL622" s="16">
        <v>0.148148148148148</v>
      </c>
      <c r="BM622" s="16"/>
      <c r="BN622" s="16">
        <v>0.13718411552346599</v>
      </c>
      <c r="BO622" s="16">
        <v>0.10552763819095499</v>
      </c>
      <c r="BP622" s="16"/>
      <c r="BQ622" s="16">
        <v>0.146341463414634</v>
      </c>
      <c r="BR622" s="16">
        <v>0.110759493670886</v>
      </c>
      <c r="BS622" s="16"/>
      <c r="BT622" s="16">
        <v>0.125340599455041</v>
      </c>
      <c r="BU622" s="16">
        <v>0.11764705882352899</v>
      </c>
    </row>
    <row r="623" spans="2:73" x14ac:dyDescent="0.35">
      <c r="B623" t="s">
        <v>223</v>
      </c>
      <c r="C623" s="16">
        <v>0.57588357588357597</v>
      </c>
      <c r="D623" s="16">
        <v>0.53030303030303005</v>
      </c>
      <c r="E623" s="16">
        <v>0.607773851590106</v>
      </c>
      <c r="F623" s="16"/>
      <c r="G623" s="16">
        <v>0.60360360360360399</v>
      </c>
      <c r="H623" s="16">
        <v>0.56756756756756799</v>
      </c>
      <c r="I623" s="16"/>
      <c r="J623" s="16">
        <v>0.48780487804877998</v>
      </c>
      <c r="K623" s="16">
        <v>0.59322033898305104</v>
      </c>
      <c r="L623" s="16">
        <v>0.51724137931034497</v>
      </c>
      <c r="M623" s="16">
        <v>0.5</v>
      </c>
      <c r="N623" s="16">
        <v>0.625</v>
      </c>
      <c r="O623" s="16">
        <v>0.625</v>
      </c>
      <c r="P623" s="16">
        <v>0.66666666666666696</v>
      </c>
      <c r="Q623" s="16">
        <v>0.61538461538461497</v>
      </c>
      <c r="R623" s="16">
        <v>0.57142857142857095</v>
      </c>
      <c r="S623" s="16">
        <v>0.60638297872340396</v>
      </c>
      <c r="T623" s="16">
        <v>0.5</v>
      </c>
      <c r="U623" s="16">
        <v>0.71428571428571397</v>
      </c>
      <c r="V623" s="16">
        <v>0.441176470588235</v>
      </c>
      <c r="W623" s="16">
        <v>0.58823529411764697</v>
      </c>
      <c r="X623" s="16">
        <v>0.61111111111111105</v>
      </c>
      <c r="Y623" s="16">
        <v>0.6875</v>
      </c>
      <c r="Z623" s="16"/>
      <c r="AA623" s="16">
        <v>0.61722488038277501</v>
      </c>
      <c r="AB623" s="16">
        <v>0.56551724137931003</v>
      </c>
      <c r="AC623" s="16">
        <v>0.55357142857142905</v>
      </c>
      <c r="AD623" s="16">
        <v>0.48571428571428599</v>
      </c>
      <c r="AE623" s="16"/>
      <c r="AF623" s="16">
        <v>0.58725761772853202</v>
      </c>
      <c r="AG623" s="16">
        <v>0.63333333333333297</v>
      </c>
      <c r="AH623" s="16">
        <v>0.5</v>
      </c>
      <c r="AI623" s="16">
        <v>0.5</v>
      </c>
      <c r="AJ623" s="16"/>
      <c r="AK623" s="16">
        <v>0.63934426229508201</v>
      </c>
      <c r="AL623" s="16">
        <v>0.57575757575757602</v>
      </c>
      <c r="AM623" s="16">
        <v>0.57142857142857095</v>
      </c>
      <c r="AN623" s="16">
        <v>0.483870967741935</v>
      </c>
      <c r="AO623" s="16">
        <v>0.66666666666666696</v>
      </c>
      <c r="AP623" s="16">
        <v>0.61764705882352899</v>
      </c>
      <c r="AQ623" s="16"/>
      <c r="AR623" s="16">
        <v>0.53881278538812805</v>
      </c>
      <c r="AS623" s="16">
        <v>0.48780487804877998</v>
      </c>
      <c r="AT623" s="16">
        <v>0.48780487804877998</v>
      </c>
      <c r="AU623" s="16">
        <v>0.62264150943396201</v>
      </c>
      <c r="AV623" s="16">
        <v>0.47826086956521702</v>
      </c>
      <c r="AW623" s="16">
        <v>0.61702127659574502</v>
      </c>
      <c r="AX623" s="16">
        <v>0.8</v>
      </c>
      <c r="AY623" s="16"/>
      <c r="AZ623" s="16">
        <v>0.57264957264957295</v>
      </c>
      <c r="BA623" s="16">
        <v>0.64102564102564097</v>
      </c>
      <c r="BB623" s="16">
        <v>0.71428571428571397</v>
      </c>
      <c r="BC623" s="16">
        <v>0.58119658119658102</v>
      </c>
      <c r="BD623" s="16">
        <v>0.54857142857142904</v>
      </c>
      <c r="BE623" s="16">
        <v>0.625</v>
      </c>
      <c r="BF623" s="16"/>
      <c r="BG623" s="16">
        <v>0.63414634146341498</v>
      </c>
      <c r="BH623" s="16">
        <v>0.50588235294117601</v>
      </c>
      <c r="BI623" s="16">
        <v>0.60416666666666696</v>
      </c>
      <c r="BJ623" s="16">
        <v>0.57575757575757602</v>
      </c>
      <c r="BK623" s="16">
        <v>0.582278481012658</v>
      </c>
      <c r="BL623" s="16">
        <v>0.55555555555555602</v>
      </c>
      <c r="BM623" s="16"/>
      <c r="BN623" s="16">
        <v>0.58844765342960303</v>
      </c>
      <c r="BO623" s="16">
        <v>0.54773869346733695</v>
      </c>
      <c r="BP623" s="16"/>
      <c r="BQ623" s="16">
        <v>0.60975609756097604</v>
      </c>
      <c r="BR623" s="16">
        <v>0.556962025316456</v>
      </c>
      <c r="BS623" s="16"/>
      <c r="BT623" s="16">
        <v>0.59945504087193502</v>
      </c>
      <c r="BU623" s="16">
        <v>0.480392156862745</v>
      </c>
    </row>
    <row r="624" spans="2:73" x14ac:dyDescent="0.35">
      <c r="B624" t="s">
        <v>224</v>
      </c>
      <c r="C624" s="16">
        <v>0.103950103950104</v>
      </c>
      <c r="D624" s="16">
        <v>0.12626262626262599</v>
      </c>
      <c r="E624" s="16">
        <v>8.8339222614841006E-2</v>
      </c>
      <c r="F624" s="16"/>
      <c r="G624" s="16">
        <v>8.1081081081081099E-2</v>
      </c>
      <c r="H624" s="16">
        <v>0.110810810810811</v>
      </c>
      <c r="I624" s="16"/>
      <c r="J624" s="16">
        <v>9.7560975609756101E-2</v>
      </c>
      <c r="K624" s="16">
        <v>0.101694915254237</v>
      </c>
      <c r="L624" s="16">
        <v>3.4482758620689703E-2</v>
      </c>
      <c r="M624" s="16">
        <v>0</v>
      </c>
      <c r="N624" s="16">
        <v>0.125</v>
      </c>
      <c r="O624" s="16">
        <v>6.25E-2</v>
      </c>
      <c r="P624" s="16">
        <v>3.3333333333333298E-2</v>
      </c>
      <c r="Q624" s="16">
        <v>0.128205128205128</v>
      </c>
      <c r="R624" s="16">
        <v>7.1428571428571397E-2</v>
      </c>
      <c r="S624" s="16">
        <v>0.180851063829787</v>
      </c>
      <c r="T624" s="16">
        <v>0.16666666666666699</v>
      </c>
      <c r="U624" s="16">
        <v>7.1428571428571397E-2</v>
      </c>
      <c r="V624" s="16">
        <v>5.8823529411764698E-2</v>
      </c>
      <c r="W624" s="16">
        <v>5.8823529411764698E-2</v>
      </c>
      <c r="X624" s="16">
        <v>0.16666666666666699</v>
      </c>
      <c r="Y624" s="16">
        <v>6.25E-2</v>
      </c>
      <c r="Z624" s="16"/>
      <c r="AA624" s="16">
        <v>0.105263157894737</v>
      </c>
      <c r="AB624" s="16">
        <v>8.9655172413793102E-2</v>
      </c>
      <c r="AC624" s="16">
        <v>0.125</v>
      </c>
      <c r="AD624" s="16">
        <v>0.17142857142857101</v>
      </c>
      <c r="AE624" s="16"/>
      <c r="AF624" s="16">
        <v>0.102493074792244</v>
      </c>
      <c r="AG624" s="16">
        <v>6.6666666666666693E-2</v>
      </c>
      <c r="AH624" s="16">
        <v>0.16666666666666699</v>
      </c>
      <c r="AI624" s="16">
        <v>0.5</v>
      </c>
      <c r="AJ624" s="16"/>
      <c r="AK624" s="16">
        <v>8.1967213114754106E-2</v>
      </c>
      <c r="AL624" s="16">
        <v>0.13636363636363599</v>
      </c>
      <c r="AM624" s="16">
        <v>0.119047619047619</v>
      </c>
      <c r="AN624" s="16">
        <v>0.12903225806451599</v>
      </c>
      <c r="AO624" s="16">
        <v>0.11111111111111099</v>
      </c>
      <c r="AP624" s="16">
        <v>5.8823529411764698E-2</v>
      </c>
      <c r="AQ624" s="16"/>
      <c r="AR624" s="16">
        <v>0.123287671232877</v>
      </c>
      <c r="AS624" s="16">
        <v>0.17073170731707299</v>
      </c>
      <c r="AT624" s="16">
        <v>0.17073170731707299</v>
      </c>
      <c r="AU624" s="16">
        <v>0.113207547169811</v>
      </c>
      <c r="AV624" s="16">
        <v>4.3478260869565202E-2</v>
      </c>
      <c r="AW624" s="16">
        <v>2.1276595744680899E-2</v>
      </c>
      <c r="AX624" s="16">
        <v>0.2</v>
      </c>
      <c r="AY624" s="16"/>
      <c r="AZ624" s="16">
        <v>0.13675213675213699</v>
      </c>
      <c r="BA624" s="16">
        <v>0.102564102564103</v>
      </c>
      <c r="BB624" s="16">
        <v>0</v>
      </c>
      <c r="BC624" s="16">
        <v>0.11965811965812</v>
      </c>
      <c r="BD624" s="16">
        <v>0.08</v>
      </c>
      <c r="BE624" s="16">
        <v>0.125</v>
      </c>
      <c r="BF624" s="16"/>
      <c r="BG624" s="16">
        <v>6.0975609756097601E-2</v>
      </c>
      <c r="BH624" s="16">
        <v>0.17647058823529399</v>
      </c>
      <c r="BI624" s="16">
        <v>0.104166666666667</v>
      </c>
      <c r="BJ624" s="16">
        <v>9.8484848484848495E-2</v>
      </c>
      <c r="BK624" s="16">
        <v>7.5949367088607597E-2</v>
      </c>
      <c r="BL624" s="16">
        <v>0.11111111111111099</v>
      </c>
      <c r="BM624" s="16"/>
      <c r="BN624" s="16">
        <v>0.104693140794224</v>
      </c>
      <c r="BO624" s="16">
        <v>0.10552763819095499</v>
      </c>
      <c r="BP624" s="16"/>
      <c r="BQ624" s="16">
        <v>8.5365853658536606E-2</v>
      </c>
      <c r="BR624" s="16">
        <v>0.113924050632911</v>
      </c>
      <c r="BS624" s="16"/>
      <c r="BT624" s="16">
        <v>7.9019073569482304E-2</v>
      </c>
      <c r="BU624" s="16">
        <v>0.19607843137254899</v>
      </c>
    </row>
    <row r="625" spans="2:73" x14ac:dyDescent="0.35">
      <c r="B625" t="s">
        <v>105</v>
      </c>
      <c r="C625" s="16">
        <v>0.47193347193347202</v>
      </c>
      <c r="D625" s="16">
        <v>0.40404040404040398</v>
      </c>
      <c r="E625" s="16">
        <v>0.51943462897526504</v>
      </c>
      <c r="F625" s="16"/>
      <c r="G625" s="16">
        <v>0.52252252252252296</v>
      </c>
      <c r="H625" s="16">
        <v>0.45675675675675698</v>
      </c>
      <c r="I625" s="16"/>
      <c r="J625" s="16">
        <v>0.39024390243902402</v>
      </c>
      <c r="K625" s="16">
        <v>0.49152542372881403</v>
      </c>
      <c r="L625" s="16">
        <v>0.48275862068965503</v>
      </c>
      <c r="M625" s="16">
        <v>0.5</v>
      </c>
      <c r="N625" s="16">
        <v>0.5</v>
      </c>
      <c r="O625" s="16">
        <v>0.5625</v>
      </c>
      <c r="P625" s="16">
        <v>0.63333333333333297</v>
      </c>
      <c r="Q625" s="16">
        <v>0.487179487179487</v>
      </c>
      <c r="R625" s="16">
        <v>0.5</v>
      </c>
      <c r="S625" s="16">
        <v>0.42553191489361702</v>
      </c>
      <c r="T625" s="16">
        <v>0.33333333333333298</v>
      </c>
      <c r="U625" s="16">
        <v>0.64285714285714302</v>
      </c>
      <c r="V625" s="16">
        <v>0.38235294117647101</v>
      </c>
      <c r="W625" s="16">
        <v>0.52941176470588203</v>
      </c>
      <c r="X625" s="16">
        <v>0.44444444444444497</v>
      </c>
      <c r="Y625" s="16">
        <v>0.625</v>
      </c>
      <c r="Z625" s="16"/>
      <c r="AA625" s="16">
        <v>0.51196172248803795</v>
      </c>
      <c r="AB625" s="16">
        <v>0.47586206896551703</v>
      </c>
      <c r="AC625" s="16">
        <v>0.42857142857142899</v>
      </c>
      <c r="AD625" s="16">
        <v>0.314285714285714</v>
      </c>
      <c r="AE625" s="16"/>
      <c r="AF625" s="16">
        <v>0.48476454293628801</v>
      </c>
      <c r="AG625" s="16">
        <v>0.56666666666666698</v>
      </c>
      <c r="AH625" s="16">
        <v>0.33333333333333298</v>
      </c>
      <c r="AI625" s="16">
        <v>0</v>
      </c>
      <c r="AJ625" s="16"/>
      <c r="AK625" s="16">
        <v>0.55737704918032804</v>
      </c>
      <c r="AL625" s="16">
        <v>0.439393939393939</v>
      </c>
      <c r="AM625" s="16">
        <v>0.452380952380952</v>
      </c>
      <c r="AN625" s="16">
        <v>0.35483870967741898</v>
      </c>
      <c r="AO625" s="16">
        <v>0.55555555555555602</v>
      </c>
      <c r="AP625" s="16">
        <v>0.55882352941176505</v>
      </c>
      <c r="AQ625" s="16"/>
      <c r="AR625" s="16">
        <v>0.41552511415525101</v>
      </c>
      <c r="AS625" s="16">
        <v>0.31707317073170699</v>
      </c>
      <c r="AT625" s="16">
        <v>0.31707317073170699</v>
      </c>
      <c r="AU625" s="16">
        <v>0.50943396226415105</v>
      </c>
      <c r="AV625" s="16">
        <v>0.434782608695652</v>
      </c>
      <c r="AW625" s="16">
        <v>0.59574468085106402</v>
      </c>
      <c r="AX625" s="16">
        <v>0.6</v>
      </c>
      <c r="AY625" s="16"/>
      <c r="AZ625" s="16">
        <v>0.43589743589743601</v>
      </c>
      <c r="BA625" s="16">
        <v>0.53846153846153799</v>
      </c>
      <c r="BB625" s="16">
        <v>0.71428571428571397</v>
      </c>
      <c r="BC625" s="16">
        <v>0.46153846153846101</v>
      </c>
      <c r="BD625" s="16">
        <v>0.46857142857142903</v>
      </c>
      <c r="BE625" s="16">
        <v>0.5</v>
      </c>
      <c r="BF625" s="16"/>
      <c r="BG625" s="16">
        <v>0.57317073170731703</v>
      </c>
      <c r="BH625" s="16">
        <v>0.32941176470588202</v>
      </c>
      <c r="BI625" s="16">
        <v>0.5</v>
      </c>
      <c r="BJ625" s="16">
        <v>0.47727272727272702</v>
      </c>
      <c r="BK625" s="16">
        <v>0.506329113924051</v>
      </c>
      <c r="BL625" s="16">
        <v>0.44444444444444398</v>
      </c>
      <c r="BM625" s="16"/>
      <c r="BN625" s="16">
        <v>0.483754512635379</v>
      </c>
      <c r="BO625" s="16">
        <v>0.44221105527638199</v>
      </c>
      <c r="BP625" s="16"/>
      <c r="BQ625" s="16">
        <v>0.52439024390243905</v>
      </c>
      <c r="BR625" s="16">
        <v>0.443037974683544</v>
      </c>
      <c r="BS625" s="16"/>
      <c r="BT625" s="16">
        <v>0.52043596730245201</v>
      </c>
      <c r="BU625" s="16">
        <v>0.28431372549019601</v>
      </c>
    </row>
    <row r="626" spans="2:73" x14ac:dyDescent="0.35">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c r="BP626" s="16"/>
      <c r="BQ626" s="16"/>
      <c r="BR626" s="16"/>
      <c r="BS626" s="16"/>
      <c r="BT626" s="16"/>
      <c r="BU626" s="16"/>
    </row>
    <row r="627" spans="2:73" x14ac:dyDescent="0.35">
      <c r="B627" s="6" t="s">
        <v>364</v>
      </c>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c r="BM627" s="16"/>
      <c r="BN627" s="16"/>
      <c r="BO627" s="16"/>
      <c r="BP627" s="16"/>
      <c r="BQ627" s="16"/>
      <c r="BR627" s="16"/>
      <c r="BS627" s="16"/>
      <c r="BT627" s="16"/>
      <c r="BU627" s="16"/>
    </row>
    <row r="628" spans="2:73" x14ac:dyDescent="0.35">
      <c r="B628" s="23" t="s">
        <v>95</v>
      </c>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row>
    <row r="629" spans="2:73" x14ac:dyDescent="0.35">
      <c r="B629" t="s">
        <v>218</v>
      </c>
      <c r="C629" s="16">
        <v>0.61954261954262002</v>
      </c>
      <c r="D629" s="16">
        <v>0.560606060606061</v>
      </c>
      <c r="E629" s="16">
        <v>0.66077738515901097</v>
      </c>
      <c r="F629" s="16"/>
      <c r="G629" s="16">
        <v>0.58558558558558604</v>
      </c>
      <c r="H629" s="16">
        <v>0.62972972972972996</v>
      </c>
      <c r="I629" s="16"/>
      <c r="J629" s="16">
        <v>0.60975609756097604</v>
      </c>
      <c r="K629" s="16">
        <v>0.62711864406779705</v>
      </c>
      <c r="L629" s="16">
        <v>0.55172413793103403</v>
      </c>
      <c r="M629" s="16">
        <v>0.5</v>
      </c>
      <c r="N629" s="16">
        <v>0.5</v>
      </c>
      <c r="O629" s="16">
        <v>0.4375</v>
      </c>
      <c r="P629" s="16">
        <v>0.76666666666666705</v>
      </c>
      <c r="Q629" s="16">
        <v>0.512820512820513</v>
      </c>
      <c r="R629" s="16">
        <v>0.57142857142857095</v>
      </c>
      <c r="S629" s="16">
        <v>0.62765957446808496</v>
      </c>
      <c r="T629" s="16">
        <v>0.63333333333333297</v>
      </c>
      <c r="U629" s="16">
        <v>0.71428571428571397</v>
      </c>
      <c r="V629" s="16">
        <v>0.67647058823529405</v>
      </c>
      <c r="W629" s="16">
        <v>0.76470588235294101</v>
      </c>
      <c r="X629" s="16">
        <v>0.55555555555555602</v>
      </c>
      <c r="Y629" s="16">
        <v>0.8125</v>
      </c>
      <c r="Z629" s="16"/>
      <c r="AA629" s="16">
        <v>0.57416267942583699</v>
      </c>
      <c r="AB629" s="16">
        <v>0.63448275862069003</v>
      </c>
      <c r="AC629" s="16">
        <v>0.75</v>
      </c>
      <c r="AD629" s="16">
        <v>0.54285714285714304</v>
      </c>
      <c r="AE629" s="16"/>
      <c r="AF629" s="16">
        <v>0.60941828254847596</v>
      </c>
      <c r="AG629" s="16">
        <v>0.66666666666666696</v>
      </c>
      <c r="AH629" s="16">
        <v>0.69047619047619002</v>
      </c>
      <c r="AI629" s="16">
        <v>0.5</v>
      </c>
      <c r="AJ629" s="16"/>
      <c r="AK629" s="16">
        <v>0.55737704918032804</v>
      </c>
      <c r="AL629" s="16">
        <v>0.51515151515151503</v>
      </c>
      <c r="AM629" s="16">
        <v>0.76190476190476197</v>
      </c>
      <c r="AN629" s="16">
        <v>0.67741935483870996</v>
      </c>
      <c r="AO629" s="16">
        <v>0.22222222222222199</v>
      </c>
      <c r="AP629" s="16">
        <v>0.67647058823529405</v>
      </c>
      <c r="AQ629" s="16"/>
      <c r="AR629" s="16">
        <v>0.61643835616438403</v>
      </c>
      <c r="AS629" s="16">
        <v>0.58536585365853699</v>
      </c>
      <c r="AT629" s="16">
        <v>0.58536585365853699</v>
      </c>
      <c r="AU629" s="16">
        <v>0.73584905660377398</v>
      </c>
      <c r="AV629" s="16">
        <v>0.60869565217391297</v>
      </c>
      <c r="AW629" s="16">
        <v>0.51063829787234005</v>
      </c>
      <c r="AX629" s="16">
        <v>1</v>
      </c>
      <c r="AY629" s="16"/>
      <c r="AZ629" s="16">
        <v>0.61538461538461497</v>
      </c>
      <c r="BA629" s="16">
        <v>0.53846153846153799</v>
      </c>
      <c r="BB629" s="16">
        <v>0.71428571428571397</v>
      </c>
      <c r="BC629" s="16">
        <v>0.60683760683760701</v>
      </c>
      <c r="BD629" s="16">
        <v>0.65142857142857102</v>
      </c>
      <c r="BE629" s="16">
        <v>0.5</v>
      </c>
      <c r="BF629" s="16"/>
      <c r="BG629" s="16">
        <v>0.63414634146341498</v>
      </c>
      <c r="BH629" s="16">
        <v>0.57647058823529396</v>
      </c>
      <c r="BI629" s="16">
        <v>0.625</v>
      </c>
      <c r="BJ629" s="16">
        <v>0.62878787878787901</v>
      </c>
      <c r="BK629" s="16">
        <v>0.658227848101266</v>
      </c>
      <c r="BL629" s="16">
        <v>0.592592592592593</v>
      </c>
      <c r="BM629" s="16"/>
      <c r="BN629" s="16">
        <v>0.69314079422382702</v>
      </c>
      <c r="BO629" s="16">
        <v>0.52261306532663299</v>
      </c>
      <c r="BP629" s="16"/>
      <c r="BQ629" s="16">
        <v>0.707317073170732</v>
      </c>
      <c r="BR629" s="16">
        <v>0.575949367088608</v>
      </c>
      <c r="BS629" s="16"/>
      <c r="BT629" s="16">
        <v>0.62125340599455003</v>
      </c>
      <c r="BU629" s="16">
        <v>0.60784313725490202</v>
      </c>
    </row>
    <row r="630" spans="2:73" x14ac:dyDescent="0.35">
      <c r="B630" t="s">
        <v>219</v>
      </c>
      <c r="C630" s="16">
        <v>0.24116424116424101</v>
      </c>
      <c r="D630" s="16">
        <v>0.25252525252525299</v>
      </c>
      <c r="E630" s="16">
        <v>0.23321554770318001</v>
      </c>
      <c r="F630" s="16"/>
      <c r="G630" s="16">
        <v>0.27027027027027001</v>
      </c>
      <c r="H630" s="16">
        <v>0.232432432432432</v>
      </c>
      <c r="I630" s="16"/>
      <c r="J630" s="16">
        <v>0.17073170731707299</v>
      </c>
      <c r="K630" s="16">
        <v>0.23728813559322001</v>
      </c>
      <c r="L630" s="16">
        <v>0.31034482758620702</v>
      </c>
      <c r="M630" s="16">
        <v>0.36363636363636398</v>
      </c>
      <c r="N630" s="16">
        <v>0.375</v>
      </c>
      <c r="O630" s="16">
        <v>0.4375</v>
      </c>
      <c r="P630" s="16">
        <v>0.133333333333333</v>
      </c>
      <c r="Q630" s="16">
        <v>0.38461538461538503</v>
      </c>
      <c r="R630" s="16">
        <v>0.14285714285714299</v>
      </c>
      <c r="S630" s="16">
        <v>0.24468085106383</v>
      </c>
      <c r="T630" s="16">
        <v>0.3</v>
      </c>
      <c r="U630" s="16">
        <v>0.214285714285714</v>
      </c>
      <c r="V630" s="16">
        <v>0.11764705882352899</v>
      </c>
      <c r="W630" s="16">
        <v>5.8823529411764698E-2</v>
      </c>
      <c r="X630" s="16">
        <v>0.22222222222222199</v>
      </c>
      <c r="Y630" s="16">
        <v>0.1875</v>
      </c>
      <c r="Z630" s="16"/>
      <c r="AA630" s="16">
        <v>0.28229665071770299</v>
      </c>
      <c r="AB630" s="16">
        <v>0.23448275862069001</v>
      </c>
      <c r="AC630" s="16">
        <v>0.125</v>
      </c>
      <c r="AD630" s="16">
        <v>0.25714285714285701</v>
      </c>
      <c r="AE630" s="16"/>
      <c r="AF630" s="16">
        <v>0.254847645429363</v>
      </c>
      <c r="AG630" s="16">
        <v>0.266666666666667</v>
      </c>
      <c r="AH630" s="16">
        <v>0.16666666666666699</v>
      </c>
      <c r="AI630" s="16">
        <v>0</v>
      </c>
      <c r="AJ630" s="16"/>
      <c r="AK630" s="16">
        <v>0.27868852459016402</v>
      </c>
      <c r="AL630" s="16">
        <v>0.31818181818181801</v>
      </c>
      <c r="AM630" s="16">
        <v>0.19047619047618999</v>
      </c>
      <c r="AN630" s="16">
        <v>0.19354838709677399</v>
      </c>
      <c r="AO630" s="16">
        <v>0.66666666666666696</v>
      </c>
      <c r="AP630" s="16">
        <v>0.20588235294117599</v>
      </c>
      <c r="AQ630" s="16"/>
      <c r="AR630" s="16">
        <v>0.24657534246575299</v>
      </c>
      <c r="AS630" s="16">
        <v>0.219512195121951</v>
      </c>
      <c r="AT630" s="16">
        <v>0.219512195121951</v>
      </c>
      <c r="AU630" s="16">
        <v>0.15094339622641501</v>
      </c>
      <c r="AV630" s="16">
        <v>0.217391304347826</v>
      </c>
      <c r="AW630" s="16">
        <v>0.319148936170213</v>
      </c>
      <c r="AX630" s="16">
        <v>0</v>
      </c>
      <c r="AY630" s="16"/>
      <c r="AZ630" s="16">
        <v>0.27350427350427398</v>
      </c>
      <c r="BA630" s="16">
        <v>0.256410256410256</v>
      </c>
      <c r="BB630" s="16">
        <v>0.14285714285714299</v>
      </c>
      <c r="BC630" s="16">
        <v>0.24786324786324801</v>
      </c>
      <c r="BD630" s="16">
        <v>0.222857142857143</v>
      </c>
      <c r="BE630" s="16">
        <v>0.125</v>
      </c>
      <c r="BF630" s="16"/>
      <c r="BG630" s="16">
        <v>0.28048780487804897</v>
      </c>
      <c r="BH630" s="16">
        <v>0.28235294117647097</v>
      </c>
      <c r="BI630" s="16">
        <v>0.1875</v>
      </c>
      <c r="BJ630" s="16">
        <v>0.21212121212121199</v>
      </c>
      <c r="BK630" s="16">
        <v>0.240506329113924</v>
      </c>
      <c r="BL630" s="16">
        <v>0.22222222222222199</v>
      </c>
      <c r="BM630" s="16"/>
      <c r="BN630" s="16">
        <v>0.212996389891697</v>
      </c>
      <c r="BO630" s="16">
        <v>0.271356783919598</v>
      </c>
      <c r="BP630" s="16"/>
      <c r="BQ630" s="16">
        <v>0.19512195121951201</v>
      </c>
      <c r="BR630" s="16">
        <v>0.262658227848101</v>
      </c>
      <c r="BS630" s="16"/>
      <c r="BT630" s="16">
        <v>0.245231607629428</v>
      </c>
      <c r="BU630" s="16">
        <v>0.24509803921568599</v>
      </c>
    </row>
    <row r="631" spans="2:73" x14ac:dyDescent="0.35">
      <c r="B631" t="s">
        <v>220</v>
      </c>
      <c r="C631" s="16">
        <v>6.0291060291060301E-2</v>
      </c>
      <c r="D631" s="16">
        <v>6.5656565656565705E-2</v>
      </c>
      <c r="E631" s="16">
        <v>5.6537102473498198E-2</v>
      </c>
      <c r="F631" s="16"/>
      <c r="G631" s="16">
        <v>6.3063063063063099E-2</v>
      </c>
      <c r="H631" s="16">
        <v>5.9459459459459497E-2</v>
      </c>
      <c r="I631" s="16"/>
      <c r="J631" s="16">
        <v>0.146341463414634</v>
      </c>
      <c r="K631" s="16">
        <v>6.7796610169491497E-2</v>
      </c>
      <c r="L631" s="16">
        <v>0</v>
      </c>
      <c r="M631" s="16">
        <v>4.5454545454545497E-2</v>
      </c>
      <c r="N631" s="16">
        <v>0</v>
      </c>
      <c r="O631" s="16">
        <v>6.25E-2</v>
      </c>
      <c r="P631" s="16">
        <v>6.6666666666666693E-2</v>
      </c>
      <c r="Q631" s="16">
        <v>2.5641025641025599E-2</v>
      </c>
      <c r="R631" s="16">
        <v>7.1428571428571397E-2</v>
      </c>
      <c r="S631" s="16">
        <v>8.5106382978723402E-2</v>
      </c>
      <c r="T631" s="16">
        <v>0</v>
      </c>
      <c r="U631" s="16">
        <v>7.1428571428571397E-2</v>
      </c>
      <c r="V631" s="16">
        <v>0.11764705882352899</v>
      </c>
      <c r="W631" s="16">
        <v>0</v>
      </c>
      <c r="X631" s="16">
        <v>0</v>
      </c>
      <c r="Y631" s="16">
        <v>0</v>
      </c>
      <c r="Z631" s="16"/>
      <c r="AA631" s="16">
        <v>6.2200956937799E-2</v>
      </c>
      <c r="AB631" s="16">
        <v>5.5172413793103399E-2</v>
      </c>
      <c r="AC631" s="16">
        <v>5.3571428571428603E-2</v>
      </c>
      <c r="AD631" s="16">
        <v>8.5714285714285701E-2</v>
      </c>
      <c r="AE631" s="16"/>
      <c r="AF631" s="16">
        <v>6.9252077562326902E-2</v>
      </c>
      <c r="AG631" s="16">
        <v>3.3333333333333298E-2</v>
      </c>
      <c r="AH631" s="16">
        <v>2.3809523809523801E-2</v>
      </c>
      <c r="AI631" s="16">
        <v>0</v>
      </c>
      <c r="AJ631" s="16"/>
      <c r="AK631" s="16">
        <v>8.1967213114754106E-2</v>
      </c>
      <c r="AL631" s="16">
        <v>0.10606060606060599</v>
      </c>
      <c r="AM631" s="16">
        <v>0</v>
      </c>
      <c r="AN631" s="16">
        <v>0</v>
      </c>
      <c r="AO631" s="16">
        <v>0</v>
      </c>
      <c r="AP631" s="16">
        <v>5.8823529411764698E-2</v>
      </c>
      <c r="AQ631" s="16"/>
      <c r="AR631" s="16">
        <v>4.5662100456621002E-2</v>
      </c>
      <c r="AS631" s="16">
        <v>9.7560975609756101E-2</v>
      </c>
      <c r="AT631" s="16">
        <v>9.7560975609756101E-2</v>
      </c>
      <c r="AU631" s="16">
        <v>1.88679245283019E-2</v>
      </c>
      <c r="AV631" s="16">
        <v>0</v>
      </c>
      <c r="AW631" s="16">
        <v>0.10638297872340401</v>
      </c>
      <c r="AX631" s="16">
        <v>0</v>
      </c>
      <c r="AY631" s="16"/>
      <c r="AZ631" s="16">
        <v>5.9829059829059797E-2</v>
      </c>
      <c r="BA631" s="16">
        <v>0.128205128205128</v>
      </c>
      <c r="BB631" s="16">
        <v>4.7619047619047603E-2</v>
      </c>
      <c r="BC631" s="16">
        <v>3.4188034188034198E-2</v>
      </c>
      <c r="BD631" s="16">
        <v>6.2857142857142903E-2</v>
      </c>
      <c r="BE631" s="16">
        <v>0.125</v>
      </c>
      <c r="BF631" s="16"/>
      <c r="BG631" s="16">
        <v>3.65853658536585E-2</v>
      </c>
      <c r="BH631" s="16">
        <v>7.0588235294117604E-2</v>
      </c>
      <c r="BI631" s="16">
        <v>6.25E-2</v>
      </c>
      <c r="BJ631" s="16">
        <v>8.3333333333333301E-2</v>
      </c>
      <c r="BK631" s="16">
        <v>5.0632911392405097E-2</v>
      </c>
      <c r="BL631" s="16">
        <v>3.7037037037037E-2</v>
      </c>
      <c r="BM631" s="16"/>
      <c r="BN631" s="16">
        <v>4.3321299638989202E-2</v>
      </c>
      <c r="BO631" s="16">
        <v>8.5427135678391997E-2</v>
      </c>
      <c r="BP631" s="16"/>
      <c r="BQ631" s="16">
        <v>4.2682926829268303E-2</v>
      </c>
      <c r="BR631" s="16">
        <v>6.9620253164557E-2</v>
      </c>
      <c r="BS631" s="16"/>
      <c r="BT631" s="16">
        <v>5.7220708446866497E-2</v>
      </c>
      <c r="BU631" s="16">
        <v>6.8627450980392204E-2</v>
      </c>
    </row>
    <row r="632" spans="2:73" x14ac:dyDescent="0.35">
      <c r="B632" t="s">
        <v>221</v>
      </c>
      <c r="C632" s="16">
        <v>1.2474012474012501E-2</v>
      </c>
      <c r="D632" s="16">
        <v>2.5252525252525301E-2</v>
      </c>
      <c r="E632" s="16">
        <v>3.53356890459364E-3</v>
      </c>
      <c r="F632" s="16"/>
      <c r="G632" s="16">
        <v>0</v>
      </c>
      <c r="H632" s="16">
        <v>1.62162162162162E-2</v>
      </c>
      <c r="I632" s="16"/>
      <c r="J632" s="16">
        <v>2.4390243902439001E-2</v>
      </c>
      <c r="K632" s="16">
        <v>1.6949152542372899E-2</v>
      </c>
      <c r="L632" s="16">
        <v>0</v>
      </c>
      <c r="M632" s="16">
        <v>0</v>
      </c>
      <c r="N632" s="16">
        <v>0.125</v>
      </c>
      <c r="O632" s="16">
        <v>0</v>
      </c>
      <c r="P632" s="16">
        <v>0</v>
      </c>
      <c r="Q632" s="16">
        <v>0</v>
      </c>
      <c r="R632" s="16">
        <v>0</v>
      </c>
      <c r="S632" s="16">
        <v>1.0638297872340399E-2</v>
      </c>
      <c r="T632" s="16">
        <v>0</v>
      </c>
      <c r="U632" s="16">
        <v>0</v>
      </c>
      <c r="V632" s="16">
        <v>0</v>
      </c>
      <c r="W632" s="16">
        <v>0</v>
      </c>
      <c r="X632" s="16">
        <v>0.11111111111111099</v>
      </c>
      <c r="Y632" s="16">
        <v>0</v>
      </c>
      <c r="Z632" s="16"/>
      <c r="AA632" s="16">
        <v>9.5693779904306199E-3</v>
      </c>
      <c r="AB632" s="16">
        <v>1.37931034482759E-2</v>
      </c>
      <c r="AC632" s="16">
        <v>0</v>
      </c>
      <c r="AD632" s="16">
        <v>2.8571428571428598E-2</v>
      </c>
      <c r="AE632" s="16"/>
      <c r="AF632" s="16">
        <v>1.1080332409972299E-2</v>
      </c>
      <c r="AG632" s="16">
        <v>0</v>
      </c>
      <c r="AH632" s="16">
        <v>4.7619047619047603E-2</v>
      </c>
      <c r="AI632" s="16">
        <v>0</v>
      </c>
      <c r="AJ632" s="16"/>
      <c r="AK632" s="16">
        <v>0</v>
      </c>
      <c r="AL632" s="16">
        <v>0</v>
      </c>
      <c r="AM632" s="16">
        <v>2.3809523809523801E-2</v>
      </c>
      <c r="AN632" s="16">
        <v>0</v>
      </c>
      <c r="AO632" s="16">
        <v>0</v>
      </c>
      <c r="AP632" s="16">
        <v>2.9411764705882401E-2</v>
      </c>
      <c r="AQ632" s="16"/>
      <c r="AR632" s="16">
        <v>9.1324200913242004E-3</v>
      </c>
      <c r="AS632" s="16">
        <v>4.8780487804878099E-2</v>
      </c>
      <c r="AT632" s="16">
        <v>4.8780487804878099E-2</v>
      </c>
      <c r="AU632" s="16">
        <v>1.88679245283019E-2</v>
      </c>
      <c r="AV632" s="16">
        <v>4.3478260869565202E-2</v>
      </c>
      <c r="AW632" s="16">
        <v>0</v>
      </c>
      <c r="AX632" s="16">
        <v>0</v>
      </c>
      <c r="AY632" s="16"/>
      <c r="AZ632" s="16">
        <v>0</v>
      </c>
      <c r="BA632" s="16">
        <v>2.5641025641025599E-2</v>
      </c>
      <c r="BB632" s="16">
        <v>0</v>
      </c>
      <c r="BC632" s="16">
        <v>1.7094017094017099E-2</v>
      </c>
      <c r="BD632" s="16">
        <v>1.1428571428571401E-2</v>
      </c>
      <c r="BE632" s="16">
        <v>0.125</v>
      </c>
      <c r="BF632" s="16"/>
      <c r="BG632" s="16">
        <v>0</v>
      </c>
      <c r="BH632" s="16">
        <v>0</v>
      </c>
      <c r="BI632" s="16">
        <v>4.1666666666666699E-2</v>
      </c>
      <c r="BJ632" s="16">
        <v>7.5757575757575803E-3</v>
      </c>
      <c r="BK632" s="16">
        <v>1.26582278481013E-2</v>
      </c>
      <c r="BL632" s="16">
        <v>3.7037037037037E-2</v>
      </c>
      <c r="BM632" s="16"/>
      <c r="BN632" s="16">
        <v>3.6101083032491002E-3</v>
      </c>
      <c r="BO632" s="16">
        <v>2.5125628140703501E-2</v>
      </c>
      <c r="BP632" s="16"/>
      <c r="BQ632" s="16">
        <v>6.0975609756097598E-3</v>
      </c>
      <c r="BR632" s="16">
        <v>1.5822784810126601E-2</v>
      </c>
      <c r="BS632" s="16"/>
      <c r="BT632" s="16">
        <v>1.08991825613079E-2</v>
      </c>
      <c r="BU632" s="16">
        <v>1.9607843137254902E-2</v>
      </c>
    </row>
    <row r="633" spans="2:73" x14ac:dyDescent="0.35">
      <c r="B633" t="s">
        <v>222</v>
      </c>
      <c r="C633" s="16">
        <v>2.9106029106029101E-2</v>
      </c>
      <c r="D633" s="16">
        <v>4.5454545454545497E-2</v>
      </c>
      <c r="E633" s="16">
        <v>1.7667844522968199E-2</v>
      </c>
      <c r="F633" s="16"/>
      <c r="G633" s="16">
        <v>9.0090090090090107E-3</v>
      </c>
      <c r="H633" s="16">
        <v>3.5135135135135102E-2</v>
      </c>
      <c r="I633" s="16"/>
      <c r="J633" s="16">
        <v>0</v>
      </c>
      <c r="K633" s="16">
        <v>3.3898305084745797E-2</v>
      </c>
      <c r="L633" s="16">
        <v>6.8965517241379296E-2</v>
      </c>
      <c r="M633" s="16">
        <v>0</v>
      </c>
      <c r="N633" s="16">
        <v>0</v>
      </c>
      <c r="O633" s="16">
        <v>6.25E-2</v>
      </c>
      <c r="P633" s="16">
        <v>0</v>
      </c>
      <c r="Q633" s="16">
        <v>0</v>
      </c>
      <c r="R633" s="16">
        <v>0.14285714285714299</v>
      </c>
      <c r="S633" s="16">
        <v>3.1914893617021302E-2</v>
      </c>
      <c r="T633" s="16">
        <v>3.3333333333333298E-2</v>
      </c>
      <c r="U633" s="16">
        <v>0</v>
      </c>
      <c r="V633" s="16">
        <v>0</v>
      </c>
      <c r="W633" s="16">
        <v>0.11764705882352899</v>
      </c>
      <c r="X633" s="16">
        <v>5.5555555555555601E-2</v>
      </c>
      <c r="Y633" s="16">
        <v>0</v>
      </c>
      <c r="Z633" s="16"/>
      <c r="AA633" s="16">
        <v>2.39234449760766E-2</v>
      </c>
      <c r="AB633" s="16">
        <v>2.7586206896551699E-2</v>
      </c>
      <c r="AC633" s="16">
        <v>5.3571428571428603E-2</v>
      </c>
      <c r="AD633" s="16">
        <v>5.7142857142857099E-2</v>
      </c>
      <c r="AE633" s="16"/>
      <c r="AF633" s="16">
        <v>3.0470914127423799E-2</v>
      </c>
      <c r="AG633" s="16">
        <v>3.3333333333333298E-2</v>
      </c>
      <c r="AH633" s="16">
        <v>0</v>
      </c>
      <c r="AI633" s="16">
        <v>0.5</v>
      </c>
      <c r="AJ633" s="16"/>
      <c r="AK633" s="16">
        <v>5.7377049180327898E-2</v>
      </c>
      <c r="AL633" s="16">
        <v>3.03030303030303E-2</v>
      </c>
      <c r="AM633" s="16">
        <v>2.3809523809523801E-2</v>
      </c>
      <c r="AN633" s="16">
        <v>9.6774193548387094E-2</v>
      </c>
      <c r="AO633" s="16">
        <v>0.11111111111111099</v>
      </c>
      <c r="AP633" s="16">
        <v>0</v>
      </c>
      <c r="AQ633" s="16"/>
      <c r="AR633" s="16">
        <v>5.9360730593607303E-2</v>
      </c>
      <c r="AS633" s="16">
        <v>2.4390243902439001E-2</v>
      </c>
      <c r="AT633" s="16">
        <v>2.4390243902439001E-2</v>
      </c>
      <c r="AU633" s="16">
        <v>0</v>
      </c>
      <c r="AV633" s="16">
        <v>0</v>
      </c>
      <c r="AW633" s="16">
        <v>0</v>
      </c>
      <c r="AX633" s="16">
        <v>0</v>
      </c>
      <c r="AY633" s="16"/>
      <c r="AZ633" s="16">
        <v>2.5641025641025599E-2</v>
      </c>
      <c r="BA633" s="16">
        <v>5.1282051282051301E-2</v>
      </c>
      <c r="BB633" s="16">
        <v>0</v>
      </c>
      <c r="BC633" s="16">
        <v>5.9829059829059797E-2</v>
      </c>
      <c r="BD633" s="16">
        <v>1.1428571428571401E-2</v>
      </c>
      <c r="BE633" s="16">
        <v>0</v>
      </c>
      <c r="BF633" s="16"/>
      <c r="BG633" s="16">
        <v>3.65853658536585E-2</v>
      </c>
      <c r="BH633" s="16">
        <v>3.5294117647058802E-2</v>
      </c>
      <c r="BI633" s="16">
        <v>6.25E-2</v>
      </c>
      <c r="BJ633" s="16">
        <v>2.27272727272727E-2</v>
      </c>
      <c r="BK633" s="16">
        <v>0</v>
      </c>
      <c r="BL633" s="16">
        <v>3.7037037037037E-2</v>
      </c>
      <c r="BM633" s="16"/>
      <c r="BN633" s="16">
        <v>1.8050541516245501E-2</v>
      </c>
      <c r="BO633" s="16">
        <v>4.5226130653266298E-2</v>
      </c>
      <c r="BP633" s="16"/>
      <c r="BQ633" s="16">
        <v>2.4390243902439001E-2</v>
      </c>
      <c r="BR633" s="16">
        <v>3.1645569620253201E-2</v>
      </c>
      <c r="BS633" s="16"/>
      <c r="BT633" s="16">
        <v>2.9972752043596701E-2</v>
      </c>
      <c r="BU633" s="16">
        <v>1.9607843137254902E-2</v>
      </c>
    </row>
    <row r="634" spans="2:73" x14ac:dyDescent="0.35">
      <c r="B634" t="s">
        <v>131</v>
      </c>
      <c r="C634" s="16">
        <v>3.7422037422037403E-2</v>
      </c>
      <c r="D634" s="16">
        <v>5.0505050505050497E-2</v>
      </c>
      <c r="E634" s="16">
        <v>2.8268551236749099E-2</v>
      </c>
      <c r="F634" s="16"/>
      <c r="G634" s="16">
        <v>7.2072072072072099E-2</v>
      </c>
      <c r="H634" s="16">
        <v>2.7027027027027001E-2</v>
      </c>
      <c r="I634" s="16"/>
      <c r="J634" s="16">
        <v>4.8780487804878099E-2</v>
      </c>
      <c r="K634" s="16">
        <v>1.6949152542372899E-2</v>
      </c>
      <c r="L634" s="16">
        <v>6.8965517241379296E-2</v>
      </c>
      <c r="M634" s="16">
        <v>9.0909090909090898E-2</v>
      </c>
      <c r="N634" s="16">
        <v>0</v>
      </c>
      <c r="O634" s="16">
        <v>0</v>
      </c>
      <c r="P634" s="16">
        <v>3.3333333333333298E-2</v>
      </c>
      <c r="Q634" s="16">
        <v>7.69230769230769E-2</v>
      </c>
      <c r="R634" s="16">
        <v>7.1428571428571397E-2</v>
      </c>
      <c r="S634" s="16">
        <v>0</v>
      </c>
      <c r="T634" s="16">
        <v>3.3333333333333298E-2</v>
      </c>
      <c r="U634" s="16">
        <v>0</v>
      </c>
      <c r="V634" s="16">
        <v>8.8235294117647106E-2</v>
      </c>
      <c r="W634" s="16">
        <v>5.8823529411764698E-2</v>
      </c>
      <c r="X634" s="16">
        <v>5.5555555555555601E-2</v>
      </c>
      <c r="Y634" s="16">
        <v>0</v>
      </c>
      <c r="Z634" s="16"/>
      <c r="AA634" s="16">
        <v>4.7846889952153103E-2</v>
      </c>
      <c r="AB634" s="16">
        <v>3.4482758620689703E-2</v>
      </c>
      <c r="AC634" s="16">
        <v>1.7857142857142901E-2</v>
      </c>
      <c r="AD634" s="16">
        <v>2.8571428571428598E-2</v>
      </c>
      <c r="AE634" s="16"/>
      <c r="AF634" s="16">
        <v>2.4930747922437699E-2</v>
      </c>
      <c r="AG634" s="16">
        <v>0</v>
      </c>
      <c r="AH634" s="16">
        <v>7.1428571428571397E-2</v>
      </c>
      <c r="AI634" s="16">
        <v>0</v>
      </c>
      <c r="AJ634" s="16"/>
      <c r="AK634" s="16">
        <v>2.4590163934426201E-2</v>
      </c>
      <c r="AL634" s="16">
        <v>3.03030303030303E-2</v>
      </c>
      <c r="AM634" s="16">
        <v>0</v>
      </c>
      <c r="AN634" s="16">
        <v>3.2258064516128997E-2</v>
      </c>
      <c r="AO634" s="16">
        <v>0</v>
      </c>
      <c r="AP634" s="16">
        <v>2.9411764705882401E-2</v>
      </c>
      <c r="AQ634" s="16"/>
      <c r="AR634" s="16">
        <v>2.2831050228310501E-2</v>
      </c>
      <c r="AS634" s="16">
        <v>2.4390243902439001E-2</v>
      </c>
      <c r="AT634" s="16">
        <v>2.4390243902439001E-2</v>
      </c>
      <c r="AU634" s="16">
        <v>7.5471698113207503E-2</v>
      </c>
      <c r="AV634" s="16">
        <v>0.13043478260869601</v>
      </c>
      <c r="AW634" s="16">
        <v>6.3829787234042507E-2</v>
      </c>
      <c r="AX634" s="16">
        <v>0</v>
      </c>
      <c r="AY634" s="16"/>
      <c r="AZ634" s="16">
        <v>2.5641025641025599E-2</v>
      </c>
      <c r="BA634" s="16">
        <v>0</v>
      </c>
      <c r="BB634" s="16">
        <v>9.5238095238095205E-2</v>
      </c>
      <c r="BC634" s="16">
        <v>3.4188034188034198E-2</v>
      </c>
      <c r="BD634" s="16">
        <v>0.04</v>
      </c>
      <c r="BE634" s="16">
        <v>0.125</v>
      </c>
      <c r="BF634" s="16"/>
      <c r="BG634" s="16">
        <v>1.21951219512195E-2</v>
      </c>
      <c r="BH634" s="16">
        <v>3.5294117647058802E-2</v>
      </c>
      <c r="BI634" s="16">
        <v>2.0833333333333301E-2</v>
      </c>
      <c r="BJ634" s="16">
        <v>4.5454545454545497E-2</v>
      </c>
      <c r="BK634" s="16">
        <v>3.7974683544303799E-2</v>
      </c>
      <c r="BL634" s="16">
        <v>7.4074074074074098E-2</v>
      </c>
      <c r="BM634" s="16"/>
      <c r="BN634" s="16">
        <v>2.8880866425992802E-2</v>
      </c>
      <c r="BO634" s="16">
        <v>5.0251256281407003E-2</v>
      </c>
      <c r="BP634" s="16"/>
      <c r="BQ634" s="16">
        <v>2.4390243902439001E-2</v>
      </c>
      <c r="BR634" s="16">
        <v>4.4303797468354403E-2</v>
      </c>
      <c r="BS634" s="16"/>
      <c r="BT634" s="16">
        <v>3.5422343324250698E-2</v>
      </c>
      <c r="BU634" s="16">
        <v>3.9215686274509803E-2</v>
      </c>
    </row>
    <row r="635" spans="2:73" x14ac:dyDescent="0.35">
      <c r="B635" t="s">
        <v>223</v>
      </c>
      <c r="C635" s="16">
        <v>0.86070686070686098</v>
      </c>
      <c r="D635" s="16">
        <v>0.81313131313131304</v>
      </c>
      <c r="E635" s="16">
        <v>0.89399293286219095</v>
      </c>
      <c r="F635" s="16"/>
      <c r="G635" s="16">
        <v>0.855855855855856</v>
      </c>
      <c r="H635" s="16">
        <v>0.86216216216216202</v>
      </c>
      <c r="I635" s="16"/>
      <c r="J635" s="16">
        <v>0.78048780487804903</v>
      </c>
      <c r="K635" s="16">
        <v>0.86440677966101698</v>
      </c>
      <c r="L635" s="16">
        <v>0.86206896551724099</v>
      </c>
      <c r="M635" s="16">
        <v>0.86363636363636398</v>
      </c>
      <c r="N635" s="16">
        <v>0.875</v>
      </c>
      <c r="O635" s="16">
        <v>0.875</v>
      </c>
      <c r="P635" s="16">
        <v>0.9</v>
      </c>
      <c r="Q635" s="16">
        <v>0.89743589743589702</v>
      </c>
      <c r="R635" s="16">
        <v>0.71428571428571397</v>
      </c>
      <c r="S635" s="16">
        <v>0.87234042553191504</v>
      </c>
      <c r="T635" s="16">
        <v>0.93333333333333302</v>
      </c>
      <c r="U635" s="16">
        <v>0.92857142857142905</v>
      </c>
      <c r="V635" s="16">
        <v>0.79411764705882404</v>
      </c>
      <c r="W635" s="16">
        <v>0.82352941176470595</v>
      </c>
      <c r="X635" s="16">
        <v>0.77777777777777801</v>
      </c>
      <c r="Y635" s="16">
        <v>1</v>
      </c>
      <c r="Z635" s="16"/>
      <c r="AA635" s="16">
        <v>0.85645933014354103</v>
      </c>
      <c r="AB635" s="16">
        <v>0.86896551724137905</v>
      </c>
      <c r="AC635" s="16">
        <v>0.875</v>
      </c>
      <c r="AD635" s="16">
        <v>0.8</v>
      </c>
      <c r="AE635" s="16"/>
      <c r="AF635" s="16">
        <v>0.86426592797783897</v>
      </c>
      <c r="AG635" s="16">
        <v>0.93333333333333302</v>
      </c>
      <c r="AH635" s="16">
        <v>0.85714285714285698</v>
      </c>
      <c r="AI635" s="16">
        <v>0.5</v>
      </c>
      <c r="AJ635" s="16"/>
      <c r="AK635" s="16">
        <v>0.83606557377049195</v>
      </c>
      <c r="AL635" s="16">
        <v>0.83333333333333304</v>
      </c>
      <c r="AM635" s="16">
        <v>0.952380952380952</v>
      </c>
      <c r="AN635" s="16">
        <v>0.87096774193548399</v>
      </c>
      <c r="AO635" s="16">
        <v>0.88888888888888895</v>
      </c>
      <c r="AP635" s="16">
        <v>0.88235294117647101</v>
      </c>
      <c r="AQ635" s="16"/>
      <c r="AR635" s="16">
        <v>0.86301369863013699</v>
      </c>
      <c r="AS635" s="16">
        <v>0.80487804878048796</v>
      </c>
      <c r="AT635" s="16">
        <v>0.80487804878048796</v>
      </c>
      <c r="AU635" s="16">
        <v>0.88679245283018904</v>
      </c>
      <c r="AV635" s="16">
        <v>0.82608695652173902</v>
      </c>
      <c r="AW635" s="16">
        <v>0.82978723404255295</v>
      </c>
      <c r="AX635" s="16">
        <v>1</v>
      </c>
      <c r="AY635" s="16"/>
      <c r="AZ635" s="16">
        <v>0.88888888888888895</v>
      </c>
      <c r="BA635" s="16">
        <v>0.79487179487179505</v>
      </c>
      <c r="BB635" s="16">
        <v>0.85714285714285698</v>
      </c>
      <c r="BC635" s="16">
        <v>0.854700854700855</v>
      </c>
      <c r="BD635" s="16">
        <v>0.874285714285714</v>
      </c>
      <c r="BE635" s="16">
        <v>0.625</v>
      </c>
      <c r="BF635" s="16"/>
      <c r="BG635" s="16">
        <v>0.91463414634146301</v>
      </c>
      <c r="BH635" s="16">
        <v>0.85882352941176499</v>
      </c>
      <c r="BI635" s="16">
        <v>0.8125</v>
      </c>
      <c r="BJ635" s="16">
        <v>0.84090909090909105</v>
      </c>
      <c r="BK635" s="16">
        <v>0.89873417721519</v>
      </c>
      <c r="BL635" s="16">
        <v>0.81481481481481499</v>
      </c>
      <c r="BM635" s="16"/>
      <c r="BN635" s="16">
        <v>0.90613718411552302</v>
      </c>
      <c r="BO635" s="16">
        <v>0.79396984924623104</v>
      </c>
      <c r="BP635" s="16"/>
      <c r="BQ635" s="16">
        <v>0.90243902439024404</v>
      </c>
      <c r="BR635" s="16">
        <v>0.838607594936709</v>
      </c>
      <c r="BS635" s="16"/>
      <c r="BT635" s="16">
        <v>0.86648501362397801</v>
      </c>
      <c r="BU635" s="16">
        <v>0.85294117647058798</v>
      </c>
    </row>
    <row r="636" spans="2:73" x14ac:dyDescent="0.35">
      <c r="B636" t="s">
        <v>224</v>
      </c>
      <c r="C636" s="16">
        <v>4.1580041580041603E-2</v>
      </c>
      <c r="D636" s="16">
        <v>7.0707070707070704E-2</v>
      </c>
      <c r="E636" s="16">
        <v>2.1201413427561801E-2</v>
      </c>
      <c r="F636" s="16"/>
      <c r="G636" s="16">
        <v>9.0090090090090107E-3</v>
      </c>
      <c r="H636" s="16">
        <v>5.1351351351351403E-2</v>
      </c>
      <c r="I636" s="16"/>
      <c r="J636" s="16">
        <v>2.4390243902439001E-2</v>
      </c>
      <c r="K636" s="16">
        <v>5.0847457627118599E-2</v>
      </c>
      <c r="L636" s="16">
        <v>6.8965517241379296E-2</v>
      </c>
      <c r="M636" s="16">
        <v>0</v>
      </c>
      <c r="N636" s="16">
        <v>0.125</v>
      </c>
      <c r="O636" s="16">
        <v>6.25E-2</v>
      </c>
      <c r="P636" s="16">
        <v>0</v>
      </c>
      <c r="Q636" s="16">
        <v>0</v>
      </c>
      <c r="R636" s="16">
        <v>0.14285714285714299</v>
      </c>
      <c r="S636" s="16">
        <v>4.2553191489361701E-2</v>
      </c>
      <c r="T636" s="16">
        <v>3.3333333333333298E-2</v>
      </c>
      <c r="U636" s="16">
        <v>0</v>
      </c>
      <c r="V636" s="16">
        <v>0</v>
      </c>
      <c r="W636" s="16">
        <v>0.11764705882352899</v>
      </c>
      <c r="X636" s="16">
        <v>0.16666666666666699</v>
      </c>
      <c r="Y636" s="16">
        <v>0</v>
      </c>
      <c r="Z636" s="16"/>
      <c r="AA636" s="16">
        <v>3.3492822966507199E-2</v>
      </c>
      <c r="AB636" s="16">
        <v>4.13793103448276E-2</v>
      </c>
      <c r="AC636" s="16">
        <v>5.3571428571428603E-2</v>
      </c>
      <c r="AD636" s="16">
        <v>8.5714285714285701E-2</v>
      </c>
      <c r="AE636" s="16"/>
      <c r="AF636" s="16">
        <v>4.15512465373961E-2</v>
      </c>
      <c r="AG636" s="16">
        <v>3.3333333333333298E-2</v>
      </c>
      <c r="AH636" s="16">
        <v>4.7619047619047603E-2</v>
      </c>
      <c r="AI636" s="16">
        <v>0.5</v>
      </c>
      <c r="AJ636" s="16"/>
      <c r="AK636" s="16">
        <v>5.7377049180327898E-2</v>
      </c>
      <c r="AL636" s="16">
        <v>3.03030303030303E-2</v>
      </c>
      <c r="AM636" s="16">
        <v>4.7619047619047603E-2</v>
      </c>
      <c r="AN636" s="16">
        <v>9.6774193548387094E-2</v>
      </c>
      <c r="AO636" s="16">
        <v>0.11111111111111099</v>
      </c>
      <c r="AP636" s="16">
        <v>2.9411764705882401E-2</v>
      </c>
      <c r="AQ636" s="16"/>
      <c r="AR636" s="16">
        <v>6.8493150684931503E-2</v>
      </c>
      <c r="AS636" s="16">
        <v>7.3170731707317097E-2</v>
      </c>
      <c r="AT636" s="16">
        <v>7.3170731707317097E-2</v>
      </c>
      <c r="AU636" s="16">
        <v>1.88679245283019E-2</v>
      </c>
      <c r="AV636" s="16">
        <v>4.3478260869565202E-2</v>
      </c>
      <c r="AW636" s="16">
        <v>0</v>
      </c>
      <c r="AX636" s="16">
        <v>0</v>
      </c>
      <c r="AY636" s="16"/>
      <c r="AZ636" s="16">
        <v>2.5641025641025599E-2</v>
      </c>
      <c r="BA636" s="16">
        <v>7.69230769230769E-2</v>
      </c>
      <c r="BB636" s="16">
        <v>0</v>
      </c>
      <c r="BC636" s="16">
        <v>7.69230769230769E-2</v>
      </c>
      <c r="BD636" s="16">
        <v>2.2857142857142899E-2</v>
      </c>
      <c r="BE636" s="16">
        <v>0.125</v>
      </c>
      <c r="BF636" s="16"/>
      <c r="BG636" s="16">
        <v>3.65853658536585E-2</v>
      </c>
      <c r="BH636" s="16">
        <v>3.5294117647058802E-2</v>
      </c>
      <c r="BI636" s="16">
        <v>0.104166666666667</v>
      </c>
      <c r="BJ636" s="16">
        <v>3.03030303030303E-2</v>
      </c>
      <c r="BK636" s="16">
        <v>1.26582278481013E-2</v>
      </c>
      <c r="BL636" s="16">
        <v>7.4074074074074098E-2</v>
      </c>
      <c r="BM636" s="16"/>
      <c r="BN636" s="16">
        <v>2.1660649819494601E-2</v>
      </c>
      <c r="BO636" s="16">
        <v>7.0351758793969807E-2</v>
      </c>
      <c r="BP636" s="16"/>
      <c r="BQ636" s="16">
        <v>3.0487804878048801E-2</v>
      </c>
      <c r="BR636" s="16">
        <v>4.7468354430379701E-2</v>
      </c>
      <c r="BS636" s="16"/>
      <c r="BT636" s="16">
        <v>4.0871934604904597E-2</v>
      </c>
      <c r="BU636" s="16">
        <v>3.9215686274509803E-2</v>
      </c>
    </row>
    <row r="637" spans="2:73" x14ac:dyDescent="0.35">
      <c r="B637" t="s">
        <v>105</v>
      </c>
      <c r="C637" s="16">
        <v>0.81912681912681895</v>
      </c>
      <c r="D637" s="16">
        <v>0.74242424242424199</v>
      </c>
      <c r="E637" s="16">
        <v>0.87279151943462896</v>
      </c>
      <c r="F637" s="16"/>
      <c r="G637" s="16">
        <v>0.84684684684684697</v>
      </c>
      <c r="H637" s="16">
        <v>0.81081081081081097</v>
      </c>
      <c r="I637" s="16"/>
      <c r="J637" s="16">
        <v>0.75609756097560998</v>
      </c>
      <c r="K637" s="16">
        <v>0.81355932203389802</v>
      </c>
      <c r="L637" s="16">
        <v>0.79310344827586199</v>
      </c>
      <c r="M637" s="16">
        <v>0.86363636363636398</v>
      </c>
      <c r="N637" s="16">
        <v>0.75</v>
      </c>
      <c r="O637" s="16">
        <v>0.8125</v>
      </c>
      <c r="P637" s="16">
        <v>0.9</v>
      </c>
      <c r="Q637" s="16">
        <v>0.89743589743589702</v>
      </c>
      <c r="R637" s="16">
        <v>0.57142857142857095</v>
      </c>
      <c r="S637" s="16">
        <v>0.82978723404255295</v>
      </c>
      <c r="T637" s="16">
        <v>0.9</v>
      </c>
      <c r="U637" s="16">
        <v>0.92857142857142905</v>
      </c>
      <c r="V637" s="16">
        <v>0.79411764705882404</v>
      </c>
      <c r="W637" s="16">
        <v>0.70588235294117596</v>
      </c>
      <c r="X637" s="16">
        <v>0.61111111111111105</v>
      </c>
      <c r="Y637" s="16">
        <v>1</v>
      </c>
      <c r="Z637" s="16"/>
      <c r="AA637" s="16">
        <v>0.82296650717703301</v>
      </c>
      <c r="AB637" s="16">
        <v>0.82758620689655205</v>
      </c>
      <c r="AC637" s="16">
        <v>0.82142857142857095</v>
      </c>
      <c r="AD637" s="16">
        <v>0.71428571428571397</v>
      </c>
      <c r="AE637" s="16"/>
      <c r="AF637" s="16">
        <v>0.82271468144044302</v>
      </c>
      <c r="AG637" s="16">
        <v>0.9</v>
      </c>
      <c r="AH637" s="16">
        <v>0.80952380952380998</v>
      </c>
      <c r="AI637" s="16">
        <v>0</v>
      </c>
      <c r="AJ637" s="16"/>
      <c r="AK637" s="16">
        <v>0.77868852459016402</v>
      </c>
      <c r="AL637" s="16">
        <v>0.80303030303030298</v>
      </c>
      <c r="AM637" s="16">
        <v>0.90476190476190499</v>
      </c>
      <c r="AN637" s="16">
        <v>0.77419354838709697</v>
      </c>
      <c r="AO637" s="16">
        <v>0.77777777777777801</v>
      </c>
      <c r="AP637" s="16">
        <v>0.85294117647058798</v>
      </c>
      <c r="AQ637" s="16"/>
      <c r="AR637" s="16">
        <v>0.79452054794520599</v>
      </c>
      <c r="AS637" s="16">
        <v>0.73170731707317105</v>
      </c>
      <c r="AT637" s="16">
        <v>0.73170731707317105</v>
      </c>
      <c r="AU637" s="16">
        <v>0.86792452830188704</v>
      </c>
      <c r="AV637" s="16">
        <v>0.78260869565217395</v>
      </c>
      <c r="AW637" s="16">
        <v>0.82978723404255295</v>
      </c>
      <c r="AX637" s="16">
        <v>1</v>
      </c>
      <c r="AY637" s="16"/>
      <c r="AZ637" s="16">
        <v>0.86324786324786296</v>
      </c>
      <c r="BA637" s="16">
        <v>0.71794871794871795</v>
      </c>
      <c r="BB637" s="16">
        <v>0.85714285714285698</v>
      </c>
      <c r="BC637" s="16">
        <v>0.77777777777777801</v>
      </c>
      <c r="BD637" s="16">
        <v>0.85142857142857098</v>
      </c>
      <c r="BE637" s="16">
        <v>0.5</v>
      </c>
      <c r="BF637" s="16"/>
      <c r="BG637" s="16">
        <v>0.87804878048780499</v>
      </c>
      <c r="BH637" s="16">
        <v>0.82352941176470595</v>
      </c>
      <c r="BI637" s="16">
        <v>0.70833333333333304</v>
      </c>
      <c r="BJ637" s="16">
        <v>0.810606060606061</v>
      </c>
      <c r="BK637" s="16">
        <v>0.886075949367089</v>
      </c>
      <c r="BL637" s="16">
        <v>0.74074074074074103</v>
      </c>
      <c r="BM637" s="16"/>
      <c r="BN637" s="16">
        <v>0.88447653429602902</v>
      </c>
      <c r="BO637" s="16">
        <v>0.723618090452261</v>
      </c>
      <c r="BP637" s="16"/>
      <c r="BQ637" s="16">
        <v>0.87195121951219501</v>
      </c>
      <c r="BR637" s="16">
        <v>0.791139240506329</v>
      </c>
      <c r="BS637" s="16"/>
      <c r="BT637" s="16">
        <v>0.82561307901907299</v>
      </c>
      <c r="BU637" s="16">
        <v>0.81372549019607798</v>
      </c>
    </row>
    <row r="638" spans="2:73" x14ac:dyDescent="0.35">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c r="BP638" s="16"/>
      <c r="BQ638" s="16"/>
      <c r="BR638" s="16"/>
      <c r="BS638" s="16"/>
      <c r="BT638" s="16"/>
      <c r="BU638" s="16"/>
    </row>
    <row r="639" spans="2:73" x14ac:dyDescent="0.35">
      <c r="B639" s="6" t="s">
        <v>365</v>
      </c>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c r="BP639" s="16"/>
      <c r="BQ639" s="16"/>
      <c r="BR639" s="16"/>
      <c r="BS639" s="16"/>
      <c r="BT639" s="16"/>
      <c r="BU639" s="16"/>
    </row>
    <row r="640" spans="2:73" x14ac:dyDescent="0.35">
      <c r="B640" s="23" t="s">
        <v>95</v>
      </c>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c r="BP640" s="16"/>
      <c r="BQ640" s="16"/>
      <c r="BR640" s="16"/>
      <c r="BS640" s="16"/>
      <c r="BT640" s="16"/>
      <c r="BU640" s="16"/>
    </row>
    <row r="641" spans="2:73" x14ac:dyDescent="0.35">
      <c r="B641" t="s">
        <v>218</v>
      </c>
      <c r="C641" s="16">
        <v>0.218295218295218</v>
      </c>
      <c r="D641" s="16">
        <v>0.22222222222222199</v>
      </c>
      <c r="E641" s="16">
        <v>0.21554770318021199</v>
      </c>
      <c r="F641" s="16"/>
      <c r="G641" s="16">
        <v>0.162162162162162</v>
      </c>
      <c r="H641" s="16">
        <v>0.23513513513513501</v>
      </c>
      <c r="I641" s="16"/>
      <c r="J641" s="16">
        <v>0.19512195121951201</v>
      </c>
      <c r="K641" s="16">
        <v>0.152542372881356</v>
      </c>
      <c r="L641" s="16">
        <v>0.24137931034482801</v>
      </c>
      <c r="M641" s="16">
        <v>0.13636363636363599</v>
      </c>
      <c r="N641" s="16">
        <v>0.25</v>
      </c>
      <c r="O641" s="16">
        <v>0.25</v>
      </c>
      <c r="P641" s="16">
        <v>0.233333333333333</v>
      </c>
      <c r="Q641" s="16">
        <v>0.17948717948717899</v>
      </c>
      <c r="R641" s="16">
        <v>0.28571428571428598</v>
      </c>
      <c r="S641" s="16">
        <v>0.21276595744680901</v>
      </c>
      <c r="T641" s="16">
        <v>0.3</v>
      </c>
      <c r="U641" s="16">
        <v>0.14285714285714299</v>
      </c>
      <c r="V641" s="16">
        <v>0.29411764705882398</v>
      </c>
      <c r="W641" s="16">
        <v>0.23529411764705899</v>
      </c>
      <c r="X641" s="16">
        <v>0.16666666666666699</v>
      </c>
      <c r="Y641" s="16">
        <v>0.375</v>
      </c>
      <c r="Z641" s="16"/>
      <c r="AA641" s="16">
        <v>0.248803827751196</v>
      </c>
      <c r="AB641" s="16">
        <v>0.21379310344827601</v>
      </c>
      <c r="AC641" s="16">
        <v>0.19642857142857101</v>
      </c>
      <c r="AD641" s="16">
        <v>0.17142857142857101</v>
      </c>
      <c r="AE641" s="16"/>
      <c r="AF641" s="16">
        <v>0.235457063711911</v>
      </c>
      <c r="AG641" s="16">
        <v>0.266666666666667</v>
      </c>
      <c r="AH641" s="16">
        <v>0.19047619047618999</v>
      </c>
      <c r="AI641" s="16">
        <v>0</v>
      </c>
      <c r="AJ641" s="16"/>
      <c r="AK641" s="16">
        <v>0.213114754098361</v>
      </c>
      <c r="AL641" s="16">
        <v>7.5757575757575801E-2</v>
      </c>
      <c r="AM641" s="16">
        <v>0.238095238095238</v>
      </c>
      <c r="AN641" s="16">
        <v>0.19354838709677399</v>
      </c>
      <c r="AO641" s="16">
        <v>0.33333333333333298</v>
      </c>
      <c r="AP641" s="16">
        <v>0.26470588235294101</v>
      </c>
      <c r="AQ641" s="16"/>
      <c r="AR641" s="16">
        <v>0.22374429223744299</v>
      </c>
      <c r="AS641" s="16">
        <v>0.26829268292682901</v>
      </c>
      <c r="AT641" s="16">
        <v>0.26829268292682901</v>
      </c>
      <c r="AU641" s="16">
        <v>0.22641509433962301</v>
      </c>
      <c r="AV641" s="16">
        <v>0.173913043478261</v>
      </c>
      <c r="AW641" s="16">
        <v>0.19148936170212799</v>
      </c>
      <c r="AX641" s="16">
        <v>0.4</v>
      </c>
      <c r="AY641" s="16"/>
      <c r="AZ641" s="16">
        <v>0.230769230769231</v>
      </c>
      <c r="BA641" s="16">
        <v>0.230769230769231</v>
      </c>
      <c r="BB641" s="16">
        <v>0.19047619047618999</v>
      </c>
      <c r="BC641" s="16">
        <v>0.230769230769231</v>
      </c>
      <c r="BD641" s="16">
        <v>0.21142857142857099</v>
      </c>
      <c r="BE641" s="16">
        <v>0.125</v>
      </c>
      <c r="BF641" s="16"/>
      <c r="BG641" s="16">
        <v>0.24390243902438999</v>
      </c>
      <c r="BH641" s="16">
        <v>0.23529411764705899</v>
      </c>
      <c r="BI641" s="16">
        <v>0.16666666666666699</v>
      </c>
      <c r="BJ641" s="16">
        <v>0.21969696969697</v>
      </c>
      <c r="BK641" s="16">
        <v>0.227848101265823</v>
      </c>
      <c r="BL641" s="16">
        <v>0.18518518518518501</v>
      </c>
      <c r="BM641" s="16"/>
      <c r="BN641" s="16">
        <v>0.22743682310469299</v>
      </c>
      <c r="BO641" s="16">
        <v>0.20603015075376899</v>
      </c>
      <c r="BP641" s="16"/>
      <c r="BQ641" s="16">
        <v>0.24390243902438999</v>
      </c>
      <c r="BR641" s="16">
        <v>0.205696202531646</v>
      </c>
      <c r="BS641" s="16"/>
      <c r="BT641" s="16">
        <v>0.220708446866485</v>
      </c>
      <c r="BU641" s="16">
        <v>0.18627450980392199</v>
      </c>
    </row>
    <row r="642" spans="2:73" x14ac:dyDescent="0.35">
      <c r="B642" t="s">
        <v>219</v>
      </c>
      <c r="C642" s="16">
        <v>0.34095634095634098</v>
      </c>
      <c r="D642" s="16">
        <v>0.32323232323232298</v>
      </c>
      <c r="E642" s="16">
        <v>0.35335689045936403</v>
      </c>
      <c r="F642" s="16"/>
      <c r="G642" s="16">
        <v>0.35135135135135098</v>
      </c>
      <c r="H642" s="16">
        <v>0.337837837837838</v>
      </c>
      <c r="I642" s="16"/>
      <c r="J642" s="16">
        <v>0.31707317073170699</v>
      </c>
      <c r="K642" s="16">
        <v>0.44067796610169502</v>
      </c>
      <c r="L642" s="16">
        <v>0.31034482758620702</v>
      </c>
      <c r="M642" s="16">
        <v>0.59090909090909105</v>
      </c>
      <c r="N642" s="16">
        <v>0.375</v>
      </c>
      <c r="O642" s="16">
        <v>0.375</v>
      </c>
      <c r="P642" s="16">
        <v>0.36666666666666697</v>
      </c>
      <c r="Q642" s="16">
        <v>0.35897435897435898</v>
      </c>
      <c r="R642" s="16">
        <v>0.35714285714285698</v>
      </c>
      <c r="S642" s="16">
        <v>0.319148936170213</v>
      </c>
      <c r="T642" s="16">
        <v>0.3</v>
      </c>
      <c r="U642" s="16">
        <v>0.5</v>
      </c>
      <c r="V642" s="16">
        <v>0.11764705882352899</v>
      </c>
      <c r="W642" s="16">
        <v>0.17647058823529399</v>
      </c>
      <c r="X642" s="16">
        <v>0.38888888888888901</v>
      </c>
      <c r="Y642" s="16">
        <v>0.25</v>
      </c>
      <c r="Z642" s="16"/>
      <c r="AA642" s="16">
        <v>0.36842105263157898</v>
      </c>
      <c r="AB642" s="16">
        <v>0.34482758620689702</v>
      </c>
      <c r="AC642" s="16">
        <v>0.32142857142857101</v>
      </c>
      <c r="AD642" s="16">
        <v>0.2</v>
      </c>
      <c r="AE642" s="16"/>
      <c r="AF642" s="16">
        <v>0.34903047091412698</v>
      </c>
      <c r="AG642" s="16">
        <v>0.43333333333333302</v>
      </c>
      <c r="AH642" s="16">
        <v>0.26190476190476197</v>
      </c>
      <c r="AI642" s="16">
        <v>0</v>
      </c>
      <c r="AJ642" s="16"/>
      <c r="AK642" s="16">
        <v>0.36885245901639302</v>
      </c>
      <c r="AL642" s="16">
        <v>0.36363636363636398</v>
      </c>
      <c r="AM642" s="16">
        <v>0.476190476190476</v>
      </c>
      <c r="AN642" s="16">
        <v>0.32258064516128998</v>
      </c>
      <c r="AO642" s="16">
        <v>0.22222222222222199</v>
      </c>
      <c r="AP642" s="16">
        <v>0.29411764705882398</v>
      </c>
      <c r="AQ642" s="16"/>
      <c r="AR642" s="16">
        <v>0.31050228310502298</v>
      </c>
      <c r="AS642" s="16">
        <v>0.31707317073170699</v>
      </c>
      <c r="AT642" s="16">
        <v>0.31707317073170699</v>
      </c>
      <c r="AU642" s="16">
        <v>0.43396226415094302</v>
      </c>
      <c r="AV642" s="16">
        <v>0.30434782608695699</v>
      </c>
      <c r="AW642" s="16">
        <v>0.42553191489361702</v>
      </c>
      <c r="AX642" s="16">
        <v>0.4</v>
      </c>
      <c r="AY642" s="16"/>
      <c r="AZ642" s="16">
        <v>0.28205128205128199</v>
      </c>
      <c r="BA642" s="16">
        <v>0.43589743589743601</v>
      </c>
      <c r="BB642" s="16">
        <v>0.42857142857142899</v>
      </c>
      <c r="BC642" s="16">
        <v>0.33333333333333298</v>
      </c>
      <c r="BD642" s="16">
        <v>0.33142857142857102</v>
      </c>
      <c r="BE642" s="16">
        <v>0.75</v>
      </c>
      <c r="BF642" s="16"/>
      <c r="BG642" s="16">
        <v>0.39024390243902402</v>
      </c>
      <c r="BH642" s="16">
        <v>0.376470588235294</v>
      </c>
      <c r="BI642" s="16">
        <v>0.27083333333333298</v>
      </c>
      <c r="BJ642" s="16">
        <v>0.34090909090909099</v>
      </c>
      <c r="BK642" s="16">
        <v>0.316455696202532</v>
      </c>
      <c r="BL642" s="16">
        <v>0.296296296296296</v>
      </c>
      <c r="BM642" s="16"/>
      <c r="BN642" s="16">
        <v>0.303249097472924</v>
      </c>
      <c r="BO642" s="16">
        <v>0.38190954773869301</v>
      </c>
      <c r="BP642" s="16"/>
      <c r="BQ642" s="16">
        <v>0.310975609756098</v>
      </c>
      <c r="BR642" s="16">
        <v>0.354430379746835</v>
      </c>
      <c r="BS642" s="16"/>
      <c r="BT642" s="16">
        <v>0.36239782016348798</v>
      </c>
      <c r="BU642" s="16">
        <v>0.28431372549019601</v>
      </c>
    </row>
    <row r="643" spans="2:73" x14ac:dyDescent="0.35">
      <c r="B643" t="s">
        <v>220</v>
      </c>
      <c r="C643" s="16">
        <v>0.18295218295218299</v>
      </c>
      <c r="D643" s="16">
        <v>0.19191919191919199</v>
      </c>
      <c r="E643" s="16">
        <v>0.17667844522968201</v>
      </c>
      <c r="F643" s="16"/>
      <c r="G643" s="16">
        <v>0.20720720720720701</v>
      </c>
      <c r="H643" s="16">
        <v>0.17567567567567599</v>
      </c>
      <c r="I643" s="16"/>
      <c r="J643" s="16">
        <v>0.19512195121951201</v>
      </c>
      <c r="K643" s="16">
        <v>0.20338983050847501</v>
      </c>
      <c r="L643" s="16">
        <v>0.27586206896551702</v>
      </c>
      <c r="M643" s="16">
        <v>9.0909090909090898E-2</v>
      </c>
      <c r="N643" s="16">
        <v>0.125</v>
      </c>
      <c r="O643" s="16">
        <v>0.1875</v>
      </c>
      <c r="P643" s="16">
        <v>0.233333333333333</v>
      </c>
      <c r="Q643" s="16">
        <v>0.17948717948717899</v>
      </c>
      <c r="R643" s="16">
        <v>0.14285714285714299</v>
      </c>
      <c r="S643" s="16">
        <v>0.21276595744680901</v>
      </c>
      <c r="T643" s="16">
        <v>0.1</v>
      </c>
      <c r="U643" s="16">
        <v>7.1428571428571397E-2</v>
      </c>
      <c r="V643" s="16">
        <v>0.14705882352941199</v>
      </c>
      <c r="W643" s="16">
        <v>0.11764705882352899</v>
      </c>
      <c r="X643" s="16">
        <v>0.16666666666666699</v>
      </c>
      <c r="Y643" s="16">
        <v>0.25</v>
      </c>
      <c r="Z643" s="16"/>
      <c r="AA643" s="16">
        <v>0.15311004784689</v>
      </c>
      <c r="AB643" s="16">
        <v>0.17241379310344801</v>
      </c>
      <c r="AC643" s="16">
        <v>0.26785714285714302</v>
      </c>
      <c r="AD643" s="16">
        <v>0.314285714285714</v>
      </c>
      <c r="AE643" s="16"/>
      <c r="AF643" s="16">
        <v>0.17451523545706399</v>
      </c>
      <c r="AG643" s="16">
        <v>0.16666666666666699</v>
      </c>
      <c r="AH643" s="16">
        <v>0.19047619047618999</v>
      </c>
      <c r="AI643" s="16">
        <v>1</v>
      </c>
      <c r="AJ643" s="16"/>
      <c r="AK643" s="16">
        <v>0.22950819672131101</v>
      </c>
      <c r="AL643" s="16">
        <v>0.25757575757575801</v>
      </c>
      <c r="AM643" s="16">
        <v>0.14285714285714299</v>
      </c>
      <c r="AN643" s="16">
        <v>0.12903225806451599</v>
      </c>
      <c r="AO643" s="16">
        <v>0.33333333333333298</v>
      </c>
      <c r="AP643" s="16">
        <v>0.17647058823529399</v>
      </c>
      <c r="AQ643" s="16"/>
      <c r="AR643" s="16">
        <v>0.19178082191780799</v>
      </c>
      <c r="AS643" s="16">
        <v>0.219512195121951</v>
      </c>
      <c r="AT643" s="16">
        <v>0.219512195121951</v>
      </c>
      <c r="AU643" s="16">
        <v>9.4339622641509399E-2</v>
      </c>
      <c r="AV643" s="16">
        <v>0.173913043478261</v>
      </c>
      <c r="AW643" s="16">
        <v>0.14893617021276601</v>
      </c>
      <c r="AX643" s="16">
        <v>0.2</v>
      </c>
      <c r="AY643" s="16"/>
      <c r="AZ643" s="16">
        <v>0.213675213675214</v>
      </c>
      <c r="BA643" s="16">
        <v>0.256410256410256</v>
      </c>
      <c r="BB643" s="16">
        <v>9.5238095238095205E-2</v>
      </c>
      <c r="BC643" s="16">
        <v>0.128205128205128</v>
      </c>
      <c r="BD643" s="16">
        <v>0.20571428571428599</v>
      </c>
      <c r="BE643" s="16">
        <v>0</v>
      </c>
      <c r="BF643" s="16"/>
      <c r="BG643" s="16">
        <v>0.18292682926829301</v>
      </c>
      <c r="BH643" s="16">
        <v>0.152941176470588</v>
      </c>
      <c r="BI643" s="16">
        <v>0.22916666666666699</v>
      </c>
      <c r="BJ643" s="16">
        <v>0.189393939393939</v>
      </c>
      <c r="BK643" s="16">
        <v>0.215189873417722</v>
      </c>
      <c r="BL643" s="16">
        <v>0.12962962962963001</v>
      </c>
      <c r="BM643" s="16"/>
      <c r="BN643" s="16">
        <v>0.191335740072202</v>
      </c>
      <c r="BO643" s="16">
        <v>0.175879396984925</v>
      </c>
      <c r="BP643" s="16"/>
      <c r="BQ643" s="16">
        <v>0.20121951219512199</v>
      </c>
      <c r="BR643" s="16">
        <v>0.174050632911392</v>
      </c>
      <c r="BS643" s="16"/>
      <c r="BT643" s="16">
        <v>0.19618528610354199</v>
      </c>
      <c r="BU643" s="16">
        <v>0.14705882352941199</v>
      </c>
    </row>
    <row r="644" spans="2:73" x14ac:dyDescent="0.35">
      <c r="B644" t="s">
        <v>221</v>
      </c>
      <c r="C644" s="16">
        <v>4.9896049896049899E-2</v>
      </c>
      <c r="D644" s="16">
        <v>7.0707070707070704E-2</v>
      </c>
      <c r="E644" s="16">
        <v>3.5335689045936397E-2</v>
      </c>
      <c r="F644" s="16"/>
      <c r="G644" s="16">
        <v>4.5045045045045001E-2</v>
      </c>
      <c r="H644" s="16">
        <v>5.1351351351351403E-2</v>
      </c>
      <c r="I644" s="16"/>
      <c r="J644" s="16">
        <v>7.3170731707317097E-2</v>
      </c>
      <c r="K644" s="16">
        <v>5.0847457627118599E-2</v>
      </c>
      <c r="L644" s="16">
        <v>0</v>
      </c>
      <c r="M644" s="16">
        <v>0</v>
      </c>
      <c r="N644" s="16">
        <v>0.125</v>
      </c>
      <c r="O644" s="16">
        <v>0</v>
      </c>
      <c r="P644" s="16">
        <v>0</v>
      </c>
      <c r="Q644" s="16">
        <v>7.69230769230769E-2</v>
      </c>
      <c r="R644" s="16">
        <v>0</v>
      </c>
      <c r="S644" s="16">
        <v>7.4468085106383003E-2</v>
      </c>
      <c r="T644" s="16">
        <v>3.3333333333333298E-2</v>
      </c>
      <c r="U644" s="16">
        <v>7.1428571428571397E-2</v>
      </c>
      <c r="V644" s="16">
        <v>2.9411764705882401E-2</v>
      </c>
      <c r="W644" s="16">
        <v>5.8823529411764698E-2</v>
      </c>
      <c r="X644" s="16">
        <v>0.16666666666666699</v>
      </c>
      <c r="Y644" s="16">
        <v>0</v>
      </c>
      <c r="Z644" s="16"/>
      <c r="AA644" s="16">
        <v>2.8708133971291901E-2</v>
      </c>
      <c r="AB644" s="16">
        <v>4.8275862068965503E-2</v>
      </c>
      <c r="AC644" s="16">
        <v>5.3571428571428603E-2</v>
      </c>
      <c r="AD644" s="16">
        <v>0.17142857142857101</v>
      </c>
      <c r="AE644" s="16"/>
      <c r="AF644" s="16">
        <v>5.2631578947368397E-2</v>
      </c>
      <c r="AG644" s="16">
        <v>0</v>
      </c>
      <c r="AH644" s="16">
        <v>9.5238095238095205E-2</v>
      </c>
      <c r="AI644" s="16">
        <v>0</v>
      </c>
      <c r="AJ644" s="16"/>
      <c r="AK644" s="16">
        <v>2.4590163934426201E-2</v>
      </c>
      <c r="AL644" s="16">
        <v>4.5454545454545497E-2</v>
      </c>
      <c r="AM644" s="16">
        <v>2.3809523809523801E-2</v>
      </c>
      <c r="AN644" s="16">
        <v>9.6774193548387094E-2</v>
      </c>
      <c r="AO644" s="16">
        <v>0.11111111111111099</v>
      </c>
      <c r="AP644" s="16">
        <v>0.11764705882352899</v>
      </c>
      <c r="AQ644" s="16"/>
      <c r="AR644" s="16">
        <v>5.9360730593607303E-2</v>
      </c>
      <c r="AS644" s="16">
        <v>7.3170731707317097E-2</v>
      </c>
      <c r="AT644" s="16">
        <v>7.3170731707317097E-2</v>
      </c>
      <c r="AU644" s="16">
        <v>1.88679245283019E-2</v>
      </c>
      <c r="AV644" s="16">
        <v>8.6956521739130405E-2</v>
      </c>
      <c r="AW644" s="16">
        <v>6.3829787234042507E-2</v>
      </c>
      <c r="AX644" s="16">
        <v>0</v>
      </c>
      <c r="AY644" s="16"/>
      <c r="AZ644" s="16">
        <v>5.1282051282051301E-2</v>
      </c>
      <c r="BA644" s="16">
        <v>7.69230769230769E-2</v>
      </c>
      <c r="BB644" s="16">
        <v>4.7619047619047603E-2</v>
      </c>
      <c r="BC644" s="16">
        <v>5.9829059829059797E-2</v>
      </c>
      <c r="BD644" s="16">
        <v>0.04</v>
      </c>
      <c r="BE644" s="16">
        <v>0</v>
      </c>
      <c r="BF644" s="16"/>
      <c r="BG644" s="16">
        <v>3.65853658536585E-2</v>
      </c>
      <c r="BH644" s="16">
        <v>4.7058823529411799E-2</v>
      </c>
      <c r="BI644" s="16">
        <v>6.25E-2</v>
      </c>
      <c r="BJ644" s="16">
        <v>3.03030303030303E-2</v>
      </c>
      <c r="BK644" s="16">
        <v>7.5949367088607597E-2</v>
      </c>
      <c r="BL644" s="16">
        <v>7.4074074074074098E-2</v>
      </c>
      <c r="BM644" s="16"/>
      <c r="BN644" s="16">
        <v>5.7761732851985603E-2</v>
      </c>
      <c r="BO644" s="16">
        <v>4.0201005025125601E-2</v>
      </c>
      <c r="BP644" s="16"/>
      <c r="BQ644" s="16">
        <v>3.65853658536585E-2</v>
      </c>
      <c r="BR644" s="16">
        <v>5.6962025316455701E-2</v>
      </c>
      <c r="BS644" s="16"/>
      <c r="BT644" s="16">
        <v>4.3596730245231599E-2</v>
      </c>
      <c r="BU644" s="16">
        <v>7.8431372549019607E-2</v>
      </c>
    </row>
    <row r="645" spans="2:73" x14ac:dyDescent="0.35">
      <c r="B645" t="s">
        <v>222</v>
      </c>
      <c r="C645" s="16">
        <v>2.9106029106029101E-2</v>
      </c>
      <c r="D645" s="16">
        <v>4.0404040404040401E-2</v>
      </c>
      <c r="E645" s="16">
        <v>2.1201413427561801E-2</v>
      </c>
      <c r="F645" s="16"/>
      <c r="G645" s="16">
        <v>3.6036036036036001E-2</v>
      </c>
      <c r="H645" s="16">
        <v>2.7027027027027001E-2</v>
      </c>
      <c r="I645" s="16"/>
      <c r="J645" s="16">
        <v>0</v>
      </c>
      <c r="K645" s="16">
        <v>3.3898305084745797E-2</v>
      </c>
      <c r="L645" s="16">
        <v>0</v>
      </c>
      <c r="M645" s="16">
        <v>0</v>
      </c>
      <c r="N645" s="16">
        <v>0</v>
      </c>
      <c r="O645" s="16">
        <v>6.25E-2</v>
      </c>
      <c r="P645" s="16">
        <v>0</v>
      </c>
      <c r="Q645" s="16">
        <v>2.5641025641025599E-2</v>
      </c>
      <c r="R645" s="16">
        <v>7.1428571428571397E-2</v>
      </c>
      <c r="S645" s="16">
        <v>4.2553191489361701E-2</v>
      </c>
      <c r="T645" s="16">
        <v>0.1</v>
      </c>
      <c r="U645" s="16">
        <v>0</v>
      </c>
      <c r="V645" s="16">
        <v>2.9411764705882401E-2</v>
      </c>
      <c r="W645" s="16">
        <v>0</v>
      </c>
      <c r="X645" s="16">
        <v>0</v>
      </c>
      <c r="Y645" s="16">
        <v>6.25E-2</v>
      </c>
      <c r="Z645" s="16"/>
      <c r="AA645" s="16">
        <v>2.39234449760766E-2</v>
      </c>
      <c r="AB645" s="16">
        <v>3.4482758620689703E-2</v>
      </c>
      <c r="AC645" s="16">
        <v>3.5714285714285698E-2</v>
      </c>
      <c r="AD645" s="16">
        <v>2.8571428571428598E-2</v>
      </c>
      <c r="AE645" s="16"/>
      <c r="AF645" s="16">
        <v>2.7700831024930699E-2</v>
      </c>
      <c r="AG645" s="16">
        <v>0</v>
      </c>
      <c r="AH645" s="16">
        <v>2.3809523809523801E-2</v>
      </c>
      <c r="AI645" s="16">
        <v>0</v>
      </c>
      <c r="AJ645" s="16"/>
      <c r="AK645" s="16">
        <v>2.4590163934426201E-2</v>
      </c>
      <c r="AL645" s="16">
        <v>6.0606060606060601E-2</v>
      </c>
      <c r="AM645" s="16">
        <v>2.3809523809523801E-2</v>
      </c>
      <c r="AN645" s="16">
        <v>9.6774193548387094E-2</v>
      </c>
      <c r="AO645" s="16">
        <v>0</v>
      </c>
      <c r="AP645" s="16">
        <v>0</v>
      </c>
      <c r="AQ645" s="16"/>
      <c r="AR645" s="16">
        <v>5.4794520547945202E-2</v>
      </c>
      <c r="AS645" s="16">
        <v>0</v>
      </c>
      <c r="AT645" s="16">
        <v>0</v>
      </c>
      <c r="AU645" s="16">
        <v>0</v>
      </c>
      <c r="AV645" s="16">
        <v>0</v>
      </c>
      <c r="AW645" s="16">
        <v>0</v>
      </c>
      <c r="AX645" s="16">
        <v>0</v>
      </c>
      <c r="AY645" s="16"/>
      <c r="AZ645" s="16">
        <v>2.5641025641025599E-2</v>
      </c>
      <c r="BA645" s="16">
        <v>0</v>
      </c>
      <c r="BB645" s="16">
        <v>0</v>
      </c>
      <c r="BC645" s="16">
        <v>6.8376068376068397E-2</v>
      </c>
      <c r="BD645" s="16">
        <v>1.1428571428571401E-2</v>
      </c>
      <c r="BE645" s="16">
        <v>0</v>
      </c>
      <c r="BF645" s="16"/>
      <c r="BG645" s="16">
        <v>0</v>
      </c>
      <c r="BH645" s="16">
        <v>3.5294117647058802E-2</v>
      </c>
      <c r="BI645" s="16">
        <v>6.25E-2</v>
      </c>
      <c r="BJ645" s="16">
        <v>3.03030303030303E-2</v>
      </c>
      <c r="BK645" s="16">
        <v>2.53164556962025E-2</v>
      </c>
      <c r="BL645" s="16">
        <v>3.7037037037037E-2</v>
      </c>
      <c r="BM645" s="16"/>
      <c r="BN645" s="16">
        <v>2.5270758122743701E-2</v>
      </c>
      <c r="BO645" s="16">
        <v>3.5175879396984903E-2</v>
      </c>
      <c r="BP645" s="16"/>
      <c r="BQ645" s="16">
        <v>2.4390243902439001E-2</v>
      </c>
      <c r="BR645" s="16">
        <v>3.1645569620253201E-2</v>
      </c>
      <c r="BS645" s="16"/>
      <c r="BT645" s="16">
        <v>1.9073569482288801E-2</v>
      </c>
      <c r="BU645" s="16">
        <v>4.9019607843137303E-2</v>
      </c>
    </row>
    <row r="646" spans="2:73" x14ac:dyDescent="0.35">
      <c r="B646" t="s">
        <v>131</v>
      </c>
      <c r="C646" s="16">
        <v>0.178794178794179</v>
      </c>
      <c r="D646" s="16">
        <v>0.15151515151515199</v>
      </c>
      <c r="E646" s="16">
        <v>0.197879858657244</v>
      </c>
      <c r="F646" s="16"/>
      <c r="G646" s="16">
        <v>0.19819819819819801</v>
      </c>
      <c r="H646" s="16">
        <v>0.17297297297297301</v>
      </c>
      <c r="I646" s="16"/>
      <c r="J646" s="16">
        <v>0.219512195121951</v>
      </c>
      <c r="K646" s="16">
        <v>0.11864406779661001</v>
      </c>
      <c r="L646" s="16">
        <v>0.17241379310344801</v>
      </c>
      <c r="M646" s="16">
        <v>0.18181818181818199</v>
      </c>
      <c r="N646" s="16">
        <v>0.125</v>
      </c>
      <c r="O646" s="16">
        <v>0.125</v>
      </c>
      <c r="P646" s="16">
        <v>0.16666666666666699</v>
      </c>
      <c r="Q646" s="16">
        <v>0.17948717948717899</v>
      </c>
      <c r="R646" s="16">
        <v>0.14285714285714299</v>
      </c>
      <c r="S646" s="16">
        <v>0.13829787234042601</v>
      </c>
      <c r="T646" s="16">
        <v>0.16666666666666699</v>
      </c>
      <c r="U646" s="16">
        <v>0.214285714285714</v>
      </c>
      <c r="V646" s="16">
        <v>0.38235294117647101</v>
      </c>
      <c r="W646" s="16">
        <v>0.41176470588235298</v>
      </c>
      <c r="X646" s="16">
        <v>0.11111111111111099</v>
      </c>
      <c r="Y646" s="16">
        <v>6.25E-2</v>
      </c>
      <c r="Z646" s="16"/>
      <c r="AA646" s="16">
        <v>0.17703349282296699</v>
      </c>
      <c r="AB646" s="16">
        <v>0.18620689655172401</v>
      </c>
      <c r="AC646" s="16">
        <v>0.125</v>
      </c>
      <c r="AD646" s="16">
        <v>0.114285714285714</v>
      </c>
      <c r="AE646" s="16"/>
      <c r="AF646" s="16">
        <v>0.160664819944598</v>
      </c>
      <c r="AG646" s="16">
        <v>0.133333333333333</v>
      </c>
      <c r="AH646" s="16">
        <v>0.238095238095238</v>
      </c>
      <c r="AI646" s="16">
        <v>0</v>
      </c>
      <c r="AJ646" s="16"/>
      <c r="AK646" s="16">
        <v>0.13934426229508201</v>
      </c>
      <c r="AL646" s="16">
        <v>0.19696969696969699</v>
      </c>
      <c r="AM646" s="16">
        <v>9.5238095238095205E-2</v>
      </c>
      <c r="AN646" s="16">
        <v>0.16129032258064499</v>
      </c>
      <c r="AO646" s="16">
        <v>0</v>
      </c>
      <c r="AP646" s="16">
        <v>0.14705882352941199</v>
      </c>
      <c r="AQ646" s="16"/>
      <c r="AR646" s="16">
        <v>0.15981735159817401</v>
      </c>
      <c r="AS646" s="16">
        <v>0.12195121951219499</v>
      </c>
      <c r="AT646" s="16">
        <v>0.12195121951219499</v>
      </c>
      <c r="AU646" s="16">
        <v>0.22641509433962301</v>
      </c>
      <c r="AV646" s="16">
        <v>0.26086956521739102</v>
      </c>
      <c r="AW646" s="16">
        <v>0.170212765957447</v>
      </c>
      <c r="AX646" s="16">
        <v>0</v>
      </c>
      <c r="AY646" s="16"/>
      <c r="AZ646" s="16">
        <v>0.19658119658119699</v>
      </c>
      <c r="BA646" s="16">
        <v>0</v>
      </c>
      <c r="BB646" s="16">
        <v>0.238095238095238</v>
      </c>
      <c r="BC646" s="16">
        <v>0.17948717948717899</v>
      </c>
      <c r="BD646" s="16">
        <v>0.2</v>
      </c>
      <c r="BE646" s="16">
        <v>0.125</v>
      </c>
      <c r="BF646" s="16"/>
      <c r="BG646" s="16">
        <v>0.146341463414634</v>
      </c>
      <c r="BH646" s="16">
        <v>0.152941176470588</v>
      </c>
      <c r="BI646" s="16">
        <v>0.20833333333333301</v>
      </c>
      <c r="BJ646" s="16">
        <v>0.189393939393939</v>
      </c>
      <c r="BK646" s="16">
        <v>0.139240506329114</v>
      </c>
      <c r="BL646" s="16">
        <v>0.27777777777777801</v>
      </c>
      <c r="BM646" s="16"/>
      <c r="BN646" s="16">
        <v>0.19494584837545101</v>
      </c>
      <c r="BO646" s="16">
        <v>0.16080402010050299</v>
      </c>
      <c r="BP646" s="16"/>
      <c r="BQ646" s="16">
        <v>0.18292682926829301</v>
      </c>
      <c r="BR646" s="16">
        <v>0.177215189873418</v>
      </c>
      <c r="BS646" s="16"/>
      <c r="BT646" s="16">
        <v>0.158038147138965</v>
      </c>
      <c r="BU646" s="16">
        <v>0.25490196078431399</v>
      </c>
    </row>
    <row r="647" spans="2:73" x14ac:dyDescent="0.35">
      <c r="B647" t="s">
        <v>223</v>
      </c>
      <c r="C647" s="16">
        <v>0.55925155925155901</v>
      </c>
      <c r="D647" s="16">
        <v>0.54545454545454497</v>
      </c>
      <c r="E647" s="16">
        <v>0.56890459363957602</v>
      </c>
      <c r="F647" s="16"/>
      <c r="G647" s="16">
        <v>0.51351351351351404</v>
      </c>
      <c r="H647" s="16">
        <v>0.572972972972973</v>
      </c>
      <c r="I647" s="16"/>
      <c r="J647" s="16">
        <v>0.51219512195121997</v>
      </c>
      <c r="K647" s="16">
        <v>0.59322033898305104</v>
      </c>
      <c r="L647" s="16">
        <v>0.55172413793103403</v>
      </c>
      <c r="M647" s="16">
        <v>0.72727272727272696</v>
      </c>
      <c r="N647" s="16">
        <v>0.625</v>
      </c>
      <c r="O647" s="16">
        <v>0.625</v>
      </c>
      <c r="P647" s="16">
        <v>0.6</v>
      </c>
      <c r="Q647" s="16">
        <v>0.53846153846153799</v>
      </c>
      <c r="R647" s="16">
        <v>0.64285714285714302</v>
      </c>
      <c r="S647" s="16">
        <v>0.53191489361702105</v>
      </c>
      <c r="T647" s="16">
        <v>0.6</v>
      </c>
      <c r="U647" s="16">
        <v>0.64285714285714302</v>
      </c>
      <c r="V647" s="16">
        <v>0.41176470588235298</v>
      </c>
      <c r="W647" s="16">
        <v>0.41176470588235298</v>
      </c>
      <c r="X647" s="16">
        <v>0.55555555555555602</v>
      </c>
      <c r="Y647" s="16">
        <v>0.625</v>
      </c>
      <c r="Z647" s="16"/>
      <c r="AA647" s="16">
        <v>0.61722488038277501</v>
      </c>
      <c r="AB647" s="16">
        <v>0.55862068965517198</v>
      </c>
      <c r="AC647" s="16">
        <v>0.51785714285714302</v>
      </c>
      <c r="AD647" s="16">
        <v>0.371428571428571</v>
      </c>
      <c r="AE647" s="16"/>
      <c r="AF647" s="16">
        <v>0.58448753462603897</v>
      </c>
      <c r="AG647" s="16">
        <v>0.7</v>
      </c>
      <c r="AH647" s="16">
        <v>0.452380952380952</v>
      </c>
      <c r="AI647" s="16">
        <v>0</v>
      </c>
      <c r="AJ647" s="16"/>
      <c r="AK647" s="16">
        <v>0.58196721311475397</v>
      </c>
      <c r="AL647" s="16">
        <v>0.439393939393939</v>
      </c>
      <c r="AM647" s="16">
        <v>0.71428571428571397</v>
      </c>
      <c r="AN647" s="16">
        <v>0.51612903225806495</v>
      </c>
      <c r="AO647" s="16">
        <v>0.55555555555555602</v>
      </c>
      <c r="AP647" s="16">
        <v>0.55882352941176505</v>
      </c>
      <c r="AQ647" s="16"/>
      <c r="AR647" s="16">
        <v>0.534246575342466</v>
      </c>
      <c r="AS647" s="16">
        <v>0.58536585365853699</v>
      </c>
      <c r="AT647" s="16">
        <v>0.58536585365853699</v>
      </c>
      <c r="AU647" s="16">
        <v>0.660377358490566</v>
      </c>
      <c r="AV647" s="16">
        <v>0.47826086956521702</v>
      </c>
      <c r="AW647" s="16">
        <v>0.61702127659574502</v>
      </c>
      <c r="AX647" s="16">
        <v>0.8</v>
      </c>
      <c r="AY647" s="16"/>
      <c r="AZ647" s="16">
        <v>0.512820512820513</v>
      </c>
      <c r="BA647" s="16">
        <v>0.66666666666666696</v>
      </c>
      <c r="BB647" s="16">
        <v>0.61904761904761896</v>
      </c>
      <c r="BC647" s="16">
        <v>0.56410256410256399</v>
      </c>
      <c r="BD647" s="16">
        <v>0.54285714285714304</v>
      </c>
      <c r="BE647" s="16">
        <v>0.875</v>
      </c>
      <c r="BF647" s="16"/>
      <c r="BG647" s="16">
        <v>0.63414634146341498</v>
      </c>
      <c r="BH647" s="16">
        <v>0.61176470588235299</v>
      </c>
      <c r="BI647" s="16">
        <v>0.4375</v>
      </c>
      <c r="BJ647" s="16">
        <v>0.560606060606061</v>
      </c>
      <c r="BK647" s="16">
        <v>0.544303797468354</v>
      </c>
      <c r="BL647" s="16">
        <v>0.48148148148148101</v>
      </c>
      <c r="BM647" s="16"/>
      <c r="BN647" s="16">
        <v>0.53068592057761699</v>
      </c>
      <c r="BO647" s="16">
        <v>0.58793969849246197</v>
      </c>
      <c r="BP647" s="16"/>
      <c r="BQ647" s="16">
        <v>0.55487804878048796</v>
      </c>
      <c r="BR647" s="16">
        <v>0.560126582278481</v>
      </c>
      <c r="BS647" s="16"/>
      <c r="BT647" s="16">
        <v>0.58310626702997304</v>
      </c>
      <c r="BU647" s="16">
        <v>0.47058823529411797</v>
      </c>
    </row>
    <row r="648" spans="2:73" x14ac:dyDescent="0.35">
      <c r="B648" t="s">
        <v>224</v>
      </c>
      <c r="C648" s="16">
        <v>7.9002079002079006E-2</v>
      </c>
      <c r="D648" s="16">
        <v>0.11111111111111099</v>
      </c>
      <c r="E648" s="16">
        <v>5.6537102473498198E-2</v>
      </c>
      <c r="F648" s="16"/>
      <c r="G648" s="16">
        <v>8.1081081081081099E-2</v>
      </c>
      <c r="H648" s="16">
        <v>7.8378378378378397E-2</v>
      </c>
      <c r="I648" s="16"/>
      <c r="J648" s="16">
        <v>7.3170731707317097E-2</v>
      </c>
      <c r="K648" s="16">
        <v>8.4745762711864403E-2</v>
      </c>
      <c r="L648" s="16">
        <v>0</v>
      </c>
      <c r="M648" s="16">
        <v>0</v>
      </c>
      <c r="N648" s="16">
        <v>0.125</v>
      </c>
      <c r="O648" s="16">
        <v>6.25E-2</v>
      </c>
      <c r="P648" s="16">
        <v>0</v>
      </c>
      <c r="Q648" s="16">
        <v>0.102564102564103</v>
      </c>
      <c r="R648" s="16">
        <v>7.1428571428571397E-2</v>
      </c>
      <c r="S648" s="16">
        <v>0.117021276595745</v>
      </c>
      <c r="T648" s="16">
        <v>0.133333333333333</v>
      </c>
      <c r="U648" s="16">
        <v>7.1428571428571397E-2</v>
      </c>
      <c r="V648" s="16">
        <v>5.8823529411764698E-2</v>
      </c>
      <c r="W648" s="16">
        <v>5.8823529411764698E-2</v>
      </c>
      <c r="X648" s="16">
        <v>0.16666666666666699</v>
      </c>
      <c r="Y648" s="16">
        <v>6.25E-2</v>
      </c>
      <c r="Z648" s="16"/>
      <c r="AA648" s="16">
        <v>5.2631578947368397E-2</v>
      </c>
      <c r="AB648" s="16">
        <v>8.2758620689655199E-2</v>
      </c>
      <c r="AC648" s="16">
        <v>8.9285714285714302E-2</v>
      </c>
      <c r="AD648" s="16">
        <v>0.2</v>
      </c>
      <c r="AE648" s="16"/>
      <c r="AF648" s="16">
        <v>8.0332409972299207E-2</v>
      </c>
      <c r="AG648" s="16">
        <v>0</v>
      </c>
      <c r="AH648" s="16">
        <v>0.119047619047619</v>
      </c>
      <c r="AI648" s="16">
        <v>0</v>
      </c>
      <c r="AJ648" s="16"/>
      <c r="AK648" s="16">
        <v>4.91803278688525E-2</v>
      </c>
      <c r="AL648" s="16">
        <v>0.10606060606060599</v>
      </c>
      <c r="AM648" s="16">
        <v>4.7619047619047603E-2</v>
      </c>
      <c r="AN648" s="16">
        <v>0.19354838709677399</v>
      </c>
      <c r="AO648" s="16">
        <v>0.11111111111111099</v>
      </c>
      <c r="AP648" s="16">
        <v>0.11764705882352899</v>
      </c>
      <c r="AQ648" s="16"/>
      <c r="AR648" s="16">
        <v>0.114155251141553</v>
      </c>
      <c r="AS648" s="16">
        <v>7.3170731707317097E-2</v>
      </c>
      <c r="AT648" s="16">
        <v>7.3170731707317097E-2</v>
      </c>
      <c r="AU648" s="16">
        <v>1.88679245283019E-2</v>
      </c>
      <c r="AV648" s="16">
        <v>8.6956521739130405E-2</v>
      </c>
      <c r="AW648" s="16">
        <v>6.3829787234042507E-2</v>
      </c>
      <c r="AX648" s="16">
        <v>0</v>
      </c>
      <c r="AY648" s="16"/>
      <c r="AZ648" s="16">
        <v>7.69230769230769E-2</v>
      </c>
      <c r="BA648" s="16">
        <v>7.69230769230769E-2</v>
      </c>
      <c r="BB648" s="16">
        <v>4.7619047619047603E-2</v>
      </c>
      <c r="BC648" s="16">
        <v>0.128205128205128</v>
      </c>
      <c r="BD648" s="16">
        <v>5.14285714285714E-2</v>
      </c>
      <c r="BE648" s="16">
        <v>0</v>
      </c>
      <c r="BF648" s="16"/>
      <c r="BG648" s="16">
        <v>3.65853658536585E-2</v>
      </c>
      <c r="BH648" s="16">
        <v>8.2352941176470601E-2</v>
      </c>
      <c r="BI648" s="16">
        <v>0.125</v>
      </c>
      <c r="BJ648" s="16">
        <v>6.0606060606060601E-2</v>
      </c>
      <c r="BK648" s="16">
        <v>0.10126582278481</v>
      </c>
      <c r="BL648" s="16">
        <v>0.11111111111111099</v>
      </c>
      <c r="BM648" s="16"/>
      <c r="BN648" s="16">
        <v>8.3032490974729201E-2</v>
      </c>
      <c r="BO648" s="16">
        <v>7.5376884422110504E-2</v>
      </c>
      <c r="BP648" s="16"/>
      <c r="BQ648" s="16">
        <v>6.0975609756097601E-2</v>
      </c>
      <c r="BR648" s="16">
        <v>8.8607594936708903E-2</v>
      </c>
      <c r="BS648" s="16"/>
      <c r="BT648" s="16">
        <v>6.2670299727520404E-2</v>
      </c>
      <c r="BU648" s="16">
        <v>0.12745098039215699</v>
      </c>
    </row>
    <row r="649" spans="2:73" x14ac:dyDescent="0.35">
      <c r="B649" t="s">
        <v>105</v>
      </c>
      <c r="C649" s="16">
        <v>0.48024948024948</v>
      </c>
      <c r="D649" s="16">
        <v>0.43434343434343398</v>
      </c>
      <c r="E649" s="16">
        <v>0.51236749116607805</v>
      </c>
      <c r="F649" s="16"/>
      <c r="G649" s="16">
        <v>0.43243243243243301</v>
      </c>
      <c r="H649" s="16">
        <v>0.49459459459459498</v>
      </c>
      <c r="I649" s="16"/>
      <c r="J649" s="16">
        <v>0.439024390243902</v>
      </c>
      <c r="K649" s="16">
        <v>0.50847457627118597</v>
      </c>
      <c r="L649" s="16">
        <v>0.55172413793103403</v>
      </c>
      <c r="M649" s="16">
        <v>0.72727272727272696</v>
      </c>
      <c r="N649" s="16">
        <v>0.5</v>
      </c>
      <c r="O649" s="16">
        <v>0.5625</v>
      </c>
      <c r="P649" s="16">
        <v>0.6</v>
      </c>
      <c r="Q649" s="16">
        <v>0.43589743589743601</v>
      </c>
      <c r="R649" s="16">
        <v>0.57142857142857095</v>
      </c>
      <c r="S649" s="16">
        <v>0.41489361702127697</v>
      </c>
      <c r="T649" s="16">
        <v>0.46666666666666701</v>
      </c>
      <c r="U649" s="16">
        <v>0.57142857142857095</v>
      </c>
      <c r="V649" s="16">
        <v>0.35294117647058798</v>
      </c>
      <c r="W649" s="16">
        <v>0.35294117647058798</v>
      </c>
      <c r="X649" s="16">
        <v>0.38888888888888901</v>
      </c>
      <c r="Y649" s="16">
        <v>0.5625</v>
      </c>
      <c r="Z649" s="16"/>
      <c r="AA649" s="16">
        <v>0.56459330143540698</v>
      </c>
      <c r="AB649" s="16">
        <v>0.47586206896551703</v>
      </c>
      <c r="AC649" s="16">
        <v>0.42857142857142899</v>
      </c>
      <c r="AD649" s="16">
        <v>0.17142857142857101</v>
      </c>
      <c r="AE649" s="16"/>
      <c r="AF649" s="16">
        <v>0.50415512465374002</v>
      </c>
      <c r="AG649" s="16">
        <v>0.7</v>
      </c>
      <c r="AH649" s="16">
        <v>0.33333333333333298</v>
      </c>
      <c r="AI649" s="16">
        <v>0</v>
      </c>
      <c r="AJ649" s="16"/>
      <c r="AK649" s="16">
        <v>0.53278688524590201</v>
      </c>
      <c r="AL649" s="16">
        <v>0.33333333333333298</v>
      </c>
      <c r="AM649" s="16">
        <v>0.66666666666666696</v>
      </c>
      <c r="AN649" s="16">
        <v>0.32258064516128998</v>
      </c>
      <c r="AO649" s="16">
        <v>0.44444444444444398</v>
      </c>
      <c r="AP649" s="16">
        <v>0.441176470588235</v>
      </c>
      <c r="AQ649" s="16"/>
      <c r="AR649" s="16">
        <v>0.420091324200913</v>
      </c>
      <c r="AS649" s="16">
        <v>0.51219512195121997</v>
      </c>
      <c r="AT649" s="16">
        <v>0.51219512195121997</v>
      </c>
      <c r="AU649" s="16">
        <v>0.64150943396226401</v>
      </c>
      <c r="AV649" s="16">
        <v>0.39130434782608697</v>
      </c>
      <c r="AW649" s="16">
        <v>0.55319148936170204</v>
      </c>
      <c r="AX649" s="16">
        <v>0.8</v>
      </c>
      <c r="AY649" s="16"/>
      <c r="AZ649" s="16">
        <v>0.43589743589743601</v>
      </c>
      <c r="BA649" s="16">
        <v>0.58974358974358998</v>
      </c>
      <c r="BB649" s="16">
        <v>0.57142857142857095</v>
      </c>
      <c r="BC649" s="16">
        <v>0.43589743589743601</v>
      </c>
      <c r="BD649" s="16">
        <v>0.49142857142857099</v>
      </c>
      <c r="BE649" s="16">
        <v>0.875</v>
      </c>
      <c r="BF649" s="16"/>
      <c r="BG649" s="16">
        <v>0.59756097560975596</v>
      </c>
      <c r="BH649" s="16">
        <v>0.52941176470588203</v>
      </c>
      <c r="BI649" s="16">
        <v>0.3125</v>
      </c>
      <c r="BJ649" s="16">
        <v>0.5</v>
      </c>
      <c r="BK649" s="16">
        <v>0.443037974683544</v>
      </c>
      <c r="BL649" s="16">
        <v>0.37037037037037002</v>
      </c>
      <c r="BM649" s="16"/>
      <c r="BN649" s="16">
        <v>0.44765342960288801</v>
      </c>
      <c r="BO649" s="16">
        <v>0.51256281407035198</v>
      </c>
      <c r="BP649" s="16"/>
      <c r="BQ649" s="16">
        <v>0.49390243902439002</v>
      </c>
      <c r="BR649" s="16">
        <v>0.471518987341772</v>
      </c>
      <c r="BS649" s="16"/>
      <c r="BT649" s="16">
        <v>0.52043596730245201</v>
      </c>
      <c r="BU649" s="16">
        <v>0.34313725490196101</v>
      </c>
    </row>
    <row r="650" spans="2:73" x14ac:dyDescent="0.35">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c r="BM650" s="16"/>
      <c r="BN650" s="16"/>
      <c r="BO650" s="16"/>
      <c r="BP650" s="16"/>
      <c r="BQ650" s="16"/>
      <c r="BR650" s="16"/>
      <c r="BS650" s="16"/>
      <c r="BT650" s="16"/>
      <c r="BU650" s="16"/>
    </row>
    <row r="651" spans="2:73" x14ac:dyDescent="0.35">
      <c r="B651" s="6" t="s">
        <v>368</v>
      </c>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c r="BM651" s="16"/>
      <c r="BN651" s="16"/>
      <c r="BO651" s="16"/>
      <c r="BP651" s="16"/>
      <c r="BQ651" s="16"/>
      <c r="BR651" s="16"/>
      <c r="BS651" s="16"/>
      <c r="BT651" s="16"/>
      <c r="BU651" s="16"/>
    </row>
    <row r="652" spans="2:73" x14ac:dyDescent="0.35">
      <c r="B652" s="23" t="s">
        <v>95</v>
      </c>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c r="BM652" s="16"/>
      <c r="BN652" s="16"/>
      <c r="BO652" s="16"/>
      <c r="BP652" s="16"/>
      <c r="BQ652" s="16"/>
      <c r="BR652" s="16"/>
      <c r="BS652" s="16"/>
      <c r="BT652" s="16"/>
      <c r="BU652" s="16"/>
    </row>
    <row r="653" spans="2:73" x14ac:dyDescent="0.35">
      <c r="B653" t="s">
        <v>366</v>
      </c>
      <c r="C653" s="16">
        <v>0.29106029106029102</v>
      </c>
      <c r="D653" s="16">
        <v>0.38383838383838398</v>
      </c>
      <c r="E653" s="16">
        <v>0.22614840989399301</v>
      </c>
      <c r="F653" s="16"/>
      <c r="G653" s="16">
        <v>0.25225225225225201</v>
      </c>
      <c r="H653" s="16">
        <v>0.302702702702703</v>
      </c>
      <c r="I653" s="16"/>
      <c r="J653" s="16">
        <v>0.36585365853658502</v>
      </c>
      <c r="K653" s="16">
        <v>0.305084745762712</v>
      </c>
      <c r="L653" s="16">
        <v>0.13793103448275901</v>
      </c>
      <c r="M653" s="16">
        <v>0.36363636363636398</v>
      </c>
      <c r="N653" s="16">
        <v>0.5</v>
      </c>
      <c r="O653" s="16">
        <v>0.125</v>
      </c>
      <c r="P653" s="16">
        <v>0.266666666666667</v>
      </c>
      <c r="Q653" s="16">
        <v>0.28205128205128199</v>
      </c>
      <c r="R653" s="16">
        <v>0.28571428571428598</v>
      </c>
      <c r="S653" s="16">
        <v>0.30851063829787201</v>
      </c>
      <c r="T653" s="16">
        <v>0.36666666666666697</v>
      </c>
      <c r="U653" s="16">
        <v>0.214285714285714</v>
      </c>
      <c r="V653" s="16">
        <v>0.14705882352941199</v>
      </c>
      <c r="W653" s="16">
        <v>0.35294117647058798</v>
      </c>
      <c r="X653" s="16">
        <v>0.38888888888888901</v>
      </c>
      <c r="Y653" s="16">
        <v>0.3125</v>
      </c>
      <c r="Z653" s="16"/>
      <c r="AA653" s="16">
        <v>0.25837320574162698</v>
      </c>
      <c r="AB653" s="16">
        <v>0.30344827586206902</v>
      </c>
      <c r="AC653" s="16">
        <v>0.32142857142857101</v>
      </c>
      <c r="AD653" s="16">
        <v>0.42857142857142899</v>
      </c>
      <c r="AE653" s="16"/>
      <c r="AF653" s="16">
        <v>0.29085872576177302</v>
      </c>
      <c r="AG653" s="16">
        <v>0.233333333333333</v>
      </c>
      <c r="AH653" s="16">
        <v>0.38095238095238099</v>
      </c>
      <c r="AI653" s="16">
        <v>0.5</v>
      </c>
      <c r="AJ653" s="16"/>
      <c r="AK653" s="16">
        <v>0.286885245901639</v>
      </c>
      <c r="AL653" s="16">
        <v>0.31818181818181801</v>
      </c>
      <c r="AM653" s="16">
        <v>0.30952380952380998</v>
      </c>
      <c r="AN653" s="16">
        <v>0.32258064516128998</v>
      </c>
      <c r="AO653" s="16">
        <v>0.44444444444444398</v>
      </c>
      <c r="AP653" s="16">
        <v>0.35294117647058798</v>
      </c>
      <c r="AQ653" s="16"/>
      <c r="AR653" s="16">
        <v>0.324200913242009</v>
      </c>
      <c r="AS653" s="16">
        <v>0.36585365853658502</v>
      </c>
      <c r="AT653" s="16">
        <v>0.36585365853658502</v>
      </c>
      <c r="AU653" s="16">
        <v>0.26415094339622602</v>
      </c>
      <c r="AV653" s="16">
        <v>0.26086956521739102</v>
      </c>
      <c r="AW653" s="16">
        <v>0.14893617021276601</v>
      </c>
      <c r="AX653" s="16">
        <v>0.2</v>
      </c>
      <c r="AY653" s="16"/>
      <c r="AZ653" s="16">
        <v>0.316239316239316</v>
      </c>
      <c r="BA653" s="16">
        <v>0.28205128205128199</v>
      </c>
      <c r="BB653" s="16">
        <v>0.33333333333333298</v>
      </c>
      <c r="BC653" s="16">
        <v>0.316239316239316</v>
      </c>
      <c r="BD653" s="16">
        <v>0.26285714285714301</v>
      </c>
      <c r="BE653" s="16">
        <v>0.125</v>
      </c>
      <c r="BF653" s="16"/>
      <c r="BG653" s="16">
        <v>0.207317073170732</v>
      </c>
      <c r="BH653" s="16">
        <v>0.42352941176470599</v>
      </c>
      <c r="BI653" s="16">
        <v>0.35416666666666702</v>
      </c>
      <c r="BJ653" s="16">
        <v>0.28787878787878801</v>
      </c>
      <c r="BK653" s="16">
        <v>0.265822784810127</v>
      </c>
      <c r="BL653" s="16">
        <v>0.203703703703704</v>
      </c>
      <c r="BM653" s="16"/>
      <c r="BN653" s="16">
        <v>0.292418772563177</v>
      </c>
      <c r="BO653" s="16">
        <v>0.29145728643216101</v>
      </c>
      <c r="BP653" s="16"/>
      <c r="BQ653" s="16">
        <v>0.292682926829268</v>
      </c>
      <c r="BR653" s="16">
        <v>0.291139240506329</v>
      </c>
      <c r="BS653" s="16"/>
      <c r="BT653" s="16">
        <v>0.28065395095367801</v>
      </c>
      <c r="BU653" s="16">
        <v>0.32352941176470601</v>
      </c>
    </row>
    <row r="654" spans="2:73" x14ac:dyDescent="0.35">
      <c r="B654" t="s">
        <v>367</v>
      </c>
      <c r="C654" s="16">
        <v>0.51767151767151798</v>
      </c>
      <c r="D654" s="16">
        <v>0.43434343434343398</v>
      </c>
      <c r="E654" s="16">
        <v>0.57597173144876301</v>
      </c>
      <c r="F654" s="16"/>
      <c r="G654" s="16">
        <v>0.54054054054054101</v>
      </c>
      <c r="H654" s="16">
        <v>0.51081081081081103</v>
      </c>
      <c r="I654" s="16"/>
      <c r="J654" s="16">
        <v>0.439024390243902</v>
      </c>
      <c r="K654" s="16">
        <v>0.55932203389830504</v>
      </c>
      <c r="L654" s="16">
        <v>0.62068965517241403</v>
      </c>
      <c r="M654" s="16">
        <v>0.36363636363636398</v>
      </c>
      <c r="N654" s="16">
        <v>0.375</v>
      </c>
      <c r="O654" s="16">
        <v>0.625</v>
      </c>
      <c r="P654" s="16">
        <v>0.66666666666666696</v>
      </c>
      <c r="Q654" s="16">
        <v>0.512820512820513</v>
      </c>
      <c r="R654" s="16">
        <v>0.57142857142857095</v>
      </c>
      <c r="S654" s="16">
        <v>0.54255319148936199</v>
      </c>
      <c r="T654" s="16">
        <v>0.43333333333333302</v>
      </c>
      <c r="U654" s="16">
        <v>0.5</v>
      </c>
      <c r="V654" s="16">
        <v>0.47058823529411797</v>
      </c>
      <c r="W654" s="16">
        <v>0.52941176470588203</v>
      </c>
      <c r="X654" s="16">
        <v>0.33333333333333298</v>
      </c>
      <c r="Y654" s="16">
        <v>0.5625</v>
      </c>
      <c r="Z654" s="16"/>
      <c r="AA654" s="16">
        <v>0.54066985645932997</v>
      </c>
      <c r="AB654" s="16">
        <v>0.49655172413793103</v>
      </c>
      <c r="AC654" s="16">
        <v>0.55357142857142905</v>
      </c>
      <c r="AD654" s="16">
        <v>0.45714285714285702</v>
      </c>
      <c r="AE654" s="16"/>
      <c r="AF654" s="16">
        <v>0.52631578947368396</v>
      </c>
      <c r="AG654" s="16">
        <v>0.56666666666666698</v>
      </c>
      <c r="AH654" s="16">
        <v>0.40476190476190499</v>
      </c>
      <c r="AI654" s="16">
        <v>0.5</v>
      </c>
      <c r="AJ654" s="16"/>
      <c r="AK654" s="16">
        <v>0.54098360655737698</v>
      </c>
      <c r="AL654" s="16">
        <v>0.560606060606061</v>
      </c>
      <c r="AM654" s="16">
        <v>0.547619047619048</v>
      </c>
      <c r="AN654" s="16">
        <v>0.45161290322580599</v>
      </c>
      <c r="AO654" s="16">
        <v>0.44444444444444398</v>
      </c>
      <c r="AP654" s="16">
        <v>0.5</v>
      </c>
      <c r="AQ654" s="16"/>
      <c r="AR654" s="16">
        <v>0.50228310502283102</v>
      </c>
      <c r="AS654" s="16">
        <v>0.48780487804877998</v>
      </c>
      <c r="AT654" s="16">
        <v>0.48780487804877998</v>
      </c>
      <c r="AU654" s="16">
        <v>0.50943396226415105</v>
      </c>
      <c r="AV654" s="16">
        <v>0.47826086956521702</v>
      </c>
      <c r="AW654" s="16">
        <v>0.59574468085106402</v>
      </c>
      <c r="AX654" s="16">
        <v>0.8</v>
      </c>
      <c r="AY654" s="16"/>
      <c r="AZ654" s="16">
        <v>0.52991452991453003</v>
      </c>
      <c r="BA654" s="16">
        <v>0.61538461538461497</v>
      </c>
      <c r="BB654" s="16">
        <v>0.57142857142857095</v>
      </c>
      <c r="BC654" s="16">
        <v>0.512820512820513</v>
      </c>
      <c r="BD654" s="16">
        <v>0.48</v>
      </c>
      <c r="BE654" s="16">
        <v>0.625</v>
      </c>
      <c r="BF654" s="16"/>
      <c r="BG654" s="16">
        <v>0.59756097560975596</v>
      </c>
      <c r="BH654" s="16">
        <v>0.44705882352941201</v>
      </c>
      <c r="BI654" s="16">
        <v>0.41666666666666702</v>
      </c>
      <c r="BJ654" s="16">
        <v>0.51515151515151503</v>
      </c>
      <c r="BK654" s="16">
        <v>0.531645569620253</v>
      </c>
      <c r="BL654" s="16">
        <v>0.57407407407407396</v>
      </c>
      <c r="BM654" s="16"/>
      <c r="BN654" s="16">
        <v>0.51985559566786999</v>
      </c>
      <c r="BO654" s="16">
        <v>0.50753768844221103</v>
      </c>
      <c r="BP654" s="16"/>
      <c r="BQ654" s="16">
        <v>0.51219512195121997</v>
      </c>
      <c r="BR654" s="16">
        <v>0.518987341772152</v>
      </c>
      <c r="BS654" s="16"/>
      <c r="BT654" s="16">
        <v>0.53950953678474101</v>
      </c>
      <c r="BU654" s="16">
        <v>0.45098039215686297</v>
      </c>
    </row>
    <row r="655" spans="2:73" x14ac:dyDescent="0.35">
      <c r="B655" t="s">
        <v>198</v>
      </c>
      <c r="C655" s="16">
        <v>0.191268191268191</v>
      </c>
      <c r="D655" s="16">
        <v>0.18181818181818199</v>
      </c>
      <c r="E655" s="16">
        <v>0.197879858657244</v>
      </c>
      <c r="F655" s="16"/>
      <c r="G655" s="16">
        <v>0.20720720720720701</v>
      </c>
      <c r="H655" s="16">
        <v>0.186486486486486</v>
      </c>
      <c r="I655" s="16"/>
      <c r="J655" s="16">
        <v>0.19512195121951201</v>
      </c>
      <c r="K655" s="16">
        <v>0.13559322033898299</v>
      </c>
      <c r="L655" s="16">
        <v>0.24137931034482801</v>
      </c>
      <c r="M655" s="16">
        <v>0.27272727272727298</v>
      </c>
      <c r="N655" s="16">
        <v>0.125</v>
      </c>
      <c r="O655" s="16">
        <v>0.25</v>
      </c>
      <c r="P655" s="16">
        <v>6.6666666666666693E-2</v>
      </c>
      <c r="Q655" s="16">
        <v>0.20512820512820501</v>
      </c>
      <c r="R655" s="16">
        <v>0.14285714285714299</v>
      </c>
      <c r="S655" s="16">
        <v>0.14893617021276601</v>
      </c>
      <c r="T655" s="16">
        <v>0.2</v>
      </c>
      <c r="U655" s="16">
        <v>0.28571428571428598</v>
      </c>
      <c r="V655" s="16">
        <v>0.38235294117647101</v>
      </c>
      <c r="W655" s="16">
        <v>0.11764705882352899</v>
      </c>
      <c r="X655" s="16">
        <v>0.27777777777777801</v>
      </c>
      <c r="Y655" s="16">
        <v>0.125</v>
      </c>
      <c r="Z655" s="16"/>
      <c r="AA655" s="16">
        <v>0.200956937799043</v>
      </c>
      <c r="AB655" s="16">
        <v>0.2</v>
      </c>
      <c r="AC655" s="16">
        <v>0.125</v>
      </c>
      <c r="AD655" s="16">
        <v>0.114285714285714</v>
      </c>
      <c r="AE655" s="16"/>
      <c r="AF655" s="16">
        <v>0.18282548476454299</v>
      </c>
      <c r="AG655" s="16">
        <v>0.2</v>
      </c>
      <c r="AH655" s="16">
        <v>0.214285714285714</v>
      </c>
      <c r="AI655" s="16">
        <v>0</v>
      </c>
      <c r="AJ655" s="16"/>
      <c r="AK655" s="16">
        <v>0.17213114754098399</v>
      </c>
      <c r="AL655" s="16">
        <v>0.12121212121212099</v>
      </c>
      <c r="AM655" s="16">
        <v>0.14285714285714299</v>
      </c>
      <c r="AN655" s="16">
        <v>0.225806451612903</v>
      </c>
      <c r="AO655" s="16">
        <v>0.11111111111111099</v>
      </c>
      <c r="AP655" s="16">
        <v>0.14705882352941199</v>
      </c>
      <c r="AQ655" s="16"/>
      <c r="AR655" s="16">
        <v>0.17351598173516</v>
      </c>
      <c r="AS655" s="16">
        <v>0.146341463414634</v>
      </c>
      <c r="AT655" s="16">
        <v>0.146341463414634</v>
      </c>
      <c r="AU655" s="16">
        <v>0.22641509433962301</v>
      </c>
      <c r="AV655" s="16">
        <v>0.26086956521739102</v>
      </c>
      <c r="AW655" s="16">
        <v>0.25531914893617003</v>
      </c>
      <c r="AX655" s="16">
        <v>0</v>
      </c>
      <c r="AY655" s="16"/>
      <c r="AZ655" s="16">
        <v>0.15384615384615399</v>
      </c>
      <c r="BA655" s="16">
        <v>0.102564102564103</v>
      </c>
      <c r="BB655" s="16">
        <v>9.5238095238095205E-2</v>
      </c>
      <c r="BC655" s="16">
        <v>0.170940170940171</v>
      </c>
      <c r="BD655" s="16">
        <v>0.25714285714285701</v>
      </c>
      <c r="BE655" s="16">
        <v>0.25</v>
      </c>
      <c r="BF655" s="16"/>
      <c r="BG655" s="16">
        <v>0.19512195121951201</v>
      </c>
      <c r="BH655" s="16">
        <v>0.129411764705882</v>
      </c>
      <c r="BI655" s="16">
        <v>0.22916666666666699</v>
      </c>
      <c r="BJ655" s="16">
        <v>0.19696969696969699</v>
      </c>
      <c r="BK655" s="16">
        <v>0.20253164556962</v>
      </c>
      <c r="BL655" s="16">
        <v>0.22222222222222199</v>
      </c>
      <c r="BM655" s="16"/>
      <c r="BN655" s="16">
        <v>0.18772563176895299</v>
      </c>
      <c r="BO655" s="16">
        <v>0.20100502512562801</v>
      </c>
      <c r="BP655" s="16"/>
      <c r="BQ655" s="16">
        <v>0.19512195121951201</v>
      </c>
      <c r="BR655" s="16">
        <v>0.189873417721519</v>
      </c>
      <c r="BS655" s="16"/>
      <c r="BT655" s="16">
        <v>0.17983651226158001</v>
      </c>
      <c r="BU655" s="16">
        <v>0.22549019607843099</v>
      </c>
    </row>
    <row r="656" spans="2:73" x14ac:dyDescent="0.35">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c r="BJ656" s="16"/>
      <c r="BK656" s="16"/>
      <c r="BL656" s="16"/>
      <c r="BM656" s="16"/>
      <c r="BN656" s="16"/>
      <c r="BO656" s="16"/>
      <c r="BP656" s="16"/>
      <c r="BQ656" s="16"/>
      <c r="BR656" s="16"/>
      <c r="BS656" s="16"/>
      <c r="BT656" s="16"/>
      <c r="BU656" s="16"/>
    </row>
    <row r="657" spans="2:73" x14ac:dyDescent="0.35">
      <c r="B657" s="6" t="s">
        <v>368</v>
      </c>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c r="BJ657" s="16"/>
      <c r="BK657" s="16"/>
      <c r="BL657" s="16"/>
      <c r="BM657" s="16"/>
      <c r="BN657" s="16"/>
      <c r="BO657" s="16"/>
      <c r="BP657" s="16"/>
      <c r="BQ657" s="16"/>
      <c r="BR657" s="16"/>
      <c r="BS657" s="16"/>
      <c r="BT657" s="16"/>
      <c r="BU657" s="16"/>
    </row>
    <row r="658" spans="2:73" x14ac:dyDescent="0.35">
      <c r="B658" s="23" t="s">
        <v>95</v>
      </c>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row>
    <row r="659" spans="2:73" x14ac:dyDescent="0.35">
      <c r="B659" t="s">
        <v>369</v>
      </c>
      <c r="C659" s="16">
        <v>0.135135135135135</v>
      </c>
      <c r="D659" s="16">
        <v>0.16161616161616199</v>
      </c>
      <c r="E659" s="16">
        <v>0.11660777385159</v>
      </c>
      <c r="F659" s="16"/>
      <c r="G659" s="16">
        <v>0.108108108108108</v>
      </c>
      <c r="H659" s="16">
        <v>0.143243243243243</v>
      </c>
      <c r="I659" s="16"/>
      <c r="J659" s="16">
        <v>0.219512195121951</v>
      </c>
      <c r="K659" s="16">
        <v>0.186440677966102</v>
      </c>
      <c r="L659" s="16">
        <v>3.4482758620689703E-2</v>
      </c>
      <c r="M659" s="16">
        <v>4.5454545454545497E-2</v>
      </c>
      <c r="N659" s="16">
        <v>0.125</v>
      </c>
      <c r="O659" s="16">
        <v>6.25E-2</v>
      </c>
      <c r="P659" s="16">
        <v>6.6666666666666693E-2</v>
      </c>
      <c r="Q659" s="16">
        <v>0.128205128205128</v>
      </c>
      <c r="R659" s="16">
        <v>0.14285714285714299</v>
      </c>
      <c r="S659" s="16">
        <v>0.170212765957447</v>
      </c>
      <c r="T659" s="16">
        <v>0.2</v>
      </c>
      <c r="U659" s="16">
        <v>0.14285714285714299</v>
      </c>
      <c r="V659" s="16">
        <v>2.9411764705882401E-2</v>
      </c>
      <c r="W659" s="16">
        <v>0.11764705882352899</v>
      </c>
      <c r="X659" s="16">
        <v>0</v>
      </c>
      <c r="Y659" s="16">
        <v>0.3125</v>
      </c>
      <c r="Z659" s="16"/>
      <c r="AA659" s="16">
        <v>0.124401913875598</v>
      </c>
      <c r="AB659" s="16">
        <v>0.13793103448275901</v>
      </c>
      <c r="AC659" s="16">
        <v>0.125</v>
      </c>
      <c r="AD659" s="16">
        <v>0.22857142857142901</v>
      </c>
      <c r="AE659" s="16"/>
      <c r="AF659" s="16">
        <v>0.127423822714681</v>
      </c>
      <c r="AG659" s="16">
        <v>3.3333333333333298E-2</v>
      </c>
      <c r="AH659" s="16">
        <v>0.214285714285714</v>
      </c>
      <c r="AI659" s="16">
        <v>1</v>
      </c>
      <c r="AJ659" s="16"/>
      <c r="AK659" s="16">
        <v>0.13934426229508201</v>
      </c>
      <c r="AL659" s="16">
        <v>0.25757575757575801</v>
      </c>
      <c r="AM659" s="16">
        <v>4.7619047619047603E-2</v>
      </c>
      <c r="AN659" s="16">
        <v>0.16129032258064499</v>
      </c>
      <c r="AO659" s="16">
        <v>0.22222222222222199</v>
      </c>
      <c r="AP659" s="16">
        <v>0.20588235294117599</v>
      </c>
      <c r="AQ659" s="16"/>
      <c r="AR659" s="16">
        <v>0.14611872146118701</v>
      </c>
      <c r="AS659" s="16">
        <v>0.12195121951219499</v>
      </c>
      <c r="AT659" s="16">
        <v>0.12195121951219499</v>
      </c>
      <c r="AU659" s="16">
        <v>9.4339622641509399E-2</v>
      </c>
      <c r="AV659" s="16">
        <v>0.13043478260869601</v>
      </c>
      <c r="AW659" s="16">
        <v>0.170212765957447</v>
      </c>
      <c r="AX659" s="16">
        <v>0</v>
      </c>
      <c r="AY659" s="16"/>
      <c r="AZ659" s="16">
        <v>0.20512820512820501</v>
      </c>
      <c r="BA659" s="16">
        <v>0.128205128205128</v>
      </c>
      <c r="BB659" s="16">
        <v>9.5238095238095205E-2</v>
      </c>
      <c r="BC659" s="16">
        <v>0.128205128205128</v>
      </c>
      <c r="BD659" s="16">
        <v>9.71428571428571E-2</v>
      </c>
      <c r="BE659" s="16">
        <v>0.25</v>
      </c>
      <c r="BF659" s="16"/>
      <c r="BG659" s="16">
        <v>0.12195121951219499</v>
      </c>
      <c r="BH659" s="16">
        <v>0.105882352941176</v>
      </c>
      <c r="BI659" s="16">
        <v>0.125</v>
      </c>
      <c r="BJ659" s="16">
        <v>0.16666666666666699</v>
      </c>
      <c r="BK659" s="16">
        <v>0.113924050632911</v>
      </c>
      <c r="BL659" s="16">
        <v>0.16666666666666699</v>
      </c>
      <c r="BM659" s="16"/>
      <c r="BN659" s="16">
        <v>0.122743682310469</v>
      </c>
      <c r="BO659" s="16">
        <v>0.15577889447236201</v>
      </c>
      <c r="BP659" s="16"/>
      <c r="BQ659" s="16">
        <v>0.134146341463415</v>
      </c>
      <c r="BR659" s="16">
        <v>0.136075949367089</v>
      </c>
      <c r="BS659" s="16"/>
      <c r="BT659" s="16">
        <v>0.122615803814714</v>
      </c>
      <c r="BU659" s="16">
        <v>0.18627450980392199</v>
      </c>
    </row>
    <row r="660" spans="2:73" x14ac:dyDescent="0.35">
      <c r="B660" t="s">
        <v>370</v>
      </c>
      <c r="C660" s="16">
        <v>0.75675675675675702</v>
      </c>
      <c r="D660" s="16">
        <v>0.71717171717171702</v>
      </c>
      <c r="E660" s="16">
        <v>0.78445229681978801</v>
      </c>
      <c r="F660" s="16"/>
      <c r="G660" s="16">
        <v>0.77477477477477497</v>
      </c>
      <c r="H660" s="16">
        <v>0.751351351351351</v>
      </c>
      <c r="I660" s="16"/>
      <c r="J660" s="16">
        <v>0.58536585365853699</v>
      </c>
      <c r="K660" s="16">
        <v>0.72881355932203395</v>
      </c>
      <c r="L660" s="16">
        <v>0.75862068965517204</v>
      </c>
      <c r="M660" s="16">
        <v>0.77272727272727304</v>
      </c>
      <c r="N660" s="16">
        <v>0.75</v>
      </c>
      <c r="O660" s="16">
        <v>0.8125</v>
      </c>
      <c r="P660" s="16">
        <v>0.83333333333333304</v>
      </c>
      <c r="Q660" s="16">
        <v>0.74358974358974395</v>
      </c>
      <c r="R660" s="16">
        <v>0.64285714285714302</v>
      </c>
      <c r="S660" s="16">
        <v>0.74468085106382997</v>
      </c>
      <c r="T660" s="16">
        <v>0.7</v>
      </c>
      <c r="U660" s="16">
        <v>0.85714285714285698</v>
      </c>
      <c r="V660" s="16">
        <v>0.88235294117647101</v>
      </c>
      <c r="W660" s="16">
        <v>0.88235294117647101</v>
      </c>
      <c r="X660" s="16">
        <v>0.94444444444444398</v>
      </c>
      <c r="Y660" s="16">
        <v>0.6875</v>
      </c>
      <c r="Z660" s="16"/>
      <c r="AA660" s="16">
        <v>0.75119617224880397</v>
      </c>
      <c r="AB660" s="16">
        <v>0.75862068965517204</v>
      </c>
      <c r="AC660" s="16">
        <v>0.80357142857142905</v>
      </c>
      <c r="AD660" s="16">
        <v>0.68571428571428605</v>
      </c>
      <c r="AE660" s="16"/>
      <c r="AF660" s="16">
        <v>0.78393351800554001</v>
      </c>
      <c r="AG660" s="16">
        <v>0.7</v>
      </c>
      <c r="AH660" s="16">
        <v>0.66666666666666696</v>
      </c>
      <c r="AI660" s="16">
        <v>0</v>
      </c>
      <c r="AJ660" s="16"/>
      <c r="AK660" s="16">
        <v>0.73770491803278704</v>
      </c>
      <c r="AL660" s="16">
        <v>0.60606060606060597</v>
      </c>
      <c r="AM660" s="16">
        <v>0.92857142857142905</v>
      </c>
      <c r="AN660" s="16">
        <v>0.83870967741935498</v>
      </c>
      <c r="AO660" s="16">
        <v>0.66666666666666696</v>
      </c>
      <c r="AP660" s="16">
        <v>0.58823529411764697</v>
      </c>
      <c r="AQ660" s="16"/>
      <c r="AR660" s="16">
        <v>0.75799086757990897</v>
      </c>
      <c r="AS660" s="16">
        <v>0.80487804878048796</v>
      </c>
      <c r="AT660" s="16">
        <v>0.80487804878048796</v>
      </c>
      <c r="AU660" s="16">
        <v>0.83018867924528295</v>
      </c>
      <c r="AV660" s="16">
        <v>0.60869565217391297</v>
      </c>
      <c r="AW660" s="16">
        <v>0.659574468085106</v>
      </c>
      <c r="AX660" s="16">
        <v>1</v>
      </c>
      <c r="AY660" s="16"/>
      <c r="AZ660" s="16">
        <v>0.66666666666666696</v>
      </c>
      <c r="BA660" s="16">
        <v>0.79487179487179505</v>
      </c>
      <c r="BB660" s="16">
        <v>0.80952380952380998</v>
      </c>
      <c r="BC660" s="16">
        <v>0.76923076923076905</v>
      </c>
      <c r="BD660" s="16">
        <v>0.79428571428571404</v>
      </c>
      <c r="BE660" s="16">
        <v>0.75</v>
      </c>
      <c r="BF660" s="16"/>
      <c r="BG660" s="16">
        <v>0.76829268292682895</v>
      </c>
      <c r="BH660" s="16">
        <v>0.82352941176470595</v>
      </c>
      <c r="BI660" s="16">
        <v>0.70833333333333304</v>
      </c>
      <c r="BJ660" s="16">
        <v>0.71969696969696995</v>
      </c>
      <c r="BK660" s="16">
        <v>0.784810126582278</v>
      </c>
      <c r="BL660" s="16">
        <v>0.72222222222222199</v>
      </c>
      <c r="BM660" s="16"/>
      <c r="BN660" s="16">
        <v>0.79422382671480096</v>
      </c>
      <c r="BO660" s="16">
        <v>0.69849246231155804</v>
      </c>
      <c r="BP660" s="16"/>
      <c r="BQ660" s="16">
        <v>0.792682926829268</v>
      </c>
      <c r="BR660" s="16">
        <v>0.740506329113924</v>
      </c>
      <c r="BS660" s="16"/>
      <c r="BT660" s="16">
        <v>0.77656675749318804</v>
      </c>
      <c r="BU660" s="16">
        <v>0.68627450980392202</v>
      </c>
    </row>
    <row r="661" spans="2:73" x14ac:dyDescent="0.35">
      <c r="B661" t="s">
        <v>93</v>
      </c>
      <c r="C661" s="16">
        <v>0.108108108108108</v>
      </c>
      <c r="D661" s="16">
        <v>0.12121212121212099</v>
      </c>
      <c r="E661" s="16">
        <v>9.8939929328621903E-2</v>
      </c>
      <c r="F661" s="16"/>
      <c r="G661" s="16">
        <v>0.117117117117117</v>
      </c>
      <c r="H661" s="16">
        <v>0.10540540540540499</v>
      </c>
      <c r="I661" s="16"/>
      <c r="J661" s="16">
        <v>0.19512195121951201</v>
      </c>
      <c r="K661" s="16">
        <v>8.4745762711864403E-2</v>
      </c>
      <c r="L661" s="16">
        <v>0.20689655172413801</v>
      </c>
      <c r="M661" s="16">
        <v>0.18181818181818199</v>
      </c>
      <c r="N661" s="16">
        <v>0.125</v>
      </c>
      <c r="O661" s="16">
        <v>0.125</v>
      </c>
      <c r="P661" s="16">
        <v>0.1</v>
      </c>
      <c r="Q661" s="16">
        <v>0.128205128205128</v>
      </c>
      <c r="R661" s="16">
        <v>0.214285714285714</v>
      </c>
      <c r="S661" s="16">
        <v>8.5106382978723402E-2</v>
      </c>
      <c r="T661" s="16">
        <v>0.1</v>
      </c>
      <c r="U661" s="16">
        <v>0</v>
      </c>
      <c r="V661" s="16">
        <v>8.8235294117647106E-2</v>
      </c>
      <c r="W661" s="16">
        <v>0</v>
      </c>
      <c r="X661" s="16">
        <v>5.5555555555555601E-2</v>
      </c>
      <c r="Y661" s="16">
        <v>0</v>
      </c>
      <c r="Z661" s="16"/>
      <c r="AA661" s="16">
        <v>0.124401913875598</v>
      </c>
      <c r="AB661" s="16">
        <v>0.10344827586206901</v>
      </c>
      <c r="AC661" s="16">
        <v>7.1428571428571397E-2</v>
      </c>
      <c r="AD661" s="16">
        <v>8.5714285714285701E-2</v>
      </c>
      <c r="AE661" s="16"/>
      <c r="AF661" s="16">
        <v>8.8642659279778394E-2</v>
      </c>
      <c r="AG661" s="16">
        <v>0.266666666666667</v>
      </c>
      <c r="AH661" s="16">
        <v>0.119047619047619</v>
      </c>
      <c r="AI661" s="16">
        <v>0</v>
      </c>
      <c r="AJ661" s="16"/>
      <c r="AK661" s="16">
        <v>0.12295081967213101</v>
      </c>
      <c r="AL661" s="16">
        <v>0.13636363636363599</v>
      </c>
      <c r="AM661" s="16">
        <v>2.3809523809523801E-2</v>
      </c>
      <c r="AN661" s="16">
        <v>0</v>
      </c>
      <c r="AO661" s="16">
        <v>0.11111111111111099</v>
      </c>
      <c r="AP661" s="16">
        <v>0.20588235294117599</v>
      </c>
      <c r="AQ661" s="16"/>
      <c r="AR661" s="16">
        <v>9.5890410958904104E-2</v>
      </c>
      <c r="AS661" s="16">
        <v>7.3170731707317097E-2</v>
      </c>
      <c r="AT661" s="16">
        <v>7.3170731707317097E-2</v>
      </c>
      <c r="AU661" s="16">
        <v>7.5471698113207503E-2</v>
      </c>
      <c r="AV661" s="16">
        <v>0.26086956521739102</v>
      </c>
      <c r="AW661" s="16">
        <v>0.170212765957447</v>
      </c>
      <c r="AX661" s="16">
        <v>0</v>
      </c>
      <c r="AY661" s="16"/>
      <c r="AZ661" s="16">
        <v>0.128205128205128</v>
      </c>
      <c r="BA661" s="16">
        <v>7.69230769230769E-2</v>
      </c>
      <c r="BB661" s="16">
        <v>9.5238095238095205E-2</v>
      </c>
      <c r="BC661" s="16">
        <v>0.102564102564103</v>
      </c>
      <c r="BD661" s="16">
        <v>0.108571428571429</v>
      </c>
      <c r="BE661" s="16">
        <v>0</v>
      </c>
      <c r="BF661" s="16"/>
      <c r="BG661" s="16">
        <v>0.109756097560976</v>
      </c>
      <c r="BH661" s="16">
        <v>7.0588235294117604E-2</v>
      </c>
      <c r="BI661" s="16">
        <v>0.16666666666666699</v>
      </c>
      <c r="BJ661" s="16">
        <v>0.11363636363636399</v>
      </c>
      <c r="BK661" s="16">
        <v>0.10126582278481</v>
      </c>
      <c r="BL661" s="16">
        <v>0.11111111111111099</v>
      </c>
      <c r="BM661" s="16"/>
      <c r="BN661" s="16">
        <v>8.3032490974729201E-2</v>
      </c>
      <c r="BO661" s="16">
        <v>0.14572864321608001</v>
      </c>
      <c r="BP661" s="16"/>
      <c r="BQ661" s="16">
        <v>7.3170731707317097E-2</v>
      </c>
      <c r="BR661" s="16">
        <v>0.123417721518987</v>
      </c>
      <c r="BS661" s="16"/>
      <c r="BT661" s="16">
        <v>0.100817438692098</v>
      </c>
      <c r="BU661" s="16">
        <v>0.12745098039215699</v>
      </c>
    </row>
    <row r="662" spans="2:73" x14ac:dyDescent="0.35">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c r="BP662" s="16"/>
      <c r="BQ662" s="16"/>
      <c r="BR662" s="16"/>
      <c r="BS662" s="16"/>
      <c r="BT662" s="16"/>
      <c r="BU662" s="16"/>
    </row>
    <row r="663" spans="2:73" x14ac:dyDescent="0.35">
      <c r="B663" s="6" t="s">
        <v>374</v>
      </c>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c r="BI663" s="16"/>
      <c r="BJ663" s="16"/>
      <c r="BK663" s="16"/>
      <c r="BL663" s="16"/>
      <c r="BM663" s="16"/>
      <c r="BN663" s="16"/>
      <c r="BO663" s="16"/>
      <c r="BP663" s="16"/>
      <c r="BQ663" s="16"/>
      <c r="BR663" s="16"/>
      <c r="BS663" s="16"/>
      <c r="BT663" s="16"/>
      <c r="BU663" s="16"/>
    </row>
    <row r="664" spans="2:73" x14ac:dyDescent="0.35">
      <c r="B664" s="23" t="s">
        <v>95</v>
      </c>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c r="BI664" s="16"/>
      <c r="BJ664" s="16"/>
      <c r="BK664" s="16"/>
      <c r="BL664" s="16"/>
      <c r="BM664" s="16"/>
      <c r="BN664" s="16"/>
      <c r="BO664" s="16"/>
      <c r="BP664" s="16"/>
      <c r="BQ664" s="16"/>
      <c r="BR664" s="16"/>
      <c r="BS664" s="16"/>
      <c r="BT664" s="16"/>
      <c r="BU664" s="16"/>
    </row>
    <row r="665" spans="2:73" x14ac:dyDescent="0.35">
      <c r="B665" t="s">
        <v>371</v>
      </c>
      <c r="C665" s="16">
        <v>0.64241164241164195</v>
      </c>
      <c r="D665" s="16">
        <v>0.66666666666666696</v>
      </c>
      <c r="E665" s="16">
        <v>0.62544169611307399</v>
      </c>
      <c r="F665" s="16"/>
      <c r="G665" s="16">
        <v>0.58558558558558604</v>
      </c>
      <c r="H665" s="16">
        <v>0.65945945945945905</v>
      </c>
      <c r="I665" s="16"/>
      <c r="J665" s="16">
        <v>0.63414634146341498</v>
      </c>
      <c r="K665" s="16">
        <v>0.644067796610169</v>
      </c>
      <c r="L665" s="16">
        <v>0.51724137931034497</v>
      </c>
      <c r="M665" s="16">
        <v>0.77272727272727304</v>
      </c>
      <c r="N665" s="16">
        <v>0.5</v>
      </c>
      <c r="O665" s="16">
        <v>0.625</v>
      </c>
      <c r="P665" s="16">
        <v>0.56666666666666698</v>
      </c>
      <c r="Q665" s="16">
        <v>0.76923076923076905</v>
      </c>
      <c r="R665" s="16">
        <v>0.71428571428571397</v>
      </c>
      <c r="S665" s="16">
        <v>0.67021276595744705</v>
      </c>
      <c r="T665" s="16">
        <v>0.63333333333333297</v>
      </c>
      <c r="U665" s="16">
        <v>0.64285714285714302</v>
      </c>
      <c r="V665" s="16">
        <v>0.67647058823529405</v>
      </c>
      <c r="W665" s="16">
        <v>0.47058823529411797</v>
      </c>
      <c r="X665" s="16">
        <v>0.55555555555555602</v>
      </c>
      <c r="Y665" s="16">
        <v>0.625</v>
      </c>
      <c r="Z665" s="16"/>
      <c r="AA665" s="16">
        <v>0.602870813397129</v>
      </c>
      <c r="AB665" s="16">
        <v>0.70344827586206904</v>
      </c>
      <c r="AC665" s="16">
        <v>0.67857142857142905</v>
      </c>
      <c r="AD665" s="16">
        <v>0.68571428571428605</v>
      </c>
      <c r="AE665" s="16"/>
      <c r="AF665" s="16">
        <v>0.65373961218836596</v>
      </c>
      <c r="AG665" s="16">
        <v>0.6</v>
      </c>
      <c r="AH665" s="16">
        <v>0.61904761904761896</v>
      </c>
      <c r="AI665" s="16">
        <v>0.5</v>
      </c>
      <c r="AJ665" s="16"/>
      <c r="AK665" s="16">
        <v>0.69672131147541005</v>
      </c>
      <c r="AL665" s="16">
        <v>0.63636363636363602</v>
      </c>
      <c r="AM665" s="16">
        <v>0.57142857142857095</v>
      </c>
      <c r="AN665" s="16">
        <v>0.64516129032258096</v>
      </c>
      <c r="AO665" s="16">
        <v>0.55555555555555602</v>
      </c>
      <c r="AP665" s="16">
        <v>0.58823529411764697</v>
      </c>
      <c r="AQ665" s="16"/>
      <c r="AR665" s="16">
        <v>0.68036529680365299</v>
      </c>
      <c r="AS665" s="16">
        <v>0.53658536585365901</v>
      </c>
      <c r="AT665" s="16">
        <v>0.53658536585365901</v>
      </c>
      <c r="AU665" s="16">
        <v>0.62264150943396201</v>
      </c>
      <c r="AV665" s="16">
        <v>0.47826086956521702</v>
      </c>
      <c r="AW665" s="16">
        <v>0.61702127659574502</v>
      </c>
      <c r="AX665" s="16">
        <v>0.6</v>
      </c>
      <c r="AY665" s="16"/>
      <c r="AZ665" s="16">
        <v>0.73504273504273498</v>
      </c>
      <c r="BA665" s="16">
        <v>0.61538461538461497</v>
      </c>
      <c r="BB665" s="16">
        <v>0.71428571428571397</v>
      </c>
      <c r="BC665" s="16">
        <v>0.57264957264957295</v>
      </c>
      <c r="BD665" s="16">
        <v>0.622857142857143</v>
      </c>
      <c r="BE665" s="16">
        <v>0.625</v>
      </c>
      <c r="BF665" s="16"/>
      <c r="BG665" s="16">
        <v>0.58536585365853699</v>
      </c>
      <c r="BH665" s="16">
        <v>0.61176470588235299</v>
      </c>
      <c r="BI665" s="16">
        <v>0.66666666666666696</v>
      </c>
      <c r="BJ665" s="16">
        <v>0.65909090909090895</v>
      </c>
      <c r="BK665" s="16">
        <v>0.670886075949367</v>
      </c>
      <c r="BL665" s="16">
        <v>0.66666666666666696</v>
      </c>
      <c r="BM665" s="16"/>
      <c r="BN665" s="16">
        <v>0.64981949458483801</v>
      </c>
      <c r="BO665" s="16">
        <v>0.62311557788944705</v>
      </c>
      <c r="BP665" s="16"/>
      <c r="BQ665" s="16">
        <v>0.65853658536585402</v>
      </c>
      <c r="BR665" s="16">
        <v>0.636075949367089</v>
      </c>
      <c r="BS665" s="16"/>
      <c r="BT665" s="16">
        <v>0.63760217983651202</v>
      </c>
      <c r="BU665" s="16">
        <v>0.66666666666666696</v>
      </c>
    </row>
    <row r="666" spans="2:73" x14ac:dyDescent="0.35">
      <c r="B666" t="s">
        <v>372</v>
      </c>
      <c r="C666" s="16">
        <v>0.234927234927235</v>
      </c>
      <c r="D666" s="16">
        <v>0.22727272727272699</v>
      </c>
      <c r="E666" s="16">
        <v>0.24028268551236701</v>
      </c>
      <c r="F666" s="16"/>
      <c r="G666" s="16">
        <v>0.27927927927927898</v>
      </c>
      <c r="H666" s="16">
        <v>0.22162162162162199</v>
      </c>
      <c r="I666" s="16"/>
      <c r="J666" s="16">
        <v>0.24390243902438999</v>
      </c>
      <c r="K666" s="16">
        <v>0.25423728813559299</v>
      </c>
      <c r="L666" s="16">
        <v>0.27586206896551702</v>
      </c>
      <c r="M666" s="16">
        <v>9.0909090909090898E-2</v>
      </c>
      <c r="N666" s="16">
        <v>0.25</v>
      </c>
      <c r="O666" s="16">
        <v>0.125</v>
      </c>
      <c r="P666" s="16">
        <v>0.36666666666666697</v>
      </c>
      <c r="Q666" s="16">
        <v>0.17948717948717899</v>
      </c>
      <c r="R666" s="16">
        <v>0.14285714285714299</v>
      </c>
      <c r="S666" s="16">
        <v>0.25531914893617003</v>
      </c>
      <c r="T666" s="16">
        <v>0.16666666666666699</v>
      </c>
      <c r="U666" s="16">
        <v>0.35714285714285698</v>
      </c>
      <c r="V666" s="16">
        <v>0.17647058823529399</v>
      </c>
      <c r="W666" s="16">
        <v>0.23529411764705899</v>
      </c>
      <c r="X666" s="16">
        <v>0.33333333333333298</v>
      </c>
      <c r="Y666" s="16">
        <v>0.25</v>
      </c>
      <c r="Z666" s="16"/>
      <c r="AA666" s="16">
        <v>0.26794258373205698</v>
      </c>
      <c r="AB666" s="16">
        <v>0.17931034482758601</v>
      </c>
      <c r="AC666" s="16">
        <v>0.23214285714285701</v>
      </c>
      <c r="AD666" s="16">
        <v>0.25714285714285701</v>
      </c>
      <c r="AE666" s="16"/>
      <c r="AF666" s="16">
        <v>0.235457063711911</v>
      </c>
      <c r="AG666" s="16">
        <v>0.16666666666666699</v>
      </c>
      <c r="AH666" s="16">
        <v>0.30952380952380998</v>
      </c>
      <c r="AI666" s="16">
        <v>0.5</v>
      </c>
      <c r="AJ666" s="16"/>
      <c r="AK666" s="16">
        <v>0.22131147540983601</v>
      </c>
      <c r="AL666" s="16">
        <v>0.30303030303030298</v>
      </c>
      <c r="AM666" s="16">
        <v>0.26190476190476197</v>
      </c>
      <c r="AN666" s="16">
        <v>0.19354838709677399</v>
      </c>
      <c r="AO666" s="16">
        <v>0.44444444444444398</v>
      </c>
      <c r="AP666" s="16">
        <v>0.23529411764705899</v>
      </c>
      <c r="AQ666" s="16"/>
      <c r="AR666" s="16">
        <v>0.22831050228310501</v>
      </c>
      <c r="AS666" s="16">
        <v>0.292682926829268</v>
      </c>
      <c r="AT666" s="16">
        <v>0.292682926829268</v>
      </c>
      <c r="AU666" s="16">
        <v>0.245283018867925</v>
      </c>
      <c r="AV666" s="16">
        <v>0.34782608695652201</v>
      </c>
      <c r="AW666" s="16">
        <v>0.23404255319148901</v>
      </c>
      <c r="AX666" s="16">
        <v>0.4</v>
      </c>
      <c r="AY666" s="16"/>
      <c r="AZ666" s="16">
        <v>0.188034188034188</v>
      </c>
      <c r="BA666" s="16">
        <v>0.20512820512820501</v>
      </c>
      <c r="BB666" s="16">
        <v>0.238095238095238</v>
      </c>
      <c r="BC666" s="16">
        <v>0.22222222222222199</v>
      </c>
      <c r="BD666" s="16">
        <v>0.29142857142857098</v>
      </c>
      <c r="BE666" s="16">
        <v>0.125</v>
      </c>
      <c r="BF666" s="16"/>
      <c r="BG666" s="16">
        <v>0.219512195121951</v>
      </c>
      <c r="BH666" s="16">
        <v>0.28235294117647097</v>
      </c>
      <c r="BI666" s="16">
        <v>0.25</v>
      </c>
      <c r="BJ666" s="16">
        <v>0.25757575757575801</v>
      </c>
      <c r="BK666" s="16">
        <v>0.215189873417722</v>
      </c>
      <c r="BL666" s="16">
        <v>0.148148148148148</v>
      </c>
      <c r="BM666" s="16"/>
      <c r="BN666" s="16">
        <v>0.23826714801443999</v>
      </c>
      <c r="BO666" s="16">
        <v>0.23618090452261301</v>
      </c>
      <c r="BP666" s="16"/>
      <c r="BQ666" s="16">
        <v>0.24390243902438999</v>
      </c>
      <c r="BR666" s="16">
        <v>0.231012658227848</v>
      </c>
      <c r="BS666" s="16"/>
      <c r="BT666" s="16">
        <v>0.239782016348774</v>
      </c>
      <c r="BU666" s="16">
        <v>0.20588235294117599</v>
      </c>
    </row>
    <row r="667" spans="2:73" x14ac:dyDescent="0.35">
      <c r="B667" t="s">
        <v>373</v>
      </c>
      <c r="C667" s="16">
        <v>2.4948024948024901E-2</v>
      </c>
      <c r="D667" s="16">
        <v>2.02020202020202E-2</v>
      </c>
      <c r="E667" s="16">
        <v>2.8268551236749099E-2</v>
      </c>
      <c r="F667" s="16"/>
      <c r="G667" s="16">
        <v>3.6036036036036001E-2</v>
      </c>
      <c r="H667" s="16">
        <v>2.1621621621621599E-2</v>
      </c>
      <c r="I667" s="16"/>
      <c r="J667" s="16">
        <v>2.4390243902439001E-2</v>
      </c>
      <c r="K667" s="16">
        <v>1.6949152542372899E-2</v>
      </c>
      <c r="L667" s="16">
        <v>3.4482758620689703E-2</v>
      </c>
      <c r="M667" s="16">
        <v>0</v>
      </c>
      <c r="N667" s="16">
        <v>0</v>
      </c>
      <c r="O667" s="16">
        <v>0</v>
      </c>
      <c r="P667" s="16">
        <v>3.3333333333333298E-2</v>
      </c>
      <c r="Q667" s="16">
        <v>0</v>
      </c>
      <c r="R667" s="16">
        <v>0</v>
      </c>
      <c r="S667" s="16">
        <v>1.0638297872340399E-2</v>
      </c>
      <c r="T667" s="16">
        <v>0</v>
      </c>
      <c r="U667" s="16">
        <v>0</v>
      </c>
      <c r="V667" s="16">
        <v>2.9411764705882401E-2</v>
      </c>
      <c r="W667" s="16">
        <v>0.17647058823529399</v>
      </c>
      <c r="X667" s="16">
        <v>5.5555555555555601E-2</v>
      </c>
      <c r="Y667" s="16">
        <v>0.125</v>
      </c>
      <c r="Z667" s="16"/>
      <c r="AA667" s="16">
        <v>3.3492822966507199E-2</v>
      </c>
      <c r="AB667" s="16">
        <v>2.7586206896551699E-2</v>
      </c>
      <c r="AC667" s="16">
        <v>1.7857142857142901E-2</v>
      </c>
      <c r="AD667" s="16">
        <v>0</v>
      </c>
      <c r="AE667" s="16"/>
      <c r="AF667" s="16">
        <v>2.7700831024930699E-2</v>
      </c>
      <c r="AG667" s="16">
        <v>3.3333333333333298E-2</v>
      </c>
      <c r="AH667" s="16">
        <v>2.3809523809523801E-2</v>
      </c>
      <c r="AI667" s="16">
        <v>0</v>
      </c>
      <c r="AJ667" s="16"/>
      <c r="AK667" s="16">
        <v>1.63934426229508E-2</v>
      </c>
      <c r="AL667" s="16">
        <v>1.5151515151515201E-2</v>
      </c>
      <c r="AM667" s="16">
        <v>2.3809523809523801E-2</v>
      </c>
      <c r="AN667" s="16">
        <v>3.2258064516128997E-2</v>
      </c>
      <c r="AO667" s="16">
        <v>0</v>
      </c>
      <c r="AP667" s="16">
        <v>2.9411764705882401E-2</v>
      </c>
      <c r="AQ667" s="16"/>
      <c r="AR667" s="16">
        <v>2.2831050228310501E-2</v>
      </c>
      <c r="AS667" s="16">
        <v>7.3170731707317097E-2</v>
      </c>
      <c r="AT667" s="16">
        <v>7.3170731707317097E-2</v>
      </c>
      <c r="AU667" s="16">
        <v>1.88679245283019E-2</v>
      </c>
      <c r="AV667" s="16">
        <v>0</v>
      </c>
      <c r="AW667" s="16">
        <v>2.1276595744680899E-2</v>
      </c>
      <c r="AX667" s="16">
        <v>0</v>
      </c>
      <c r="AY667" s="16"/>
      <c r="AZ667" s="16">
        <v>0</v>
      </c>
      <c r="BA667" s="16">
        <v>7.69230769230769E-2</v>
      </c>
      <c r="BB667" s="16">
        <v>0</v>
      </c>
      <c r="BC667" s="16">
        <v>4.2735042735042701E-2</v>
      </c>
      <c r="BD667" s="16">
        <v>1.7142857142857099E-2</v>
      </c>
      <c r="BE667" s="16">
        <v>0.125</v>
      </c>
      <c r="BF667" s="16"/>
      <c r="BG667" s="16">
        <v>2.4390243902439001E-2</v>
      </c>
      <c r="BH667" s="16">
        <v>2.3529411764705899E-2</v>
      </c>
      <c r="BI667" s="16">
        <v>0</v>
      </c>
      <c r="BJ667" s="16">
        <v>4.5454545454545497E-2</v>
      </c>
      <c r="BK667" s="16">
        <v>1.26582278481013E-2</v>
      </c>
      <c r="BL667" s="16">
        <v>1.85185185185185E-2</v>
      </c>
      <c r="BM667" s="16"/>
      <c r="BN667" s="16">
        <v>2.1660649819494601E-2</v>
      </c>
      <c r="BO667" s="16">
        <v>3.0150753768844199E-2</v>
      </c>
      <c r="BP667" s="16"/>
      <c r="BQ667" s="16">
        <v>1.8292682926829298E-2</v>
      </c>
      <c r="BR667" s="16">
        <v>2.8481012658227799E-2</v>
      </c>
      <c r="BS667" s="16"/>
      <c r="BT667" s="16">
        <v>2.4523160762942801E-2</v>
      </c>
      <c r="BU667" s="16">
        <v>2.9411764705882401E-2</v>
      </c>
    </row>
    <row r="668" spans="2:73" x14ac:dyDescent="0.35">
      <c r="B668" t="s">
        <v>198</v>
      </c>
      <c r="C668" s="16">
        <v>9.7713097713097705E-2</v>
      </c>
      <c r="D668" s="16">
        <v>8.5858585858585898E-2</v>
      </c>
      <c r="E668" s="16">
        <v>0.106007067137809</v>
      </c>
      <c r="F668" s="16"/>
      <c r="G668" s="16">
        <v>9.90990990990991E-2</v>
      </c>
      <c r="H668" s="16">
        <v>9.7297297297297303E-2</v>
      </c>
      <c r="I668" s="16"/>
      <c r="J668" s="16">
        <v>9.7560975609756101E-2</v>
      </c>
      <c r="K668" s="16">
        <v>8.4745762711864403E-2</v>
      </c>
      <c r="L668" s="16">
        <v>0.17241379310344801</v>
      </c>
      <c r="M668" s="16">
        <v>0.13636363636363599</v>
      </c>
      <c r="N668" s="16">
        <v>0.25</v>
      </c>
      <c r="O668" s="16">
        <v>0.25</v>
      </c>
      <c r="P668" s="16">
        <v>3.3333333333333298E-2</v>
      </c>
      <c r="Q668" s="16">
        <v>5.1282051282051301E-2</v>
      </c>
      <c r="R668" s="16">
        <v>0.14285714285714299</v>
      </c>
      <c r="S668" s="16">
        <v>6.3829787234042507E-2</v>
      </c>
      <c r="T668" s="16">
        <v>0.2</v>
      </c>
      <c r="U668" s="16">
        <v>0</v>
      </c>
      <c r="V668" s="16">
        <v>0.11764705882352899</v>
      </c>
      <c r="W668" s="16">
        <v>0.11764705882352899</v>
      </c>
      <c r="X668" s="16">
        <v>5.5555555555555601E-2</v>
      </c>
      <c r="Y668" s="16">
        <v>0</v>
      </c>
      <c r="Z668" s="16"/>
      <c r="AA668" s="16">
        <v>9.5693779904306206E-2</v>
      </c>
      <c r="AB668" s="16">
        <v>8.9655172413793102E-2</v>
      </c>
      <c r="AC668" s="16">
        <v>7.1428571428571397E-2</v>
      </c>
      <c r="AD668" s="16">
        <v>5.7142857142857099E-2</v>
      </c>
      <c r="AE668" s="16"/>
      <c r="AF668" s="16">
        <v>8.31024930747922E-2</v>
      </c>
      <c r="AG668" s="16">
        <v>0.2</v>
      </c>
      <c r="AH668" s="16">
        <v>4.7619047619047603E-2</v>
      </c>
      <c r="AI668" s="16">
        <v>0</v>
      </c>
      <c r="AJ668" s="16"/>
      <c r="AK668" s="16">
        <v>6.5573770491803296E-2</v>
      </c>
      <c r="AL668" s="16">
        <v>4.5454545454545497E-2</v>
      </c>
      <c r="AM668" s="16">
        <v>0.14285714285714299</v>
      </c>
      <c r="AN668" s="16">
        <v>0.12903225806451599</v>
      </c>
      <c r="AO668" s="16">
        <v>0</v>
      </c>
      <c r="AP668" s="16">
        <v>0.14705882352941199</v>
      </c>
      <c r="AQ668" s="16"/>
      <c r="AR668" s="16">
        <v>6.8493150684931503E-2</v>
      </c>
      <c r="AS668" s="16">
        <v>9.7560975609756101E-2</v>
      </c>
      <c r="AT668" s="16">
        <v>9.7560975609756101E-2</v>
      </c>
      <c r="AU668" s="16">
        <v>0.113207547169811</v>
      </c>
      <c r="AV668" s="16">
        <v>0.173913043478261</v>
      </c>
      <c r="AW668" s="16">
        <v>0.12765957446808501</v>
      </c>
      <c r="AX668" s="16">
        <v>0</v>
      </c>
      <c r="AY668" s="16"/>
      <c r="AZ668" s="16">
        <v>7.69230769230769E-2</v>
      </c>
      <c r="BA668" s="16">
        <v>0.102564102564103</v>
      </c>
      <c r="BB668" s="16">
        <v>4.7619047619047603E-2</v>
      </c>
      <c r="BC668" s="16">
        <v>0.16239316239316201</v>
      </c>
      <c r="BD668" s="16">
        <v>6.8571428571428603E-2</v>
      </c>
      <c r="BE668" s="16">
        <v>0.125</v>
      </c>
      <c r="BF668" s="16"/>
      <c r="BG668" s="16">
        <v>0.17073170731707299</v>
      </c>
      <c r="BH668" s="16">
        <v>8.2352941176470601E-2</v>
      </c>
      <c r="BI668" s="16">
        <v>8.3333333333333301E-2</v>
      </c>
      <c r="BJ668" s="16">
        <v>3.7878787878787901E-2</v>
      </c>
      <c r="BK668" s="16">
        <v>0.10126582278481</v>
      </c>
      <c r="BL668" s="16">
        <v>0.16666666666666699</v>
      </c>
      <c r="BM668" s="16"/>
      <c r="BN668" s="16">
        <v>9.0252707581227401E-2</v>
      </c>
      <c r="BO668" s="16">
        <v>0.110552763819095</v>
      </c>
      <c r="BP668" s="16"/>
      <c r="BQ668" s="16">
        <v>7.9268292682926803E-2</v>
      </c>
      <c r="BR668" s="16">
        <v>0.104430379746835</v>
      </c>
      <c r="BS668" s="16"/>
      <c r="BT668" s="16">
        <v>9.8092643051771095E-2</v>
      </c>
      <c r="BU668" s="16">
        <v>9.8039215686274495E-2</v>
      </c>
    </row>
    <row r="669" spans="2:73" x14ac:dyDescent="0.35">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c r="BH669" s="16"/>
      <c r="BI669" s="16"/>
      <c r="BJ669" s="16"/>
      <c r="BK669" s="16"/>
      <c r="BL669" s="16"/>
      <c r="BM669" s="16"/>
      <c r="BN669" s="16"/>
      <c r="BO669" s="16"/>
      <c r="BP669" s="16"/>
      <c r="BQ669" s="16"/>
      <c r="BR669" s="16"/>
      <c r="BS669" s="16"/>
      <c r="BT669" s="16"/>
      <c r="BU669" s="16"/>
    </row>
    <row r="670" spans="2:73" x14ac:dyDescent="0.35">
      <c r="B670" s="6" t="s">
        <v>380</v>
      </c>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c r="BJ670" s="16"/>
      <c r="BK670" s="16"/>
      <c r="BL670" s="16"/>
      <c r="BM670" s="16"/>
      <c r="BN670" s="16"/>
      <c r="BO670" s="16"/>
      <c r="BP670" s="16"/>
      <c r="BQ670" s="16"/>
      <c r="BR670" s="16"/>
      <c r="BS670" s="16"/>
      <c r="BT670" s="16"/>
      <c r="BU670" s="16"/>
    </row>
    <row r="671" spans="2:73" x14ac:dyDescent="0.35">
      <c r="B671" s="23" t="s">
        <v>95</v>
      </c>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c r="BM671" s="16"/>
      <c r="BN671" s="16"/>
      <c r="BO671" s="16"/>
      <c r="BP671" s="16"/>
      <c r="BQ671" s="16"/>
      <c r="BR671" s="16"/>
      <c r="BS671" s="16"/>
      <c r="BT671" s="16"/>
      <c r="BU671" s="16"/>
    </row>
    <row r="672" spans="2:73" x14ac:dyDescent="0.35">
      <c r="B672" t="s">
        <v>218</v>
      </c>
      <c r="C672" s="16">
        <v>0.58212058212058204</v>
      </c>
      <c r="D672" s="16">
        <v>0.50505050505050497</v>
      </c>
      <c r="E672" s="16">
        <v>0.63604240282685498</v>
      </c>
      <c r="F672" s="16"/>
      <c r="G672" s="16">
        <v>0.54954954954955004</v>
      </c>
      <c r="H672" s="16">
        <v>0.59189189189189195</v>
      </c>
      <c r="I672" s="16"/>
      <c r="J672" s="16">
        <v>0.51219512195121997</v>
      </c>
      <c r="K672" s="16">
        <v>0.59322033898305104</v>
      </c>
      <c r="L672" s="16">
        <v>0.48275862068965503</v>
      </c>
      <c r="M672" s="16">
        <v>0.68181818181818199</v>
      </c>
      <c r="N672" s="16">
        <v>0.625</v>
      </c>
      <c r="O672" s="16">
        <v>0.625</v>
      </c>
      <c r="P672" s="16">
        <v>0.66666666666666696</v>
      </c>
      <c r="Q672" s="16">
        <v>0.46153846153846201</v>
      </c>
      <c r="R672" s="16">
        <v>0.64285714285714302</v>
      </c>
      <c r="S672" s="16">
        <v>0.54255319148936199</v>
      </c>
      <c r="T672" s="16">
        <v>0.6</v>
      </c>
      <c r="U672" s="16">
        <v>0.57142857142857095</v>
      </c>
      <c r="V672" s="16">
        <v>0.70588235294117696</v>
      </c>
      <c r="W672" s="16">
        <v>0.70588235294117696</v>
      </c>
      <c r="X672" s="16">
        <v>0.44444444444444398</v>
      </c>
      <c r="Y672" s="16">
        <v>0.75</v>
      </c>
      <c r="Z672" s="16"/>
      <c r="AA672" s="16">
        <v>0.61722488038277501</v>
      </c>
      <c r="AB672" s="16">
        <v>0.53103448275862097</v>
      </c>
      <c r="AC672" s="16">
        <v>0.55357142857142905</v>
      </c>
      <c r="AD672" s="16">
        <v>0.48571428571428599</v>
      </c>
      <c r="AE672" s="16"/>
      <c r="AF672" s="16">
        <v>0.57063711911357295</v>
      </c>
      <c r="AG672" s="16">
        <v>0.66666666666666696</v>
      </c>
      <c r="AH672" s="16">
        <v>0.547619047619048</v>
      </c>
      <c r="AI672" s="16">
        <v>0</v>
      </c>
      <c r="AJ672" s="16"/>
      <c r="AK672" s="16">
        <v>0.54918032786885296</v>
      </c>
      <c r="AL672" s="16">
        <v>0.5</v>
      </c>
      <c r="AM672" s="16">
        <v>0.73809523809523803</v>
      </c>
      <c r="AN672" s="16">
        <v>0.45161290322580599</v>
      </c>
      <c r="AO672" s="16">
        <v>0.55555555555555602</v>
      </c>
      <c r="AP672" s="16">
        <v>0.52941176470588203</v>
      </c>
      <c r="AQ672" s="16"/>
      <c r="AR672" s="16">
        <v>0.56621004566209998</v>
      </c>
      <c r="AS672" s="16">
        <v>0.41463414634146301</v>
      </c>
      <c r="AT672" s="16">
        <v>0.41463414634146301</v>
      </c>
      <c r="AU672" s="16">
        <v>0.75471698113207597</v>
      </c>
      <c r="AV672" s="16">
        <v>0.60869565217391297</v>
      </c>
      <c r="AW672" s="16">
        <v>0.57446808510638303</v>
      </c>
      <c r="AX672" s="16">
        <v>0.8</v>
      </c>
      <c r="AY672" s="16"/>
      <c r="AZ672" s="16">
        <v>0.54700854700854695</v>
      </c>
      <c r="BA672" s="16">
        <v>0.41025641025641002</v>
      </c>
      <c r="BB672" s="16">
        <v>0.66666666666666696</v>
      </c>
      <c r="BC672" s="16">
        <v>0.64102564102564097</v>
      </c>
      <c r="BD672" s="16">
        <v>0.61142857142857099</v>
      </c>
      <c r="BE672" s="16">
        <v>0.375</v>
      </c>
      <c r="BF672" s="16"/>
      <c r="BG672" s="16">
        <v>0.56097560975609795</v>
      </c>
      <c r="BH672" s="16">
        <v>0.51764705882352902</v>
      </c>
      <c r="BI672" s="16">
        <v>0.5625</v>
      </c>
      <c r="BJ672" s="16">
        <v>0.62878787878787901</v>
      </c>
      <c r="BK672" s="16">
        <v>0.670886075949367</v>
      </c>
      <c r="BL672" s="16">
        <v>0.5</v>
      </c>
      <c r="BM672" s="16"/>
      <c r="BN672" s="16">
        <v>0.62815884476534301</v>
      </c>
      <c r="BO672" s="16">
        <v>0.51758793969849204</v>
      </c>
      <c r="BP672" s="16"/>
      <c r="BQ672" s="16">
        <v>0.64634146341463405</v>
      </c>
      <c r="BR672" s="16">
        <v>0.550632911392405</v>
      </c>
      <c r="BS672" s="16"/>
      <c r="BT672" s="16">
        <v>0.59128065395095397</v>
      </c>
      <c r="BU672" s="16">
        <v>0.51960784313725505</v>
      </c>
    </row>
    <row r="673" spans="2:73" x14ac:dyDescent="0.35">
      <c r="B673" t="s">
        <v>219</v>
      </c>
      <c r="C673" s="16">
        <v>0.205821205821206</v>
      </c>
      <c r="D673" s="16">
        <v>0.19696969696969699</v>
      </c>
      <c r="E673" s="16">
        <v>0.21201413427561799</v>
      </c>
      <c r="F673" s="16"/>
      <c r="G673" s="16">
        <v>0.23423423423423401</v>
      </c>
      <c r="H673" s="16">
        <v>0.197297297297297</v>
      </c>
      <c r="I673" s="16"/>
      <c r="J673" s="16">
        <v>0.24390243902438999</v>
      </c>
      <c r="K673" s="16">
        <v>0.169491525423729</v>
      </c>
      <c r="L673" s="16">
        <v>0.10344827586206901</v>
      </c>
      <c r="M673" s="16">
        <v>9.0909090909090898E-2</v>
      </c>
      <c r="N673" s="16">
        <v>0</v>
      </c>
      <c r="O673" s="16">
        <v>0.25</v>
      </c>
      <c r="P673" s="16">
        <v>0.2</v>
      </c>
      <c r="Q673" s="16">
        <v>0.41025641025641002</v>
      </c>
      <c r="R673" s="16">
        <v>0.28571428571428598</v>
      </c>
      <c r="S673" s="16">
        <v>0.21276595744680901</v>
      </c>
      <c r="T673" s="16">
        <v>0.233333333333333</v>
      </c>
      <c r="U673" s="16">
        <v>0.214285714285714</v>
      </c>
      <c r="V673" s="16">
        <v>0.14705882352941199</v>
      </c>
      <c r="W673" s="16">
        <v>0.17647058823529399</v>
      </c>
      <c r="X673" s="16">
        <v>0.22222222222222199</v>
      </c>
      <c r="Y673" s="16">
        <v>0.125</v>
      </c>
      <c r="Z673" s="16"/>
      <c r="AA673" s="16">
        <v>0.200956937799043</v>
      </c>
      <c r="AB673" s="16">
        <v>0.2</v>
      </c>
      <c r="AC673" s="16">
        <v>0.28571428571428598</v>
      </c>
      <c r="AD673" s="16">
        <v>0.2</v>
      </c>
      <c r="AE673" s="16"/>
      <c r="AF673" s="16">
        <v>0.213296398891967</v>
      </c>
      <c r="AG673" s="16">
        <v>0.1</v>
      </c>
      <c r="AH673" s="16">
        <v>0.19047619047618999</v>
      </c>
      <c r="AI673" s="16">
        <v>0</v>
      </c>
      <c r="AJ673" s="16"/>
      <c r="AK673" s="16">
        <v>0.25409836065573799</v>
      </c>
      <c r="AL673" s="16">
        <v>0.19696969696969699</v>
      </c>
      <c r="AM673" s="16">
        <v>4.7619047619047603E-2</v>
      </c>
      <c r="AN673" s="16">
        <v>0.32258064516128998</v>
      </c>
      <c r="AO673" s="16">
        <v>0</v>
      </c>
      <c r="AP673" s="16">
        <v>0.29411764705882398</v>
      </c>
      <c r="AQ673" s="16"/>
      <c r="AR673" s="16">
        <v>0.232876712328767</v>
      </c>
      <c r="AS673" s="16">
        <v>0.24390243902438999</v>
      </c>
      <c r="AT673" s="16">
        <v>0.24390243902438999</v>
      </c>
      <c r="AU673" s="16">
        <v>9.4339622641509399E-2</v>
      </c>
      <c r="AV673" s="16">
        <v>8.6956521739130405E-2</v>
      </c>
      <c r="AW673" s="16">
        <v>0.29787234042553201</v>
      </c>
      <c r="AX673" s="16">
        <v>0.2</v>
      </c>
      <c r="AY673" s="16"/>
      <c r="AZ673" s="16">
        <v>0.24786324786324801</v>
      </c>
      <c r="BA673" s="16">
        <v>0.33333333333333298</v>
      </c>
      <c r="BB673" s="16">
        <v>0.19047619047618999</v>
      </c>
      <c r="BC673" s="16">
        <v>0.13675213675213699</v>
      </c>
      <c r="BD673" s="16">
        <v>0.188571428571429</v>
      </c>
      <c r="BE673" s="16">
        <v>0.375</v>
      </c>
      <c r="BF673" s="16"/>
      <c r="BG673" s="16">
        <v>0.207317073170732</v>
      </c>
      <c r="BH673" s="16">
        <v>0.23529411764705899</v>
      </c>
      <c r="BI673" s="16">
        <v>0.1875</v>
      </c>
      <c r="BJ673" s="16">
        <v>0.174242424242424</v>
      </c>
      <c r="BK673" s="16">
        <v>0.189873417721519</v>
      </c>
      <c r="BL673" s="16">
        <v>0.25925925925925902</v>
      </c>
      <c r="BM673" s="16"/>
      <c r="BN673" s="16">
        <v>0.191335740072202</v>
      </c>
      <c r="BO673" s="16">
        <v>0.221105527638191</v>
      </c>
      <c r="BP673" s="16"/>
      <c r="BQ673" s="16">
        <v>0.21341463414634099</v>
      </c>
      <c r="BR673" s="16">
        <v>0.20253164556962</v>
      </c>
      <c r="BS673" s="16"/>
      <c r="BT673" s="16">
        <v>0.19891008174386901</v>
      </c>
      <c r="BU673" s="16">
        <v>0.25490196078431399</v>
      </c>
    </row>
    <row r="674" spans="2:73" x14ac:dyDescent="0.35">
      <c r="B674" t="s">
        <v>220</v>
      </c>
      <c r="C674" s="16">
        <v>0.116424116424116</v>
      </c>
      <c r="D674" s="16">
        <v>0.15656565656565699</v>
      </c>
      <c r="E674" s="16">
        <v>8.8339222614841006E-2</v>
      </c>
      <c r="F674" s="16"/>
      <c r="G674" s="16">
        <v>9.90990990990991E-2</v>
      </c>
      <c r="H674" s="16">
        <v>0.121621621621622</v>
      </c>
      <c r="I674" s="16"/>
      <c r="J674" s="16">
        <v>0.12195121951219499</v>
      </c>
      <c r="K674" s="16">
        <v>0.13559322033898299</v>
      </c>
      <c r="L674" s="16">
        <v>0.34482758620689702</v>
      </c>
      <c r="M674" s="16">
        <v>9.0909090909090898E-2</v>
      </c>
      <c r="N674" s="16">
        <v>0.375</v>
      </c>
      <c r="O674" s="16">
        <v>0</v>
      </c>
      <c r="P674" s="16">
        <v>0.1</v>
      </c>
      <c r="Q674" s="16">
        <v>2.5641025641025599E-2</v>
      </c>
      <c r="R674" s="16">
        <v>7.1428571428571397E-2</v>
      </c>
      <c r="S674" s="16">
        <v>9.5744680851063801E-2</v>
      </c>
      <c r="T674" s="16">
        <v>0.133333333333333</v>
      </c>
      <c r="U674" s="16">
        <v>0.14285714285714299</v>
      </c>
      <c r="V674" s="16">
        <v>5.8823529411764698E-2</v>
      </c>
      <c r="W674" s="16">
        <v>0.11764705882352899</v>
      </c>
      <c r="X674" s="16">
        <v>0.16666666666666699</v>
      </c>
      <c r="Y674" s="16">
        <v>6.25E-2</v>
      </c>
      <c r="Z674" s="16"/>
      <c r="AA674" s="16">
        <v>8.6124401913875603E-2</v>
      </c>
      <c r="AB674" s="16">
        <v>0.16551724137931001</v>
      </c>
      <c r="AC674" s="16">
        <v>8.9285714285714302E-2</v>
      </c>
      <c r="AD674" s="16">
        <v>0.17142857142857101</v>
      </c>
      <c r="AE674" s="16"/>
      <c r="AF674" s="16">
        <v>0.12465373961218799</v>
      </c>
      <c r="AG674" s="16">
        <v>0.133333333333333</v>
      </c>
      <c r="AH674" s="16">
        <v>0.14285714285714299</v>
      </c>
      <c r="AI674" s="16">
        <v>0</v>
      </c>
      <c r="AJ674" s="16"/>
      <c r="AK674" s="16">
        <v>0.10655737704918</v>
      </c>
      <c r="AL674" s="16">
        <v>0.19696969696969699</v>
      </c>
      <c r="AM674" s="16">
        <v>0.119047619047619</v>
      </c>
      <c r="AN674" s="16">
        <v>6.4516129032258104E-2</v>
      </c>
      <c r="AO674" s="16">
        <v>0.44444444444444398</v>
      </c>
      <c r="AP674" s="16">
        <v>0.11764705882352899</v>
      </c>
      <c r="AQ674" s="16"/>
      <c r="AR674" s="16">
        <v>0.127853881278539</v>
      </c>
      <c r="AS674" s="16">
        <v>0.19512195121951201</v>
      </c>
      <c r="AT674" s="16">
        <v>0.19512195121951201</v>
      </c>
      <c r="AU674" s="16">
        <v>5.6603773584905703E-2</v>
      </c>
      <c r="AV674" s="16">
        <v>0.217391304347826</v>
      </c>
      <c r="AW674" s="16">
        <v>8.5106382978723402E-2</v>
      </c>
      <c r="AX674" s="16">
        <v>0</v>
      </c>
      <c r="AY674" s="16"/>
      <c r="AZ674" s="16">
        <v>0.128205128205128</v>
      </c>
      <c r="BA674" s="16">
        <v>0.15384615384615399</v>
      </c>
      <c r="BB674" s="16">
        <v>4.7619047619047603E-2</v>
      </c>
      <c r="BC674" s="16">
        <v>0.11965811965812</v>
      </c>
      <c r="BD674" s="16">
        <v>0.108571428571429</v>
      </c>
      <c r="BE674" s="16">
        <v>0.125</v>
      </c>
      <c r="BF674" s="16"/>
      <c r="BG674" s="16">
        <v>0.15853658536585399</v>
      </c>
      <c r="BH674" s="16">
        <v>0.152941176470588</v>
      </c>
      <c r="BI674" s="16">
        <v>8.3333333333333301E-2</v>
      </c>
      <c r="BJ674" s="16">
        <v>0.11363636363636399</v>
      </c>
      <c r="BK674" s="16">
        <v>6.3291139240506306E-2</v>
      </c>
      <c r="BL674" s="16">
        <v>0.11111111111111099</v>
      </c>
      <c r="BM674" s="16"/>
      <c r="BN674" s="16">
        <v>0.10830324909747301</v>
      </c>
      <c r="BO674" s="16">
        <v>0.130653266331658</v>
      </c>
      <c r="BP674" s="16"/>
      <c r="BQ674" s="16">
        <v>8.5365853658536606E-2</v>
      </c>
      <c r="BR674" s="16">
        <v>0.129746835443038</v>
      </c>
      <c r="BS674" s="16"/>
      <c r="BT674" s="16">
        <v>0.108991825613079</v>
      </c>
      <c r="BU674" s="16">
        <v>0.14705882352941199</v>
      </c>
    </row>
    <row r="675" spans="2:73" x14ac:dyDescent="0.35">
      <c r="B675" t="s">
        <v>221</v>
      </c>
      <c r="C675" s="16">
        <v>2.4948024948024901E-2</v>
      </c>
      <c r="D675" s="16">
        <v>5.0505050505050497E-2</v>
      </c>
      <c r="E675" s="16">
        <v>7.0671378091872799E-3</v>
      </c>
      <c r="F675" s="16"/>
      <c r="G675" s="16">
        <v>2.7027027027027001E-2</v>
      </c>
      <c r="H675" s="16">
        <v>2.4324324324324301E-2</v>
      </c>
      <c r="I675" s="16"/>
      <c r="J675" s="16">
        <v>4.8780487804878099E-2</v>
      </c>
      <c r="K675" s="16">
        <v>5.0847457627118599E-2</v>
      </c>
      <c r="L675" s="16">
        <v>0</v>
      </c>
      <c r="M675" s="16">
        <v>9.0909090909090898E-2</v>
      </c>
      <c r="N675" s="16">
        <v>0</v>
      </c>
      <c r="O675" s="16">
        <v>0</v>
      </c>
      <c r="P675" s="16">
        <v>3.3333333333333298E-2</v>
      </c>
      <c r="Q675" s="16">
        <v>2.5641025641025599E-2</v>
      </c>
      <c r="R675" s="16">
        <v>0</v>
      </c>
      <c r="S675" s="16">
        <v>2.1276595744680899E-2</v>
      </c>
      <c r="T675" s="16">
        <v>0</v>
      </c>
      <c r="U675" s="16">
        <v>0</v>
      </c>
      <c r="V675" s="16">
        <v>0</v>
      </c>
      <c r="W675" s="16">
        <v>0</v>
      </c>
      <c r="X675" s="16">
        <v>5.5555555555555601E-2</v>
      </c>
      <c r="Y675" s="16">
        <v>0</v>
      </c>
      <c r="Z675" s="16"/>
      <c r="AA675" s="16">
        <v>1.9138755980861202E-2</v>
      </c>
      <c r="AB675" s="16">
        <v>2.7586206896551699E-2</v>
      </c>
      <c r="AC675" s="16">
        <v>3.5714285714285698E-2</v>
      </c>
      <c r="AD675" s="16">
        <v>5.7142857142857099E-2</v>
      </c>
      <c r="AE675" s="16"/>
      <c r="AF675" s="16">
        <v>2.2160664819944598E-2</v>
      </c>
      <c r="AG675" s="16">
        <v>3.3333333333333298E-2</v>
      </c>
      <c r="AH675" s="16">
        <v>7.1428571428571397E-2</v>
      </c>
      <c r="AI675" s="16">
        <v>0</v>
      </c>
      <c r="AJ675" s="16"/>
      <c r="AK675" s="16">
        <v>3.2786885245901599E-2</v>
      </c>
      <c r="AL675" s="16">
        <v>4.5454545454545497E-2</v>
      </c>
      <c r="AM675" s="16">
        <v>2.3809523809523801E-2</v>
      </c>
      <c r="AN675" s="16">
        <v>3.2258064516128997E-2</v>
      </c>
      <c r="AO675" s="16">
        <v>0</v>
      </c>
      <c r="AP675" s="16">
        <v>0</v>
      </c>
      <c r="AQ675" s="16"/>
      <c r="AR675" s="16">
        <v>1.8264840182648401E-2</v>
      </c>
      <c r="AS675" s="16">
        <v>4.8780487804878099E-2</v>
      </c>
      <c r="AT675" s="16">
        <v>4.8780487804878099E-2</v>
      </c>
      <c r="AU675" s="16">
        <v>0</v>
      </c>
      <c r="AV675" s="16">
        <v>0</v>
      </c>
      <c r="AW675" s="16">
        <v>2.1276595744680899E-2</v>
      </c>
      <c r="AX675" s="16">
        <v>0</v>
      </c>
      <c r="AY675" s="16"/>
      <c r="AZ675" s="16">
        <v>4.2735042735042701E-2</v>
      </c>
      <c r="BA675" s="16">
        <v>2.5641025641025599E-2</v>
      </c>
      <c r="BB675" s="16">
        <v>4.7619047619047603E-2</v>
      </c>
      <c r="BC675" s="16">
        <v>1.7094017094017099E-2</v>
      </c>
      <c r="BD675" s="16">
        <v>1.7142857142857099E-2</v>
      </c>
      <c r="BE675" s="16">
        <v>0</v>
      </c>
      <c r="BF675" s="16"/>
      <c r="BG675" s="16">
        <v>2.4390243902439001E-2</v>
      </c>
      <c r="BH675" s="16">
        <v>0</v>
      </c>
      <c r="BI675" s="16">
        <v>2.0833333333333301E-2</v>
      </c>
      <c r="BJ675" s="16">
        <v>3.7878787878787901E-2</v>
      </c>
      <c r="BK675" s="16">
        <v>3.7974683544303799E-2</v>
      </c>
      <c r="BL675" s="16">
        <v>1.85185185185185E-2</v>
      </c>
      <c r="BM675" s="16"/>
      <c r="BN675" s="16">
        <v>2.5270758122743701E-2</v>
      </c>
      <c r="BO675" s="16">
        <v>2.5125628140703501E-2</v>
      </c>
      <c r="BP675" s="16"/>
      <c r="BQ675" s="16">
        <v>1.8292682926829298E-2</v>
      </c>
      <c r="BR675" s="16">
        <v>2.8481012658227799E-2</v>
      </c>
      <c r="BS675" s="16"/>
      <c r="BT675" s="16">
        <v>1.9073569482288801E-2</v>
      </c>
      <c r="BU675" s="16">
        <v>4.9019607843137303E-2</v>
      </c>
    </row>
    <row r="676" spans="2:73" x14ac:dyDescent="0.35">
      <c r="B676" t="s">
        <v>222</v>
      </c>
      <c r="C676" s="16">
        <v>3.9501039501039503E-2</v>
      </c>
      <c r="D676" s="16">
        <v>6.0606060606060601E-2</v>
      </c>
      <c r="E676" s="16">
        <v>2.47349823321555E-2</v>
      </c>
      <c r="F676" s="16"/>
      <c r="G676" s="16">
        <v>5.4054054054054099E-2</v>
      </c>
      <c r="H676" s="16">
        <v>3.5135135135135102E-2</v>
      </c>
      <c r="I676" s="16"/>
      <c r="J676" s="16">
        <v>4.8780487804878099E-2</v>
      </c>
      <c r="K676" s="16">
        <v>3.3898305084745797E-2</v>
      </c>
      <c r="L676" s="16">
        <v>0</v>
      </c>
      <c r="M676" s="16">
        <v>0</v>
      </c>
      <c r="N676" s="16">
        <v>0</v>
      </c>
      <c r="O676" s="16">
        <v>0</v>
      </c>
      <c r="P676" s="16">
        <v>0</v>
      </c>
      <c r="Q676" s="16">
        <v>5.1282051282051301E-2</v>
      </c>
      <c r="R676" s="16">
        <v>0</v>
      </c>
      <c r="S676" s="16">
        <v>9.5744680851063801E-2</v>
      </c>
      <c r="T676" s="16">
        <v>3.3333333333333298E-2</v>
      </c>
      <c r="U676" s="16">
        <v>7.1428571428571397E-2</v>
      </c>
      <c r="V676" s="16">
        <v>2.9411764705882401E-2</v>
      </c>
      <c r="W676" s="16">
        <v>0</v>
      </c>
      <c r="X676" s="16">
        <v>5.5555555555555601E-2</v>
      </c>
      <c r="Y676" s="16">
        <v>0</v>
      </c>
      <c r="Z676" s="16"/>
      <c r="AA676" s="16">
        <v>3.3492822966507199E-2</v>
      </c>
      <c r="AB676" s="16">
        <v>5.5172413793103399E-2</v>
      </c>
      <c r="AC676" s="16">
        <v>1.7857142857142901E-2</v>
      </c>
      <c r="AD676" s="16">
        <v>8.5714285714285701E-2</v>
      </c>
      <c r="AE676" s="16"/>
      <c r="AF676" s="16">
        <v>4.15512465373961E-2</v>
      </c>
      <c r="AG676" s="16">
        <v>3.3333333333333298E-2</v>
      </c>
      <c r="AH676" s="16">
        <v>2.3809523809523801E-2</v>
      </c>
      <c r="AI676" s="16">
        <v>1</v>
      </c>
      <c r="AJ676" s="16"/>
      <c r="AK676" s="16">
        <v>5.7377049180327898E-2</v>
      </c>
      <c r="AL676" s="16">
        <v>4.5454545454545497E-2</v>
      </c>
      <c r="AM676" s="16">
        <v>2.3809523809523801E-2</v>
      </c>
      <c r="AN676" s="16">
        <v>9.6774193548387094E-2</v>
      </c>
      <c r="AO676" s="16">
        <v>0</v>
      </c>
      <c r="AP676" s="16">
        <v>2.9411764705882401E-2</v>
      </c>
      <c r="AQ676" s="16"/>
      <c r="AR676" s="16">
        <v>3.6529680365296802E-2</v>
      </c>
      <c r="AS676" s="16">
        <v>9.7560975609756101E-2</v>
      </c>
      <c r="AT676" s="16">
        <v>9.7560975609756101E-2</v>
      </c>
      <c r="AU676" s="16">
        <v>3.77358490566038E-2</v>
      </c>
      <c r="AV676" s="16">
        <v>0</v>
      </c>
      <c r="AW676" s="16">
        <v>2.1276595744680899E-2</v>
      </c>
      <c r="AX676" s="16">
        <v>0</v>
      </c>
      <c r="AY676" s="16"/>
      <c r="AZ676" s="16">
        <v>3.4188034188034198E-2</v>
      </c>
      <c r="BA676" s="16">
        <v>5.1282051282051301E-2</v>
      </c>
      <c r="BB676" s="16">
        <v>4.7619047619047603E-2</v>
      </c>
      <c r="BC676" s="16">
        <v>3.4188034188034198E-2</v>
      </c>
      <c r="BD676" s="16">
        <v>0.04</v>
      </c>
      <c r="BE676" s="16">
        <v>0</v>
      </c>
      <c r="BF676" s="16"/>
      <c r="BG676" s="16">
        <v>2.4390243902439001E-2</v>
      </c>
      <c r="BH676" s="16">
        <v>4.7058823529411799E-2</v>
      </c>
      <c r="BI676" s="16">
        <v>0.125</v>
      </c>
      <c r="BJ676" s="16">
        <v>3.7878787878787901E-2</v>
      </c>
      <c r="BK676" s="16">
        <v>1.26582278481013E-2</v>
      </c>
      <c r="BL676" s="16">
        <v>1.85185185185185E-2</v>
      </c>
      <c r="BM676" s="16"/>
      <c r="BN676" s="16">
        <v>2.5270758122743701E-2</v>
      </c>
      <c r="BO676" s="16">
        <v>6.0301507537688398E-2</v>
      </c>
      <c r="BP676" s="16"/>
      <c r="BQ676" s="16">
        <v>2.4390243902439001E-2</v>
      </c>
      <c r="BR676" s="16">
        <v>4.7468354430379701E-2</v>
      </c>
      <c r="BS676" s="16"/>
      <c r="BT676" s="16">
        <v>4.6321525885558601E-2</v>
      </c>
      <c r="BU676" s="16">
        <v>1.9607843137254902E-2</v>
      </c>
    </row>
    <row r="677" spans="2:73" x14ac:dyDescent="0.35">
      <c r="B677" t="s">
        <v>131</v>
      </c>
      <c r="C677" s="16">
        <v>3.1185031185031201E-2</v>
      </c>
      <c r="D677" s="16">
        <v>3.03030303030303E-2</v>
      </c>
      <c r="E677" s="16">
        <v>3.1802120141342802E-2</v>
      </c>
      <c r="F677" s="16"/>
      <c r="G677" s="16">
        <v>3.6036036036036001E-2</v>
      </c>
      <c r="H677" s="16">
        <v>2.97297297297297E-2</v>
      </c>
      <c r="I677" s="16"/>
      <c r="J677" s="16">
        <v>2.4390243902439001E-2</v>
      </c>
      <c r="K677" s="16">
        <v>1.6949152542372899E-2</v>
      </c>
      <c r="L677" s="16">
        <v>6.8965517241379296E-2</v>
      </c>
      <c r="M677" s="16">
        <v>4.5454545454545497E-2</v>
      </c>
      <c r="N677" s="16">
        <v>0</v>
      </c>
      <c r="O677" s="16">
        <v>0.125</v>
      </c>
      <c r="P677" s="16">
        <v>0</v>
      </c>
      <c r="Q677" s="16">
        <v>2.5641025641025599E-2</v>
      </c>
      <c r="R677" s="16">
        <v>0</v>
      </c>
      <c r="S677" s="16">
        <v>3.1914893617021302E-2</v>
      </c>
      <c r="T677" s="16">
        <v>0</v>
      </c>
      <c r="U677" s="16">
        <v>0</v>
      </c>
      <c r="V677" s="16">
        <v>5.8823529411764698E-2</v>
      </c>
      <c r="W677" s="16">
        <v>0</v>
      </c>
      <c r="X677" s="16">
        <v>5.5555555555555601E-2</v>
      </c>
      <c r="Y677" s="16">
        <v>6.25E-2</v>
      </c>
      <c r="Z677" s="16"/>
      <c r="AA677" s="16">
        <v>4.3062200956937802E-2</v>
      </c>
      <c r="AB677" s="16">
        <v>2.06896551724138E-2</v>
      </c>
      <c r="AC677" s="16">
        <v>1.7857142857142901E-2</v>
      </c>
      <c r="AD677" s="16">
        <v>0</v>
      </c>
      <c r="AE677" s="16"/>
      <c r="AF677" s="16">
        <v>2.7700831024930699E-2</v>
      </c>
      <c r="AG677" s="16">
        <v>3.3333333333333298E-2</v>
      </c>
      <c r="AH677" s="16">
        <v>2.3809523809523801E-2</v>
      </c>
      <c r="AI677" s="16">
        <v>0</v>
      </c>
      <c r="AJ677" s="16"/>
      <c r="AK677" s="16">
        <v>0</v>
      </c>
      <c r="AL677" s="16">
        <v>1.5151515151515201E-2</v>
      </c>
      <c r="AM677" s="16">
        <v>4.7619047619047603E-2</v>
      </c>
      <c r="AN677" s="16">
        <v>3.2258064516128997E-2</v>
      </c>
      <c r="AO677" s="16">
        <v>0</v>
      </c>
      <c r="AP677" s="16">
        <v>2.9411764705882401E-2</v>
      </c>
      <c r="AQ677" s="16"/>
      <c r="AR677" s="16">
        <v>1.8264840182648401E-2</v>
      </c>
      <c r="AS677" s="16">
        <v>0</v>
      </c>
      <c r="AT677" s="16">
        <v>0</v>
      </c>
      <c r="AU677" s="16">
        <v>5.6603773584905703E-2</v>
      </c>
      <c r="AV677" s="16">
        <v>8.6956521739130405E-2</v>
      </c>
      <c r="AW677" s="16">
        <v>0</v>
      </c>
      <c r="AX677" s="16">
        <v>0</v>
      </c>
      <c r="AY677" s="16"/>
      <c r="AZ677" s="16">
        <v>0</v>
      </c>
      <c r="BA677" s="16">
        <v>2.5641025641025599E-2</v>
      </c>
      <c r="BB677" s="16">
        <v>0</v>
      </c>
      <c r="BC677" s="16">
        <v>5.1282051282051301E-2</v>
      </c>
      <c r="BD677" s="16">
        <v>3.4285714285714301E-2</v>
      </c>
      <c r="BE677" s="16">
        <v>0.125</v>
      </c>
      <c r="BF677" s="16"/>
      <c r="BG677" s="16">
        <v>2.4390243902439001E-2</v>
      </c>
      <c r="BH677" s="16">
        <v>4.7058823529411799E-2</v>
      </c>
      <c r="BI677" s="16">
        <v>2.0833333333333301E-2</v>
      </c>
      <c r="BJ677" s="16">
        <v>7.5757575757575803E-3</v>
      </c>
      <c r="BK677" s="16">
        <v>2.53164556962025E-2</v>
      </c>
      <c r="BL677" s="16">
        <v>9.2592592592592601E-2</v>
      </c>
      <c r="BM677" s="16"/>
      <c r="BN677" s="16">
        <v>2.1660649819494601E-2</v>
      </c>
      <c r="BO677" s="16">
        <v>4.5226130653266298E-2</v>
      </c>
      <c r="BP677" s="16"/>
      <c r="BQ677" s="16">
        <v>1.21951219512195E-2</v>
      </c>
      <c r="BR677" s="16">
        <v>4.1139240506329097E-2</v>
      </c>
      <c r="BS677" s="16"/>
      <c r="BT677" s="16">
        <v>3.5422343324250698E-2</v>
      </c>
      <c r="BU677" s="16">
        <v>9.8039215686274508E-3</v>
      </c>
    </row>
    <row r="678" spans="2:73" x14ac:dyDescent="0.35">
      <c r="B678" t="s">
        <v>223</v>
      </c>
      <c r="C678" s="16">
        <v>0.78794178794178804</v>
      </c>
      <c r="D678" s="16">
        <v>0.70202020202020199</v>
      </c>
      <c r="E678" s="16">
        <v>0.84805653710247397</v>
      </c>
      <c r="F678" s="16"/>
      <c r="G678" s="16">
        <v>0.78378378378378399</v>
      </c>
      <c r="H678" s="16">
        <v>0.78918918918918901</v>
      </c>
      <c r="I678" s="16"/>
      <c r="J678" s="16">
        <v>0.75609756097560998</v>
      </c>
      <c r="K678" s="16">
        <v>0.76271186440677996</v>
      </c>
      <c r="L678" s="16">
        <v>0.58620689655172398</v>
      </c>
      <c r="M678" s="16">
        <v>0.77272727272727304</v>
      </c>
      <c r="N678" s="16">
        <v>0.625</v>
      </c>
      <c r="O678" s="16">
        <v>0.875</v>
      </c>
      <c r="P678" s="16">
        <v>0.86666666666666703</v>
      </c>
      <c r="Q678" s="16">
        <v>0.87179487179487203</v>
      </c>
      <c r="R678" s="16">
        <v>0.92857142857142905</v>
      </c>
      <c r="S678" s="16">
        <v>0.75531914893617003</v>
      </c>
      <c r="T678" s="16">
        <v>0.83333333333333304</v>
      </c>
      <c r="U678" s="16">
        <v>0.78571428571428603</v>
      </c>
      <c r="V678" s="16">
        <v>0.85294117647058798</v>
      </c>
      <c r="W678" s="16">
        <v>0.88235294117647101</v>
      </c>
      <c r="X678" s="16">
        <v>0.66666666666666696</v>
      </c>
      <c r="Y678" s="16">
        <v>0.875</v>
      </c>
      <c r="Z678" s="16"/>
      <c r="AA678" s="16">
        <v>0.81818181818181801</v>
      </c>
      <c r="AB678" s="16">
        <v>0.73103448275862104</v>
      </c>
      <c r="AC678" s="16">
        <v>0.83928571428571397</v>
      </c>
      <c r="AD678" s="16">
        <v>0.68571428571428605</v>
      </c>
      <c r="AE678" s="16"/>
      <c r="AF678" s="16">
        <v>0.78393351800554001</v>
      </c>
      <c r="AG678" s="16">
        <v>0.76666666666666705</v>
      </c>
      <c r="AH678" s="16">
        <v>0.73809523809523803</v>
      </c>
      <c r="AI678" s="16">
        <v>0</v>
      </c>
      <c r="AJ678" s="16"/>
      <c r="AK678" s="16">
        <v>0.80327868852458995</v>
      </c>
      <c r="AL678" s="16">
        <v>0.69696969696969702</v>
      </c>
      <c r="AM678" s="16">
        <v>0.78571428571428603</v>
      </c>
      <c r="AN678" s="16">
        <v>0.77419354838709697</v>
      </c>
      <c r="AO678" s="16">
        <v>0.55555555555555602</v>
      </c>
      <c r="AP678" s="16">
        <v>0.82352941176470595</v>
      </c>
      <c r="AQ678" s="16"/>
      <c r="AR678" s="16">
        <v>0.79908675799086804</v>
      </c>
      <c r="AS678" s="16">
        <v>0.65853658536585402</v>
      </c>
      <c r="AT678" s="16">
        <v>0.65853658536585402</v>
      </c>
      <c r="AU678" s="16">
        <v>0.84905660377358505</v>
      </c>
      <c r="AV678" s="16">
        <v>0.69565217391304301</v>
      </c>
      <c r="AW678" s="16">
        <v>0.87234042553191504</v>
      </c>
      <c r="AX678" s="16">
        <v>1</v>
      </c>
      <c r="AY678" s="16"/>
      <c r="AZ678" s="16">
        <v>0.79487179487179505</v>
      </c>
      <c r="BA678" s="16">
        <v>0.74358974358974395</v>
      </c>
      <c r="BB678" s="16">
        <v>0.85714285714285698</v>
      </c>
      <c r="BC678" s="16">
        <v>0.77777777777777801</v>
      </c>
      <c r="BD678" s="16">
        <v>0.8</v>
      </c>
      <c r="BE678" s="16">
        <v>0.75</v>
      </c>
      <c r="BF678" s="16"/>
      <c r="BG678" s="16">
        <v>0.76829268292682895</v>
      </c>
      <c r="BH678" s="16">
        <v>0.752941176470588</v>
      </c>
      <c r="BI678" s="16">
        <v>0.75</v>
      </c>
      <c r="BJ678" s="16">
        <v>0.80303030303030298</v>
      </c>
      <c r="BK678" s="16">
        <v>0.860759493670886</v>
      </c>
      <c r="BL678" s="16">
        <v>0.75925925925925897</v>
      </c>
      <c r="BM678" s="16"/>
      <c r="BN678" s="16">
        <v>0.819494584837545</v>
      </c>
      <c r="BO678" s="16">
        <v>0.73869346733668295</v>
      </c>
      <c r="BP678" s="16"/>
      <c r="BQ678" s="16">
        <v>0.85975609756097604</v>
      </c>
      <c r="BR678" s="16">
        <v>0.753164556962025</v>
      </c>
      <c r="BS678" s="16"/>
      <c r="BT678" s="16">
        <v>0.79019073569482301</v>
      </c>
      <c r="BU678" s="16">
        <v>0.77450980392156898</v>
      </c>
    </row>
    <row r="679" spans="2:73" x14ac:dyDescent="0.35">
      <c r="B679" t="s">
        <v>224</v>
      </c>
      <c r="C679" s="16">
        <v>6.4449064449064494E-2</v>
      </c>
      <c r="D679" s="16">
        <v>0.11111111111111099</v>
      </c>
      <c r="E679" s="16">
        <v>3.1802120141342802E-2</v>
      </c>
      <c r="F679" s="16"/>
      <c r="G679" s="16">
        <v>8.1081081081081099E-2</v>
      </c>
      <c r="H679" s="16">
        <v>5.9459459459459497E-2</v>
      </c>
      <c r="I679" s="16"/>
      <c r="J679" s="16">
        <v>9.7560975609756101E-2</v>
      </c>
      <c r="K679" s="16">
        <v>8.4745762711864403E-2</v>
      </c>
      <c r="L679" s="16">
        <v>0</v>
      </c>
      <c r="M679" s="16">
        <v>9.0909090909090898E-2</v>
      </c>
      <c r="N679" s="16">
        <v>0</v>
      </c>
      <c r="O679" s="16">
        <v>0</v>
      </c>
      <c r="P679" s="16">
        <v>3.3333333333333298E-2</v>
      </c>
      <c r="Q679" s="16">
        <v>7.69230769230769E-2</v>
      </c>
      <c r="R679" s="16">
        <v>0</v>
      </c>
      <c r="S679" s="16">
        <v>0.117021276595745</v>
      </c>
      <c r="T679" s="16">
        <v>3.3333333333333298E-2</v>
      </c>
      <c r="U679" s="16">
        <v>7.1428571428571397E-2</v>
      </c>
      <c r="V679" s="16">
        <v>2.9411764705882401E-2</v>
      </c>
      <c r="W679" s="16">
        <v>0</v>
      </c>
      <c r="X679" s="16">
        <v>0.11111111111111099</v>
      </c>
      <c r="Y679" s="16">
        <v>0</v>
      </c>
      <c r="Z679" s="16"/>
      <c r="AA679" s="16">
        <v>5.2631578947368397E-2</v>
      </c>
      <c r="AB679" s="16">
        <v>8.2758620689655199E-2</v>
      </c>
      <c r="AC679" s="16">
        <v>5.3571428571428603E-2</v>
      </c>
      <c r="AD679" s="16">
        <v>0.14285714285714299</v>
      </c>
      <c r="AE679" s="16"/>
      <c r="AF679" s="16">
        <v>6.3711911357340695E-2</v>
      </c>
      <c r="AG679" s="16">
        <v>6.6666666666666693E-2</v>
      </c>
      <c r="AH679" s="16">
        <v>9.5238095238095205E-2</v>
      </c>
      <c r="AI679" s="16">
        <v>1</v>
      </c>
      <c r="AJ679" s="16"/>
      <c r="AK679" s="16">
        <v>9.0163934426229497E-2</v>
      </c>
      <c r="AL679" s="16">
        <v>9.0909090909090898E-2</v>
      </c>
      <c r="AM679" s="16">
        <v>4.7619047619047603E-2</v>
      </c>
      <c r="AN679" s="16">
        <v>0.12903225806451599</v>
      </c>
      <c r="AO679" s="16">
        <v>0</v>
      </c>
      <c r="AP679" s="16">
        <v>2.9411764705882401E-2</v>
      </c>
      <c r="AQ679" s="16"/>
      <c r="AR679" s="16">
        <v>5.4794520547945202E-2</v>
      </c>
      <c r="AS679" s="16">
        <v>0.146341463414634</v>
      </c>
      <c r="AT679" s="16">
        <v>0.146341463414634</v>
      </c>
      <c r="AU679" s="16">
        <v>3.77358490566038E-2</v>
      </c>
      <c r="AV679" s="16">
        <v>0</v>
      </c>
      <c r="AW679" s="16">
        <v>4.2553191489361701E-2</v>
      </c>
      <c r="AX679" s="16">
        <v>0</v>
      </c>
      <c r="AY679" s="16"/>
      <c r="AZ679" s="16">
        <v>7.69230769230769E-2</v>
      </c>
      <c r="BA679" s="16">
        <v>7.69230769230769E-2</v>
      </c>
      <c r="BB679" s="16">
        <v>9.5238095238095205E-2</v>
      </c>
      <c r="BC679" s="16">
        <v>5.1282051282051301E-2</v>
      </c>
      <c r="BD679" s="16">
        <v>5.7142857142857099E-2</v>
      </c>
      <c r="BE679" s="16">
        <v>0</v>
      </c>
      <c r="BF679" s="16"/>
      <c r="BG679" s="16">
        <v>4.8780487804878099E-2</v>
      </c>
      <c r="BH679" s="16">
        <v>4.7058823529411799E-2</v>
      </c>
      <c r="BI679" s="16">
        <v>0.14583333333333301</v>
      </c>
      <c r="BJ679" s="16">
        <v>7.5757575757575801E-2</v>
      </c>
      <c r="BK679" s="16">
        <v>5.0632911392405097E-2</v>
      </c>
      <c r="BL679" s="16">
        <v>3.7037037037037E-2</v>
      </c>
      <c r="BM679" s="16"/>
      <c r="BN679" s="16">
        <v>5.0541516245487403E-2</v>
      </c>
      <c r="BO679" s="16">
        <v>8.5427135678391997E-2</v>
      </c>
      <c r="BP679" s="16"/>
      <c r="BQ679" s="16">
        <v>4.2682926829268303E-2</v>
      </c>
      <c r="BR679" s="16">
        <v>7.5949367088607597E-2</v>
      </c>
      <c r="BS679" s="16"/>
      <c r="BT679" s="16">
        <v>6.5395095367847406E-2</v>
      </c>
      <c r="BU679" s="16">
        <v>6.8627450980392204E-2</v>
      </c>
    </row>
    <row r="680" spans="2:73" x14ac:dyDescent="0.35">
      <c r="B680" t="s">
        <v>105</v>
      </c>
      <c r="C680" s="16">
        <v>0.72349272349272398</v>
      </c>
      <c r="D680" s="16">
        <v>0.59090909090909105</v>
      </c>
      <c r="E680" s="16">
        <v>0.81625441696113099</v>
      </c>
      <c r="F680" s="16"/>
      <c r="G680" s="16">
        <v>0.70270270270270296</v>
      </c>
      <c r="H680" s="16">
        <v>0.72972972972973005</v>
      </c>
      <c r="I680" s="16"/>
      <c r="J680" s="16">
        <v>0.65853658536585402</v>
      </c>
      <c r="K680" s="16">
        <v>0.677966101694915</v>
      </c>
      <c r="L680" s="16">
        <v>0.58620689655172398</v>
      </c>
      <c r="M680" s="16">
        <v>0.68181818181818199</v>
      </c>
      <c r="N680" s="16">
        <v>0.625</v>
      </c>
      <c r="O680" s="16">
        <v>0.875</v>
      </c>
      <c r="P680" s="16">
        <v>0.83333333333333304</v>
      </c>
      <c r="Q680" s="16">
        <v>0.79487179487179505</v>
      </c>
      <c r="R680" s="16">
        <v>0.92857142857142905</v>
      </c>
      <c r="S680" s="16">
        <v>0.63829787234042501</v>
      </c>
      <c r="T680" s="16">
        <v>0.8</v>
      </c>
      <c r="U680" s="16">
        <v>0.71428571428571397</v>
      </c>
      <c r="V680" s="16">
        <v>0.82352941176470595</v>
      </c>
      <c r="W680" s="16">
        <v>0.88235294117647101</v>
      </c>
      <c r="X680" s="16">
        <v>0.55555555555555602</v>
      </c>
      <c r="Y680" s="16">
        <v>0.875</v>
      </c>
      <c r="Z680" s="16"/>
      <c r="AA680" s="16">
        <v>0.76555023923444998</v>
      </c>
      <c r="AB680" s="16">
        <v>0.64827586206896504</v>
      </c>
      <c r="AC680" s="16">
        <v>0.78571428571428603</v>
      </c>
      <c r="AD680" s="16">
        <v>0.54285714285714304</v>
      </c>
      <c r="AE680" s="16"/>
      <c r="AF680" s="16">
        <v>0.72022160664819901</v>
      </c>
      <c r="AG680" s="16">
        <v>0.7</v>
      </c>
      <c r="AH680" s="16">
        <v>0.64285714285714302</v>
      </c>
      <c r="AI680" s="16">
        <v>-1</v>
      </c>
      <c r="AJ680" s="16"/>
      <c r="AK680" s="16">
        <v>0.713114754098361</v>
      </c>
      <c r="AL680" s="16">
        <v>0.60606060606060597</v>
      </c>
      <c r="AM680" s="16">
        <v>0.73809523809523803</v>
      </c>
      <c r="AN680" s="16">
        <v>0.64516129032258096</v>
      </c>
      <c r="AO680" s="16">
        <v>0.55555555555555602</v>
      </c>
      <c r="AP680" s="16">
        <v>0.79411764705882304</v>
      </c>
      <c r="AQ680" s="16"/>
      <c r="AR680" s="16">
        <v>0.74429223744292194</v>
      </c>
      <c r="AS680" s="16">
        <v>0.51219512195121897</v>
      </c>
      <c r="AT680" s="16">
        <v>0.51219512195121897</v>
      </c>
      <c r="AU680" s="16">
        <v>0.81132075471698095</v>
      </c>
      <c r="AV680" s="16">
        <v>0.69565217391304301</v>
      </c>
      <c r="AW680" s="16">
        <v>0.82978723404255295</v>
      </c>
      <c r="AX680" s="16">
        <v>1</v>
      </c>
      <c r="AY680" s="16"/>
      <c r="AZ680" s="16">
        <v>0.71794871794871795</v>
      </c>
      <c r="BA680" s="16">
        <v>0.66666666666666696</v>
      </c>
      <c r="BB680" s="16">
        <v>0.76190476190476197</v>
      </c>
      <c r="BC680" s="16">
        <v>0.72649572649572702</v>
      </c>
      <c r="BD680" s="16">
        <v>0.74285714285714299</v>
      </c>
      <c r="BE680" s="16">
        <v>0.75</v>
      </c>
      <c r="BF680" s="16"/>
      <c r="BG680" s="16">
        <v>0.71951219512195097</v>
      </c>
      <c r="BH680" s="16">
        <v>0.70588235294117596</v>
      </c>
      <c r="BI680" s="16">
        <v>0.60416666666666696</v>
      </c>
      <c r="BJ680" s="16">
        <v>0.72727272727272696</v>
      </c>
      <c r="BK680" s="16">
        <v>0.810126582278481</v>
      </c>
      <c r="BL680" s="16">
        <v>0.72222222222222199</v>
      </c>
      <c r="BM680" s="16"/>
      <c r="BN680" s="16">
        <v>0.76895306859205803</v>
      </c>
      <c r="BO680" s="16">
        <v>0.65326633165829096</v>
      </c>
      <c r="BP680" s="16"/>
      <c r="BQ680" s="16">
        <v>0.81707317073170704</v>
      </c>
      <c r="BR680" s="16">
        <v>0.677215189873418</v>
      </c>
      <c r="BS680" s="16"/>
      <c r="BT680" s="16">
        <v>0.72479564032697497</v>
      </c>
      <c r="BU680" s="16">
        <v>0.70588235294117696</v>
      </c>
    </row>
    <row r="681" spans="2:73" x14ac:dyDescent="0.35">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c r="AF681" s="16"/>
      <c r="AG681" s="16"/>
      <c r="AH681" s="16"/>
      <c r="AI681" s="16"/>
      <c r="AJ681" s="16"/>
      <c r="AK681" s="16"/>
      <c r="AL681" s="16"/>
      <c r="AM681" s="16"/>
      <c r="AN681" s="16"/>
      <c r="AO681" s="16"/>
      <c r="AP681" s="16"/>
      <c r="AQ681" s="16"/>
      <c r="AR681" s="16"/>
      <c r="AS681" s="16"/>
      <c r="AT681" s="16"/>
      <c r="AU681" s="16"/>
      <c r="AV681" s="16"/>
      <c r="AW681" s="16"/>
      <c r="AX681" s="16"/>
      <c r="AY681" s="16"/>
      <c r="AZ681" s="16"/>
      <c r="BA681" s="16"/>
      <c r="BB681" s="16"/>
      <c r="BC681" s="16"/>
      <c r="BD681" s="16"/>
      <c r="BE681" s="16"/>
      <c r="BF681" s="16"/>
      <c r="BG681" s="16"/>
      <c r="BH681" s="16"/>
      <c r="BI681" s="16"/>
      <c r="BJ681" s="16"/>
      <c r="BK681" s="16"/>
      <c r="BL681" s="16"/>
      <c r="BM681" s="16"/>
      <c r="BN681" s="16"/>
      <c r="BO681" s="16"/>
      <c r="BP681" s="16"/>
      <c r="BQ681" s="16"/>
      <c r="BR681" s="16"/>
      <c r="BS681" s="16"/>
      <c r="BT681" s="16"/>
      <c r="BU681" s="16"/>
    </row>
    <row r="682" spans="2:73" x14ac:dyDescent="0.35">
      <c r="B682" s="6" t="s">
        <v>381</v>
      </c>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6"/>
      <c r="AI682" s="16"/>
      <c r="AJ682" s="16"/>
      <c r="AK682" s="16"/>
      <c r="AL682" s="16"/>
      <c r="AM682" s="16"/>
      <c r="AN682" s="16"/>
      <c r="AO682" s="16"/>
      <c r="AP682" s="16"/>
      <c r="AQ682" s="16"/>
      <c r="AR682" s="16"/>
      <c r="AS682" s="16"/>
      <c r="AT682" s="16"/>
      <c r="AU682" s="16"/>
      <c r="AV682" s="16"/>
      <c r="AW682" s="16"/>
      <c r="AX682" s="16"/>
      <c r="AY682" s="16"/>
      <c r="AZ682" s="16"/>
      <c r="BA682" s="16"/>
      <c r="BB682" s="16"/>
      <c r="BC682" s="16"/>
      <c r="BD682" s="16"/>
      <c r="BE682" s="16"/>
      <c r="BF682" s="16"/>
      <c r="BG682" s="16"/>
      <c r="BH682" s="16"/>
      <c r="BI682" s="16"/>
      <c r="BJ682" s="16"/>
      <c r="BK682" s="16"/>
      <c r="BL682" s="16"/>
      <c r="BM682" s="16"/>
      <c r="BN682" s="16"/>
      <c r="BO682" s="16"/>
      <c r="BP682" s="16"/>
      <c r="BQ682" s="16"/>
      <c r="BR682" s="16"/>
      <c r="BS682" s="16"/>
      <c r="BT682" s="16"/>
      <c r="BU682" s="16"/>
    </row>
    <row r="683" spans="2:73" x14ac:dyDescent="0.35">
      <c r="B683" s="23" t="s">
        <v>95</v>
      </c>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16"/>
      <c r="AI683" s="16"/>
      <c r="AJ683" s="16"/>
      <c r="AK683" s="16"/>
      <c r="AL683" s="16"/>
      <c r="AM683" s="16"/>
      <c r="AN683" s="16"/>
      <c r="AO683" s="16"/>
      <c r="AP683" s="16"/>
      <c r="AQ683" s="16"/>
      <c r="AR683" s="16"/>
      <c r="AS683" s="16"/>
      <c r="AT683" s="16"/>
      <c r="AU683" s="16"/>
      <c r="AV683" s="16"/>
      <c r="AW683" s="16"/>
      <c r="AX683" s="16"/>
      <c r="AY683" s="16"/>
      <c r="AZ683" s="16"/>
      <c r="BA683" s="16"/>
      <c r="BB683" s="16"/>
      <c r="BC683" s="16"/>
      <c r="BD683" s="16"/>
      <c r="BE683" s="16"/>
      <c r="BF683" s="16"/>
      <c r="BG683" s="16"/>
      <c r="BH683" s="16"/>
      <c r="BI683" s="16"/>
      <c r="BJ683" s="16"/>
      <c r="BK683" s="16"/>
      <c r="BL683" s="16"/>
      <c r="BM683" s="16"/>
      <c r="BN683" s="16"/>
      <c r="BO683" s="16"/>
      <c r="BP683" s="16"/>
      <c r="BQ683" s="16"/>
      <c r="BR683" s="16"/>
      <c r="BS683" s="16"/>
      <c r="BT683" s="16"/>
      <c r="BU683" s="16"/>
    </row>
    <row r="684" spans="2:73" x14ac:dyDescent="0.35">
      <c r="B684" t="s">
        <v>218</v>
      </c>
      <c r="C684" s="16">
        <v>0.33887733887733901</v>
      </c>
      <c r="D684" s="16">
        <v>0.33838383838383801</v>
      </c>
      <c r="E684" s="16">
        <v>0.33922261484098898</v>
      </c>
      <c r="F684" s="16"/>
      <c r="G684" s="16">
        <v>0.31531531531531498</v>
      </c>
      <c r="H684" s="16">
        <v>0.34594594594594602</v>
      </c>
      <c r="I684" s="16"/>
      <c r="J684" s="16">
        <v>0.292682926829268</v>
      </c>
      <c r="K684" s="16">
        <v>0.27118644067796599</v>
      </c>
      <c r="L684" s="16">
        <v>0.31034482758620702</v>
      </c>
      <c r="M684" s="16">
        <v>0.40909090909090901</v>
      </c>
      <c r="N684" s="16">
        <v>0.375</v>
      </c>
      <c r="O684" s="16">
        <v>0.375</v>
      </c>
      <c r="P684" s="16">
        <v>0.36666666666666697</v>
      </c>
      <c r="Q684" s="16">
        <v>0.30769230769230799</v>
      </c>
      <c r="R684" s="16">
        <v>0.35714285714285698</v>
      </c>
      <c r="S684" s="16">
        <v>0.329787234042553</v>
      </c>
      <c r="T684" s="16">
        <v>0.4</v>
      </c>
      <c r="U684" s="16">
        <v>0.214285714285714</v>
      </c>
      <c r="V684" s="16">
        <v>0.38235294117647101</v>
      </c>
      <c r="W684" s="16">
        <v>0.35294117647058798</v>
      </c>
      <c r="X684" s="16">
        <v>0.38888888888888901</v>
      </c>
      <c r="Y684" s="16">
        <v>0.5</v>
      </c>
      <c r="Z684" s="16"/>
      <c r="AA684" s="16">
        <v>0.41626794258373201</v>
      </c>
      <c r="AB684" s="16">
        <v>0.28965517241379302</v>
      </c>
      <c r="AC684" s="16">
        <v>0.32142857142857101</v>
      </c>
      <c r="AD684" s="16">
        <v>0.2</v>
      </c>
      <c r="AE684" s="16"/>
      <c r="AF684" s="16">
        <v>0.33518005540166201</v>
      </c>
      <c r="AG684" s="16">
        <v>0.33333333333333298</v>
      </c>
      <c r="AH684" s="16">
        <v>0.28571428571428598</v>
      </c>
      <c r="AI684" s="16">
        <v>0</v>
      </c>
      <c r="AJ684" s="16"/>
      <c r="AK684" s="16">
        <v>0.34426229508196698</v>
      </c>
      <c r="AL684" s="16">
        <v>0.21212121212121199</v>
      </c>
      <c r="AM684" s="16">
        <v>0.452380952380952</v>
      </c>
      <c r="AN684" s="16">
        <v>0.32258064516128998</v>
      </c>
      <c r="AO684" s="16">
        <v>0.33333333333333298</v>
      </c>
      <c r="AP684" s="16">
        <v>0.47058823529411797</v>
      </c>
      <c r="AQ684" s="16"/>
      <c r="AR684" s="16">
        <v>0.28310502283104999</v>
      </c>
      <c r="AS684" s="16">
        <v>0.34146341463414598</v>
      </c>
      <c r="AT684" s="16">
        <v>0.34146341463414598</v>
      </c>
      <c r="AU684" s="16">
        <v>0.56603773584905703</v>
      </c>
      <c r="AV684" s="16">
        <v>0.34782608695652201</v>
      </c>
      <c r="AW684" s="16">
        <v>0.27659574468085102</v>
      </c>
      <c r="AX684" s="16">
        <v>0.8</v>
      </c>
      <c r="AY684" s="16"/>
      <c r="AZ684" s="16">
        <v>0.256410256410256</v>
      </c>
      <c r="BA684" s="16">
        <v>0.17948717948717899</v>
      </c>
      <c r="BB684" s="16">
        <v>0.42857142857142899</v>
      </c>
      <c r="BC684" s="16">
        <v>0.35042735042735002</v>
      </c>
      <c r="BD684" s="16">
        <v>0.39428571428571402</v>
      </c>
      <c r="BE684" s="16">
        <v>0.625</v>
      </c>
      <c r="BF684" s="16"/>
      <c r="BG684" s="16">
        <v>0.40243902439024398</v>
      </c>
      <c r="BH684" s="16">
        <v>0.25882352941176501</v>
      </c>
      <c r="BI684" s="16">
        <v>0.33333333333333298</v>
      </c>
      <c r="BJ684" s="16">
        <v>0.45454545454545497</v>
      </c>
      <c r="BK684" s="16">
        <v>0.291139240506329</v>
      </c>
      <c r="BL684" s="16">
        <v>0.16666666666666699</v>
      </c>
      <c r="BM684" s="16"/>
      <c r="BN684" s="16">
        <v>0.34657039711191301</v>
      </c>
      <c r="BO684" s="16">
        <v>0.33165829145728598</v>
      </c>
      <c r="BP684" s="16"/>
      <c r="BQ684" s="16">
        <v>0.33536585365853699</v>
      </c>
      <c r="BR684" s="16">
        <v>0.341772151898734</v>
      </c>
      <c r="BS684" s="16"/>
      <c r="BT684" s="16">
        <v>0.34332425068119898</v>
      </c>
      <c r="BU684" s="16">
        <v>0.30392156862745101</v>
      </c>
    </row>
    <row r="685" spans="2:73" x14ac:dyDescent="0.35">
      <c r="B685" t="s">
        <v>219</v>
      </c>
      <c r="C685" s="16">
        <v>0.21621621621621601</v>
      </c>
      <c r="D685" s="16">
        <v>0.19696969696969699</v>
      </c>
      <c r="E685" s="16">
        <v>0.22968197879858701</v>
      </c>
      <c r="F685" s="16"/>
      <c r="G685" s="16">
        <v>0.22522522522522501</v>
      </c>
      <c r="H685" s="16">
        <v>0.213513513513514</v>
      </c>
      <c r="I685" s="16"/>
      <c r="J685" s="16">
        <v>0.26829268292682901</v>
      </c>
      <c r="K685" s="16">
        <v>0.20338983050847501</v>
      </c>
      <c r="L685" s="16">
        <v>0.17241379310344801</v>
      </c>
      <c r="M685" s="16">
        <v>0.27272727272727298</v>
      </c>
      <c r="N685" s="16">
        <v>0</v>
      </c>
      <c r="O685" s="16">
        <v>0.125</v>
      </c>
      <c r="P685" s="16">
        <v>0.133333333333333</v>
      </c>
      <c r="Q685" s="16">
        <v>0.30769230769230799</v>
      </c>
      <c r="R685" s="16">
        <v>0.214285714285714</v>
      </c>
      <c r="S685" s="16">
        <v>0.24468085106383</v>
      </c>
      <c r="T685" s="16">
        <v>0.133333333333333</v>
      </c>
      <c r="U685" s="16">
        <v>0.42857142857142899</v>
      </c>
      <c r="V685" s="16">
        <v>0.20588235294117599</v>
      </c>
      <c r="W685" s="16">
        <v>0.17647058823529399</v>
      </c>
      <c r="X685" s="16">
        <v>0.16666666666666699</v>
      </c>
      <c r="Y685" s="16">
        <v>0.1875</v>
      </c>
      <c r="Z685" s="16"/>
      <c r="AA685" s="16">
        <v>0.248803827751196</v>
      </c>
      <c r="AB685" s="16">
        <v>0.25517241379310301</v>
      </c>
      <c r="AC685" s="16">
        <v>0.125</v>
      </c>
      <c r="AD685" s="16">
        <v>2.8571428571428598E-2</v>
      </c>
      <c r="AE685" s="16"/>
      <c r="AF685" s="16">
        <v>0.24099722991689801</v>
      </c>
      <c r="AG685" s="16">
        <v>0.1</v>
      </c>
      <c r="AH685" s="16">
        <v>0.14285714285714299</v>
      </c>
      <c r="AI685" s="16">
        <v>0</v>
      </c>
      <c r="AJ685" s="16"/>
      <c r="AK685" s="16">
        <v>0.188524590163934</v>
      </c>
      <c r="AL685" s="16">
        <v>0.25757575757575801</v>
      </c>
      <c r="AM685" s="16">
        <v>0.214285714285714</v>
      </c>
      <c r="AN685" s="16">
        <v>0.12903225806451599</v>
      </c>
      <c r="AO685" s="16">
        <v>0.11111111111111099</v>
      </c>
      <c r="AP685" s="16">
        <v>0.29411764705882398</v>
      </c>
      <c r="AQ685" s="16"/>
      <c r="AR685" s="16">
        <v>0.187214611872146</v>
      </c>
      <c r="AS685" s="16">
        <v>0.17073170731707299</v>
      </c>
      <c r="AT685" s="16">
        <v>0.17073170731707299</v>
      </c>
      <c r="AU685" s="16">
        <v>0.26415094339622602</v>
      </c>
      <c r="AV685" s="16">
        <v>0.217391304347826</v>
      </c>
      <c r="AW685" s="16">
        <v>0.340425531914894</v>
      </c>
      <c r="AX685" s="16">
        <v>0</v>
      </c>
      <c r="AY685" s="16"/>
      <c r="AZ685" s="16">
        <v>0.16239316239316201</v>
      </c>
      <c r="BA685" s="16">
        <v>0.28205128205128199</v>
      </c>
      <c r="BB685" s="16">
        <v>0.238095238095238</v>
      </c>
      <c r="BC685" s="16">
        <v>0.24786324786324801</v>
      </c>
      <c r="BD685" s="16">
        <v>0.21142857142857099</v>
      </c>
      <c r="BE685" s="16">
        <v>0.25</v>
      </c>
      <c r="BF685" s="16"/>
      <c r="BG685" s="16">
        <v>0.17073170731707299</v>
      </c>
      <c r="BH685" s="16">
        <v>0.317647058823529</v>
      </c>
      <c r="BI685" s="16">
        <v>0.1875</v>
      </c>
      <c r="BJ685" s="16">
        <v>0.19696969696969699</v>
      </c>
      <c r="BK685" s="16">
        <v>0.215189873417722</v>
      </c>
      <c r="BL685" s="16">
        <v>0.18518518518518501</v>
      </c>
      <c r="BM685" s="16"/>
      <c r="BN685" s="16">
        <v>0.19855595667869999</v>
      </c>
      <c r="BO685" s="16">
        <v>0.226130653266332</v>
      </c>
      <c r="BP685" s="16"/>
      <c r="BQ685" s="16">
        <v>0.207317073170732</v>
      </c>
      <c r="BR685" s="16">
        <v>0.218354430379747</v>
      </c>
      <c r="BS685" s="16"/>
      <c r="BT685" s="16">
        <v>0.23433242506811999</v>
      </c>
      <c r="BU685" s="16">
        <v>0.16666666666666699</v>
      </c>
    </row>
    <row r="686" spans="2:73" x14ac:dyDescent="0.35">
      <c r="B686" t="s">
        <v>220</v>
      </c>
      <c r="C686" s="16">
        <v>0.151767151767152</v>
      </c>
      <c r="D686" s="16">
        <v>0.14646464646464599</v>
      </c>
      <c r="E686" s="16">
        <v>0.15547703180212</v>
      </c>
      <c r="F686" s="16"/>
      <c r="G686" s="16">
        <v>0.21621621621621601</v>
      </c>
      <c r="H686" s="16">
        <v>0.132432432432432</v>
      </c>
      <c r="I686" s="16"/>
      <c r="J686" s="16">
        <v>9.7560975609756101E-2</v>
      </c>
      <c r="K686" s="16">
        <v>0.20338983050847501</v>
      </c>
      <c r="L686" s="16">
        <v>0.10344827586206901</v>
      </c>
      <c r="M686" s="16">
        <v>0.22727272727272699</v>
      </c>
      <c r="N686" s="16">
        <v>0.5</v>
      </c>
      <c r="O686" s="16">
        <v>0.1875</v>
      </c>
      <c r="P686" s="16">
        <v>0.233333333333333</v>
      </c>
      <c r="Q686" s="16">
        <v>0.17948717948717899</v>
      </c>
      <c r="R686" s="16">
        <v>7.1428571428571397E-2</v>
      </c>
      <c r="S686" s="16">
        <v>0.14893617021276601</v>
      </c>
      <c r="T686" s="16">
        <v>0.1</v>
      </c>
      <c r="U686" s="16">
        <v>0.14285714285714299</v>
      </c>
      <c r="V686" s="16">
        <v>8.8235294117647106E-2</v>
      </c>
      <c r="W686" s="16">
        <v>0.11764705882352899</v>
      </c>
      <c r="X686" s="16">
        <v>5.5555555555555601E-2</v>
      </c>
      <c r="Y686" s="16">
        <v>0.125</v>
      </c>
      <c r="Z686" s="16"/>
      <c r="AA686" s="16">
        <v>0.12918660287081299</v>
      </c>
      <c r="AB686" s="16">
        <v>0.14482758620689701</v>
      </c>
      <c r="AC686" s="16">
        <v>0.19642857142857101</v>
      </c>
      <c r="AD686" s="16">
        <v>0.22857142857142901</v>
      </c>
      <c r="AE686" s="16"/>
      <c r="AF686" s="16">
        <v>0.14404432132964001</v>
      </c>
      <c r="AG686" s="16">
        <v>0.233333333333333</v>
      </c>
      <c r="AH686" s="16">
        <v>0.119047619047619</v>
      </c>
      <c r="AI686" s="16">
        <v>1</v>
      </c>
      <c r="AJ686" s="16"/>
      <c r="AK686" s="16">
        <v>0.14754098360655701</v>
      </c>
      <c r="AL686" s="16">
        <v>0.24242424242424199</v>
      </c>
      <c r="AM686" s="16">
        <v>9.5238095238095205E-2</v>
      </c>
      <c r="AN686" s="16">
        <v>0.25806451612903197</v>
      </c>
      <c r="AO686" s="16">
        <v>0.11111111111111099</v>
      </c>
      <c r="AP686" s="16">
        <v>2.9411764705882401E-2</v>
      </c>
      <c r="AQ686" s="16"/>
      <c r="AR686" s="16">
        <v>0.16894977168949801</v>
      </c>
      <c r="AS686" s="16">
        <v>0.219512195121951</v>
      </c>
      <c r="AT686" s="16">
        <v>0.219512195121951</v>
      </c>
      <c r="AU686" s="16">
        <v>7.5471698113207503E-2</v>
      </c>
      <c r="AV686" s="16">
        <v>0.13043478260869601</v>
      </c>
      <c r="AW686" s="16">
        <v>0.14893617021276601</v>
      </c>
      <c r="AX686" s="16">
        <v>0.2</v>
      </c>
      <c r="AY686" s="16"/>
      <c r="AZ686" s="16">
        <v>0.20512820512820501</v>
      </c>
      <c r="BA686" s="16">
        <v>0.230769230769231</v>
      </c>
      <c r="BB686" s="16">
        <v>0.14285714285714299</v>
      </c>
      <c r="BC686" s="16">
        <v>0.13675213675213699</v>
      </c>
      <c r="BD686" s="16">
        <v>0.12</v>
      </c>
      <c r="BE686" s="16">
        <v>0</v>
      </c>
      <c r="BF686" s="16"/>
      <c r="BG686" s="16">
        <v>0.15853658536585399</v>
      </c>
      <c r="BH686" s="16">
        <v>0.105882352941176</v>
      </c>
      <c r="BI686" s="16">
        <v>0.14583333333333301</v>
      </c>
      <c r="BJ686" s="16">
        <v>0.12121212121212099</v>
      </c>
      <c r="BK686" s="16">
        <v>0.164556962025316</v>
      </c>
      <c r="BL686" s="16">
        <v>0.27777777777777801</v>
      </c>
      <c r="BM686" s="16"/>
      <c r="BN686" s="16">
        <v>0.15884476534295999</v>
      </c>
      <c r="BO686" s="16">
        <v>0.14572864321608001</v>
      </c>
      <c r="BP686" s="16"/>
      <c r="BQ686" s="16">
        <v>0.15243902439024401</v>
      </c>
      <c r="BR686" s="16">
        <v>0.151898734177215</v>
      </c>
      <c r="BS686" s="16"/>
      <c r="BT686" s="16">
        <v>0.158038147138965</v>
      </c>
      <c r="BU686" s="16">
        <v>0.12745098039215699</v>
      </c>
    </row>
    <row r="687" spans="2:73" x14ac:dyDescent="0.35">
      <c r="B687" t="s">
        <v>221</v>
      </c>
      <c r="C687" s="16">
        <v>5.4054054054054099E-2</v>
      </c>
      <c r="D687" s="16">
        <v>8.5858585858585898E-2</v>
      </c>
      <c r="E687" s="16">
        <v>3.1802120141342802E-2</v>
      </c>
      <c r="F687" s="16"/>
      <c r="G687" s="16">
        <v>1.8018018018018001E-2</v>
      </c>
      <c r="H687" s="16">
        <v>6.4864864864864896E-2</v>
      </c>
      <c r="I687" s="16"/>
      <c r="J687" s="16">
        <v>4.8780487804878099E-2</v>
      </c>
      <c r="K687" s="16">
        <v>0.101694915254237</v>
      </c>
      <c r="L687" s="16">
        <v>6.8965517241379296E-2</v>
      </c>
      <c r="M687" s="16">
        <v>4.5454545454545497E-2</v>
      </c>
      <c r="N687" s="16">
        <v>0</v>
      </c>
      <c r="O687" s="16">
        <v>6.25E-2</v>
      </c>
      <c r="P687" s="16">
        <v>0.1</v>
      </c>
      <c r="Q687" s="16">
        <v>5.1282051282051301E-2</v>
      </c>
      <c r="R687" s="16">
        <v>0.14285714285714299</v>
      </c>
      <c r="S687" s="16">
        <v>4.2553191489361701E-2</v>
      </c>
      <c r="T687" s="16">
        <v>0</v>
      </c>
      <c r="U687" s="16">
        <v>0</v>
      </c>
      <c r="V687" s="16">
        <v>0</v>
      </c>
      <c r="W687" s="16">
        <v>0</v>
      </c>
      <c r="X687" s="16">
        <v>0.11111111111111099</v>
      </c>
      <c r="Y687" s="16">
        <v>6.25E-2</v>
      </c>
      <c r="Z687" s="16"/>
      <c r="AA687" s="16">
        <v>5.2631578947368397E-2</v>
      </c>
      <c r="AB687" s="16">
        <v>5.5172413793103399E-2</v>
      </c>
      <c r="AC687" s="16">
        <v>1.7857142857142901E-2</v>
      </c>
      <c r="AD687" s="16">
        <v>0.14285714285714299</v>
      </c>
      <c r="AE687" s="16"/>
      <c r="AF687" s="16">
        <v>6.3711911357340695E-2</v>
      </c>
      <c r="AG687" s="16">
        <v>0</v>
      </c>
      <c r="AH687" s="16">
        <v>7.1428571428571397E-2</v>
      </c>
      <c r="AI687" s="16">
        <v>0</v>
      </c>
      <c r="AJ687" s="16"/>
      <c r="AK687" s="16">
        <v>5.7377049180327898E-2</v>
      </c>
      <c r="AL687" s="16">
        <v>6.0606060606060601E-2</v>
      </c>
      <c r="AM687" s="16">
        <v>4.7619047619047603E-2</v>
      </c>
      <c r="AN687" s="16">
        <v>9.6774193548387094E-2</v>
      </c>
      <c r="AO687" s="16">
        <v>0</v>
      </c>
      <c r="AP687" s="16">
        <v>2.9411764705882401E-2</v>
      </c>
      <c r="AQ687" s="16"/>
      <c r="AR687" s="16">
        <v>7.3059360730593603E-2</v>
      </c>
      <c r="AS687" s="16">
        <v>4.8780487804878099E-2</v>
      </c>
      <c r="AT687" s="16">
        <v>4.8780487804878099E-2</v>
      </c>
      <c r="AU687" s="16">
        <v>0</v>
      </c>
      <c r="AV687" s="16">
        <v>8.6956521739130405E-2</v>
      </c>
      <c r="AW687" s="16">
        <v>4.2553191489361701E-2</v>
      </c>
      <c r="AX687" s="16">
        <v>0</v>
      </c>
      <c r="AY687" s="16"/>
      <c r="AZ687" s="16">
        <v>8.54700854700855E-2</v>
      </c>
      <c r="BA687" s="16">
        <v>0</v>
      </c>
      <c r="BB687" s="16">
        <v>9.5238095238095205E-2</v>
      </c>
      <c r="BC687" s="16">
        <v>4.2735042735042701E-2</v>
      </c>
      <c r="BD687" s="16">
        <v>5.14285714285714E-2</v>
      </c>
      <c r="BE687" s="16">
        <v>0</v>
      </c>
      <c r="BF687" s="16"/>
      <c r="BG687" s="16">
        <v>6.0975609756097601E-2</v>
      </c>
      <c r="BH687" s="16">
        <v>7.0588235294117604E-2</v>
      </c>
      <c r="BI687" s="16">
        <v>2.0833333333333301E-2</v>
      </c>
      <c r="BJ687" s="16">
        <v>3.03030303030303E-2</v>
      </c>
      <c r="BK687" s="16">
        <v>0.10126582278481</v>
      </c>
      <c r="BL687" s="16">
        <v>3.7037037037037E-2</v>
      </c>
      <c r="BM687" s="16"/>
      <c r="BN687" s="16">
        <v>5.4151624548736503E-2</v>
      </c>
      <c r="BO687" s="16">
        <v>5.52763819095477E-2</v>
      </c>
      <c r="BP687" s="16"/>
      <c r="BQ687" s="16">
        <v>5.4878048780487798E-2</v>
      </c>
      <c r="BR687" s="16">
        <v>5.3797468354430403E-2</v>
      </c>
      <c r="BS687" s="16"/>
      <c r="BT687" s="16">
        <v>5.1771117166212501E-2</v>
      </c>
      <c r="BU687" s="16">
        <v>6.8627450980392204E-2</v>
      </c>
    </row>
    <row r="688" spans="2:73" x14ac:dyDescent="0.35">
      <c r="B688" t="s">
        <v>222</v>
      </c>
      <c r="C688" s="16">
        <v>0.101871101871102</v>
      </c>
      <c r="D688" s="16">
        <v>0.11616161616161599</v>
      </c>
      <c r="E688" s="16">
        <v>9.1872791519434602E-2</v>
      </c>
      <c r="F688" s="16"/>
      <c r="G688" s="16">
        <v>9.00900900900901E-2</v>
      </c>
      <c r="H688" s="16">
        <v>0.10540540540540499</v>
      </c>
      <c r="I688" s="16"/>
      <c r="J688" s="16">
        <v>0.17073170731707299</v>
      </c>
      <c r="K688" s="16">
        <v>0.13559322033898299</v>
      </c>
      <c r="L688" s="16">
        <v>0.13793103448275901</v>
      </c>
      <c r="M688" s="16">
        <v>0</v>
      </c>
      <c r="N688" s="16">
        <v>0.125</v>
      </c>
      <c r="O688" s="16">
        <v>0.1875</v>
      </c>
      <c r="P688" s="16">
        <v>0.133333333333333</v>
      </c>
      <c r="Q688" s="16">
        <v>5.1282051282051301E-2</v>
      </c>
      <c r="R688" s="16">
        <v>0</v>
      </c>
      <c r="S688" s="16">
        <v>6.3829787234042507E-2</v>
      </c>
      <c r="T688" s="16">
        <v>0.16666666666666699</v>
      </c>
      <c r="U688" s="16">
        <v>0</v>
      </c>
      <c r="V688" s="16">
        <v>0.11764705882352899</v>
      </c>
      <c r="W688" s="16">
        <v>0.11764705882352899</v>
      </c>
      <c r="X688" s="16">
        <v>0.11111111111111099</v>
      </c>
      <c r="Y688" s="16">
        <v>6.25E-2</v>
      </c>
      <c r="Z688" s="16"/>
      <c r="AA688" s="16">
        <v>5.2631578947368397E-2</v>
      </c>
      <c r="AB688" s="16">
        <v>0.15172413793103401</v>
      </c>
      <c r="AC688" s="16">
        <v>8.9285714285714302E-2</v>
      </c>
      <c r="AD688" s="16">
        <v>0.2</v>
      </c>
      <c r="AE688" s="16"/>
      <c r="AF688" s="16">
        <v>9.6952908587257594E-2</v>
      </c>
      <c r="AG688" s="16">
        <v>0.1</v>
      </c>
      <c r="AH688" s="16">
        <v>0.16666666666666699</v>
      </c>
      <c r="AI688" s="16">
        <v>0</v>
      </c>
      <c r="AJ688" s="16"/>
      <c r="AK688" s="16">
        <v>0.14754098360655701</v>
      </c>
      <c r="AL688" s="16">
        <v>0.10606060606060599</v>
      </c>
      <c r="AM688" s="16">
        <v>4.7619047619047603E-2</v>
      </c>
      <c r="AN688" s="16">
        <v>9.6774193548387094E-2</v>
      </c>
      <c r="AO688" s="16">
        <v>0.33333333333333298</v>
      </c>
      <c r="AP688" s="16">
        <v>5.8823529411764698E-2</v>
      </c>
      <c r="AQ688" s="16"/>
      <c r="AR688" s="16">
        <v>0.150684931506849</v>
      </c>
      <c r="AS688" s="16">
        <v>0.19512195121951201</v>
      </c>
      <c r="AT688" s="16">
        <v>0.19512195121951201</v>
      </c>
      <c r="AU688" s="16">
        <v>1.88679245283019E-2</v>
      </c>
      <c r="AV688" s="16">
        <v>0</v>
      </c>
      <c r="AW688" s="16">
        <v>4.2553191489361701E-2</v>
      </c>
      <c r="AX688" s="16">
        <v>0</v>
      </c>
      <c r="AY688" s="16"/>
      <c r="AZ688" s="16">
        <v>0.102564102564103</v>
      </c>
      <c r="BA688" s="16">
        <v>0.128205128205128</v>
      </c>
      <c r="BB688" s="16">
        <v>4.7619047619047603E-2</v>
      </c>
      <c r="BC688" s="16">
        <v>0.128205128205128</v>
      </c>
      <c r="BD688" s="16">
        <v>9.1428571428571401E-2</v>
      </c>
      <c r="BE688" s="16">
        <v>0</v>
      </c>
      <c r="BF688" s="16"/>
      <c r="BG688" s="16">
        <v>6.0975609756097601E-2</v>
      </c>
      <c r="BH688" s="16">
        <v>9.41176470588235E-2</v>
      </c>
      <c r="BI688" s="16">
        <v>0.1875</v>
      </c>
      <c r="BJ688" s="16">
        <v>7.5757575757575801E-2</v>
      </c>
      <c r="BK688" s="16">
        <v>0.113924050632911</v>
      </c>
      <c r="BL688" s="16">
        <v>0.148148148148148</v>
      </c>
      <c r="BM688" s="16"/>
      <c r="BN688" s="16">
        <v>9.7472924187725601E-2</v>
      </c>
      <c r="BO688" s="16">
        <v>0.110552763819095</v>
      </c>
      <c r="BP688" s="16"/>
      <c r="BQ688" s="16">
        <v>0.103658536585366</v>
      </c>
      <c r="BR688" s="16">
        <v>0.10126582278481</v>
      </c>
      <c r="BS688" s="16"/>
      <c r="BT688" s="16">
        <v>9.5367847411444107E-2</v>
      </c>
      <c r="BU688" s="16">
        <v>0.13725490196078399</v>
      </c>
    </row>
    <row r="689" spans="2:73" x14ac:dyDescent="0.35">
      <c r="B689" t="s">
        <v>131</v>
      </c>
      <c r="C689" s="16">
        <v>0.137214137214137</v>
      </c>
      <c r="D689" s="16">
        <v>0.11616161616161599</v>
      </c>
      <c r="E689" s="16">
        <v>0.151943462897526</v>
      </c>
      <c r="F689" s="16"/>
      <c r="G689" s="16">
        <v>0.135135135135135</v>
      </c>
      <c r="H689" s="16">
        <v>0.13783783783783801</v>
      </c>
      <c r="I689" s="16"/>
      <c r="J689" s="16">
        <v>0.12195121951219499</v>
      </c>
      <c r="K689" s="16">
        <v>8.4745762711864403E-2</v>
      </c>
      <c r="L689" s="16">
        <v>0.20689655172413801</v>
      </c>
      <c r="M689" s="16">
        <v>4.5454545454545497E-2</v>
      </c>
      <c r="N689" s="16">
        <v>0</v>
      </c>
      <c r="O689" s="16">
        <v>6.25E-2</v>
      </c>
      <c r="P689" s="16">
        <v>3.3333333333333298E-2</v>
      </c>
      <c r="Q689" s="16">
        <v>0.102564102564103</v>
      </c>
      <c r="R689" s="16">
        <v>0.214285714285714</v>
      </c>
      <c r="S689" s="16">
        <v>0.170212765957447</v>
      </c>
      <c r="T689" s="16">
        <v>0.2</v>
      </c>
      <c r="U689" s="16">
        <v>0.214285714285714</v>
      </c>
      <c r="V689" s="16">
        <v>0.20588235294117599</v>
      </c>
      <c r="W689" s="16">
        <v>0.23529411764705899</v>
      </c>
      <c r="X689" s="16">
        <v>0.16666666666666699</v>
      </c>
      <c r="Y689" s="16">
        <v>6.25E-2</v>
      </c>
      <c r="Z689" s="16"/>
      <c r="AA689" s="16">
        <v>0.100478468899522</v>
      </c>
      <c r="AB689" s="16">
        <v>0.10344827586206901</v>
      </c>
      <c r="AC689" s="16">
        <v>0.25</v>
      </c>
      <c r="AD689" s="16">
        <v>0.2</v>
      </c>
      <c r="AE689" s="16"/>
      <c r="AF689" s="16">
        <v>0.11911357340720199</v>
      </c>
      <c r="AG689" s="16">
        <v>0.233333333333333</v>
      </c>
      <c r="AH689" s="16">
        <v>0.214285714285714</v>
      </c>
      <c r="AI689" s="16">
        <v>0</v>
      </c>
      <c r="AJ689" s="16"/>
      <c r="AK689" s="16">
        <v>0.114754098360656</v>
      </c>
      <c r="AL689" s="16">
        <v>0.12121212121212099</v>
      </c>
      <c r="AM689" s="16">
        <v>0.14285714285714299</v>
      </c>
      <c r="AN689" s="16">
        <v>9.6774193548387094E-2</v>
      </c>
      <c r="AO689" s="16">
        <v>0.11111111111111099</v>
      </c>
      <c r="AP689" s="16">
        <v>0.11764705882352899</v>
      </c>
      <c r="AQ689" s="16"/>
      <c r="AR689" s="16">
        <v>0.13698630136986301</v>
      </c>
      <c r="AS689" s="16">
        <v>2.4390243902439001E-2</v>
      </c>
      <c r="AT689" s="16">
        <v>2.4390243902439001E-2</v>
      </c>
      <c r="AU689" s="16">
        <v>7.5471698113207503E-2</v>
      </c>
      <c r="AV689" s="16">
        <v>0.217391304347826</v>
      </c>
      <c r="AW689" s="16">
        <v>0.14893617021276601</v>
      </c>
      <c r="AX689" s="16">
        <v>0</v>
      </c>
      <c r="AY689" s="16"/>
      <c r="AZ689" s="16">
        <v>0.188034188034188</v>
      </c>
      <c r="BA689" s="16">
        <v>0.17948717948717899</v>
      </c>
      <c r="BB689" s="16">
        <v>4.7619047619047603E-2</v>
      </c>
      <c r="BC689" s="16">
        <v>9.4017094017094002E-2</v>
      </c>
      <c r="BD689" s="16">
        <v>0.13142857142857101</v>
      </c>
      <c r="BE689" s="16">
        <v>0.125</v>
      </c>
      <c r="BF689" s="16"/>
      <c r="BG689" s="16">
        <v>0.146341463414634</v>
      </c>
      <c r="BH689" s="16">
        <v>0.152941176470588</v>
      </c>
      <c r="BI689" s="16">
        <v>0.125</v>
      </c>
      <c r="BJ689" s="16">
        <v>0.12121212121212099</v>
      </c>
      <c r="BK689" s="16">
        <v>0.113924050632911</v>
      </c>
      <c r="BL689" s="16">
        <v>0.18518518518518501</v>
      </c>
      <c r="BM689" s="16"/>
      <c r="BN689" s="16">
        <v>0.14440433212996401</v>
      </c>
      <c r="BO689" s="16">
        <v>0.130653266331658</v>
      </c>
      <c r="BP689" s="16"/>
      <c r="BQ689" s="16">
        <v>0.146341463414634</v>
      </c>
      <c r="BR689" s="16">
        <v>0.132911392405063</v>
      </c>
      <c r="BS689" s="16"/>
      <c r="BT689" s="16">
        <v>0.11716621253406</v>
      </c>
      <c r="BU689" s="16">
        <v>0.19607843137254899</v>
      </c>
    </row>
    <row r="690" spans="2:73" x14ac:dyDescent="0.35">
      <c r="B690" t="s">
        <v>223</v>
      </c>
      <c r="C690" s="16">
        <v>0.55509355509355496</v>
      </c>
      <c r="D690" s="16">
        <v>0.53535353535353503</v>
      </c>
      <c r="E690" s="16">
        <v>0.56890459363957602</v>
      </c>
      <c r="F690" s="16"/>
      <c r="G690" s="16">
        <v>0.54054054054054101</v>
      </c>
      <c r="H690" s="16">
        <v>0.55945945945945996</v>
      </c>
      <c r="I690" s="16"/>
      <c r="J690" s="16">
        <v>0.56097560975609795</v>
      </c>
      <c r="K690" s="16">
        <v>0.47457627118644102</v>
      </c>
      <c r="L690" s="16">
        <v>0.48275862068965503</v>
      </c>
      <c r="M690" s="16">
        <v>0.68181818181818199</v>
      </c>
      <c r="N690" s="16">
        <v>0.375</v>
      </c>
      <c r="O690" s="16">
        <v>0.5</v>
      </c>
      <c r="P690" s="16">
        <v>0.5</v>
      </c>
      <c r="Q690" s="16">
        <v>0.61538461538461497</v>
      </c>
      <c r="R690" s="16">
        <v>0.57142857142857095</v>
      </c>
      <c r="S690" s="16">
        <v>0.57446808510638303</v>
      </c>
      <c r="T690" s="16">
        <v>0.53333333333333299</v>
      </c>
      <c r="U690" s="16">
        <v>0.64285714285714302</v>
      </c>
      <c r="V690" s="16">
        <v>0.58823529411764697</v>
      </c>
      <c r="W690" s="16">
        <v>0.52941176470588203</v>
      </c>
      <c r="X690" s="16">
        <v>0.55555555555555602</v>
      </c>
      <c r="Y690" s="16">
        <v>0.6875</v>
      </c>
      <c r="Z690" s="16"/>
      <c r="AA690" s="16">
        <v>0.66507177033492804</v>
      </c>
      <c r="AB690" s="16">
        <v>0.54482758620689697</v>
      </c>
      <c r="AC690" s="16">
        <v>0.44642857142857101</v>
      </c>
      <c r="AD690" s="16">
        <v>0.22857142857142901</v>
      </c>
      <c r="AE690" s="16"/>
      <c r="AF690" s="16">
        <v>0.57617728531856005</v>
      </c>
      <c r="AG690" s="16">
        <v>0.43333333333333302</v>
      </c>
      <c r="AH690" s="16">
        <v>0.42857142857142899</v>
      </c>
      <c r="AI690" s="16">
        <v>0</v>
      </c>
      <c r="AJ690" s="16"/>
      <c r="AK690" s="16">
        <v>0.53278688524590201</v>
      </c>
      <c r="AL690" s="16">
        <v>0.46969696969697</v>
      </c>
      <c r="AM690" s="16">
        <v>0.66666666666666696</v>
      </c>
      <c r="AN690" s="16">
        <v>0.45161290322580599</v>
      </c>
      <c r="AO690" s="16">
        <v>0.44444444444444398</v>
      </c>
      <c r="AP690" s="16">
        <v>0.76470588235294101</v>
      </c>
      <c r="AQ690" s="16"/>
      <c r="AR690" s="16">
        <v>0.47031963470319599</v>
      </c>
      <c r="AS690" s="16">
        <v>0.51219512195121997</v>
      </c>
      <c r="AT690" s="16">
        <v>0.51219512195121997</v>
      </c>
      <c r="AU690" s="16">
        <v>0.83018867924528295</v>
      </c>
      <c r="AV690" s="16">
        <v>0.565217391304348</v>
      </c>
      <c r="AW690" s="16">
        <v>0.61702127659574502</v>
      </c>
      <c r="AX690" s="16">
        <v>0.8</v>
      </c>
      <c r="AY690" s="16"/>
      <c r="AZ690" s="16">
        <v>0.41880341880341898</v>
      </c>
      <c r="BA690" s="16">
        <v>0.46153846153846201</v>
      </c>
      <c r="BB690" s="16">
        <v>0.66666666666666696</v>
      </c>
      <c r="BC690" s="16">
        <v>0.59829059829059805</v>
      </c>
      <c r="BD690" s="16">
        <v>0.60571428571428598</v>
      </c>
      <c r="BE690" s="16">
        <v>0.875</v>
      </c>
      <c r="BF690" s="16"/>
      <c r="BG690" s="16">
        <v>0.57317073170731703</v>
      </c>
      <c r="BH690" s="16">
        <v>0.57647058823529396</v>
      </c>
      <c r="BI690" s="16">
        <v>0.52083333333333304</v>
      </c>
      <c r="BJ690" s="16">
        <v>0.65151515151515105</v>
      </c>
      <c r="BK690" s="16">
        <v>0.506329113924051</v>
      </c>
      <c r="BL690" s="16">
        <v>0.35185185185185203</v>
      </c>
      <c r="BM690" s="16"/>
      <c r="BN690" s="16">
        <v>0.54512635379061403</v>
      </c>
      <c r="BO690" s="16">
        <v>0.55778894472361795</v>
      </c>
      <c r="BP690" s="16"/>
      <c r="BQ690" s="16">
        <v>0.542682926829268</v>
      </c>
      <c r="BR690" s="16">
        <v>0.560126582278481</v>
      </c>
      <c r="BS690" s="16"/>
      <c r="BT690" s="16">
        <v>0.577656675749319</v>
      </c>
      <c r="BU690" s="16">
        <v>0.47058823529411797</v>
      </c>
    </row>
    <row r="691" spans="2:73" x14ac:dyDescent="0.35">
      <c r="B691" t="s">
        <v>224</v>
      </c>
      <c r="C691" s="16">
        <v>0.15592515592515599</v>
      </c>
      <c r="D691" s="16">
        <v>0.20202020202020199</v>
      </c>
      <c r="E691" s="16">
        <v>0.123674911660777</v>
      </c>
      <c r="F691" s="16"/>
      <c r="G691" s="16">
        <v>0.108108108108108</v>
      </c>
      <c r="H691" s="16">
        <v>0.17027027027027</v>
      </c>
      <c r="I691" s="16"/>
      <c r="J691" s="16">
        <v>0.219512195121951</v>
      </c>
      <c r="K691" s="16">
        <v>0.23728813559322001</v>
      </c>
      <c r="L691" s="16">
        <v>0.20689655172413801</v>
      </c>
      <c r="M691" s="16">
        <v>4.5454545454545497E-2</v>
      </c>
      <c r="N691" s="16">
        <v>0.125</v>
      </c>
      <c r="O691" s="16">
        <v>0.25</v>
      </c>
      <c r="P691" s="16">
        <v>0.233333333333333</v>
      </c>
      <c r="Q691" s="16">
        <v>0.102564102564103</v>
      </c>
      <c r="R691" s="16">
        <v>0.14285714285714299</v>
      </c>
      <c r="S691" s="16">
        <v>0.10638297872340401</v>
      </c>
      <c r="T691" s="16">
        <v>0.16666666666666699</v>
      </c>
      <c r="U691" s="16">
        <v>0</v>
      </c>
      <c r="V691" s="16">
        <v>0.11764705882352899</v>
      </c>
      <c r="W691" s="16">
        <v>0.11764705882352899</v>
      </c>
      <c r="X691" s="16">
        <v>0.22222222222222199</v>
      </c>
      <c r="Y691" s="16">
        <v>0.125</v>
      </c>
      <c r="Z691" s="16"/>
      <c r="AA691" s="16">
        <v>0.105263157894737</v>
      </c>
      <c r="AB691" s="16">
        <v>0.20689655172413801</v>
      </c>
      <c r="AC691" s="16">
        <v>0.107142857142857</v>
      </c>
      <c r="AD691" s="16">
        <v>0.34285714285714303</v>
      </c>
      <c r="AE691" s="16"/>
      <c r="AF691" s="16">
        <v>0.160664819944598</v>
      </c>
      <c r="AG691" s="16">
        <v>0.1</v>
      </c>
      <c r="AH691" s="16">
        <v>0.238095238095238</v>
      </c>
      <c r="AI691" s="16">
        <v>0</v>
      </c>
      <c r="AJ691" s="16"/>
      <c r="AK691" s="16">
        <v>0.204918032786885</v>
      </c>
      <c r="AL691" s="16">
        <v>0.16666666666666699</v>
      </c>
      <c r="AM691" s="16">
        <v>9.5238095238095205E-2</v>
      </c>
      <c r="AN691" s="16">
        <v>0.19354838709677399</v>
      </c>
      <c r="AO691" s="16">
        <v>0.33333333333333298</v>
      </c>
      <c r="AP691" s="16">
        <v>8.8235294117647106E-2</v>
      </c>
      <c r="AQ691" s="16"/>
      <c r="AR691" s="16">
        <v>0.22374429223744299</v>
      </c>
      <c r="AS691" s="16">
        <v>0.24390243902438999</v>
      </c>
      <c r="AT691" s="16">
        <v>0.24390243902438999</v>
      </c>
      <c r="AU691" s="16">
        <v>1.88679245283019E-2</v>
      </c>
      <c r="AV691" s="16">
        <v>8.6956521739130405E-2</v>
      </c>
      <c r="AW691" s="16">
        <v>8.5106382978723402E-2</v>
      </c>
      <c r="AX691" s="16">
        <v>0</v>
      </c>
      <c r="AY691" s="16"/>
      <c r="AZ691" s="16">
        <v>0.188034188034188</v>
      </c>
      <c r="BA691" s="16">
        <v>0.128205128205128</v>
      </c>
      <c r="BB691" s="16">
        <v>0.14285714285714299</v>
      </c>
      <c r="BC691" s="16">
        <v>0.170940170940171</v>
      </c>
      <c r="BD691" s="16">
        <v>0.14285714285714299</v>
      </c>
      <c r="BE691" s="16">
        <v>0</v>
      </c>
      <c r="BF691" s="16"/>
      <c r="BG691" s="16">
        <v>0.12195121951219499</v>
      </c>
      <c r="BH691" s="16">
        <v>0.16470588235294101</v>
      </c>
      <c r="BI691" s="16">
        <v>0.20833333333333301</v>
      </c>
      <c r="BJ691" s="16">
        <v>0.10606060606060599</v>
      </c>
      <c r="BK691" s="16">
        <v>0.215189873417722</v>
      </c>
      <c r="BL691" s="16">
        <v>0.18518518518518501</v>
      </c>
      <c r="BM691" s="16"/>
      <c r="BN691" s="16">
        <v>0.151624548736462</v>
      </c>
      <c r="BO691" s="16">
        <v>0.16582914572864299</v>
      </c>
      <c r="BP691" s="16"/>
      <c r="BQ691" s="16">
        <v>0.15853658536585399</v>
      </c>
      <c r="BR691" s="16">
        <v>0.15506329113924</v>
      </c>
      <c r="BS691" s="16"/>
      <c r="BT691" s="16">
        <v>0.14713896457765699</v>
      </c>
      <c r="BU691" s="16">
        <v>0.20588235294117599</v>
      </c>
    </row>
    <row r="692" spans="2:73" x14ac:dyDescent="0.35">
      <c r="B692" t="s">
        <v>105</v>
      </c>
      <c r="C692" s="16">
        <v>0.39916839916839902</v>
      </c>
      <c r="D692" s="16">
        <v>0.33333333333333298</v>
      </c>
      <c r="E692" s="16">
        <v>0.44522968197879897</v>
      </c>
      <c r="F692" s="16"/>
      <c r="G692" s="16">
        <v>0.43243243243243201</v>
      </c>
      <c r="H692" s="16">
        <v>0.38918918918918899</v>
      </c>
      <c r="I692" s="16"/>
      <c r="J692" s="16">
        <v>0.34146341463414598</v>
      </c>
      <c r="K692" s="16">
        <v>0.23728813559322001</v>
      </c>
      <c r="L692" s="16">
        <v>0.27586206896551702</v>
      </c>
      <c r="M692" s="16">
        <v>0.63636363636363602</v>
      </c>
      <c r="N692" s="16">
        <v>0.25</v>
      </c>
      <c r="O692" s="16">
        <v>0.25</v>
      </c>
      <c r="P692" s="16">
        <v>0.266666666666667</v>
      </c>
      <c r="Q692" s="16">
        <v>0.512820512820513</v>
      </c>
      <c r="R692" s="16">
        <v>0.42857142857142899</v>
      </c>
      <c r="S692" s="16">
        <v>0.46808510638297901</v>
      </c>
      <c r="T692" s="16">
        <v>0.36666666666666697</v>
      </c>
      <c r="U692" s="16">
        <v>0.64285714285714302</v>
      </c>
      <c r="V692" s="16">
        <v>0.47058823529411797</v>
      </c>
      <c r="W692" s="16">
        <v>0.41176470588235298</v>
      </c>
      <c r="X692" s="16">
        <v>0.33333333333333298</v>
      </c>
      <c r="Y692" s="16">
        <v>0.5625</v>
      </c>
      <c r="Z692" s="16"/>
      <c r="AA692" s="16">
        <v>0.55980861244019098</v>
      </c>
      <c r="AB692" s="16">
        <v>0.33793103448275902</v>
      </c>
      <c r="AC692" s="16">
        <v>0.33928571428571402</v>
      </c>
      <c r="AD692" s="16">
        <v>-0.114285714285714</v>
      </c>
      <c r="AE692" s="16"/>
      <c r="AF692" s="16">
        <v>0.41551246537396103</v>
      </c>
      <c r="AG692" s="16">
        <v>0.33333333333333298</v>
      </c>
      <c r="AH692" s="16">
        <v>0.19047619047618999</v>
      </c>
      <c r="AI692" s="16">
        <v>0</v>
      </c>
      <c r="AJ692" s="16"/>
      <c r="AK692" s="16">
        <v>0.32786885245901598</v>
      </c>
      <c r="AL692" s="16">
        <v>0.30303030303030298</v>
      </c>
      <c r="AM692" s="16">
        <v>0.57142857142857095</v>
      </c>
      <c r="AN692" s="16">
        <v>0.25806451612903197</v>
      </c>
      <c r="AO692" s="16">
        <v>0.11111111111111099</v>
      </c>
      <c r="AP692" s="16">
        <v>0.67647058823529405</v>
      </c>
      <c r="AQ692" s="16"/>
      <c r="AR692" s="16">
        <v>0.24657534246575299</v>
      </c>
      <c r="AS692" s="16">
        <v>0.26829268292682901</v>
      </c>
      <c r="AT692" s="16">
        <v>0.26829268292682901</v>
      </c>
      <c r="AU692" s="16">
        <v>0.81132075471698095</v>
      </c>
      <c r="AV692" s="16">
        <v>0.47826086956521702</v>
      </c>
      <c r="AW692" s="16">
        <v>0.53191489361702105</v>
      </c>
      <c r="AX692" s="16">
        <v>0.8</v>
      </c>
      <c r="AY692" s="16"/>
      <c r="AZ692" s="16">
        <v>0.230769230769231</v>
      </c>
      <c r="BA692" s="16">
        <v>0.33333333333333298</v>
      </c>
      <c r="BB692" s="16">
        <v>0.52380952380952395</v>
      </c>
      <c r="BC692" s="16">
        <v>0.427350427350427</v>
      </c>
      <c r="BD692" s="16">
        <v>0.46285714285714302</v>
      </c>
      <c r="BE692" s="16">
        <v>0.875</v>
      </c>
      <c r="BF692" s="16"/>
      <c r="BG692" s="16">
        <v>0.45121951219512202</v>
      </c>
      <c r="BH692" s="16">
        <v>0.41176470588235298</v>
      </c>
      <c r="BI692" s="16">
        <v>0.3125</v>
      </c>
      <c r="BJ692" s="16">
        <v>0.54545454545454497</v>
      </c>
      <c r="BK692" s="16">
        <v>0.291139240506329</v>
      </c>
      <c r="BL692" s="16">
        <v>0.16666666666666699</v>
      </c>
      <c r="BM692" s="16"/>
      <c r="BN692" s="16">
        <v>0.393501805054152</v>
      </c>
      <c r="BO692" s="16">
        <v>0.39195979899497502</v>
      </c>
      <c r="BP692" s="16"/>
      <c r="BQ692" s="16">
        <v>0.38414634146341498</v>
      </c>
      <c r="BR692" s="16">
        <v>0.40506329113924</v>
      </c>
      <c r="BS692" s="16"/>
      <c r="BT692" s="16">
        <v>0.43051771117166199</v>
      </c>
      <c r="BU692" s="16">
        <v>0.26470588235294101</v>
      </c>
    </row>
    <row r="693" spans="2:73" x14ac:dyDescent="0.35">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c r="BI693" s="16"/>
      <c r="BJ693" s="16"/>
      <c r="BK693" s="16"/>
      <c r="BL693" s="16"/>
      <c r="BM693" s="16"/>
      <c r="BN693" s="16"/>
      <c r="BO693" s="16"/>
      <c r="BP693" s="16"/>
      <c r="BQ693" s="16"/>
      <c r="BR693" s="16"/>
      <c r="BS693" s="16"/>
      <c r="BT693" s="16"/>
      <c r="BU693" s="16"/>
    </row>
    <row r="694" spans="2:73" x14ac:dyDescent="0.35">
      <c r="B694" s="6" t="s">
        <v>382</v>
      </c>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row>
    <row r="695" spans="2:73" x14ac:dyDescent="0.35">
      <c r="B695" s="23" t="s">
        <v>95</v>
      </c>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c r="BP695" s="16"/>
      <c r="BQ695" s="16"/>
      <c r="BR695" s="16"/>
      <c r="BS695" s="16"/>
      <c r="BT695" s="16"/>
      <c r="BU695" s="16"/>
    </row>
    <row r="696" spans="2:73" x14ac:dyDescent="0.35">
      <c r="B696" t="s">
        <v>218</v>
      </c>
      <c r="C696" s="16">
        <v>0.34927234927234901</v>
      </c>
      <c r="D696" s="16">
        <v>0.34343434343434298</v>
      </c>
      <c r="E696" s="16">
        <v>0.35335689045936403</v>
      </c>
      <c r="F696" s="16"/>
      <c r="G696" s="16">
        <v>0.39639639639639601</v>
      </c>
      <c r="H696" s="16">
        <v>0.33513513513513499</v>
      </c>
      <c r="I696" s="16"/>
      <c r="J696" s="16">
        <v>0.292682926829268</v>
      </c>
      <c r="K696" s="16">
        <v>0.28813559322033899</v>
      </c>
      <c r="L696" s="16">
        <v>0.27586206896551702</v>
      </c>
      <c r="M696" s="16">
        <v>0.40909090909090901</v>
      </c>
      <c r="N696" s="16">
        <v>0.25</v>
      </c>
      <c r="O696" s="16">
        <v>0.375</v>
      </c>
      <c r="P696" s="16">
        <v>0.33333333333333298</v>
      </c>
      <c r="Q696" s="16">
        <v>0.35897435897435898</v>
      </c>
      <c r="R696" s="16">
        <v>0.28571428571428598</v>
      </c>
      <c r="S696" s="16">
        <v>0.38297872340425498</v>
      </c>
      <c r="T696" s="16">
        <v>0.5</v>
      </c>
      <c r="U696" s="16">
        <v>0.42857142857142899</v>
      </c>
      <c r="V696" s="16">
        <v>0.38235294117647101</v>
      </c>
      <c r="W696" s="16">
        <v>0.23529411764705899</v>
      </c>
      <c r="X696" s="16">
        <v>0.27777777777777801</v>
      </c>
      <c r="Y696" s="16">
        <v>0.4375</v>
      </c>
      <c r="Z696" s="16"/>
      <c r="AA696" s="16">
        <v>0.37320574162679399</v>
      </c>
      <c r="AB696" s="16">
        <v>0.35862068965517202</v>
      </c>
      <c r="AC696" s="16">
        <v>0.28571428571428598</v>
      </c>
      <c r="AD696" s="16">
        <v>0.14285714285714299</v>
      </c>
      <c r="AE696" s="16"/>
      <c r="AF696" s="16">
        <v>0.35457063711911402</v>
      </c>
      <c r="AG696" s="16">
        <v>0.33333333333333298</v>
      </c>
      <c r="AH696" s="16">
        <v>0.19047619047618999</v>
      </c>
      <c r="AI696" s="16">
        <v>0</v>
      </c>
      <c r="AJ696" s="16"/>
      <c r="AK696" s="16">
        <v>0.27049180327868899</v>
      </c>
      <c r="AL696" s="16">
        <v>0.25757575757575801</v>
      </c>
      <c r="AM696" s="16">
        <v>0.547619047619048</v>
      </c>
      <c r="AN696" s="16">
        <v>0.38709677419354799</v>
      </c>
      <c r="AO696" s="16">
        <v>0.44444444444444398</v>
      </c>
      <c r="AP696" s="16">
        <v>0.38235294117647101</v>
      </c>
      <c r="AQ696" s="16"/>
      <c r="AR696" s="16">
        <v>0.33789954337899503</v>
      </c>
      <c r="AS696" s="16">
        <v>0.146341463414634</v>
      </c>
      <c r="AT696" s="16">
        <v>0.146341463414634</v>
      </c>
      <c r="AU696" s="16">
        <v>0.490566037735849</v>
      </c>
      <c r="AV696" s="16">
        <v>0.434782608695652</v>
      </c>
      <c r="AW696" s="16">
        <v>0.46808510638297901</v>
      </c>
      <c r="AX696" s="16">
        <v>0.6</v>
      </c>
      <c r="AY696" s="16"/>
      <c r="AZ696" s="16">
        <v>0.22222222222222199</v>
      </c>
      <c r="BA696" s="16">
        <v>0.28205128205128199</v>
      </c>
      <c r="BB696" s="16">
        <v>0.38095238095238099</v>
      </c>
      <c r="BC696" s="16">
        <v>0.341880341880342</v>
      </c>
      <c r="BD696" s="16">
        <v>0.45142857142857101</v>
      </c>
      <c r="BE696" s="16">
        <v>0.375</v>
      </c>
      <c r="BF696" s="16"/>
      <c r="BG696" s="16">
        <v>0.353658536585366</v>
      </c>
      <c r="BH696" s="16">
        <v>0.29411764705882398</v>
      </c>
      <c r="BI696" s="16">
        <v>0.375</v>
      </c>
      <c r="BJ696" s="16">
        <v>0.40151515151515099</v>
      </c>
      <c r="BK696" s="16">
        <v>0.354430379746835</v>
      </c>
      <c r="BL696" s="16">
        <v>0.27777777777777801</v>
      </c>
      <c r="BM696" s="16"/>
      <c r="BN696" s="16">
        <v>0.36101083032490999</v>
      </c>
      <c r="BO696" s="16">
        <v>0.33165829145728598</v>
      </c>
      <c r="BP696" s="16"/>
      <c r="BQ696" s="16">
        <v>0.34756097560975602</v>
      </c>
      <c r="BR696" s="16">
        <v>0.35126582278481</v>
      </c>
      <c r="BS696" s="16"/>
      <c r="BT696" s="16">
        <v>0.365122615803815</v>
      </c>
      <c r="BU696" s="16">
        <v>0.28431372549019601</v>
      </c>
    </row>
    <row r="697" spans="2:73" x14ac:dyDescent="0.35">
      <c r="B697" t="s">
        <v>219</v>
      </c>
      <c r="C697" s="16">
        <v>0.25363825363825399</v>
      </c>
      <c r="D697" s="16">
        <v>0.23232323232323199</v>
      </c>
      <c r="E697" s="16">
        <v>0.26855123674911702</v>
      </c>
      <c r="F697" s="16"/>
      <c r="G697" s="16">
        <v>0.18918918918918901</v>
      </c>
      <c r="H697" s="16">
        <v>0.27297297297297302</v>
      </c>
      <c r="I697" s="16"/>
      <c r="J697" s="16">
        <v>0.19512195121951201</v>
      </c>
      <c r="K697" s="16">
        <v>0.23728813559322001</v>
      </c>
      <c r="L697" s="16">
        <v>0.17241379310344801</v>
      </c>
      <c r="M697" s="16">
        <v>0.18181818181818199</v>
      </c>
      <c r="N697" s="16">
        <v>0.25</v>
      </c>
      <c r="O697" s="16">
        <v>0.25</v>
      </c>
      <c r="P697" s="16">
        <v>0.233333333333333</v>
      </c>
      <c r="Q697" s="16">
        <v>0.35897435897435898</v>
      </c>
      <c r="R697" s="16">
        <v>0.28571428571428598</v>
      </c>
      <c r="S697" s="16">
        <v>0.29787234042553201</v>
      </c>
      <c r="T697" s="16">
        <v>0.233333333333333</v>
      </c>
      <c r="U697" s="16">
        <v>0.14285714285714299</v>
      </c>
      <c r="V697" s="16">
        <v>0.23529411764705899</v>
      </c>
      <c r="W697" s="16">
        <v>0.35294117647058798</v>
      </c>
      <c r="X697" s="16">
        <v>0.27777777777777801</v>
      </c>
      <c r="Y697" s="16">
        <v>0.25</v>
      </c>
      <c r="Z697" s="16"/>
      <c r="AA697" s="16">
        <v>0.25358851674641097</v>
      </c>
      <c r="AB697" s="16">
        <v>0.24827586206896601</v>
      </c>
      <c r="AC697" s="16">
        <v>0.30357142857142899</v>
      </c>
      <c r="AD697" s="16">
        <v>0.28571428571428598</v>
      </c>
      <c r="AE697" s="16"/>
      <c r="AF697" s="16">
        <v>0.26869806094182802</v>
      </c>
      <c r="AG697" s="16">
        <v>0.266666666666667</v>
      </c>
      <c r="AH697" s="16">
        <v>0.26190476190476197</v>
      </c>
      <c r="AI697" s="16">
        <v>0</v>
      </c>
      <c r="AJ697" s="16"/>
      <c r="AK697" s="16">
        <v>0.32786885245901598</v>
      </c>
      <c r="AL697" s="16">
        <v>0.25757575757575801</v>
      </c>
      <c r="AM697" s="16">
        <v>0.214285714285714</v>
      </c>
      <c r="AN697" s="16">
        <v>0.225806451612903</v>
      </c>
      <c r="AO697" s="16">
        <v>0.22222222222222199</v>
      </c>
      <c r="AP697" s="16">
        <v>0.35294117647058798</v>
      </c>
      <c r="AQ697" s="16"/>
      <c r="AR697" s="16">
        <v>0.26484018264840198</v>
      </c>
      <c r="AS697" s="16">
        <v>0.46341463414634099</v>
      </c>
      <c r="AT697" s="16">
        <v>0.46341463414634099</v>
      </c>
      <c r="AU697" s="16">
        <v>0.20754716981132099</v>
      </c>
      <c r="AV697" s="16">
        <v>0.13043478260869601</v>
      </c>
      <c r="AW697" s="16">
        <v>0.10638297872340401</v>
      </c>
      <c r="AX697" s="16">
        <v>0.2</v>
      </c>
      <c r="AY697" s="16"/>
      <c r="AZ697" s="16">
        <v>0.30769230769230799</v>
      </c>
      <c r="BA697" s="16">
        <v>0.35897435897435898</v>
      </c>
      <c r="BB697" s="16">
        <v>9.5238095238095205E-2</v>
      </c>
      <c r="BC697" s="16">
        <v>0.24786324786324801</v>
      </c>
      <c r="BD697" s="16">
        <v>0.22857142857142901</v>
      </c>
      <c r="BE697" s="16">
        <v>0.125</v>
      </c>
      <c r="BF697" s="16"/>
      <c r="BG697" s="16">
        <v>0.24390243902438999</v>
      </c>
      <c r="BH697" s="16">
        <v>0.34117647058823503</v>
      </c>
      <c r="BI697" s="16">
        <v>0.125</v>
      </c>
      <c r="BJ697" s="16">
        <v>0.25757575757575801</v>
      </c>
      <c r="BK697" s="16">
        <v>0.278481012658228</v>
      </c>
      <c r="BL697" s="16">
        <v>0.203703703703704</v>
      </c>
      <c r="BM697" s="16"/>
      <c r="BN697" s="16">
        <v>0.26714801444043301</v>
      </c>
      <c r="BO697" s="16">
        <v>0.23618090452261301</v>
      </c>
      <c r="BP697" s="16"/>
      <c r="BQ697" s="16">
        <v>0.292682926829268</v>
      </c>
      <c r="BR697" s="16">
        <v>0.231012658227848</v>
      </c>
      <c r="BS697" s="16"/>
      <c r="BT697" s="16">
        <v>0.26158038147139001</v>
      </c>
      <c r="BU697" s="16">
        <v>0.23529411764705899</v>
      </c>
    </row>
    <row r="698" spans="2:73" x14ac:dyDescent="0.35">
      <c r="B698" t="s">
        <v>220</v>
      </c>
      <c r="C698" s="16">
        <v>0.18295218295218299</v>
      </c>
      <c r="D698" s="16">
        <v>0.18686868686868699</v>
      </c>
      <c r="E698" s="16">
        <v>0.18021201413427601</v>
      </c>
      <c r="F698" s="16"/>
      <c r="G698" s="16">
        <v>0.25225225225225201</v>
      </c>
      <c r="H698" s="16">
        <v>0.162162162162162</v>
      </c>
      <c r="I698" s="16"/>
      <c r="J698" s="16">
        <v>0.26829268292682901</v>
      </c>
      <c r="K698" s="16">
        <v>0.23728813559322001</v>
      </c>
      <c r="L698" s="16">
        <v>0.20689655172413801</v>
      </c>
      <c r="M698" s="16">
        <v>0.22727272727272699</v>
      </c>
      <c r="N698" s="16">
        <v>0.5</v>
      </c>
      <c r="O698" s="16">
        <v>0.1875</v>
      </c>
      <c r="P698" s="16">
        <v>0.266666666666667</v>
      </c>
      <c r="Q698" s="16">
        <v>0.102564102564103</v>
      </c>
      <c r="R698" s="16">
        <v>0.14285714285714299</v>
      </c>
      <c r="S698" s="16">
        <v>0.14893617021276601</v>
      </c>
      <c r="T698" s="16">
        <v>0.133333333333333</v>
      </c>
      <c r="U698" s="16">
        <v>0.28571428571428598</v>
      </c>
      <c r="V698" s="16">
        <v>5.8823529411764698E-2</v>
      </c>
      <c r="W698" s="16">
        <v>5.8823529411764698E-2</v>
      </c>
      <c r="X698" s="16">
        <v>0.16666666666666699</v>
      </c>
      <c r="Y698" s="16">
        <v>0.1875</v>
      </c>
      <c r="Z698" s="16"/>
      <c r="AA698" s="16">
        <v>0.16746411483253601</v>
      </c>
      <c r="AB698" s="16">
        <v>0.20689655172413801</v>
      </c>
      <c r="AC698" s="16">
        <v>0.23214285714285701</v>
      </c>
      <c r="AD698" s="16">
        <v>0.22857142857142901</v>
      </c>
      <c r="AE698" s="16"/>
      <c r="AF698" s="16">
        <v>0.20498614958448799</v>
      </c>
      <c r="AG698" s="16">
        <v>0.133333333333333</v>
      </c>
      <c r="AH698" s="16">
        <v>9.5238095238095205E-2</v>
      </c>
      <c r="AI698" s="16">
        <v>0</v>
      </c>
      <c r="AJ698" s="16"/>
      <c r="AK698" s="16">
        <v>0.204918032786885</v>
      </c>
      <c r="AL698" s="16">
        <v>0.25757575757575801</v>
      </c>
      <c r="AM698" s="16">
        <v>0.14285714285714299</v>
      </c>
      <c r="AN698" s="16">
        <v>0.19354838709677399</v>
      </c>
      <c r="AO698" s="16">
        <v>0.11111111111111099</v>
      </c>
      <c r="AP698" s="16">
        <v>0.14705882352941199</v>
      </c>
      <c r="AQ698" s="16"/>
      <c r="AR698" s="16">
        <v>0.17351598173516</v>
      </c>
      <c r="AS698" s="16">
        <v>0.24390243902438999</v>
      </c>
      <c r="AT698" s="16">
        <v>0.24390243902438999</v>
      </c>
      <c r="AU698" s="16">
        <v>0.113207547169811</v>
      </c>
      <c r="AV698" s="16">
        <v>0.173913043478261</v>
      </c>
      <c r="AW698" s="16">
        <v>0.25531914893617003</v>
      </c>
      <c r="AX698" s="16">
        <v>0.2</v>
      </c>
      <c r="AY698" s="16"/>
      <c r="AZ698" s="16">
        <v>0.213675213675214</v>
      </c>
      <c r="BA698" s="16">
        <v>0.17948717948717899</v>
      </c>
      <c r="BB698" s="16">
        <v>0.33333333333333298</v>
      </c>
      <c r="BC698" s="16">
        <v>0.17948717948717899</v>
      </c>
      <c r="BD698" s="16">
        <v>0.13714285714285701</v>
      </c>
      <c r="BE698" s="16">
        <v>0.375</v>
      </c>
      <c r="BF698" s="16"/>
      <c r="BG698" s="16">
        <v>0.146341463414634</v>
      </c>
      <c r="BH698" s="16">
        <v>0.21176470588235299</v>
      </c>
      <c r="BI698" s="16">
        <v>0.22916666666666699</v>
      </c>
      <c r="BJ698" s="16">
        <v>0.14393939393939401</v>
      </c>
      <c r="BK698" s="16">
        <v>0.215189873417722</v>
      </c>
      <c r="BL698" s="16">
        <v>0.18518518518518501</v>
      </c>
      <c r="BM698" s="16"/>
      <c r="BN698" s="16">
        <v>0.18411552346570401</v>
      </c>
      <c r="BO698" s="16">
        <v>0.175879396984925</v>
      </c>
      <c r="BP698" s="16"/>
      <c r="BQ698" s="16">
        <v>0.17073170731707299</v>
      </c>
      <c r="BR698" s="16">
        <v>0.189873417721519</v>
      </c>
      <c r="BS698" s="16"/>
      <c r="BT698" s="16">
        <v>0.18528610354223399</v>
      </c>
      <c r="BU698" s="16">
        <v>0.18627450980392199</v>
      </c>
    </row>
    <row r="699" spans="2:73" x14ac:dyDescent="0.35">
      <c r="B699" t="s">
        <v>221</v>
      </c>
      <c r="C699" s="16">
        <v>7.9002079002079006E-2</v>
      </c>
      <c r="D699" s="16">
        <v>8.0808080808080801E-2</v>
      </c>
      <c r="E699" s="16">
        <v>7.7738515901060096E-2</v>
      </c>
      <c r="F699" s="16"/>
      <c r="G699" s="16">
        <v>6.3063063063063099E-2</v>
      </c>
      <c r="H699" s="16">
        <v>8.3783783783783802E-2</v>
      </c>
      <c r="I699" s="16"/>
      <c r="J699" s="16">
        <v>0.146341463414634</v>
      </c>
      <c r="K699" s="16">
        <v>0.11864406779661001</v>
      </c>
      <c r="L699" s="16">
        <v>0.13793103448275901</v>
      </c>
      <c r="M699" s="16">
        <v>4.5454545454545497E-2</v>
      </c>
      <c r="N699" s="16">
        <v>0</v>
      </c>
      <c r="O699" s="16">
        <v>6.25E-2</v>
      </c>
      <c r="P699" s="16">
        <v>3.3333333333333298E-2</v>
      </c>
      <c r="Q699" s="16">
        <v>5.1282051282051301E-2</v>
      </c>
      <c r="R699" s="16">
        <v>7.1428571428571397E-2</v>
      </c>
      <c r="S699" s="16">
        <v>6.3829787234042507E-2</v>
      </c>
      <c r="T699" s="16">
        <v>3.3333333333333298E-2</v>
      </c>
      <c r="U699" s="16">
        <v>0.14285714285714299</v>
      </c>
      <c r="V699" s="16">
        <v>8.8235294117647106E-2</v>
      </c>
      <c r="W699" s="16">
        <v>0</v>
      </c>
      <c r="X699" s="16">
        <v>0.11111111111111099</v>
      </c>
      <c r="Y699" s="16">
        <v>6.25E-2</v>
      </c>
      <c r="Z699" s="16"/>
      <c r="AA699" s="16">
        <v>5.7416267942583699E-2</v>
      </c>
      <c r="AB699" s="16">
        <v>8.9655172413793102E-2</v>
      </c>
      <c r="AC699" s="16">
        <v>5.3571428571428603E-2</v>
      </c>
      <c r="AD699" s="16">
        <v>0.17142857142857101</v>
      </c>
      <c r="AE699" s="16"/>
      <c r="AF699" s="16">
        <v>5.8171745152354598E-2</v>
      </c>
      <c r="AG699" s="16">
        <v>0.133333333333333</v>
      </c>
      <c r="AH699" s="16">
        <v>0.214285714285714</v>
      </c>
      <c r="AI699" s="16">
        <v>0.5</v>
      </c>
      <c r="AJ699" s="16"/>
      <c r="AK699" s="16">
        <v>0.10655737704918</v>
      </c>
      <c r="AL699" s="16">
        <v>9.0909090909090898E-2</v>
      </c>
      <c r="AM699" s="16">
        <v>2.3809523809523801E-2</v>
      </c>
      <c r="AN699" s="16">
        <v>6.4516129032258104E-2</v>
      </c>
      <c r="AO699" s="16">
        <v>0</v>
      </c>
      <c r="AP699" s="16">
        <v>2.9411764705882401E-2</v>
      </c>
      <c r="AQ699" s="16"/>
      <c r="AR699" s="16">
        <v>8.6757990867579904E-2</v>
      </c>
      <c r="AS699" s="16">
        <v>2.4390243902439001E-2</v>
      </c>
      <c r="AT699" s="16">
        <v>2.4390243902439001E-2</v>
      </c>
      <c r="AU699" s="16">
        <v>3.77358490566038E-2</v>
      </c>
      <c r="AV699" s="16">
        <v>8.6956521739130405E-2</v>
      </c>
      <c r="AW699" s="16">
        <v>6.3829787234042507E-2</v>
      </c>
      <c r="AX699" s="16">
        <v>0</v>
      </c>
      <c r="AY699" s="16"/>
      <c r="AZ699" s="16">
        <v>0.11965811965812</v>
      </c>
      <c r="BA699" s="16">
        <v>0.15384615384615399</v>
      </c>
      <c r="BB699" s="16">
        <v>4.7619047619047603E-2</v>
      </c>
      <c r="BC699" s="16">
        <v>5.1282051282051301E-2</v>
      </c>
      <c r="BD699" s="16">
        <v>5.7142857142857099E-2</v>
      </c>
      <c r="BE699" s="16">
        <v>0</v>
      </c>
      <c r="BF699" s="16"/>
      <c r="BG699" s="16">
        <v>0.109756097560976</v>
      </c>
      <c r="BH699" s="16">
        <v>5.8823529411764698E-2</v>
      </c>
      <c r="BI699" s="16">
        <v>4.1666666666666699E-2</v>
      </c>
      <c r="BJ699" s="16">
        <v>6.8181818181818205E-2</v>
      </c>
      <c r="BK699" s="16">
        <v>7.5949367088607597E-2</v>
      </c>
      <c r="BL699" s="16">
        <v>0.12962962962963001</v>
      </c>
      <c r="BM699" s="16"/>
      <c r="BN699" s="16">
        <v>7.2202166064981907E-2</v>
      </c>
      <c r="BO699" s="16">
        <v>9.0452261306532694E-2</v>
      </c>
      <c r="BP699" s="16"/>
      <c r="BQ699" s="16">
        <v>7.3170731707317097E-2</v>
      </c>
      <c r="BR699" s="16">
        <v>8.2278481012658194E-2</v>
      </c>
      <c r="BS699" s="16"/>
      <c r="BT699" s="16">
        <v>5.9945504087193499E-2</v>
      </c>
      <c r="BU699" s="16">
        <v>0.15686274509803899</v>
      </c>
    </row>
    <row r="700" spans="2:73" x14ac:dyDescent="0.35">
      <c r="B700" t="s">
        <v>222</v>
      </c>
      <c r="C700" s="16">
        <v>4.9896049896049899E-2</v>
      </c>
      <c r="D700" s="16">
        <v>6.5656565656565705E-2</v>
      </c>
      <c r="E700" s="16">
        <v>3.8869257950529999E-2</v>
      </c>
      <c r="F700" s="16"/>
      <c r="G700" s="16">
        <v>4.5045045045045001E-2</v>
      </c>
      <c r="H700" s="16">
        <v>5.1351351351351403E-2</v>
      </c>
      <c r="I700" s="16"/>
      <c r="J700" s="16">
        <v>0</v>
      </c>
      <c r="K700" s="16">
        <v>3.3898305084745797E-2</v>
      </c>
      <c r="L700" s="16">
        <v>0.10344827586206901</v>
      </c>
      <c r="M700" s="16">
        <v>0</v>
      </c>
      <c r="N700" s="16">
        <v>0</v>
      </c>
      <c r="O700" s="16">
        <v>0.125</v>
      </c>
      <c r="P700" s="16">
        <v>0.1</v>
      </c>
      <c r="Q700" s="16">
        <v>5.1282051282051301E-2</v>
      </c>
      <c r="R700" s="16">
        <v>0</v>
      </c>
      <c r="S700" s="16">
        <v>5.31914893617021E-2</v>
      </c>
      <c r="T700" s="16">
        <v>6.6666666666666693E-2</v>
      </c>
      <c r="U700" s="16">
        <v>0</v>
      </c>
      <c r="V700" s="16">
        <v>5.8823529411764698E-2</v>
      </c>
      <c r="W700" s="16">
        <v>0.11764705882352899</v>
      </c>
      <c r="X700" s="16">
        <v>5.5555555555555601E-2</v>
      </c>
      <c r="Y700" s="16">
        <v>0</v>
      </c>
      <c r="Z700" s="16"/>
      <c r="AA700" s="16">
        <v>4.7846889952153103E-2</v>
      </c>
      <c r="AB700" s="16">
        <v>4.8275862068965503E-2</v>
      </c>
      <c r="AC700" s="16">
        <v>3.5714285714285698E-2</v>
      </c>
      <c r="AD700" s="16">
        <v>8.5714285714285701E-2</v>
      </c>
      <c r="AE700" s="16"/>
      <c r="AF700" s="16">
        <v>4.4321329639889197E-2</v>
      </c>
      <c r="AG700" s="16">
        <v>6.6666666666666693E-2</v>
      </c>
      <c r="AH700" s="16">
        <v>4.7619047619047603E-2</v>
      </c>
      <c r="AI700" s="16">
        <v>0.5</v>
      </c>
      <c r="AJ700" s="16"/>
      <c r="AK700" s="16">
        <v>4.91803278688525E-2</v>
      </c>
      <c r="AL700" s="16">
        <v>4.5454545454545497E-2</v>
      </c>
      <c r="AM700" s="16">
        <v>2.3809523809523801E-2</v>
      </c>
      <c r="AN700" s="16">
        <v>9.6774193548387094E-2</v>
      </c>
      <c r="AO700" s="16">
        <v>0</v>
      </c>
      <c r="AP700" s="16">
        <v>2.9411764705882401E-2</v>
      </c>
      <c r="AQ700" s="16"/>
      <c r="AR700" s="16">
        <v>4.5662100456621002E-2</v>
      </c>
      <c r="AS700" s="16">
        <v>4.8780487804878099E-2</v>
      </c>
      <c r="AT700" s="16">
        <v>4.8780487804878099E-2</v>
      </c>
      <c r="AU700" s="16">
        <v>5.6603773584905703E-2</v>
      </c>
      <c r="AV700" s="16">
        <v>8.6956521739130405E-2</v>
      </c>
      <c r="AW700" s="16">
        <v>2.1276595744680899E-2</v>
      </c>
      <c r="AX700" s="16">
        <v>0</v>
      </c>
      <c r="AY700" s="16"/>
      <c r="AZ700" s="16">
        <v>6.8376068376068397E-2</v>
      </c>
      <c r="BA700" s="16">
        <v>0</v>
      </c>
      <c r="BB700" s="16">
        <v>0</v>
      </c>
      <c r="BC700" s="16">
        <v>0.102564102564103</v>
      </c>
      <c r="BD700" s="16">
        <v>2.2857142857142899E-2</v>
      </c>
      <c r="BE700" s="16">
        <v>0</v>
      </c>
      <c r="BF700" s="16"/>
      <c r="BG700" s="16">
        <v>9.7560975609756101E-2</v>
      </c>
      <c r="BH700" s="16">
        <v>2.3529411764705899E-2</v>
      </c>
      <c r="BI700" s="16">
        <v>0.104166666666667</v>
      </c>
      <c r="BJ700" s="16">
        <v>3.7878787878787901E-2</v>
      </c>
      <c r="BK700" s="16">
        <v>2.53164556962025E-2</v>
      </c>
      <c r="BL700" s="16">
        <v>3.7037037037037E-2</v>
      </c>
      <c r="BM700" s="16"/>
      <c r="BN700" s="16">
        <v>3.9711191335740102E-2</v>
      </c>
      <c r="BO700" s="16">
        <v>6.5326633165829207E-2</v>
      </c>
      <c r="BP700" s="16"/>
      <c r="BQ700" s="16">
        <v>4.8780487804878099E-2</v>
      </c>
      <c r="BR700" s="16">
        <v>5.0632911392405097E-2</v>
      </c>
      <c r="BS700" s="16"/>
      <c r="BT700" s="16">
        <v>4.9046321525885603E-2</v>
      </c>
      <c r="BU700" s="16">
        <v>3.9215686274509803E-2</v>
      </c>
    </row>
    <row r="701" spans="2:73" x14ac:dyDescent="0.35">
      <c r="B701" t="s">
        <v>131</v>
      </c>
      <c r="C701" s="16">
        <v>8.5239085239085202E-2</v>
      </c>
      <c r="D701" s="16">
        <v>9.0909090909090898E-2</v>
      </c>
      <c r="E701" s="16">
        <v>8.1272084805653705E-2</v>
      </c>
      <c r="F701" s="16"/>
      <c r="G701" s="16">
        <v>5.4054054054054099E-2</v>
      </c>
      <c r="H701" s="16">
        <v>9.45945945945946E-2</v>
      </c>
      <c r="I701" s="16"/>
      <c r="J701" s="16">
        <v>9.7560975609756101E-2</v>
      </c>
      <c r="K701" s="16">
        <v>8.4745762711864403E-2</v>
      </c>
      <c r="L701" s="16">
        <v>0.10344827586206901</v>
      </c>
      <c r="M701" s="16">
        <v>0.13636363636363599</v>
      </c>
      <c r="N701" s="16">
        <v>0</v>
      </c>
      <c r="O701" s="16">
        <v>0</v>
      </c>
      <c r="P701" s="16">
        <v>3.3333333333333298E-2</v>
      </c>
      <c r="Q701" s="16">
        <v>7.69230769230769E-2</v>
      </c>
      <c r="R701" s="16">
        <v>0.214285714285714</v>
      </c>
      <c r="S701" s="16">
        <v>5.31914893617021E-2</v>
      </c>
      <c r="T701" s="16">
        <v>3.3333333333333298E-2</v>
      </c>
      <c r="U701" s="16">
        <v>0</v>
      </c>
      <c r="V701" s="16">
        <v>0.17647058823529399</v>
      </c>
      <c r="W701" s="16">
        <v>0.23529411764705899</v>
      </c>
      <c r="X701" s="16">
        <v>0.11111111111111099</v>
      </c>
      <c r="Y701" s="16">
        <v>6.25E-2</v>
      </c>
      <c r="Z701" s="16"/>
      <c r="AA701" s="16">
        <v>0.100478468899522</v>
      </c>
      <c r="AB701" s="16">
        <v>4.8275862068965503E-2</v>
      </c>
      <c r="AC701" s="16">
        <v>8.9285714285714302E-2</v>
      </c>
      <c r="AD701" s="16">
        <v>8.5714285714285701E-2</v>
      </c>
      <c r="AE701" s="16"/>
      <c r="AF701" s="16">
        <v>6.9252077562326902E-2</v>
      </c>
      <c r="AG701" s="16">
        <v>6.6666666666666693E-2</v>
      </c>
      <c r="AH701" s="16">
        <v>0.19047619047618999</v>
      </c>
      <c r="AI701" s="16">
        <v>0</v>
      </c>
      <c r="AJ701" s="16"/>
      <c r="AK701" s="16">
        <v>4.0983606557376998E-2</v>
      </c>
      <c r="AL701" s="16">
        <v>9.0909090909090898E-2</v>
      </c>
      <c r="AM701" s="16">
        <v>4.7619047619047603E-2</v>
      </c>
      <c r="AN701" s="16">
        <v>3.2258064516128997E-2</v>
      </c>
      <c r="AO701" s="16">
        <v>0.22222222222222199</v>
      </c>
      <c r="AP701" s="16">
        <v>5.8823529411764698E-2</v>
      </c>
      <c r="AQ701" s="16"/>
      <c r="AR701" s="16">
        <v>9.1324200913242004E-2</v>
      </c>
      <c r="AS701" s="16">
        <v>7.3170731707317097E-2</v>
      </c>
      <c r="AT701" s="16">
        <v>7.3170731707317097E-2</v>
      </c>
      <c r="AU701" s="16">
        <v>9.4339622641509399E-2</v>
      </c>
      <c r="AV701" s="16">
        <v>8.6956521739130405E-2</v>
      </c>
      <c r="AW701" s="16">
        <v>8.5106382978723402E-2</v>
      </c>
      <c r="AX701" s="16">
        <v>0</v>
      </c>
      <c r="AY701" s="16"/>
      <c r="AZ701" s="16">
        <v>6.8376068376068397E-2</v>
      </c>
      <c r="BA701" s="16">
        <v>2.5641025641025599E-2</v>
      </c>
      <c r="BB701" s="16">
        <v>0.14285714285714299</v>
      </c>
      <c r="BC701" s="16">
        <v>7.69230769230769E-2</v>
      </c>
      <c r="BD701" s="16">
        <v>0.10285714285714299</v>
      </c>
      <c r="BE701" s="16">
        <v>0.125</v>
      </c>
      <c r="BF701" s="16"/>
      <c r="BG701" s="16">
        <v>4.8780487804878099E-2</v>
      </c>
      <c r="BH701" s="16">
        <v>7.0588235294117604E-2</v>
      </c>
      <c r="BI701" s="16">
        <v>0.125</v>
      </c>
      <c r="BJ701" s="16">
        <v>9.0909090909090898E-2</v>
      </c>
      <c r="BK701" s="16">
        <v>5.0632911392405097E-2</v>
      </c>
      <c r="BL701" s="16">
        <v>0.16666666666666699</v>
      </c>
      <c r="BM701" s="16"/>
      <c r="BN701" s="16">
        <v>7.5812274368231E-2</v>
      </c>
      <c r="BO701" s="16">
        <v>0.10050251256281401</v>
      </c>
      <c r="BP701" s="16"/>
      <c r="BQ701" s="16">
        <v>6.7073170731707293E-2</v>
      </c>
      <c r="BR701" s="16">
        <v>9.49367088607595E-2</v>
      </c>
      <c r="BS701" s="16"/>
      <c r="BT701" s="16">
        <v>7.9019073569482304E-2</v>
      </c>
      <c r="BU701" s="16">
        <v>9.8039215686274495E-2</v>
      </c>
    </row>
    <row r="702" spans="2:73" x14ac:dyDescent="0.35">
      <c r="B702" t="s">
        <v>223</v>
      </c>
      <c r="C702" s="16">
        <v>0.60291060291060306</v>
      </c>
      <c r="D702" s="16">
        <v>0.57575757575757602</v>
      </c>
      <c r="E702" s="16">
        <v>0.62190812720848099</v>
      </c>
      <c r="F702" s="16"/>
      <c r="G702" s="16">
        <v>0.58558558558558604</v>
      </c>
      <c r="H702" s="16">
        <v>0.608108108108108</v>
      </c>
      <c r="I702" s="16"/>
      <c r="J702" s="16">
        <v>0.48780487804877998</v>
      </c>
      <c r="K702" s="16">
        <v>0.52542372881355903</v>
      </c>
      <c r="L702" s="16">
        <v>0.44827586206896602</v>
      </c>
      <c r="M702" s="16">
        <v>0.59090909090909105</v>
      </c>
      <c r="N702" s="16">
        <v>0.5</v>
      </c>
      <c r="O702" s="16">
        <v>0.625</v>
      </c>
      <c r="P702" s="16">
        <v>0.56666666666666698</v>
      </c>
      <c r="Q702" s="16">
        <v>0.71794871794871795</v>
      </c>
      <c r="R702" s="16">
        <v>0.57142857142857095</v>
      </c>
      <c r="S702" s="16">
        <v>0.680851063829787</v>
      </c>
      <c r="T702" s="16">
        <v>0.73333333333333295</v>
      </c>
      <c r="U702" s="16">
        <v>0.57142857142857095</v>
      </c>
      <c r="V702" s="16">
        <v>0.61764705882352899</v>
      </c>
      <c r="W702" s="16">
        <v>0.58823529411764697</v>
      </c>
      <c r="X702" s="16">
        <v>0.55555555555555602</v>
      </c>
      <c r="Y702" s="16">
        <v>0.6875</v>
      </c>
      <c r="Z702" s="16"/>
      <c r="AA702" s="16">
        <v>0.62679425837320601</v>
      </c>
      <c r="AB702" s="16">
        <v>0.60689655172413803</v>
      </c>
      <c r="AC702" s="16">
        <v>0.58928571428571397</v>
      </c>
      <c r="AD702" s="16">
        <v>0.42857142857142899</v>
      </c>
      <c r="AE702" s="16"/>
      <c r="AF702" s="16">
        <v>0.62326869806094198</v>
      </c>
      <c r="AG702" s="16">
        <v>0.6</v>
      </c>
      <c r="AH702" s="16">
        <v>0.452380952380952</v>
      </c>
      <c r="AI702" s="16">
        <v>0</v>
      </c>
      <c r="AJ702" s="16"/>
      <c r="AK702" s="16">
        <v>0.59836065573770503</v>
      </c>
      <c r="AL702" s="16">
        <v>0.51515151515151503</v>
      </c>
      <c r="AM702" s="16">
        <v>0.76190476190476197</v>
      </c>
      <c r="AN702" s="16">
        <v>0.61290322580645196</v>
      </c>
      <c r="AO702" s="16">
        <v>0.66666666666666696</v>
      </c>
      <c r="AP702" s="16">
        <v>0.73529411764705899</v>
      </c>
      <c r="AQ702" s="16"/>
      <c r="AR702" s="16">
        <v>0.602739726027397</v>
      </c>
      <c r="AS702" s="16">
        <v>0.60975609756097604</v>
      </c>
      <c r="AT702" s="16">
        <v>0.60975609756097604</v>
      </c>
      <c r="AU702" s="16">
        <v>0.69811320754716999</v>
      </c>
      <c r="AV702" s="16">
        <v>0.565217391304348</v>
      </c>
      <c r="AW702" s="16">
        <v>0.57446808510638303</v>
      </c>
      <c r="AX702" s="16">
        <v>0.8</v>
      </c>
      <c r="AY702" s="16"/>
      <c r="AZ702" s="16">
        <v>0.52991452991453003</v>
      </c>
      <c r="BA702" s="16">
        <v>0.64102564102564097</v>
      </c>
      <c r="BB702" s="16">
        <v>0.476190476190476</v>
      </c>
      <c r="BC702" s="16">
        <v>0.58974358974358998</v>
      </c>
      <c r="BD702" s="16">
        <v>0.68</v>
      </c>
      <c r="BE702" s="16">
        <v>0.5</v>
      </c>
      <c r="BF702" s="16"/>
      <c r="BG702" s="16">
        <v>0.59756097560975596</v>
      </c>
      <c r="BH702" s="16">
        <v>0.63529411764705901</v>
      </c>
      <c r="BI702" s="16">
        <v>0.5</v>
      </c>
      <c r="BJ702" s="16">
        <v>0.65909090909090895</v>
      </c>
      <c r="BK702" s="16">
        <v>0.632911392405063</v>
      </c>
      <c r="BL702" s="16">
        <v>0.48148148148148201</v>
      </c>
      <c r="BM702" s="16"/>
      <c r="BN702" s="16">
        <v>0.62815884476534301</v>
      </c>
      <c r="BO702" s="16">
        <v>0.56783919597989996</v>
      </c>
      <c r="BP702" s="16"/>
      <c r="BQ702" s="16">
        <v>0.64024390243902396</v>
      </c>
      <c r="BR702" s="16">
        <v>0.582278481012658</v>
      </c>
      <c r="BS702" s="16"/>
      <c r="BT702" s="16">
        <v>0.62670299727520395</v>
      </c>
      <c r="BU702" s="16">
        <v>0.51960784313725505</v>
      </c>
    </row>
    <row r="703" spans="2:73" x14ac:dyDescent="0.35">
      <c r="B703" t="s">
        <v>224</v>
      </c>
      <c r="C703" s="16">
        <v>0.12889812889812899</v>
      </c>
      <c r="D703" s="16">
        <v>0.14646464646464599</v>
      </c>
      <c r="E703" s="16">
        <v>0.11660777385159</v>
      </c>
      <c r="F703" s="16"/>
      <c r="G703" s="16">
        <v>0.108108108108108</v>
      </c>
      <c r="H703" s="16">
        <v>0.135135135135135</v>
      </c>
      <c r="I703" s="16"/>
      <c r="J703" s="16">
        <v>0.146341463414634</v>
      </c>
      <c r="K703" s="16">
        <v>0.152542372881356</v>
      </c>
      <c r="L703" s="16">
        <v>0.24137931034482801</v>
      </c>
      <c r="M703" s="16">
        <v>4.5454545454545497E-2</v>
      </c>
      <c r="N703" s="16">
        <v>0</v>
      </c>
      <c r="O703" s="16">
        <v>0.1875</v>
      </c>
      <c r="P703" s="16">
        <v>0.133333333333333</v>
      </c>
      <c r="Q703" s="16">
        <v>0.102564102564103</v>
      </c>
      <c r="R703" s="16">
        <v>7.1428571428571397E-2</v>
      </c>
      <c r="S703" s="16">
        <v>0.117021276595745</v>
      </c>
      <c r="T703" s="16">
        <v>0.1</v>
      </c>
      <c r="U703" s="16">
        <v>0.14285714285714299</v>
      </c>
      <c r="V703" s="16">
        <v>0.14705882352941199</v>
      </c>
      <c r="W703" s="16">
        <v>0.11764705882352899</v>
      </c>
      <c r="X703" s="16">
        <v>0.16666666666666699</v>
      </c>
      <c r="Y703" s="16">
        <v>6.25E-2</v>
      </c>
      <c r="Z703" s="16"/>
      <c r="AA703" s="16">
        <v>0.105263157894737</v>
      </c>
      <c r="AB703" s="16">
        <v>0.13793103448275901</v>
      </c>
      <c r="AC703" s="16">
        <v>8.9285714285714302E-2</v>
      </c>
      <c r="AD703" s="16">
        <v>0.25714285714285701</v>
      </c>
      <c r="AE703" s="16"/>
      <c r="AF703" s="16">
        <v>0.102493074792244</v>
      </c>
      <c r="AG703" s="16">
        <v>0.2</v>
      </c>
      <c r="AH703" s="16">
        <v>0.26190476190476197</v>
      </c>
      <c r="AI703" s="16">
        <v>1</v>
      </c>
      <c r="AJ703" s="16"/>
      <c r="AK703" s="16">
        <v>0.15573770491803299</v>
      </c>
      <c r="AL703" s="16">
        <v>0.13636363636363599</v>
      </c>
      <c r="AM703" s="16">
        <v>4.7619047619047603E-2</v>
      </c>
      <c r="AN703" s="16">
        <v>0.16129032258064499</v>
      </c>
      <c r="AO703" s="16">
        <v>0</v>
      </c>
      <c r="AP703" s="16">
        <v>5.8823529411764698E-2</v>
      </c>
      <c r="AQ703" s="16"/>
      <c r="AR703" s="16">
        <v>0.13242009132420099</v>
      </c>
      <c r="AS703" s="16">
        <v>7.3170731707317097E-2</v>
      </c>
      <c r="AT703" s="16">
        <v>7.3170731707317097E-2</v>
      </c>
      <c r="AU703" s="16">
        <v>9.4339622641509399E-2</v>
      </c>
      <c r="AV703" s="16">
        <v>0.173913043478261</v>
      </c>
      <c r="AW703" s="16">
        <v>8.5106382978723402E-2</v>
      </c>
      <c r="AX703" s="16">
        <v>0</v>
      </c>
      <c r="AY703" s="16"/>
      <c r="AZ703" s="16">
        <v>0.188034188034188</v>
      </c>
      <c r="BA703" s="16">
        <v>0.15384615384615399</v>
      </c>
      <c r="BB703" s="16">
        <v>4.7619047619047603E-2</v>
      </c>
      <c r="BC703" s="16">
        <v>0.15384615384615399</v>
      </c>
      <c r="BD703" s="16">
        <v>0.08</v>
      </c>
      <c r="BE703" s="16">
        <v>0</v>
      </c>
      <c r="BF703" s="16"/>
      <c r="BG703" s="16">
        <v>0.207317073170732</v>
      </c>
      <c r="BH703" s="16">
        <v>8.2352941176470601E-2</v>
      </c>
      <c r="BI703" s="16">
        <v>0.14583333333333301</v>
      </c>
      <c r="BJ703" s="16">
        <v>0.10606060606060599</v>
      </c>
      <c r="BK703" s="16">
        <v>0.10126582278481</v>
      </c>
      <c r="BL703" s="16">
        <v>0.16666666666666699</v>
      </c>
      <c r="BM703" s="16"/>
      <c r="BN703" s="16">
        <v>0.111913357400722</v>
      </c>
      <c r="BO703" s="16">
        <v>0.15577889447236201</v>
      </c>
      <c r="BP703" s="16"/>
      <c r="BQ703" s="16">
        <v>0.12195121951219499</v>
      </c>
      <c r="BR703" s="16">
        <v>0.132911392405063</v>
      </c>
      <c r="BS703" s="16"/>
      <c r="BT703" s="16">
        <v>0.108991825613079</v>
      </c>
      <c r="BU703" s="16">
        <v>0.19607843137254899</v>
      </c>
    </row>
    <row r="704" spans="2:73" x14ac:dyDescent="0.35">
      <c r="B704" t="s">
        <v>105</v>
      </c>
      <c r="C704" s="16">
        <v>0.47401247401247398</v>
      </c>
      <c r="D704" s="16">
        <v>0.429292929292929</v>
      </c>
      <c r="E704" s="16">
        <v>0.50530035335689005</v>
      </c>
      <c r="F704" s="16"/>
      <c r="G704" s="16">
        <v>0.47747747747747699</v>
      </c>
      <c r="H704" s="16">
        <v>0.47297297297297303</v>
      </c>
      <c r="I704" s="16"/>
      <c r="J704" s="16">
        <v>0.34146341463414598</v>
      </c>
      <c r="K704" s="16">
        <v>0.37288135593220301</v>
      </c>
      <c r="L704" s="16">
        <v>0.20689655172413801</v>
      </c>
      <c r="M704" s="16">
        <v>0.54545454545454597</v>
      </c>
      <c r="N704" s="16">
        <v>0.5</v>
      </c>
      <c r="O704" s="16">
        <v>0.4375</v>
      </c>
      <c r="P704" s="16">
        <v>0.43333333333333302</v>
      </c>
      <c r="Q704" s="16">
        <v>0.61538461538461497</v>
      </c>
      <c r="R704" s="16">
        <v>0.5</v>
      </c>
      <c r="S704" s="16">
        <v>0.56382978723404298</v>
      </c>
      <c r="T704" s="16">
        <v>0.63333333333333297</v>
      </c>
      <c r="U704" s="16">
        <v>0.42857142857142899</v>
      </c>
      <c r="V704" s="16">
        <v>0.47058823529411797</v>
      </c>
      <c r="W704" s="16">
        <v>0.47058823529411797</v>
      </c>
      <c r="X704" s="16">
        <v>0.38888888888888901</v>
      </c>
      <c r="Y704" s="16">
        <v>0.625</v>
      </c>
      <c r="Z704" s="16"/>
      <c r="AA704" s="16">
        <v>0.52153110047846896</v>
      </c>
      <c r="AB704" s="16">
        <v>0.46896551724137903</v>
      </c>
      <c r="AC704" s="16">
        <v>0.5</v>
      </c>
      <c r="AD704" s="16">
        <v>0.17142857142857101</v>
      </c>
      <c r="AE704" s="16"/>
      <c r="AF704" s="16">
        <v>0.52077562326869797</v>
      </c>
      <c r="AG704" s="16">
        <v>0.4</v>
      </c>
      <c r="AH704" s="16">
        <v>0.19047619047619099</v>
      </c>
      <c r="AI704" s="16">
        <v>-1</v>
      </c>
      <c r="AJ704" s="16"/>
      <c r="AK704" s="16">
        <v>0.44262295081967201</v>
      </c>
      <c r="AL704" s="16">
        <v>0.37878787878787901</v>
      </c>
      <c r="AM704" s="16">
        <v>0.71428571428571397</v>
      </c>
      <c r="AN704" s="16">
        <v>0.45161290322580599</v>
      </c>
      <c r="AO704" s="16">
        <v>0.66666666666666696</v>
      </c>
      <c r="AP704" s="16">
        <v>0.67647058823529405</v>
      </c>
      <c r="AQ704" s="16"/>
      <c r="AR704" s="16">
        <v>0.47031963470319599</v>
      </c>
      <c r="AS704" s="16">
        <v>0.53658536585365901</v>
      </c>
      <c r="AT704" s="16">
        <v>0.53658536585365901</v>
      </c>
      <c r="AU704" s="16">
        <v>0.60377358490566002</v>
      </c>
      <c r="AV704" s="16">
        <v>0.39130434782608697</v>
      </c>
      <c r="AW704" s="16">
        <v>0.48936170212766</v>
      </c>
      <c r="AX704" s="16">
        <v>0.8</v>
      </c>
      <c r="AY704" s="16"/>
      <c r="AZ704" s="16">
        <v>0.341880341880342</v>
      </c>
      <c r="BA704" s="16">
        <v>0.487179487179487</v>
      </c>
      <c r="BB704" s="16">
        <v>0.42857142857142899</v>
      </c>
      <c r="BC704" s="16">
        <v>0.43589743589743601</v>
      </c>
      <c r="BD704" s="16">
        <v>0.6</v>
      </c>
      <c r="BE704" s="16">
        <v>0.5</v>
      </c>
      <c r="BF704" s="16"/>
      <c r="BG704" s="16">
        <v>0.39024390243902402</v>
      </c>
      <c r="BH704" s="16">
        <v>0.55294117647058805</v>
      </c>
      <c r="BI704" s="16">
        <v>0.35416666666666702</v>
      </c>
      <c r="BJ704" s="16">
        <v>0.55303030303030298</v>
      </c>
      <c r="BK704" s="16">
        <v>0.531645569620253</v>
      </c>
      <c r="BL704" s="16">
        <v>0.31481481481481499</v>
      </c>
      <c r="BM704" s="16"/>
      <c r="BN704" s="16">
        <v>0.51624548736462095</v>
      </c>
      <c r="BO704" s="16">
        <v>0.41206030150753797</v>
      </c>
      <c r="BP704" s="16"/>
      <c r="BQ704" s="16">
        <v>0.51829268292682895</v>
      </c>
      <c r="BR704" s="16">
        <v>0.449367088607595</v>
      </c>
      <c r="BS704" s="16"/>
      <c r="BT704" s="16">
        <v>0.51771117166212499</v>
      </c>
      <c r="BU704" s="16">
        <v>0.32352941176470601</v>
      </c>
    </row>
    <row r="705" spans="2:73" x14ac:dyDescent="0.35">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c r="BH705" s="16"/>
      <c r="BI705" s="16"/>
      <c r="BJ705" s="16"/>
      <c r="BK705" s="16"/>
      <c r="BL705" s="16"/>
      <c r="BM705" s="16"/>
      <c r="BN705" s="16"/>
      <c r="BO705" s="16"/>
      <c r="BP705" s="16"/>
      <c r="BQ705" s="16"/>
      <c r="BR705" s="16"/>
      <c r="BS705" s="16"/>
      <c r="BT705" s="16"/>
      <c r="BU705" s="16"/>
    </row>
    <row r="706" spans="2:73" x14ac:dyDescent="0.35">
      <c r="B706" s="6" t="s">
        <v>383</v>
      </c>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c r="AM706" s="16"/>
      <c r="AN706" s="16"/>
      <c r="AO706" s="16"/>
      <c r="AP706" s="16"/>
      <c r="AQ706" s="16"/>
      <c r="AR706" s="16"/>
      <c r="AS706" s="16"/>
      <c r="AT706" s="16"/>
      <c r="AU706" s="16"/>
      <c r="AV706" s="16"/>
      <c r="AW706" s="16"/>
      <c r="AX706" s="16"/>
      <c r="AY706" s="16"/>
      <c r="AZ706" s="16"/>
      <c r="BA706" s="16"/>
      <c r="BB706" s="16"/>
      <c r="BC706" s="16"/>
      <c r="BD706" s="16"/>
      <c r="BE706" s="16"/>
      <c r="BF706" s="16"/>
      <c r="BG706" s="16"/>
      <c r="BH706" s="16"/>
      <c r="BI706" s="16"/>
      <c r="BJ706" s="16"/>
      <c r="BK706" s="16"/>
      <c r="BL706" s="16"/>
      <c r="BM706" s="16"/>
      <c r="BN706" s="16"/>
      <c r="BO706" s="16"/>
      <c r="BP706" s="16"/>
      <c r="BQ706" s="16"/>
      <c r="BR706" s="16"/>
      <c r="BS706" s="16"/>
      <c r="BT706" s="16"/>
      <c r="BU706" s="16"/>
    </row>
    <row r="707" spans="2:73" x14ac:dyDescent="0.35">
      <c r="B707" s="23" t="s">
        <v>95</v>
      </c>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c r="AM707" s="16"/>
      <c r="AN707" s="16"/>
      <c r="AO707" s="16"/>
      <c r="AP707" s="16"/>
      <c r="AQ707" s="16"/>
      <c r="AR707" s="16"/>
      <c r="AS707" s="16"/>
      <c r="AT707" s="16"/>
      <c r="AU707" s="16"/>
      <c r="AV707" s="16"/>
      <c r="AW707" s="16"/>
      <c r="AX707" s="16"/>
      <c r="AY707" s="16"/>
      <c r="AZ707" s="16"/>
      <c r="BA707" s="16"/>
      <c r="BB707" s="16"/>
      <c r="BC707" s="16"/>
      <c r="BD707" s="16"/>
      <c r="BE707" s="16"/>
      <c r="BF707" s="16"/>
      <c r="BG707" s="16"/>
      <c r="BH707" s="16"/>
      <c r="BI707" s="16"/>
      <c r="BJ707" s="16"/>
      <c r="BK707" s="16"/>
      <c r="BL707" s="16"/>
      <c r="BM707" s="16"/>
      <c r="BN707" s="16"/>
      <c r="BO707" s="16"/>
      <c r="BP707" s="16"/>
      <c r="BQ707" s="16"/>
      <c r="BR707" s="16"/>
      <c r="BS707" s="16"/>
      <c r="BT707" s="16"/>
      <c r="BU707" s="16"/>
    </row>
    <row r="708" spans="2:73" x14ac:dyDescent="0.35">
      <c r="B708" t="s">
        <v>218</v>
      </c>
      <c r="C708" s="16">
        <v>0.367983367983368</v>
      </c>
      <c r="D708" s="16">
        <v>0.34848484848484901</v>
      </c>
      <c r="E708" s="16">
        <v>0.38162544169611301</v>
      </c>
      <c r="F708" s="16"/>
      <c r="G708" s="16">
        <v>0.36936936936936898</v>
      </c>
      <c r="H708" s="16">
        <v>0.36756756756756798</v>
      </c>
      <c r="I708" s="16"/>
      <c r="J708" s="16">
        <v>0.292682926829268</v>
      </c>
      <c r="K708" s="16">
        <v>0.338983050847458</v>
      </c>
      <c r="L708" s="16">
        <v>0.34482758620689702</v>
      </c>
      <c r="M708" s="16">
        <v>0.45454545454545497</v>
      </c>
      <c r="N708" s="16">
        <v>0.25</v>
      </c>
      <c r="O708" s="16">
        <v>0.4375</v>
      </c>
      <c r="P708" s="16">
        <v>0.4</v>
      </c>
      <c r="Q708" s="16">
        <v>0.28205128205128199</v>
      </c>
      <c r="R708" s="16">
        <v>0.214285714285714</v>
      </c>
      <c r="S708" s="16">
        <v>0.42553191489361702</v>
      </c>
      <c r="T708" s="16">
        <v>0.53333333333333299</v>
      </c>
      <c r="U708" s="16">
        <v>0.35714285714285698</v>
      </c>
      <c r="V708" s="16">
        <v>0.29411764705882398</v>
      </c>
      <c r="W708" s="16">
        <v>0.29411764705882398</v>
      </c>
      <c r="X708" s="16">
        <v>0.33333333333333298</v>
      </c>
      <c r="Y708" s="16">
        <v>0.5</v>
      </c>
      <c r="Z708" s="16"/>
      <c r="AA708" s="16">
        <v>0.35406698564593297</v>
      </c>
      <c r="AB708" s="16">
        <v>0.38620689655172402</v>
      </c>
      <c r="AC708" s="16">
        <v>0.375</v>
      </c>
      <c r="AD708" s="16">
        <v>0.25714285714285701</v>
      </c>
      <c r="AE708" s="16"/>
      <c r="AF708" s="16">
        <v>0.35734072022160701</v>
      </c>
      <c r="AG708" s="16">
        <v>0.46666666666666701</v>
      </c>
      <c r="AH708" s="16">
        <v>0.26190476190476197</v>
      </c>
      <c r="AI708" s="16">
        <v>0</v>
      </c>
      <c r="AJ708" s="16"/>
      <c r="AK708" s="16">
        <v>0.33606557377049201</v>
      </c>
      <c r="AL708" s="16">
        <v>0.33333333333333298</v>
      </c>
      <c r="AM708" s="16">
        <v>0.452380952380952</v>
      </c>
      <c r="AN708" s="16">
        <v>0.45161290322580599</v>
      </c>
      <c r="AO708" s="16">
        <v>0.11111111111111099</v>
      </c>
      <c r="AP708" s="16">
        <v>0.5</v>
      </c>
      <c r="AQ708" s="16"/>
      <c r="AR708" s="16">
        <v>0.35159817351598199</v>
      </c>
      <c r="AS708" s="16">
        <v>0.19512195121951201</v>
      </c>
      <c r="AT708" s="16">
        <v>0.19512195121951201</v>
      </c>
      <c r="AU708" s="16">
        <v>0.43396226415094302</v>
      </c>
      <c r="AV708" s="16">
        <v>0.39130434782608697</v>
      </c>
      <c r="AW708" s="16">
        <v>0.44680851063829802</v>
      </c>
      <c r="AX708" s="16">
        <v>0.6</v>
      </c>
      <c r="AY708" s="16"/>
      <c r="AZ708" s="16">
        <v>0.316239316239316</v>
      </c>
      <c r="BA708" s="16">
        <v>0.33333333333333298</v>
      </c>
      <c r="BB708" s="16">
        <v>0.38095238095238099</v>
      </c>
      <c r="BC708" s="16">
        <v>0.35042735042735002</v>
      </c>
      <c r="BD708" s="16">
        <v>0.434285714285714</v>
      </c>
      <c r="BE708" s="16">
        <v>0.125</v>
      </c>
      <c r="BF708" s="16"/>
      <c r="BG708" s="16">
        <v>0.36585365853658502</v>
      </c>
      <c r="BH708" s="16">
        <v>0.317647058823529</v>
      </c>
      <c r="BI708" s="16">
        <v>0.4375</v>
      </c>
      <c r="BJ708" s="16">
        <v>0.40151515151515099</v>
      </c>
      <c r="BK708" s="16">
        <v>0.392405063291139</v>
      </c>
      <c r="BL708" s="16">
        <v>0.27777777777777801</v>
      </c>
      <c r="BM708" s="16"/>
      <c r="BN708" s="16">
        <v>0.37545126353790598</v>
      </c>
      <c r="BO708" s="16">
        <v>0.35175879396984899</v>
      </c>
      <c r="BP708" s="16"/>
      <c r="BQ708" s="16">
        <v>0.34756097560975602</v>
      </c>
      <c r="BR708" s="16">
        <v>0.376582278481013</v>
      </c>
      <c r="BS708" s="16"/>
      <c r="BT708" s="16">
        <v>0.35694822888283401</v>
      </c>
      <c r="BU708" s="16">
        <v>0.37254901960784298</v>
      </c>
    </row>
    <row r="709" spans="2:73" x14ac:dyDescent="0.35">
      <c r="B709" t="s">
        <v>219</v>
      </c>
      <c r="C709" s="16">
        <v>0.22869022869022901</v>
      </c>
      <c r="D709" s="16">
        <v>0.24747474747474699</v>
      </c>
      <c r="E709" s="16">
        <v>0.21554770318021199</v>
      </c>
      <c r="F709" s="16"/>
      <c r="G709" s="16">
        <v>0.25225225225225201</v>
      </c>
      <c r="H709" s="16">
        <v>0.22162162162162199</v>
      </c>
      <c r="I709" s="16"/>
      <c r="J709" s="16">
        <v>0.17073170731707299</v>
      </c>
      <c r="K709" s="16">
        <v>0.355932203389831</v>
      </c>
      <c r="L709" s="16">
        <v>0.17241379310344801</v>
      </c>
      <c r="M709" s="16">
        <v>9.0909090909090898E-2</v>
      </c>
      <c r="N709" s="16">
        <v>0.125</v>
      </c>
      <c r="O709" s="16">
        <v>0.25</v>
      </c>
      <c r="P709" s="16">
        <v>0.16666666666666699</v>
      </c>
      <c r="Q709" s="16">
        <v>0.38461538461538503</v>
      </c>
      <c r="R709" s="16">
        <v>0.42857142857142899</v>
      </c>
      <c r="S709" s="16">
        <v>0.19148936170212799</v>
      </c>
      <c r="T709" s="16">
        <v>0.2</v>
      </c>
      <c r="U709" s="16">
        <v>0.214285714285714</v>
      </c>
      <c r="V709" s="16">
        <v>0.23529411764705899</v>
      </c>
      <c r="W709" s="16">
        <v>0.11764705882352899</v>
      </c>
      <c r="X709" s="16">
        <v>0.27777777777777801</v>
      </c>
      <c r="Y709" s="16">
        <v>0.125</v>
      </c>
      <c r="Z709" s="16"/>
      <c r="AA709" s="16">
        <v>0.22488038277512001</v>
      </c>
      <c r="AB709" s="16">
        <v>0.26896551724137902</v>
      </c>
      <c r="AC709" s="16">
        <v>0.17857142857142899</v>
      </c>
      <c r="AD709" s="16">
        <v>0.25714285714285701</v>
      </c>
      <c r="AE709" s="16"/>
      <c r="AF709" s="16">
        <v>0.23822714681440399</v>
      </c>
      <c r="AG709" s="16">
        <v>0.233333333333333</v>
      </c>
      <c r="AH709" s="16">
        <v>0.16666666666666699</v>
      </c>
      <c r="AI709" s="16">
        <v>0.5</v>
      </c>
      <c r="AJ709" s="16"/>
      <c r="AK709" s="16">
        <v>0.22950819672131101</v>
      </c>
      <c r="AL709" s="16">
        <v>0.31818181818181801</v>
      </c>
      <c r="AM709" s="16">
        <v>0.26190476190476197</v>
      </c>
      <c r="AN709" s="16">
        <v>0.29032258064516098</v>
      </c>
      <c r="AO709" s="16">
        <v>0.11111111111111099</v>
      </c>
      <c r="AP709" s="16">
        <v>0.17647058823529399</v>
      </c>
      <c r="AQ709" s="16"/>
      <c r="AR709" s="16">
        <v>0.26484018264840198</v>
      </c>
      <c r="AS709" s="16">
        <v>0.31707317073170699</v>
      </c>
      <c r="AT709" s="16">
        <v>0.31707317073170699</v>
      </c>
      <c r="AU709" s="16">
        <v>0.169811320754717</v>
      </c>
      <c r="AV709" s="16">
        <v>0.173913043478261</v>
      </c>
      <c r="AW709" s="16">
        <v>0.12765957446808501</v>
      </c>
      <c r="AX709" s="16">
        <v>0.4</v>
      </c>
      <c r="AY709" s="16"/>
      <c r="AZ709" s="16">
        <v>0.26495726495726502</v>
      </c>
      <c r="BA709" s="16">
        <v>0.17948717948717899</v>
      </c>
      <c r="BB709" s="16">
        <v>0.238095238095238</v>
      </c>
      <c r="BC709" s="16">
        <v>0.256410256410256</v>
      </c>
      <c r="BD709" s="16">
        <v>0.19428571428571401</v>
      </c>
      <c r="BE709" s="16">
        <v>0.25</v>
      </c>
      <c r="BF709" s="16"/>
      <c r="BG709" s="16">
        <v>0.219512195121951</v>
      </c>
      <c r="BH709" s="16">
        <v>0.28235294117647097</v>
      </c>
      <c r="BI709" s="16">
        <v>0.14583333333333301</v>
      </c>
      <c r="BJ709" s="16">
        <v>0.19696969696969699</v>
      </c>
      <c r="BK709" s="16">
        <v>0.278481012658228</v>
      </c>
      <c r="BL709" s="16">
        <v>0.22222222222222199</v>
      </c>
      <c r="BM709" s="16"/>
      <c r="BN709" s="16">
        <v>0.223826714801444</v>
      </c>
      <c r="BO709" s="16">
        <v>0.24120603015075401</v>
      </c>
      <c r="BP709" s="16"/>
      <c r="BQ709" s="16">
        <v>0.219512195121951</v>
      </c>
      <c r="BR709" s="16">
        <v>0.234177215189873</v>
      </c>
      <c r="BS709" s="16"/>
      <c r="BT709" s="16">
        <v>0.250681198910082</v>
      </c>
      <c r="BU709" s="16">
        <v>0.16666666666666699</v>
      </c>
    </row>
    <row r="710" spans="2:73" x14ac:dyDescent="0.35">
      <c r="B710" t="s">
        <v>220</v>
      </c>
      <c r="C710" s="16">
        <v>0.17255717255717301</v>
      </c>
      <c r="D710" s="16">
        <v>0.15656565656565699</v>
      </c>
      <c r="E710" s="16">
        <v>0.18374558303886901</v>
      </c>
      <c r="F710" s="16"/>
      <c r="G710" s="16">
        <v>0.21621621621621601</v>
      </c>
      <c r="H710" s="16">
        <v>0.159459459459459</v>
      </c>
      <c r="I710" s="16"/>
      <c r="J710" s="16">
        <v>0.219512195121951</v>
      </c>
      <c r="K710" s="16">
        <v>0.13559322033898299</v>
      </c>
      <c r="L710" s="16">
        <v>0.17241379310344801</v>
      </c>
      <c r="M710" s="16">
        <v>0.22727272727272699</v>
      </c>
      <c r="N710" s="16">
        <v>0.375</v>
      </c>
      <c r="O710" s="16">
        <v>0.25</v>
      </c>
      <c r="P710" s="16">
        <v>0.266666666666667</v>
      </c>
      <c r="Q710" s="16">
        <v>0.15384615384615399</v>
      </c>
      <c r="R710" s="16">
        <v>0.14285714285714299</v>
      </c>
      <c r="S710" s="16">
        <v>0.170212765957447</v>
      </c>
      <c r="T710" s="16">
        <v>0.16666666666666699</v>
      </c>
      <c r="U710" s="16">
        <v>0.214285714285714</v>
      </c>
      <c r="V710" s="16">
        <v>0</v>
      </c>
      <c r="W710" s="16">
        <v>0.23529411764705899</v>
      </c>
      <c r="X710" s="16">
        <v>5.5555555555555601E-2</v>
      </c>
      <c r="Y710" s="16">
        <v>0.25</v>
      </c>
      <c r="Z710" s="16"/>
      <c r="AA710" s="16">
        <v>0.196172248803828</v>
      </c>
      <c r="AB710" s="16">
        <v>0.15862068965517201</v>
      </c>
      <c r="AC710" s="16">
        <v>0.17857142857142899</v>
      </c>
      <c r="AD710" s="16">
        <v>0.17142857142857101</v>
      </c>
      <c r="AE710" s="16"/>
      <c r="AF710" s="16">
        <v>0.18559556786703599</v>
      </c>
      <c r="AG710" s="16">
        <v>0.133333333333333</v>
      </c>
      <c r="AH710" s="16">
        <v>9.5238095238095205E-2</v>
      </c>
      <c r="AI710" s="16">
        <v>0</v>
      </c>
      <c r="AJ710" s="16"/>
      <c r="AK710" s="16">
        <v>0.24590163934426201</v>
      </c>
      <c r="AL710" s="16">
        <v>0.16666666666666699</v>
      </c>
      <c r="AM710" s="16">
        <v>0.119047619047619</v>
      </c>
      <c r="AN710" s="16">
        <v>3.2258064516128997E-2</v>
      </c>
      <c r="AO710" s="16">
        <v>0.33333333333333298</v>
      </c>
      <c r="AP710" s="16">
        <v>0.17647058823529399</v>
      </c>
      <c r="AQ710" s="16"/>
      <c r="AR710" s="16">
        <v>0.150684931506849</v>
      </c>
      <c r="AS710" s="16">
        <v>0.219512195121951</v>
      </c>
      <c r="AT710" s="16">
        <v>0.219512195121951</v>
      </c>
      <c r="AU710" s="16">
        <v>0.15094339622641501</v>
      </c>
      <c r="AV710" s="16">
        <v>0.173913043478261</v>
      </c>
      <c r="AW710" s="16">
        <v>0.29787234042553201</v>
      </c>
      <c r="AX710" s="16">
        <v>0</v>
      </c>
      <c r="AY710" s="16"/>
      <c r="AZ710" s="16">
        <v>0.170940170940171</v>
      </c>
      <c r="BA710" s="16">
        <v>0.256410256410256</v>
      </c>
      <c r="BB710" s="16">
        <v>0.238095238095238</v>
      </c>
      <c r="BC710" s="16">
        <v>0.16239316239316201</v>
      </c>
      <c r="BD710" s="16">
        <v>0.14857142857142899</v>
      </c>
      <c r="BE710" s="16">
        <v>0.375</v>
      </c>
      <c r="BF710" s="16"/>
      <c r="BG710" s="16">
        <v>0.17073170731707299</v>
      </c>
      <c r="BH710" s="16">
        <v>0.223529411764706</v>
      </c>
      <c r="BI710" s="16">
        <v>0.16666666666666699</v>
      </c>
      <c r="BJ710" s="16">
        <v>0.14393939393939401</v>
      </c>
      <c r="BK710" s="16">
        <v>0.151898734177215</v>
      </c>
      <c r="BL710" s="16">
        <v>0.203703703703704</v>
      </c>
      <c r="BM710" s="16"/>
      <c r="BN710" s="16">
        <v>0.162454873646209</v>
      </c>
      <c r="BO710" s="16">
        <v>0.185929648241206</v>
      </c>
      <c r="BP710" s="16"/>
      <c r="BQ710" s="16">
        <v>0.17073170731707299</v>
      </c>
      <c r="BR710" s="16">
        <v>0.174050632911392</v>
      </c>
      <c r="BS710" s="16"/>
      <c r="BT710" s="16">
        <v>0.17983651226158001</v>
      </c>
      <c r="BU710" s="16">
        <v>0.16666666666666699</v>
      </c>
    </row>
    <row r="711" spans="2:73" x14ac:dyDescent="0.35">
      <c r="B711" t="s">
        <v>221</v>
      </c>
      <c r="C711" s="16">
        <v>7.0686070686070704E-2</v>
      </c>
      <c r="D711" s="16">
        <v>8.0808080808080801E-2</v>
      </c>
      <c r="E711" s="16">
        <v>6.3604240282685506E-2</v>
      </c>
      <c r="F711" s="16"/>
      <c r="G711" s="16">
        <v>4.5045045045045001E-2</v>
      </c>
      <c r="H711" s="16">
        <v>7.8378378378378397E-2</v>
      </c>
      <c r="I711" s="16"/>
      <c r="J711" s="16">
        <v>9.7560975609756101E-2</v>
      </c>
      <c r="K711" s="16">
        <v>6.7796610169491497E-2</v>
      </c>
      <c r="L711" s="16">
        <v>3.4482758620689703E-2</v>
      </c>
      <c r="M711" s="16">
        <v>4.5454545454545497E-2</v>
      </c>
      <c r="N711" s="16">
        <v>0.125</v>
      </c>
      <c r="O711" s="16">
        <v>6.25E-2</v>
      </c>
      <c r="P711" s="16">
        <v>0</v>
      </c>
      <c r="Q711" s="16">
        <v>0.102564102564103</v>
      </c>
      <c r="R711" s="16">
        <v>7.1428571428571397E-2</v>
      </c>
      <c r="S711" s="16">
        <v>5.31914893617021E-2</v>
      </c>
      <c r="T711" s="16">
        <v>0</v>
      </c>
      <c r="U711" s="16">
        <v>0.214285714285714</v>
      </c>
      <c r="V711" s="16">
        <v>0.11764705882352899</v>
      </c>
      <c r="W711" s="16">
        <v>0.11764705882352899</v>
      </c>
      <c r="X711" s="16">
        <v>0.11111111111111099</v>
      </c>
      <c r="Y711" s="16">
        <v>6.25E-2</v>
      </c>
      <c r="Z711" s="16"/>
      <c r="AA711" s="16">
        <v>6.6985645933014398E-2</v>
      </c>
      <c r="AB711" s="16">
        <v>7.5862068965517199E-2</v>
      </c>
      <c r="AC711" s="16">
        <v>7.1428571428571397E-2</v>
      </c>
      <c r="AD711" s="16">
        <v>0.14285714285714299</v>
      </c>
      <c r="AE711" s="16"/>
      <c r="AF711" s="16">
        <v>5.8171745152354598E-2</v>
      </c>
      <c r="AG711" s="16">
        <v>0.1</v>
      </c>
      <c r="AH711" s="16">
        <v>0.214285714285714</v>
      </c>
      <c r="AI711" s="16">
        <v>0</v>
      </c>
      <c r="AJ711" s="16"/>
      <c r="AK711" s="16">
        <v>6.5573770491803296E-2</v>
      </c>
      <c r="AL711" s="16">
        <v>6.0606060606060601E-2</v>
      </c>
      <c r="AM711" s="16">
        <v>0</v>
      </c>
      <c r="AN711" s="16">
        <v>6.4516129032258104E-2</v>
      </c>
      <c r="AO711" s="16">
        <v>0.33333333333333298</v>
      </c>
      <c r="AP711" s="16">
        <v>5.8823529411764698E-2</v>
      </c>
      <c r="AQ711" s="16"/>
      <c r="AR711" s="16">
        <v>7.3059360730593603E-2</v>
      </c>
      <c r="AS711" s="16">
        <v>7.3170731707317097E-2</v>
      </c>
      <c r="AT711" s="16">
        <v>7.3170731707317097E-2</v>
      </c>
      <c r="AU711" s="16">
        <v>3.77358490566038E-2</v>
      </c>
      <c r="AV711" s="16">
        <v>8.6956521739130405E-2</v>
      </c>
      <c r="AW711" s="16">
        <v>2.1276595744680899E-2</v>
      </c>
      <c r="AX711" s="16">
        <v>0</v>
      </c>
      <c r="AY711" s="16"/>
      <c r="AZ711" s="16">
        <v>0.11111111111111099</v>
      </c>
      <c r="BA711" s="16">
        <v>5.1282051282051301E-2</v>
      </c>
      <c r="BB711" s="16">
        <v>4.7619047619047603E-2</v>
      </c>
      <c r="BC711" s="16">
        <v>5.1282051282051301E-2</v>
      </c>
      <c r="BD711" s="16">
        <v>6.8571428571428603E-2</v>
      </c>
      <c r="BE711" s="16">
        <v>0</v>
      </c>
      <c r="BF711" s="16"/>
      <c r="BG711" s="16">
        <v>7.3170731707317097E-2</v>
      </c>
      <c r="BH711" s="16">
        <v>7.0588235294117604E-2</v>
      </c>
      <c r="BI711" s="16">
        <v>6.25E-2</v>
      </c>
      <c r="BJ711" s="16">
        <v>9.0909090909090898E-2</v>
      </c>
      <c r="BK711" s="16">
        <v>5.0632911392405097E-2</v>
      </c>
      <c r="BL711" s="16">
        <v>5.5555555555555601E-2</v>
      </c>
      <c r="BM711" s="16"/>
      <c r="BN711" s="16">
        <v>8.6642599277978294E-2</v>
      </c>
      <c r="BO711" s="16">
        <v>5.0251256281407003E-2</v>
      </c>
      <c r="BP711" s="16"/>
      <c r="BQ711" s="16">
        <v>8.5365853658536606E-2</v>
      </c>
      <c r="BR711" s="16">
        <v>6.3291139240506306E-2</v>
      </c>
      <c r="BS711" s="16"/>
      <c r="BT711" s="16">
        <v>5.7220708446866497E-2</v>
      </c>
      <c r="BU711" s="16">
        <v>0.12745098039215699</v>
      </c>
    </row>
    <row r="712" spans="2:73" x14ac:dyDescent="0.35">
      <c r="B712" t="s">
        <v>222</v>
      </c>
      <c r="C712" s="16">
        <v>4.9896049896049899E-2</v>
      </c>
      <c r="D712" s="16">
        <v>7.0707070707070704E-2</v>
      </c>
      <c r="E712" s="16">
        <v>3.5335689045936397E-2</v>
      </c>
      <c r="F712" s="16"/>
      <c r="G712" s="16">
        <v>3.6036036036036001E-2</v>
      </c>
      <c r="H712" s="16">
        <v>5.4054054054054099E-2</v>
      </c>
      <c r="I712" s="16"/>
      <c r="J712" s="16">
        <v>4.8780487804878099E-2</v>
      </c>
      <c r="K712" s="16">
        <v>5.0847457627118599E-2</v>
      </c>
      <c r="L712" s="16">
        <v>6.8965517241379296E-2</v>
      </c>
      <c r="M712" s="16">
        <v>4.5454545454545497E-2</v>
      </c>
      <c r="N712" s="16">
        <v>0</v>
      </c>
      <c r="O712" s="16">
        <v>0</v>
      </c>
      <c r="P712" s="16">
        <v>6.6666666666666693E-2</v>
      </c>
      <c r="Q712" s="16">
        <v>0</v>
      </c>
      <c r="R712" s="16">
        <v>7.1428571428571397E-2</v>
      </c>
      <c r="S712" s="16">
        <v>6.3829787234042507E-2</v>
      </c>
      <c r="T712" s="16">
        <v>0</v>
      </c>
      <c r="U712" s="16">
        <v>0</v>
      </c>
      <c r="V712" s="16">
        <v>5.8823529411764698E-2</v>
      </c>
      <c r="W712" s="16">
        <v>5.8823529411764698E-2</v>
      </c>
      <c r="X712" s="16">
        <v>0.16666666666666699</v>
      </c>
      <c r="Y712" s="16">
        <v>6.25E-2</v>
      </c>
      <c r="Z712" s="16"/>
      <c r="AA712" s="16">
        <v>5.7416267942583699E-2</v>
      </c>
      <c r="AB712" s="16">
        <v>3.4482758620689703E-2</v>
      </c>
      <c r="AC712" s="16">
        <v>5.3571428571428603E-2</v>
      </c>
      <c r="AD712" s="16">
        <v>5.7142857142857099E-2</v>
      </c>
      <c r="AE712" s="16"/>
      <c r="AF712" s="16">
        <v>5.2631578947368397E-2</v>
      </c>
      <c r="AG712" s="16">
        <v>3.3333333333333298E-2</v>
      </c>
      <c r="AH712" s="16">
        <v>7.1428571428571397E-2</v>
      </c>
      <c r="AI712" s="16">
        <v>0.5</v>
      </c>
      <c r="AJ712" s="16"/>
      <c r="AK712" s="16">
        <v>5.7377049180327898E-2</v>
      </c>
      <c r="AL712" s="16">
        <v>3.03030303030303E-2</v>
      </c>
      <c r="AM712" s="16">
        <v>4.7619047619047603E-2</v>
      </c>
      <c r="AN712" s="16">
        <v>0.12903225806451599</v>
      </c>
      <c r="AO712" s="16">
        <v>0</v>
      </c>
      <c r="AP712" s="16">
        <v>2.9411764705882401E-2</v>
      </c>
      <c r="AQ712" s="16"/>
      <c r="AR712" s="16">
        <v>5.0228310502283102E-2</v>
      </c>
      <c r="AS712" s="16">
        <v>4.8780487804878099E-2</v>
      </c>
      <c r="AT712" s="16">
        <v>4.8780487804878099E-2</v>
      </c>
      <c r="AU712" s="16">
        <v>7.5471698113207503E-2</v>
      </c>
      <c r="AV712" s="16">
        <v>4.3478260869565202E-2</v>
      </c>
      <c r="AW712" s="16">
        <v>4.2553191489361701E-2</v>
      </c>
      <c r="AX712" s="16">
        <v>0</v>
      </c>
      <c r="AY712" s="16"/>
      <c r="AZ712" s="16">
        <v>5.1282051282051301E-2</v>
      </c>
      <c r="BA712" s="16">
        <v>5.1282051282051301E-2</v>
      </c>
      <c r="BB712" s="16">
        <v>4.7619047619047603E-2</v>
      </c>
      <c r="BC712" s="16">
        <v>7.69230769230769E-2</v>
      </c>
      <c r="BD712" s="16">
        <v>2.8571428571428598E-2</v>
      </c>
      <c r="BE712" s="16">
        <v>0</v>
      </c>
      <c r="BF712" s="16"/>
      <c r="BG712" s="16">
        <v>7.3170731707317097E-2</v>
      </c>
      <c r="BH712" s="16">
        <v>1.1764705882352899E-2</v>
      </c>
      <c r="BI712" s="16">
        <v>0.104166666666667</v>
      </c>
      <c r="BJ712" s="16">
        <v>5.3030303030302997E-2</v>
      </c>
      <c r="BK712" s="16">
        <v>5.0632911392405097E-2</v>
      </c>
      <c r="BL712" s="16">
        <v>1.85185185185185E-2</v>
      </c>
      <c r="BM712" s="16"/>
      <c r="BN712" s="16">
        <v>3.6101083032491002E-2</v>
      </c>
      <c r="BO712" s="16">
        <v>7.0351758793969807E-2</v>
      </c>
      <c r="BP712" s="16"/>
      <c r="BQ712" s="16">
        <v>4.8780487804878099E-2</v>
      </c>
      <c r="BR712" s="16">
        <v>5.0632911392405097E-2</v>
      </c>
      <c r="BS712" s="16"/>
      <c r="BT712" s="16">
        <v>5.4495912806539502E-2</v>
      </c>
      <c r="BU712" s="16">
        <v>3.9215686274509803E-2</v>
      </c>
    </row>
    <row r="713" spans="2:73" x14ac:dyDescent="0.35">
      <c r="B713" t="s">
        <v>131</v>
      </c>
      <c r="C713" s="16">
        <v>0.11018711018711</v>
      </c>
      <c r="D713" s="16">
        <v>9.5959595959595995E-2</v>
      </c>
      <c r="E713" s="16">
        <v>0.120141342756184</v>
      </c>
      <c r="F713" s="16"/>
      <c r="G713" s="16">
        <v>8.1081081081081099E-2</v>
      </c>
      <c r="H713" s="16">
        <v>0.11891891891891899</v>
      </c>
      <c r="I713" s="16"/>
      <c r="J713" s="16">
        <v>0.17073170731707299</v>
      </c>
      <c r="K713" s="16">
        <v>5.0847457627118599E-2</v>
      </c>
      <c r="L713" s="16">
        <v>0.20689655172413801</v>
      </c>
      <c r="M713" s="16">
        <v>0.13636363636363599</v>
      </c>
      <c r="N713" s="16">
        <v>0.125</v>
      </c>
      <c r="O713" s="16">
        <v>0</v>
      </c>
      <c r="P713" s="16">
        <v>0.1</v>
      </c>
      <c r="Q713" s="16">
        <v>7.69230769230769E-2</v>
      </c>
      <c r="R713" s="16">
        <v>7.1428571428571397E-2</v>
      </c>
      <c r="S713" s="16">
        <v>9.5744680851063801E-2</v>
      </c>
      <c r="T713" s="16">
        <v>0.1</v>
      </c>
      <c r="U713" s="16">
        <v>0</v>
      </c>
      <c r="V713" s="16">
        <v>0.29411764705882398</v>
      </c>
      <c r="W713" s="16">
        <v>0.17647058823529399</v>
      </c>
      <c r="X713" s="16">
        <v>5.5555555555555601E-2</v>
      </c>
      <c r="Y713" s="16">
        <v>0</v>
      </c>
      <c r="Z713" s="16"/>
      <c r="AA713" s="16">
        <v>0.100478468899522</v>
      </c>
      <c r="AB713" s="16">
        <v>7.5862068965517199E-2</v>
      </c>
      <c r="AC713" s="16">
        <v>0.14285714285714299</v>
      </c>
      <c r="AD713" s="16">
        <v>0.114285714285714</v>
      </c>
      <c r="AE713" s="16"/>
      <c r="AF713" s="16">
        <v>0.10803324099723</v>
      </c>
      <c r="AG713" s="16">
        <v>3.3333333333333298E-2</v>
      </c>
      <c r="AH713" s="16">
        <v>0.19047619047618999</v>
      </c>
      <c r="AI713" s="16">
        <v>0</v>
      </c>
      <c r="AJ713" s="16"/>
      <c r="AK713" s="16">
        <v>6.5573770491803296E-2</v>
      </c>
      <c r="AL713" s="16">
        <v>9.0909090909090898E-2</v>
      </c>
      <c r="AM713" s="16">
        <v>0.119047619047619</v>
      </c>
      <c r="AN713" s="16">
        <v>3.2258064516128997E-2</v>
      </c>
      <c r="AO713" s="16">
        <v>0.11111111111111099</v>
      </c>
      <c r="AP713" s="16">
        <v>5.8823529411764698E-2</v>
      </c>
      <c r="AQ713" s="16"/>
      <c r="AR713" s="16">
        <v>0.10958904109589</v>
      </c>
      <c r="AS713" s="16">
        <v>0.146341463414634</v>
      </c>
      <c r="AT713" s="16">
        <v>0.146341463414634</v>
      </c>
      <c r="AU713" s="16">
        <v>0.13207547169811301</v>
      </c>
      <c r="AV713" s="16">
        <v>0.13043478260869601</v>
      </c>
      <c r="AW713" s="16">
        <v>6.3829787234042507E-2</v>
      </c>
      <c r="AX713" s="16">
        <v>0</v>
      </c>
      <c r="AY713" s="16"/>
      <c r="AZ713" s="16">
        <v>8.54700854700855E-2</v>
      </c>
      <c r="BA713" s="16">
        <v>0.128205128205128</v>
      </c>
      <c r="BB713" s="16">
        <v>4.7619047619047603E-2</v>
      </c>
      <c r="BC713" s="16">
        <v>0.102564102564103</v>
      </c>
      <c r="BD713" s="16">
        <v>0.125714285714286</v>
      </c>
      <c r="BE713" s="16">
        <v>0.25</v>
      </c>
      <c r="BF713" s="16"/>
      <c r="BG713" s="16">
        <v>9.7560975609756101E-2</v>
      </c>
      <c r="BH713" s="16">
        <v>9.41176470588235E-2</v>
      </c>
      <c r="BI713" s="16">
        <v>8.3333333333333301E-2</v>
      </c>
      <c r="BJ713" s="16">
        <v>0.11363636363636399</v>
      </c>
      <c r="BK713" s="16">
        <v>7.5949367088607597E-2</v>
      </c>
      <c r="BL713" s="16">
        <v>0.22222222222222199</v>
      </c>
      <c r="BM713" s="16"/>
      <c r="BN713" s="16">
        <v>0.115523465703971</v>
      </c>
      <c r="BO713" s="16">
        <v>0.10050251256281401</v>
      </c>
      <c r="BP713" s="16"/>
      <c r="BQ713" s="16">
        <v>0.12804878048780499</v>
      </c>
      <c r="BR713" s="16">
        <v>0.10126582278481</v>
      </c>
      <c r="BS713" s="16"/>
      <c r="BT713" s="16">
        <v>0.100817438692098</v>
      </c>
      <c r="BU713" s="16">
        <v>0.12745098039215699</v>
      </c>
    </row>
    <row r="714" spans="2:73" x14ac:dyDescent="0.35">
      <c r="B714" t="s">
        <v>223</v>
      </c>
      <c r="C714" s="16">
        <v>0.59667359667359698</v>
      </c>
      <c r="D714" s="16">
        <v>0.59595959595959602</v>
      </c>
      <c r="E714" s="16">
        <v>0.597173144876325</v>
      </c>
      <c r="F714" s="16"/>
      <c r="G714" s="16">
        <v>0.62162162162162204</v>
      </c>
      <c r="H714" s="16">
        <v>0.58918918918918906</v>
      </c>
      <c r="I714" s="16"/>
      <c r="J714" s="16">
        <v>0.46341463414634099</v>
      </c>
      <c r="K714" s="16">
        <v>0.69491525423728795</v>
      </c>
      <c r="L714" s="16">
        <v>0.51724137931034497</v>
      </c>
      <c r="M714" s="16">
        <v>0.54545454545454497</v>
      </c>
      <c r="N714" s="16">
        <v>0.375</v>
      </c>
      <c r="O714" s="16">
        <v>0.6875</v>
      </c>
      <c r="P714" s="16">
        <v>0.56666666666666698</v>
      </c>
      <c r="Q714" s="16">
        <v>0.66666666666666696</v>
      </c>
      <c r="R714" s="16">
        <v>0.64285714285714302</v>
      </c>
      <c r="S714" s="16">
        <v>0.61702127659574502</v>
      </c>
      <c r="T714" s="16">
        <v>0.73333333333333295</v>
      </c>
      <c r="U714" s="16">
        <v>0.57142857142857095</v>
      </c>
      <c r="V714" s="16">
        <v>0.52941176470588203</v>
      </c>
      <c r="W714" s="16">
        <v>0.41176470588235298</v>
      </c>
      <c r="X714" s="16">
        <v>0.61111111111111105</v>
      </c>
      <c r="Y714" s="16">
        <v>0.625</v>
      </c>
      <c r="Z714" s="16"/>
      <c r="AA714" s="16">
        <v>0.57894736842105299</v>
      </c>
      <c r="AB714" s="16">
        <v>0.65517241379310298</v>
      </c>
      <c r="AC714" s="16">
        <v>0.55357142857142905</v>
      </c>
      <c r="AD714" s="16">
        <v>0.51428571428571401</v>
      </c>
      <c r="AE714" s="16"/>
      <c r="AF714" s="16">
        <v>0.59556786703601095</v>
      </c>
      <c r="AG714" s="16">
        <v>0.7</v>
      </c>
      <c r="AH714" s="16">
        <v>0.42857142857142899</v>
      </c>
      <c r="AI714" s="16">
        <v>0.5</v>
      </c>
      <c r="AJ714" s="16"/>
      <c r="AK714" s="16">
        <v>0.56557377049180302</v>
      </c>
      <c r="AL714" s="16">
        <v>0.65151515151515105</v>
      </c>
      <c r="AM714" s="16">
        <v>0.71428571428571397</v>
      </c>
      <c r="AN714" s="16">
        <v>0.74193548387096797</v>
      </c>
      <c r="AO714" s="16">
        <v>0.22222222222222199</v>
      </c>
      <c r="AP714" s="16">
        <v>0.67647058823529405</v>
      </c>
      <c r="AQ714" s="16"/>
      <c r="AR714" s="16">
        <v>0.61643835616438403</v>
      </c>
      <c r="AS714" s="16">
        <v>0.51219512195121997</v>
      </c>
      <c r="AT714" s="16">
        <v>0.51219512195121997</v>
      </c>
      <c r="AU714" s="16">
        <v>0.60377358490566002</v>
      </c>
      <c r="AV714" s="16">
        <v>0.565217391304348</v>
      </c>
      <c r="AW714" s="16">
        <v>0.57446808510638303</v>
      </c>
      <c r="AX714" s="16">
        <v>1</v>
      </c>
      <c r="AY714" s="16"/>
      <c r="AZ714" s="16">
        <v>0.58119658119658102</v>
      </c>
      <c r="BA714" s="16">
        <v>0.512820512820513</v>
      </c>
      <c r="BB714" s="16">
        <v>0.61904761904761896</v>
      </c>
      <c r="BC714" s="16">
        <v>0.60683760683760701</v>
      </c>
      <c r="BD714" s="16">
        <v>0.628571428571429</v>
      </c>
      <c r="BE714" s="16">
        <v>0.375</v>
      </c>
      <c r="BF714" s="16"/>
      <c r="BG714" s="16">
        <v>0.58536585365853699</v>
      </c>
      <c r="BH714" s="16">
        <v>0.6</v>
      </c>
      <c r="BI714" s="16">
        <v>0.58333333333333304</v>
      </c>
      <c r="BJ714" s="16">
        <v>0.59848484848484795</v>
      </c>
      <c r="BK714" s="16">
        <v>0.670886075949367</v>
      </c>
      <c r="BL714" s="16">
        <v>0.5</v>
      </c>
      <c r="BM714" s="16"/>
      <c r="BN714" s="16">
        <v>0.59927797833935004</v>
      </c>
      <c r="BO714" s="16">
        <v>0.59296482412060303</v>
      </c>
      <c r="BP714" s="16"/>
      <c r="BQ714" s="16">
        <v>0.56707317073170704</v>
      </c>
      <c r="BR714" s="16">
        <v>0.610759493670886</v>
      </c>
      <c r="BS714" s="16"/>
      <c r="BT714" s="16">
        <v>0.60762942779291595</v>
      </c>
      <c r="BU714" s="16">
        <v>0.53921568627451</v>
      </c>
    </row>
    <row r="715" spans="2:73" x14ac:dyDescent="0.35">
      <c r="B715" t="s">
        <v>224</v>
      </c>
      <c r="C715" s="16">
        <v>0.12058212058212101</v>
      </c>
      <c r="D715" s="16">
        <v>0.15151515151515199</v>
      </c>
      <c r="E715" s="16">
        <v>9.8939929328621903E-2</v>
      </c>
      <c r="F715" s="16"/>
      <c r="G715" s="16">
        <v>8.1081081081081099E-2</v>
      </c>
      <c r="H715" s="16">
        <v>0.132432432432432</v>
      </c>
      <c r="I715" s="16"/>
      <c r="J715" s="16">
        <v>0.146341463414634</v>
      </c>
      <c r="K715" s="16">
        <v>0.11864406779661001</v>
      </c>
      <c r="L715" s="16">
        <v>0.10344827586206901</v>
      </c>
      <c r="M715" s="16">
        <v>9.0909090909090898E-2</v>
      </c>
      <c r="N715" s="16">
        <v>0.125</v>
      </c>
      <c r="O715" s="16">
        <v>6.25E-2</v>
      </c>
      <c r="P715" s="16">
        <v>6.6666666666666693E-2</v>
      </c>
      <c r="Q715" s="16">
        <v>0.102564102564103</v>
      </c>
      <c r="R715" s="16">
        <v>0.14285714285714299</v>
      </c>
      <c r="S715" s="16">
        <v>0.117021276595745</v>
      </c>
      <c r="T715" s="16">
        <v>0</v>
      </c>
      <c r="U715" s="16">
        <v>0.214285714285714</v>
      </c>
      <c r="V715" s="16">
        <v>0.17647058823529399</v>
      </c>
      <c r="W715" s="16">
        <v>0.17647058823529399</v>
      </c>
      <c r="X715" s="16">
        <v>0.27777777777777801</v>
      </c>
      <c r="Y715" s="16">
        <v>0.125</v>
      </c>
      <c r="Z715" s="16"/>
      <c r="AA715" s="16">
        <v>0.124401913875598</v>
      </c>
      <c r="AB715" s="16">
        <v>0.11034482758620701</v>
      </c>
      <c r="AC715" s="16">
        <v>0.125</v>
      </c>
      <c r="AD715" s="16">
        <v>0.2</v>
      </c>
      <c r="AE715" s="16"/>
      <c r="AF715" s="16">
        <v>0.110803324099723</v>
      </c>
      <c r="AG715" s="16">
        <v>0.133333333333333</v>
      </c>
      <c r="AH715" s="16">
        <v>0.28571428571428598</v>
      </c>
      <c r="AI715" s="16">
        <v>0.5</v>
      </c>
      <c r="AJ715" s="16"/>
      <c r="AK715" s="16">
        <v>0.12295081967213101</v>
      </c>
      <c r="AL715" s="16">
        <v>9.0909090909090898E-2</v>
      </c>
      <c r="AM715" s="16">
        <v>4.7619047619047603E-2</v>
      </c>
      <c r="AN715" s="16">
        <v>0.19354838709677399</v>
      </c>
      <c r="AO715" s="16">
        <v>0.33333333333333298</v>
      </c>
      <c r="AP715" s="16">
        <v>8.8235294117647106E-2</v>
      </c>
      <c r="AQ715" s="16"/>
      <c r="AR715" s="16">
        <v>0.123287671232877</v>
      </c>
      <c r="AS715" s="16">
        <v>0.12195121951219499</v>
      </c>
      <c r="AT715" s="16">
        <v>0.12195121951219499</v>
      </c>
      <c r="AU715" s="16">
        <v>0.113207547169811</v>
      </c>
      <c r="AV715" s="16">
        <v>0.13043478260869601</v>
      </c>
      <c r="AW715" s="16">
        <v>6.3829787234042507E-2</v>
      </c>
      <c r="AX715" s="16">
        <v>0</v>
      </c>
      <c r="AY715" s="16"/>
      <c r="AZ715" s="16">
        <v>0.16239316239316201</v>
      </c>
      <c r="BA715" s="16">
        <v>0.102564102564103</v>
      </c>
      <c r="BB715" s="16">
        <v>9.5238095238095205E-2</v>
      </c>
      <c r="BC715" s="16">
        <v>0.128205128205128</v>
      </c>
      <c r="BD715" s="16">
        <v>9.71428571428571E-2</v>
      </c>
      <c r="BE715" s="16">
        <v>0</v>
      </c>
      <c r="BF715" s="16"/>
      <c r="BG715" s="16">
        <v>0.146341463414634</v>
      </c>
      <c r="BH715" s="16">
        <v>8.2352941176470601E-2</v>
      </c>
      <c r="BI715" s="16">
        <v>0.16666666666666699</v>
      </c>
      <c r="BJ715" s="16">
        <v>0.14393939393939401</v>
      </c>
      <c r="BK715" s="16">
        <v>0.10126582278481</v>
      </c>
      <c r="BL715" s="16">
        <v>7.4074074074074098E-2</v>
      </c>
      <c r="BM715" s="16"/>
      <c r="BN715" s="16">
        <v>0.122743682310469</v>
      </c>
      <c r="BO715" s="16">
        <v>0.120603015075377</v>
      </c>
      <c r="BP715" s="16"/>
      <c r="BQ715" s="16">
        <v>0.134146341463415</v>
      </c>
      <c r="BR715" s="16">
        <v>0.113924050632911</v>
      </c>
      <c r="BS715" s="16"/>
      <c r="BT715" s="16">
        <v>0.11171662125340601</v>
      </c>
      <c r="BU715" s="16">
        <v>0.16666666666666699</v>
      </c>
    </row>
    <row r="716" spans="2:73" x14ac:dyDescent="0.35">
      <c r="B716" t="s">
        <v>105</v>
      </c>
      <c r="C716" s="16">
        <v>0.47609147609147601</v>
      </c>
      <c r="D716" s="16">
        <v>0.44444444444444497</v>
      </c>
      <c r="E716" s="16">
        <v>0.498233215547703</v>
      </c>
      <c r="F716" s="16"/>
      <c r="G716" s="16">
        <v>0.54054054054054101</v>
      </c>
      <c r="H716" s="16">
        <v>0.45675675675675698</v>
      </c>
      <c r="I716" s="16"/>
      <c r="J716" s="16">
        <v>0.31707317073170699</v>
      </c>
      <c r="K716" s="16">
        <v>0.57627118644067798</v>
      </c>
      <c r="L716" s="16">
        <v>0.41379310344827602</v>
      </c>
      <c r="M716" s="16">
        <v>0.45454545454545398</v>
      </c>
      <c r="N716" s="16">
        <v>0.25</v>
      </c>
      <c r="O716" s="16">
        <v>0.625</v>
      </c>
      <c r="P716" s="16">
        <v>0.5</v>
      </c>
      <c r="Q716" s="16">
        <v>0.56410256410256399</v>
      </c>
      <c r="R716" s="16">
        <v>0.5</v>
      </c>
      <c r="S716" s="16">
        <v>0.5</v>
      </c>
      <c r="T716" s="16">
        <v>0.73333333333333295</v>
      </c>
      <c r="U716" s="16">
        <v>0.35714285714285698</v>
      </c>
      <c r="V716" s="16">
        <v>0.35294117647058798</v>
      </c>
      <c r="W716" s="16">
        <v>0.23529411764705899</v>
      </c>
      <c r="X716" s="16">
        <v>0.33333333333333298</v>
      </c>
      <c r="Y716" s="16">
        <v>0.5</v>
      </c>
      <c r="Z716" s="16"/>
      <c r="AA716" s="16">
        <v>0.45454545454545497</v>
      </c>
      <c r="AB716" s="16">
        <v>0.54482758620689697</v>
      </c>
      <c r="AC716" s="16">
        <v>0.42857142857142899</v>
      </c>
      <c r="AD716" s="16">
        <v>0.314285714285714</v>
      </c>
      <c r="AE716" s="16"/>
      <c r="AF716" s="16">
        <v>0.48476454293628801</v>
      </c>
      <c r="AG716" s="16">
        <v>0.56666666666666698</v>
      </c>
      <c r="AH716" s="16">
        <v>0.14285714285714299</v>
      </c>
      <c r="AI716" s="16">
        <v>0</v>
      </c>
      <c r="AJ716" s="16"/>
      <c r="AK716" s="16">
        <v>0.44262295081967201</v>
      </c>
      <c r="AL716" s="16">
        <v>0.560606060606061</v>
      </c>
      <c r="AM716" s="16">
        <v>0.66666666666666696</v>
      </c>
      <c r="AN716" s="16">
        <v>0.54838709677419395</v>
      </c>
      <c r="AO716" s="16">
        <v>-0.11111111111111099</v>
      </c>
      <c r="AP716" s="16">
        <v>0.58823529411764697</v>
      </c>
      <c r="AQ716" s="16"/>
      <c r="AR716" s="16">
        <v>0.49315068493150699</v>
      </c>
      <c r="AS716" s="16">
        <v>0.39024390243902402</v>
      </c>
      <c r="AT716" s="16">
        <v>0.39024390243902402</v>
      </c>
      <c r="AU716" s="16">
        <v>0.490566037735849</v>
      </c>
      <c r="AV716" s="16">
        <v>0.434782608695652</v>
      </c>
      <c r="AW716" s="16">
        <v>0.51063829787234005</v>
      </c>
      <c r="AX716" s="16">
        <v>1</v>
      </c>
      <c r="AY716" s="16"/>
      <c r="AZ716" s="16">
        <v>0.41880341880341898</v>
      </c>
      <c r="BA716" s="16">
        <v>0.41025641025641002</v>
      </c>
      <c r="BB716" s="16">
        <v>0.52380952380952395</v>
      </c>
      <c r="BC716" s="16">
        <v>0.47863247863247899</v>
      </c>
      <c r="BD716" s="16">
        <v>0.53142857142857103</v>
      </c>
      <c r="BE716" s="16">
        <v>0.375</v>
      </c>
      <c r="BF716" s="16"/>
      <c r="BG716" s="16">
        <v>0.439024390243902</v>
      </c>
      <c r="BH716" s="16">
        <v>0.51764705882352902</v>
      </c>
      <c r="BI716" s="16">
        <v>0.41666666666666702</v>
      </c>
      <c r="BJ716" s="16">
        <v>0.45454545454545398</v>
      </c>
      <c r="BK716" s="16">
        <v>0.569620253164557</v>
      </c>
      <c r="BL716" s="16">
        <v>0.42592592592592599</v>
      </c>
      <c r="BM716" s="16"/>
      <c r="BN716" s="16">
        <v>0.47653429602888098</v>
      </c>
      <c r="BO716" s="16">
        <v>0.47236180904522601</v>
      </c>
      <c r="BP716" s="16"/>
      <c r="BQ716" s="16">
        <v>0.43292682926829301</v>
      </c>
      <c r="BR716" s="16">
        <v>0.496835443037975</v>
      </c>
      <c r="BS716" s="16"/>
      <c r="BT716" s="16">
        <v>0.49591280653950998</v>
      </c>
      <c r="BU716" s="16">
        <v>0.37254901960784298</v>
      </c>
    </row>
    <row r="717" spans="2:73" x14ac:dyDescent="0.35">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c r="BI717" s="16"/>
      <c r="BJ717" s="16"/>
      <c r="BK717" s="16"/>
      <c r="BL717" s="16"/>
      <c r="BM717" s="16"/>
      <c r="BN717" s="16"/>
      <c r="BO717" s="16"/>
      <c r="BP717" s="16"/>
      <c r="BQ717" s="16"/>
      <c r="BR717" s="16"/>
      <c r="BS717" s="16"/>
      <c r="BT717" s="16"/>
      <c r="BU717" s="16"/>
    </row>
    <row r="718" spans="2:73" x14ac:dyDescent="0.35">
      <c r="B718" s="6" t="s">
        <v>384</v>
      </c>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c r="BE718" s="16"/>
      <c r="BF718" s="16"/>
      <c r="BG718" s="16"/>
      <c r="BH718" s="16"/>
      <c r="BI718" s="16"/>
      <c r="BJ718" s="16"/>
      <c r="BK718" s="16"/>
      <c r="BL718" s="16"/>
      <c r="BM718" s="16"/>
      <c r="BN718" s="16"/>
      <c r="BO718" s="16"/>
      <c r="BP718" s="16"/>
      <c r="BQ718" s="16"/>
      <c r="BR718" s="16"/>
      <c r="BS718" s="16"/>
      <c r="BT718" s="16"/>
      <c r="BU718" s="16"/>
    </row>
    <row r="719" spans="2:73" x14ac:dyDescent="0.35">
      <c r="B719" s="23" t="s">
        <v>95</v>
      </c>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c r="BC719" s="16"/>
      <c r="BD719" s="16"/>
      <c r="BE719" s="16"/>
      <c r="BF719" s="16"/>
      <c r="BG719" s="16"/>
      <c r="BH719" s="16"/>
      <c r="BI719" s="16"/>
      <c r="BJ719" s="16"/>
      <c r="BK719" s="16"/>
      <c r="BL719" s="16"/>
      <c r="BM719" s="16"/>
      <c r="BN719" s="16"/>
      <c r="BO719" s="16"/>
      <c r="BP719" s="16"/>
      <c r="BQ719" s="16"/>
      <c r="BR719" s="16"/>
      <c r="BS719" s="16"/>
      <c r="BT719" s="16"/>
      <c r="BU719" s="16"/>
    </row>
    <row r="720" spans="2:73" x14ac:dyDescent="0.35">
      <c r="B720" t="s">
        <v>218</v>
      </c>
      <c r="C720" s="16">
        <v>0.12058212058212101</v>
      </c>
      <c r="D720" s="16">
        <v>0.14646464646464599</v>
      </c>
      <c r="E720" s="16">
        <v>0.102473498233216</v>
      </c>
      <c r="F720" s="16"/>
      <c r="G720" s="16">
        <v>9.00900900900901E-2</v>
      </c>
      <c r="H720" s="16">
        <v>0.12972972972972999</v>
      </c>
      <c r="I720" s="16"/>
      <c r="J720" s="16">
        <v>2.4390243902439001E-2</v>
      </c>
      <c r="K720" s="16">
        <v>0.101694915254237</v>
      </c>
      <c r="L720" s="16">
        <v>0.13793103448275901</v>
      </c>
      <c r="M720" s="16">
        <v>9.0909090909090898E-2</v>
      </c>
      <c r="N720" s="16">
        <v>0.125</v>
      </c>
      <c r="O720" s="16">
        <v>0.125</v>
      </c>
      <c r="P720" s="16">
        <v>0.1</v>
      </c>
      <c r="Q720" s="16">
        <v>0.128205128205128</v>
      </c>
      <c r="R720" s="16">
        <v>7.1428571428571397E-2</v>
      </c>
      <c r="S720" s="16">
        <v>0.13829787234042601</v>
      </c>
      <c r="T720" s="16">
        <v>0.233333333333333</v>
      </c>
      <c r="U720" s="16">
        <v>0</v>
      </c>
      <c r="V720" s="16">
        <v>0.11764705882352899</v>
      </c>
      <c r="W720" s="16">
        <v>5.8823529411764698E-2</v>
      </c>
      <c r="X720" s="16">
        <v>0.16666666666666699</v>
      </c>
      <c r="Y720" s="16">
        <v>0.3125</v>
      </c>
      <c r="Z720" s="16"/>
      <c r="AA720" s="16">
        <v>0.157894736842105</v>
      </c>
      <c r="AB720" s="16">
        <v>7.5862068965517199E-2</v>
      </c>
      <c r="AC720" s="16">
        <v>0.125</v>
      </c>
      <c r="AD720" s="16">
        <v>0.114285714285714</v>
      </c>
      <c r="AE720" s="16"/>
      <c r="AF720" s="16">
        <v>0.13019390581717499</v>
      </c>
      <c r="AG720" s="16">
        <v>6.6666666666666693E-2</v>
      </c>
      <c r="AH720" s="16">
        <v>7.1428571428571397E-2</v>
      </c>
      <c r="AI720" s="16">
        <v>0.5</v>
      </c>
      <c r="AJ720" s="16"/>
      <c r="AK720" s="16">
        <v>0.10655737704918</v>
      </c>
      <c r="AL720" s="16">
        <v>0.10606060606060599</v>
      </c>
      <c r="AM720" s="16">
        <v>0.119047619047619</v>
      </c>
      <c r="AN720" s="16">
        <v>9.6774193548387094E-2</v>
      </c>
      <c r="AO720" s="16">
        <v>0.11111111111111099</v>
      </c>
      <c r="AP720" s="16">
        <v>0.14705882352941199</v>
      </c>
      <c r="AQ720" s="16"/>
      <c r="AR720" s="16">
        <v>0.114155251141553</v>
      </c>
      <c r="AS720" s="16">
        <v>0.19512195121951201</v>
      </c>
      <c r="AT720" s="16">
        <v>0.19512195121951201</v>
      </c>
      <c r="AU720" s="16">
        <v>0.169811320754717</v>
      </c>
      <c r="AV720" s="16">
        <v>0.173913043478261</v>
      </c>
      <c r="AW720" s="16">
        <v>0.12765957446808501</v>
      </c>
      <c r="AX720" s="16">
        <v>0</v>
      </c>
      <c r="AY720" s="16"/>
      <c r="AZ720" s="16">
        <v>0.102564102564103</v>
      </c>
      <c r="BA720" s="16">
        <v>2.5641025641025599E-2</v>
      </c>
      <c r="BB720" s="16">
        <v>9.5238095238095205E-2</v>
      </c>
      <c r="BC720" s="16">
        <v>0.145299145299145</v>
      </c>
      <c r="BD720" s="16">
        <v>0.14857142857142899</v>
      </c>
      <c r="BE720" s="16">
        <v>0</v>
      </c>
      <c r="BF720" s="16"/>
      <c r="BG720" s="16">
        <v>0.109756097560976</v>
      </c>
      <c r="BH720" s="16">
        <v>0.105882352941176</v>
      </c>
      <c r="BI720" s="16">
        <v>0.16666666666666699</v>
      </c>
      <c r="BJ720" s="16">
        <v>0.15909090909090901</v>
      </c>
      <c r="BK720" s="16">
        <v>7.5949367088607597E-2</v>
      </c>
      <c r="BL720" s="16">
        <v>9.2592592592592601E-2</v>
      </c>
      <c r="BM720" s="16"/>
      <c r="BN720" s="16">
        <v>9.0252707581227401E-2</v>
      </c>
      <c r="BO720" s="16">
        <v>0.16080402010050299</v>
      </c>
      <c r="BP720" s="16"/>
      <c r="BQ720" s="16">
        <v>9.1463414634146298E-2</v>
      </c>
      <c r="BR720" s="16">
        <v>0.136075949367089</v>
      </c>
      <c r="BS720" s="16"/>
      <c r="BT720" s="16">
        <v>0.12806539509536799</v>
      </c>
      <c r="BU720" s="16">
        <v>8.8235294117647106E-2</v>
      </c>
    </row>
    <row r="721" spans="2:73" x14ac:dyDescent="0.35">
      <c r="B721" t="s">
        <v>219</v>
      </c>
      <c r="C721" s="16">
        <v>0.27650727650727702</v>
      </c>
      <c r="D721" s="16">
        <v>0.30303030303030298</v>
      </c>
      <c r="E721" s="16">
        <v>0.25795053003533602</v>
      </c>
      <c r="F721" s="16"/>
      <c r="G721" s="16">
        <v>0.25225225225225201</v>
      </c>
      <c r="H721" s="16">
        <v>0.28378378378378399</v>
      </c>
      <c r="I721" s="16"/>
      <c r="J721" s="16">
        <v>0.24390243902438999</v>
      </c>
      <c r="K721" s="16">
        <v>0.25423728813559299</v>
      </c>
      <c r="L721" s="16">
        <v>0.37931034482758602</v>
      </c>
      <c r="M721" s="16">
        <v>0.22727272727272699</v>
      </c>
      <c r="N721" s="16">
        <v>0.25</v>
      </c>
      <c r="O721" s="16">
        <v>0.25</v>
      </c>
      <c r="P721" s="16">
        <v>0.4</v>
      </c>
      <c r="Q721" s="16">
        <v>0.256410256410256</v>
      </c>
      <c r="R721" s="16">
        <v>0.214285714285714</v>
      </c>
      <c r="S721" s="16">
        <v>0.39361702127659598</v>
      </c>
      <c r="T721" s="16">
        <v>0.233333333333333</v>
      </c>
      <c r="U721" s="16">
        <v>0.214285714285714</v>
      </c>
      <c r="V721" s="16">
        <v>8.8235294117647106E-2</v>
      </c>
      <c r="W721" s="16">
        <v>0.29411764705882398</v>
      </c>
      <c r="X721" s="16">
        <v>0.22222222222222199</v>
      </c>
      <c r="Y721" s="16">
        <v>0.125</v>
      </c>
      <c r="Z721" s="16"/>
      <c r="AA721" s="16">
        <v>0.27272727272727298</v>
      </c>
      <c r="AB721" s="16">
        <v>0.28965517241379302</v>
      </c>
      <c r="AC721" s="16">
        <v>0.214285714285714</v>
      </c>
      <c r="AD721" s="16">
        <v>0.371428571428571</v>
      </c>
      <c r="AE721" s="16"/>
      <c r="AF721" s="16">
        <v>0.27423822714681401</v>
      </c>
      <c r="AG721" s="16">
        <v>0.2</v>
      </c>
      <c r="AH721" s="16">
        <v>0.42857142857142899</v>
      </c>
      <c r="AI721" s="16">
        <v>0</v>
      </c>
      <c r="AJ721" s="16"/>
      <c r="AK721" s="16">
        <v>0.39344262295082</v>
      </c>
      <c r="AL721" s="16">
        <v>0.24242424242424199</v>
      </c>
      <c r="AM721" s="16">
        <v>0.30952380952380998</v>
      </c>
      <c r="AN721" s="16">
        <v>0.32258064516128998</v>
      </c>
      <c r="AO721" s="16">
        <v>0.44444444444444398</v>
      </c>
      <c r="AP721" s="16">
        <v>0.35294117647058798</v>
      </c>
      <c r="AQ721" s="16"/>
      <c r="AR721" s="16">
        <v>0.29680365296803701</v>
      </c>
      <c r="AS721" s="16">
        <v>0.31707317073170699</v>
      </c>
      <c r="AT721" s="16">
        <v>0.31707317073170699</v>
      </c>
      <c r="AU721" s="16">
        <v>0.20754716981132099</v>
      </c>
      <c r="AV721" s="16">
        <v>0.34782608695652201</v>
      </c>
      <c r="AW721" s="16">
        <v>0.27659574468085102</v>
      </c>
      <c r="AX721" s="16">
        <v>0.6</v>
      </c>
      <c r="AY721" s="16"/>
      <c r="AZ721" s="16">
        <v>0.316239316239316</v>
      </c>
      <c r="BA721" s="16">
        <v>0.38461538461538503</v>
      </c>
      <c r="BB721" s="16">
        <v>0.38095238095238099</v>
      </c>
      <c r="BC721" s="16">
        <v>0.230769230769231</v>
      </c>
      <c r="BD721" s="16">
        <v>0.251428571428571</v>
      </c>
      <c r="BE721" s="16">
        <v>0.25</v>
      </c>
      <c r="BF721" s="16"/>
      <c r="BG721" s="16">
        <v>0.30487804878048802</v>
      </c>
      <c r="BH721" s="16">
        <v>0.29411764705882398</v>
      </c>
      <c r="BI721" s="16">
        <v>0.25</v>
      </c>
      <c r="BJ721" s="16">
        <v>0.25757575757575801</v>
      </c>
      <c r="BK721" s="16">
        <v>0.278481012658228</v>
      </c>
      <c r="BL721" s="16">
        <v>0.27777777777777801</v>
      </c>
      <c r="BM721" s="16"/>
      <c r="BN721" s="16">
        <v>0.25992779783393499</v>
      </c>
      <c r="BO721" s="16">
        <v>0.29145728643216101</v>
      </c>
      <c r="BP721" s="16"/>
      <c r="BQ721" s="16">
        <v>0.22560975609756101</v>
      </c>
      <c r="BR721" s="16">
        <v>0.300632911392405</v>
      </c>
      <c r="BS721" s="16"/>
      <c r="BT721" s="16">
        <v>0.25340599455040902</v>
      </c>
      <c r="BU721" s="16">
        <v>0.37254901960784298</v>
      </c>
    </row>
    <row r="722" spans="2:73" x14ac:dyDescent="0.35">
      <c r="B722" t="s">
        <v>220</v>
      </c>
      <c r="C722" s="16">
        <v>0.162162162162162</v>
      </c>
      <c r="D722" s="16">
        <v>0.18686868686868699</v>
      </c>
      <c r="E722" s="16">
        <v>0.144876325088339</v>
      </c>
      <c r="F722" s="16"/>
      <c r="G722" s="16">
        <v>0.18918918918918901</v>
      </c>
      <c r="H722" s="16">
        <v>0.15405405405405401</v>
      </c>
      <c r="I722" s="16"/>
      <c r="J722" s="16">
        <v>0.24390243902438999</v>
      </c>
      <c r="K722" s="16">
        <v>0.23728813559322001</v>
      </c>
      <c r="L722" s="16">
        <v>0.27586206896551702</v>
      </c>
      <c r="M722" s="16">
        <v>9.0909090909090898E-2</v>
      </c>
      <c r="N722" s="16">
        <v>0.5</v>
      </c>
      <c r="O722" s="16">
        <v>6.25E-2</v>
      </c>
      <c r="P722" s="16">
        <v>0.1</v>
      </c>
      <c r="Q722" s="16">
        <v>0.230769230769231</v>
      </c>
      <c r="R722" s="16">
        <v>7.1428571428571397E-2</v>
      </c>
      <c r="S722" s="16">
        <v>9.5744680851063801E-2</v>
      </c>
      <c r="T722" s="16">
        <v>0.2</v>
      </c>
      <c r="U722" s="16">
        <v>0.214285714285714</v>
      </c>
      <c r="V722" s="16">
        <v>0.11764705882352899</v>
      </c>
      <c r="W722" s="16">
        <v>0.11764705882352899</v>
      </c>
      <c r="X722" s="16">
        <v>5.5555555555555601E-2</v>
      </c>
      <c r="Y722" s="16">
        <v>6.25E-2</v>
      </c>
      <c r="Z722" s="16"/>
      <c r="AA722" s="16">
        <v>0.157894736842105</v>
      </c>
      <c r="AB722" s="16">
        <v>0.17931034482758601</v>
      </c>
      <c r="AC722" s="16">
        <v>0.125</v>
      </c>
      <c r="AD722" s="16">
        <v>0.114285714285714</v>
      </c>
      <c r="AE722" s="16"/>
      <c r="AF722" s="16">
        <v>0.16620498614958401</v>
      </c>
      <c r="AG722" s="16">
        <v>0.2</v>
      </c>
      <c r="AH722" s="16">
        <v>0.16666666666666699</v>
      </c>
      <c r="AI722" s="16">
        <v>0</v>
      </c>
      <c r="AJ722" s="16"/>
      <c r="AK722" s="16">
        <v>0.18032786885245899</v>
      </c>
      <c r="AL722" s="16">
        <v>0.25757575757575801</v>
      </c>
      <c r="AM722" s="16">
        <v>0.16666666666666699</v>
      </c>
      <c r="AN722" s="16">
        <v>9.6774193548387094E-2</v>
      </c>
      <c r="AO722" s="16">
        <v>0.11111111111111099</v>
      </c>
      <c r="AP722" s="16">
        <v>0.14705882352941199</v>
      </c>
      <c r="AQ722" s="16"/>
      <c r="AR722" s="16">
        <v>0.17808219178082199</v>
      </c>
      <c r="AS722" s="16">
        <v>0.292682926829268</v>
      </c>
      <c r="AT722" s="16">
        <v>0.292682926829268</v>
      </c>
      <c r="AU722" s="16">
        <v>0.113207547169811</v>
      </c>
      <c r="AV722" s="16">
        <v>0.13043478260869601</v>
      </c>
      <c r="AW722" s="16">
        <v>0.10638297872340401</v>
      </c>
      <c r="AX722" s="16">
        <v>0</v>
      </c>
      <c r="AY722" s="16"/>
      <c r="AZ722" s="16">
        <v>0.16239316239316201</v>
      </c>
      <c r="BA722" s="16">
        <v>0.20512820512820501</v>
      </c>
      <c r="BB722" s="16">
        <v>9.5238095238095205E-2</v>
      </c>
      <c r="BC722" s="16">
        <v>0.16239316239316201</v>
      </c>
      <c r="BD722" s="16">
        <v>0.16571428571428601</v>
      </c>
      <c r="BE722" s="16">
        <v>0</v>
      </c>
      <c r="BF722" s="16"/>
      <c r="BG722" s="16">
        <v>0.207317073170732</v>
      </c>
      <c r="BH722" s="16">
        <v>0.11764705882352899</v>
      </c>
      <c r="BI722" s="16">
        <v>0.14583333333333301</v>
      </c>
      <c r="BJ722" s="16">
        <v>0.15909090909090901</v>
      </c>
      <c r="BK722" s="16">
        <v>0.189873417721519</v>
      </c>
      <c r="BL722" s="16">
        <v>0.12962962962963001</v>
      </c>
      <c r="BM722" s="16"/>
      <c r="BN722" s="16">
        <v>0.151624548736462</v>
      </c>
      <c r="BO722" s="16">
        <v>0.180904522613065</v>
      </c>
      <c r="BP722" s="16"/>
      <c r="BQ722" s="16">
        <v>0.15853658536585399</v>
      </c>
      <c r="BR722" s="16">
        <v>0.164556962025316</v>
      </c>
      <c r="BS722" s="16"/>
      <c r="BT722" s="16">
        <v>0.177111716621253</v>
      </c>
      <c r="BU722" s="16">
        <v>9.8039215686274495E-2</v>
      </c>
    </row>
    <row r="723" spans="2:73" x14ac:dyDescent="0.35">
      <c r="B723" t="s">
        <v>221</v>
      </c>
      <c r="C723" s="16">
        <v>0.13097713097713101</v>
      </c>
      <c r="D723" s="16">
        <v>0.13131313131313099</v>
      </c>
      <c r="E723" s="16">
        <v>0.13074204946996501</v>
      </c>
      <c r="F723" s="16"/>
      <c r="G723" s="16">
        <v>9.90990990990991E-2</v>
      </c>
      <c r="H723" s="16">
        <v>0.14054054054054099</v>
      </c>
      <c r="I723" s="16"/>
      <c r="J723" s="16">
        <v>9.7560975609756101E-2</v>
      </c>
      <c r="K723" s="16">
        <v>0.152542372881356</v>
      </c>
      <c r="L723" s="16">
        <v>0</v>
      </c>
      <c r="M723" s="16">
        <v>0.13636363636363599</v>
      </c>
      <c r="N723" s="16">
        <v>0</v>
      </c>
      <c r="O723" s="16">
        <v>0.3125</v>
      </c>
      <c r="P723" s="16">
        <v>0.16666666666666699</v>
      </c>
      <c r="Q723" s="16">
        <v>0.15384615384615399</v>
      </c>
      <c r="R723" s="16">
        <v>0.14285714285714299</v>
      </c>
      <c r="S723" s="16">
        <v>0.12765957446808501</v>
      </c>
      <c r="T723" s="16">
        <v>0.133333333333333</v>
      </c>
      <c r="U723" s="16">
        <v>0.14285714285714299</v>
      </c>
      <c r="V723" s="16">
        <v>8.8235294117647106E-2</v>
      </c>
      <c r="W723" s="16">
        <v>0.11764705882352899</v>
      </c>
      <c r="X723" s="16">
        <v>0.16666666666666699</v>
      </c>
      <c r="Y723" s="16">
        <v>0.1875</v>
      </c>
      <c r="Z723" s="16"/>
      <c r="AA723" s="16">
        <v>0.124401913875598</v>
      </c>
      <c r="AB723" s="16">
        <v>0.14482758620689701</v>
      </c>
      <c r="AC723" s="16">
        <v>0.125</v>
      </c>
      <c r="AD723" s="16">
        <v>0.2</v>
      </c>
      <c r="AE723" s="16"/>
      <c r="AF723" s="16">
        <v>0.138504155124654</v>
      </c>
      <c r="AG723" s="16">
        <v>0.1</v>
      </c>
      <c r="AH723" s="16">
        <v>9.5238095238095205E-2</v>
      </c>
      <c r="AI723" s="16">
        <v>0.5</v>
      </c>
      <c r="AJ723" s="16"/>
      <c r="AK723" s="16">
        <v>0.13934426229508201</v>
      </c>
      <c r="AL723" s="16">
        <v>0.18181818181818199</v>
      </c>
      <c r="AM723" s="16">
        <v>9.5238095238095205E-2</v>
      </c>
      <c r="AN723" s="16">
        <v>0.19354838709677399</v>
      </c>
      <c r="AO723" s="16">
        <v>0</v>
      </c>
      <c r="AP723" s="16">
        <v>2.9411764705882401E-2</v>
      </c>
      <c r="AQ723" s="16"/>
      <c r="AR723" s="16">
        <v>0.11872146118721499</v>
      </c>
      <c r="AS723" s="16">
        <v>0.12195121951219499</v>
      </c>
      <c r="AT723" s="16">
        <v>0.12195121951219499</v>
      </c>
      <c r="AU723" s="16">
        <v>7.5471698113207503E-2</v>
      </c>
      <c r="AV723" s="16">
        <v>4.3478260869565202E-2</v>
      </c>
      <c r="AW723" s="16">
        <v>0.170212765957447</v>
      </c>
      <c r="AX723" s="16">
        <v>0.2</v>
      </c>
      <c r="AY723" s="16"/>
      <c r="AZ723" s="16">
        <v>0.13675213675213699</v>
      </c>
      <c r="BA723" s="16">
        <v>0.128205128205128</v>
      </c>
      <c r="BB723" s="16">
        <v>9.5238095238095205E-2</v>
      </c>
      <c r="BC723" s="16">
        <v>0.11965811965812</v>
      </c>
      <c r="BD723" s="16">
        <v>0.13714285714285701</v>
      </c>
      <c r="BE723" s="16">
        <v>0.25</v>
      </c>
      <c r="BF723" s="16"/>
      <c r="BG723" s="16">
        <v>0.109756097560976</v>
      </c>
      <c r="BH723" s="16">
        <v>0.14117647058823499</v>
      </c>
      <c r="BI723" s="16">
        <v>0.16666666666666699</v>
      </c>
      <c r="BJ723" s="16">
        <v>9.0909090909090898E-2</v>
      </c>
      <c r="BK723" s="16">
        <v>0.189873417721519</v>
      </c>
      <c r="BL723" s="16">
        <v>0.12962962962963001</v>
      </c>
      <c r="BM723" s="16"/>
      <c r="BN723" s="16">
        <v>0.13718411552346599</v>
      </c>
      <c r="BO723" s="16">
        <v>0.120603015075377</v>
      </c>
      <c r="BP723" s="16"/>
      <c r="BQ723" s="16">
        <v>0.16463414634146301</v>
      </c>
      <c r="BR723" s="16">
        <v>0.113924050632911</v>
      </c>
      <c r="BS723" s="16"/>
      <c r="BT723" s="16">
        <v>0.13351498637602199</v>
      </c>
      <c r="BU723" s="16">
        <v>0.13725490196078399</v>
      </c>
    </row>
    <row r="724" spans="2:73" x14ac:dyDescent="0.35">
      <c r="B724" t="s">
        <v>222</v>
      </c>
      <c r="C724" s="16">
        <v>0.25779625779625798</v>
      </c>
      <c r="D724" s="16">
        <v>0.18686868686868699</v>
      </c>
      <c r="E724" s="16">
        <v>0.307420494699647</v>
      </c>
      <c r="F724" s="16"/>
      <c r="G724" s="16">
        <v>0.29729729729729698</v>
      </c>
      <c r="H724" s="16">
        <v>0.24594594594594599</v>
      </c>
      <c r="I724" s="16"/>
      <c r="J724" s="16">
        <v>0.36585365853658502</v>
      </c>
      <c r="K724" s="16">
        <v>0.23728813559322001</v>
      </c>
      <c r="L724" s="16">
        <v>0.17241379310344801</v>
      </c>
      <c r="M724" s="16">
        <v>0.27272727272727298</v>
      </c>
      <c r="N724" s="16">
        <v>0.125</v>
      </c>
      <c r="O724" s="16">
        <v>0.25</v>
      </c>
      <c r="P724" s="16">
        <v>0.233333333333333</v>
      </c>
      <c r="Q724" s="16">
        <v>0.15384615384615399</v>
      </c>
      <c r="R724" s="16">
        <v>0.42857142857142899</v>
      </c>
      <c r="S724" s="16">
        <v>0.20212765957446799</v>
      </c>
      <c r="T724" s="16">
        <v>0.16666666666666699</v>
      </c>
      <c r="U724" s="16">
        <v>0.35714285714285698</v>
      </c>
      <c r="V724" s="16">
        <v>0.441176470588235</v>
      </c>
      <c r="W724" s="16">
        <v>0.35294117647058798</v>
      </c>
      <c r="X724" s="16">
        <v>0.27777777777777801</v>
      </c>
      <c r="Y724" s="16">
        <v>0.3125</v>
      </c>
      <c r="Z724" s="16"/>
      <c r="AA724" s="16">
        <v>0.22488038277512001</v>
      </c>
      <c r="AB724" s="16">
        <v>0.28275862068965502</v>
      </c>
      <c r="AC724" s="16">
        <v>0.33928571428571402</v>
      </c>
      <c r="AD724" s="16">
        <v>0.2</v>
      </c>
      <c r="AE724" s="16"/>
      <c r="AF724" s="16">
        <v>0.243767313019391</v>
      </c>
      <c r="AG724" s="16">
        <v>0.36666666666666697</v>
      </c>
      <c r="AH724" s="16">
        <v>0.214285714285714</v>
      </c>
      <c r="AI724" s="16">
        <v>0</v>
      </c>
      <c r="AJ724" s="16"/>
      <c r="AK724" s="16">
        <v>0.15573770491803299</v>
      </c>
      <c r="AL724" s="16">
        <v>0.18181818181818199</v>
      </c>
      <c r="AM724" s="16">
        <v>0.28571428571428598</v>
      </c>
      <c r="AN724" s="16">
        <v>0.29032258064516098</v>
      </c>
      <c r="AO724" s="16">
        <v>0.33333333333333298</v>
      </c>
      <c r="AP724" s="16">
        <v>0.23529411764705899</v>
      </c>
      <c r="AQ724" s="16"/>
      <c r="AR724" s="16">
        <v>0.26027397260273999</v>
      </c>
      <c r="AS724" s="16">
        <v>7.3170731707317097E-2</v>
      </c>
      <c r="AT724" s="16">
        <v>7.3170731707317097E-2</v>
      </c>
      <c r="AU724" s="16">
        <v>0.320754716981132</v>
      </c>
      <c r="AV724" s="16">
        <v>0.217391304347826</v>
      </c>
      <c r="AW724" s="16">
        <v>0.21276595744680901</v>
      </c>
      <c r="AX724" s="16">
        <v>0.2</v>
      </c>
      <c r="AY724" s="16"/>
      <c r="AZ724" s="16">
        <v>0.256410256410256</v>
      </c>
      <c r="BA724" s="16">
        <v>0.230769230769231</v>
      </c>
      <c r="BB724" s="16">
        <v>0.28571428571428598</v>
      </c>
      <c r="BC724" s="16">
        <v>0.29059829059829101</v>
      </c>
      <c r="BD724" s="16">
        <v>0.222857142857143</v>
      </c>
      <c r="BE724" s="16">
        <v>0.5</v>
      </c>
      <c r="BF724" s="16"/>
      <c r="BG724" s="16">
        <v>0.23170731707317099</v>
      </c>
      <c r="BH724" s="16">
        <v>0.27058823529411802</v>
      </c>
      <c r="BI724" s="16">
        <v>0.22916666666666699</v>
      </c>
      <c r="BJ724" s="16">
        <v>0.28787878787878801</v>
      </c>
      <c r="BK724" s="16">
        <v>0.227848101265823</v>
      </c>
      <c r="BL724" s="16">
        <v>0.27777777777777801</v>
      </c>
      <c r="BM724" s="16"/>
      <c r="BN724" s="16">
        <v>0.303249097472924</v>
      </c>
      <c r="BO724" s="16">
        <v>0.20100502512562801</v>
      </c>
      <c r="BP724" s="16"/>
      <c r="BQ724" s="16">
        <v>0.31707317073170699</v>
      </c>
      <c r="BR724" s="16">
        <v>0.227848101265823</v>
      </c>
      <c r="BS724" s="16"/>
      <c r="BT724" s="16">
        <v>0.258855585831063</v>
      </c>
      <c r="BU724" s="16">
        <v>0.24509803921568599</v>
      </c>
    </row>
    <row r="725" spans="2:73" x14ac:dyDescent="0.35">
      <c r="B725" t="s">
        <v>131</v>
      </c>
      <c r="C725" s="16">
        <v>5.1975051975051999E-2</v>
      </c>
      <c r="D725" s="16">
        <v>4.5454545454545497E-2</v>
      </c>
      <c r="E725" s="16">
        <v>5.6537102473498198E-2</v>
      </c>
      <c r="F725" s="16"/>
      <c r="G725" s="16">
        <v>7.2072072072072099E-2</v>
      </c>
      <c r="H725" s="16">
        <v>4.59459459459459E-2</v>
      </c>
      <c r="I725" s="16"/>
      <c r="J725" s="16">
        <v>2.4390243902439001E-2</v>
      </c>
      <c r="K725" s="16">
        <v>1.6949152542372899E-2</v>
      </c>
      <c r="L725" s="16">
        <v>3.4482758620689703E-2</v>
      </c>
      <c r="M725" s="16">
        <v>0.18181818181818199</v>
      </c>
      <c r="N725" s="16">
        <v>0</v>
      </c>
      <c r="O725" s="16">
        <v>0</v>
      </c>
      <c r="P725" s="16">
        <v>0</v>
      </c>
      <c r="Q725" s="16">
        <v>7.69230769230769E-2</v>
      </c>
      <c r="R725" s="16">
        <v>7.1428571428571397E-2</v>
      </c>
      <c r="S725" s="16">
        <v>4.2553191489361701E-2</v>
      </c>
      <c r="T725" s="16">
        <v>3.3333333333333298E-2</v>
      </c>
      <c r="U725" s="16">
        <v>7.1428571428571397E-2</v>
      </c>
      <c r="V725" s="16">
        <v>0.14705882352941199</v>
      </c>
      <c r="W725" s="16">
        <v>5.8823529411764698E-2</v>
      </c>
      <c r="X725" s="16">
        <v>0.11111111111111099</v>
      </c>
      <c r="Y725" s="16">
        <v>0</v>
      </c>
      <c r="Z725" s="16"/>
      <c r="AA725" s="16">
        <v>6.2200956937799E-2</v>
      </c>
      <c r="AB725" s="16">
        <v>2.7586206896551699E-2</v>
      </c>
      <c r="AC725" s="16">
        <v>7.1428571428571397E-2</v>
      </c>
      <c r="AD725" s="16">
        <v>0</v>
      </c>
      <c r="AE725" s="16"/>
      <c r="AF725" s="16">
        <v>4.7091412742382301E-2</v>
      </c>
      <c r="AG725" s="16">
        <v>6.6666666666666693E-2</v>
      </c>
      <c r="AH725" s="16">
        <v>2.3809523809523801E-2</v>
      </c>
      <c r="AI725" s="16">
        <v>0</v>
      </c>
      <c r="AJ725" s="16"/>
      <c r="AK725" s="16">
        <v>2.4590163934426201E-2</v>
      </c>
      <c r="AL725" s="16">
        <v>3.03030303030303E-2</v>
      </c>
      <c r="AM725" s="16">
        <v>2.3809523809523801E-2</v>
      </c>
      <c r="AN725" s="16">
        <v>0</v>
      </c>
      <c r="AO725" s="16">
        <v>0</v>
      </c>
      <c r="AP725" s="16">
        <v>8.8235294117647106E-2</v>
      </c>
      <c r="AQ725" s="16"/>
      <c r="AR725" s="16">
        <v>3.1963470319634701E-2</v>
      </c>
      <c r="AS725" s="16">
        <v>0</v>
      </c>
      <c r="AT725" s="16">
        <v>0</v>
      </c>
      <c r="AU725" s="16">
        <v>0.113207547169811</v>
      </c>
      <c r="AV725" s="16">
        <v>8.6956521739130405E-2</v>
      </c>
      <c r="AW725" s="16">
        <v>0.10638297872340401</v>
      </c>
      <c r="AX725" s="16">
        <v>0</v>
      </c>
      <c r="AY725" s="16"/>
      <c r="AZ725" s="16">
        <v>2.5641025641025599E-2</v>
      </c>
      <c r="BA725" s="16">
        <v>2.5641025641025599E-2</v>
      </c>
      <c r="BB725" s="16">
        <v>4.7619047619047603E-2</v>
      </c>
      <c r="BC725" s="16">
        <v>5.1282051282051301E-2</v>
      </c>
      <c r="BD725" s="16">
        <v>7.4285714285714302E-2</v>
      </c>
      <c r="BE725" s="16">
        <v>0</v>
      </c>
      <c r="BF725" s="16"/>
      <c r="BG725" s="16">
        <v>3.65853658536585E-2</v>
      </c>
      <c r="BH725" s="16">
        <v>7.0588235294117604E-2</v>
      </c>
      <c r="BI725" s="16">
        <v>4.1666666666666699E-2</v>
      </c>
      <c r="BJ725" s="16">
        <v>4.5454545454545497E-2</v>
      </c>
      <c r="BK725" s="16">
        <v>3.7974683544303799E-2</v>
      </c>
      <c r="BL725" s="16">
        <v>9.2592592592592601E-2</v>
      </c>
      <c r="BM725" s="16"/>
      <c r="BN725" s="16">
        <v>5.7761732851985603E-2</v>
      </c>
      <c r="BO725" s="16">
        <v>4.5226130653266298E-2</v>
      </c>
      <c r="BP725" s="16"/>
      <c r="BQ725" s="16">
        <v>4.2682926829268303E-2</v>
      </c>
      <c r="BR725" s="16">
        <v>5.6962025316455701E-2</v>
      </c>
      <c r="BS725" s="16"/>
      <c r="BT725" s="16">
        <v>4.9046321525885603E-2</v>
      </c>
      <c r="BU725" s="16">
        <v>5.8823529411764698E-2</v>
      </c>
    </row>
    <row r="726" spans="2:73" x14ac:dyDescent="0.35">
      <c r="B726" t="s">
        <v>223</v>
      </c>
      <c r="C726" s="16">
        <v>0.397089397089397</v>
      </c>
      <c r="D726" s="16">
        <v>0.44949494949495</v>
      </c>
      <c r="E726" s="16">
        <v>0.36042402826855102</v>
      </c>
      <c r="F726" s="16"/>
      <c r="G726" s="16">
        <v>0.34234234234234201</v>
      </c>
      <c r="H726" s="16">
        <v>0.41351351351351401</v>
      </c>
      <c r="I726" s="16"/>
      <c r="J726" s="16">
        <v>0.26829268292682901</v>
      </c>
      <c r="K726" s="16">
        <v>0.355932203389831</v>
      </c>
      <c r="L726" s="16">
        <v>0.51724137931034497</v>
      </c>
      <c r="M726" s="16">
        <v>0.31818181818181801</v>
      </c>
      <c r="N726" s="16">
        <v>0.375</v>
      </c>
      <c r="O726" s="16">
        <v>0.375</v>
      </c>
      <c r="P726" s="16">
        <v>0.5</v>
      </c>
      <c r="Q726" s="16">
        <v>0.38461538461538503</v>
      </c>
      <c r="R726" s="16">
        <v>0.28571428571428598</v>
      </c>
      <c r="S726" s="16">
        <v>0.53191489361702105</v>
      </c>
      <c r="T726" s="16">
        <v>0.46666666666666701</v>
      </c>
      <c r="U726" s="16">
        <v>0.214285714285714</v>
      </c>
      <c r="V726" s="16">
        <v>0.20588235294117599</v>
      </c>
      <c r="W726" s="16">
        <v>0.35294117647058798</v>
      </c>
      <c r="X726" s="16">
        <v>0.38888888888888901</v>
      </c>
      <c r="Y726" s="16">
        <v>0.4375</v>
      </c>
      <c r="Z726" s="16"/>
      <c r="AA726" s="16">
        <v>0.43062200956937802</v>
      </c>
      <c r="AB726" s="16">
        <v>0.36551724137931002</v>
      </c>
      <c r="AC726" s="16">
        <v>0.33928571428571402</v>
      </c>
      <c r="AD726" s="16">
        <v>0.48571428571428599</v>
      </c>
      <c r="AE726" s="16"/>
      <c r="AF726" s="16">
        <v>0.404432132963989</v>
      </c>
      <c r="AG726" s="16">
        <v>0.266666666666667</v>
      </c>
      <c r="AH726" s="16">
        <v>0.5</v>
      </c>
      <c r="AI726" s="16">
        <v>0.5</v>
      </c>
      <c r="AJ726" s="16"/>
      <c r="AK726" s="16">
        <v>0.5</v>
      </c>
      <c r="AL726" s="16">
        <v>0.34848484848484901</v>
      </c>
      <c r="AM726" s="16">
        <v>0.42857142857142899</v>
      </c>
      <c r="AN726" s="16">
        <v>0.41935483870967699</v>
      </c>
      <c r="AO726" s="16">
        <v>0.55555555555555602</v>
      </c>
      <c r="AP726" s="16">
        <v>0.5</v>
      </c>
      <c r="AQ726" s="16"/>
      <c r="AR726" s="16">
        <v>0.41095890410958902</v>
      </c>
      <c r="AS726" s="16">
        <v>0.51219512195121997</v>
      </c>
      <c r="AT726" s="16">
        <v>0.51219512195121997</v>
      </c>
      <c r="AU726" s="16">
        <v>0.37735849056603799</v>
      </c>
      <c r="AV726" s="16">
        <v>0.52173913043478304</v>
      </c>
      <c r="AW726" s="16">
        <v>0.40425531914893598</v>
      </c>
      <c r="AX726" s="16">
        <v>0.6</v>
      </c>
      <c r="AY726" s="16"/>
      <c r="AZ726" s="16">
        <v>0.41880341880341898</v>
      </c>
      <c r="BA726" s="16">
        <v>0.41025641025641002</v>
      </c>
      <c r="BB726" s="16">
        <v>0.476190476190476</v>
      </c>
      <c r="BC726" s="16">
        <v>0.37606837606837601</v>
      </c>
      <c r="BD726" s="16">
        <v>0.4</v>
      </c>
      <c r="BE726" s="16">
        <v>0.25</v>
      </c>
      <c r="BF726" s="16"/>
      <c r="BG726" s="16">
        <v>0.41463414634146301</v>
      </c>
      <c r="BH726" s="16">
        <v>0.4</v>
      </c>
      <c r="BI726" s="16">
        <v>0.41666666666666702</v>
      </c>
      <c r="BJ726" s="16">
        <v>0.41666666666666702</v>
      </c>
      <c r="BK726" s="16">
        <v>0.354430379746835</v>
      </c>
      <c r="BL726" s="16">
        <v>0.37037037037037002</v>
      </c>
      <c r="BM726" s="16"/>
      <c r="BN726" s="16">
        <v>0.35018050541516199</v>
      </c>
      <c r="BO726" s="16">
        <v>0.452261306532663</v>
      </c>
      <c r="BP726" s="16"/>
      <c r="BQ726" s="16">
        <v>0.31707317073170699</v>
      </c>
      <c r="BR726" s="16">
        <v>0.436708860759494</v>
      </c>
      <c r="BS726" s="16"/>
      <c r="BT726" s="16">
        <v>0.38147138964577698</v>
      </c>
      <c r="BU726" s="16">
        <v>0.46078431372549</v>
      </c>
    </row>
    <row r="727" spans="2:73" x14ac:dyDescent="0.35">
      <c r="B727" t="s">
        <v>224</v>
      </c>
      <c r="C727" s="16">
        <v>0.38877338877338902</v>
      </c>
      <c r="D727" s="16">
        <v>0.31818181818181801</v>
      </c>
      <c r="E727" s="16">
        <v>0.43816254416961098</v>
      </c>
      <c r="F727" s="16"/>
      <c r="G727" s="16">
        <v>0.39639639639639601</v>
      </c>
      <c r="H727" s="16">
        <v>0.38648648648648698</v>
      </c>
      <c r="I727" s="16"/>
      <c r="J727" s="16">
        <v>0.46341463414634099</v>
      </c>
      <c r="K727" s="16">
        <v>0.38983050847457601</v>
      </c>
      <c r="L727" s="16">
        <v>0.17241379310344801</v>
      </c>
      <c r="M727" s="16">
        <v>0.40909090909090901</v>
      </c>
      <c r="N727" s="16">
        <v>0.125</v>
      </c>
      <c r="O727" s="16">
        <v>0.5625</v>
      </c>
      <c r="P727" s="16">
        <v>0.4</v>
      </c>
      <c r="Q727" s="16">
        <v>0.30769230769230799</v>
      </c>
      <c r="R727" s="16">
        <v>0.57142857142857095</v>
      </c>
      <c r="S727" s="16">
        <v>0.329787234042553</v>
      </c>
      <c r="T727" s="16">
        <v>0.3</v>
      </c>
      <c r="U727" s="16">
        <v>0.5</v>
      </c>
      <c r="V727" s="16">
        <v>0.52941176470588203</v>
      </c>
      <c r="W727" s="16">
        <v>0.47058823529411797</v>
      </c>
      <c r="X727" s="16">
        <v>0.44444444444444398</v>
      </c>
      <c r="Y727" s="16">
        <v>0.5</v>
      </c>
      <c r="Z727" s="16"/>
      <c r="AA727" s="16">
        <v>0.34928229665071803</v>
      </c>
      <c r="AB727" s="16">
        <v>0.42758620689655202</v>
      </c>
      <c r="AC727" s="16">
        <v>0.46428571428571402</v>
      </c>
      <c r="AD727" s="16">
        <v>0.4</v>
      </c>
      <c r="AE727" s="16"/>
      <c r="AF727" s="16">
        <v>0.382271468144044</v>
      </c>
      <c r="AG727" s="16">
        <v>0.46666666666666701</v>
      </c>
      <c r="AH727" s="16">
        <v>0.30952380952380998</v>
      </c>
      <c r="AI727" s="16">
        <v>0.5</v>
      </c>
      <c r="AJ727" s="16"/>
      <c r="AK727" s="16">
        <v>0.29508196721311503</v>
      </c>
      <c r="AL727" s="16">
        <v>0.36363636363636398</v>
      </c>
      <c r="AM727" s="16">
        <v>0.38095238095238099</v>
      </c>
      <c r="AN727" s="16">
        <v>0.483870967741935</v>
      </c>
      <c r="AO727" s="16">
        <v>0.33333333333333298</v>
      </c>
      <c r="AP727" s="16">
        <v>0.26470588235294101</v>
      </c>
      <c r="AQ727" s="16"/>
      <c r="AR727" s="16">
        <v>0.37899543378995398</v>
      </c>
      <c r="AS727" s="16">
        <v>0.19512195121951201</v>
      </c>
      <c r="AT727" s="16">
        <v>0.19512195121951201</v>
      </c>
      <c r="AU727" s="16">
        <v>0.39622641509433998</v>
      </c>
      <c r="AV727" s="16">
        <v>0.26086956521739102</v>
      </c>
      <c r="AW727" s="16">
        <v>0.38297872340425498</v>
      </c>
      <c r="AX727" s="16">
        <v>0.4</v>
      </c>
      <c r="AY727" s="16"/>
      <c r="AZ727" s="16">
        <v>0.39316239316239299</v>
      </c>
      <c r="BA727" s="16">
        <v>0.35897435897435898</v>
      </c>
      <c r="BB727" s="16">
        <v>0.38095238095238099</v>
      </c>
      <c r="BC727" s="16">
        <v>0.41025641025641002</v>
      </c>
      <c r="BD727" s="16">
        <v>0.36</v>
      </c>
      <c r="BE727" s="16">
        <v>0.75</v>
      </c>
      <c r="BF727" s="16"/>
      <c r="BG727" s="16">
        <v>0.34146341463414598</v>
      </c>
      <c r="BH727" s="16">
        <v>0.41176470588235298</v>
      </c>
      <c r="BI727" s="16">
        <v>0.39583333333333298</v>
      </c>
      <c r="BJ727" s="16">
        <v>0.37878787878787901</v>
      </c>
      <c r="BK727" s="16">
        <v>0.417721518987342</v>
      </c>
      <c r="BL727" s="16">
        <v>0.407407407407407</v>
      </c>
      <c r="BM727" s="16"/>
      <c r="BN727" s="16">
        <v>0.44043321299638999</v>
      </c>
      <c r="BO727" s="16">
        <v>0.32160804020100497</v>
      </c>
      <c r="BP727" s="16"/>
      <c r="BQ727" s="16">
        <v>0.48170731707317099</v>
      </c>
      <c r="BR727" s="16">
        <v>0.341772151898734</v>
      </c>
      <c r="BS727" s="16"/>
      <c r="BT727" s="16">
        <v>0.39237057220708399</v>
      </c>
      <c r="BU727" s="16">
        <v>0.38235294117647101</v>
      </c>
    </row>
    <row r="728" spans="2:73" x14ac:dyDescent="0.35">
      <c r="B728" t="s">
        <v>105</v>
      </c>
      <c r="C728" s="16">
        <v>0.38877338877338902</v>
      </c>
      <c r="D728" s="16">
        <v>0.31818181818181801</v>
      </c>
      <c r="E728" s="16">
        <v>0.43816254416961098</v>
      </c>
      <c r="F728" s="16"/>
      <c r="G728" s="16">
        <v>0.39639639639639601</v>
      </c>
      <c r="H728" s="16">
        <v>0.38648648648648698</v>
      </c>
      <c r="I728" s="16"/>
      <c r="J728" s="16">
        <v>0.46341463414634099</v>
      </c>
      <c r="K728" s="16">
        <v>0.38983050847457601</v>
      </c>
      <c r="L728" s="16">
        <v>0.17241379310344801</v>
      </c>
      <c r="M728" s="16">
        <v>0.40909090909090901</v>
      </c>
      <c r="N728" s="16">
        <v>0.125</v>
      </c>
      <c r="O728" s="16">
        <v>0.5625</v>
      </c>
      <c r="P728" s="16">
        <v>0.4</v>
      </c>
      <c r="Q728" s="16">
        <v>0.30769230769230799</v>
      </c>
      <c r="R728" s="16">
        <v>0.57142857142857095</v>
      </c>
      <c r="S728" s="16">
        <v>0.329787234042553</v>
      </c>
      <c r="T728" s="16">
        <v>0.3</v>
      </c>
      <c r="U728" s="16">
        <v>0.5</v>
      </c>
      <c r="V728" s="16">
        <v>0.52941176470588203</v>
      </c>
      <c r="W728" s="16">
        <v>0.47058823529411797</v>
      </c>
      <c r="X728" s="16">
        <v>0.44444444444444398</v>
      </c>
      <c r="Y728" s="16">
        <v>0.5</v>
      </c>
      <c r="Z728" s="16"/>
      <c r="AA728" s="16">
        <v>0.34928229665071803</v>
      </c>
      <c r="AB728" s="16">
        <v>0.42758620689655202</v>
      </c>
      <c r="AC728" s="16">
        <v>0.46428571428571402</v>
      </c>
      <c r="AD728" s="16">
        <v>0.4</v>
      </c>
      <c r="AE728" s="16"/>
      <c r="AF728" s="16">
        <v>0.382271468144044</v>
      </c>
      <c r="AG728" s="16">
        <v>0.46666666666666701</v>
      </c>
      <c r="AH728" s="16">
        <v>0.30952380952380998</v>
      </c>
      <c r="AI728" s="16">
        <v>0.5</v>
      </c>
      <c r="AJ728" s="16"/>
      <c r="AK728" s="16">
        <v>0.29508196721311503</v>
      </c>
      <c r="AL728" s="16">
        <v>0.36363636363636398</v>
      </c>
      <c r="AM728" s="16">
        <v>0.38095238095238099</v>
      </c>
      <c r="AN728" s="16">
        <v>0.483870967741935</v>
      </c>
      <c r="AO728" s="16">
        <v>0.33333333333333298</v>
      </c>
      <c r="AP728" s="16">
        <v>0.26470588235294101</v>
      </c>
      <c r="AQ728" s="16"/>
      <c r="AR728" s="16">
        <v>0.37899543378995398</v>
      </c>
      <c r="AS728" s="16">
        <v>0.19512195121951201</v>
      </c>
      <c r="AT728" s="16">
        <v>0.19512195121951201</v>
      </c>
      <c r="AU728" s="16">
        <v>0.39622641509433998</v>
      </c>
      <c r="AV728" s="16">
        <v>0.26086956521739102</v>
      </c>
      <c r="AW728" s="16">
        <v>0.38297872340425498</v>
      </c>
      <c r="AX728" s="16">
        <v>0.4</v>
      </c>
      <c r="AY728" s="16"/>
      <c r="AZ728" s="16">
        <v>0.39316239316239299</v>
      </c>
      <c r="BA728" s="16">
        <v>0.35897435897435898</v>
      </c>
      <c r="BB728" s="16">
        <v>0.38095238095238099</v>
      </c>
      <c r="BC728" s="16">
        <v>0.41025641025641002</v>
      </c>
      <c r="BD728" s="16">
        <v>0.36</v>
      </c>
      <c r="BE728" s="16">
        <v>0.75</v>
      </c>
      <c r="BF728" s="16"/>
      <c r="BG728" s="16">
        <v>0.34146341463414598</v>
      </c>
      <c r="BH728" s="16">
        <v>0.41176470588235298</v>
      </c>
      <c r="BI728" s="16">
        <v>0.39583333333333298</v>
      </c>
      <c r="BJ728" s="16">
        <v>0.37878787878787901</v>
      </c>
      <c r="BK728" s="16">
        <v>0.417721518987342</v>
      </c>
      <c r="BL728" s="16">
        <v>0.407407407407407</v>
      </c>
      <c r="BM728" s="16"/>
      <c r="BN728" s="16">
        <v>0.44043321299638999</v>
      </c>
      <c r="BO728" s="16">
        <v>0.32160804020100497</v>
      </c>
      <c r="BP728" s="16"/>
      <c r="BQ728" s="16">
        <v>0.48170731707317099</v>
      </c>
      <c r="BR728" s="16">
        <v>0.341772151898734</v>
      </c>
      <c r="BS728" s="16"/>
      <c r="BT728" s="16">
        <v>0.39237057220708399</v>
      </c>
      <c r="BU728" s="16">
        <v>0.38235294117647101</v>
      </c>
    </row>
    <row r="729" spans="2:73" x14ac:dyDescent="0.35">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row>
    <row r="730" spans="2:73" x14ac:dyDescent="0.35">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16"/>
      <c r="AI730" s="16"/>
      <c r="AJ730" s="16"/>
      <c r="AK730" s="16"/>
      <c r="AL730" s="16"/>
      <c r="AM730" s="16"/>
      <c r="AN730" s="16"/>
      <c r="AO730" s="16"/>
      <c r="AP730" s="16"/>
      <c r="AQ730" s="16"/>
      <c r="AR730" s="16"/>
      <c r="AS730" s="16"/>
      <c r="AT730" s="16"/>
      <c r="AU730" s="16"/>
      <c r="AV730" s="16"/>
      <c r="AW730" s="16"/>
      <c r="AX730" s="16"/>
      <c r="AY730" s="16"/>
      <c r="AZ730" s="16"/>
      <c r="BA730" s="16"/>
      <c r="BB730" s="16"/>
      <c r="BC730" s="16"/>
      <c r="BD730" s="16"/>
      <c r="BE730" s="16"/>
      <c r="BF730" s="16"/>
      <c r="BG730" s="16"/>
      <c r="BH730" s="16"/>
      <c r="BI730" s="16"/>
      <c r="BJ730" s="16"/>
      <c r="BK730" s="16"/>
      <c r="BL730" s="16"/>
      <c r="BM730" s="16"/>
      <c r="BN730" s="16"/>
      <c r="BO730" s="16"/>
      <c r="BP730" s="16"/>
      <c r="BQ730" s="16"/>
      <c r="BR730" s="16"/>
      <c r="BS730" s="16"/>
      <c r="BT730" s="16"/>
      <c r="BU730" s="16"/>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U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94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88</v>
      </c>
      <c r="C8" s="16">
        <v>0.54054054054054101</v>
      </c>
      <c r="D8" s="16">
        <v>0.48989898989899</v>
      </c>
      <c r="E8" s="16">
        <v>0.57597173144876301</v>
      </c>
      <c r="F8" s="16"/>
      <c r="G8" s="16">
        <v>0.54954954954955004</v>
      </c>
      <c r="H8" s="16">
        <v>0.53783783783783801</v>
      </c>
      <c r="I8" s="16"/>
      <c r="J8" s="16">
        <v>0.58536585365853699</v>
      </c>
      <c r="K8" s="16">
        <v>0.37288135593220301</v>
      </c>
      <c r="L8" s="16">
        <v>0.44827586206896602</v>
      </c>
      <c r="M8" s="16">
        <v>0.59090909090909105</v>
      </c>
      <c r="N8" s="16">
        <v>0.5</v>
      </c>
      <c r="O8" s="16">
        <v>0.6875</v>
      </c>
      <c r="P8" s="16">
        <v>0.66666666666666696</v>
      </c>
      <c r="Q8" s="16">
        <v>0.43589743589743601</v>
      </c>
      <c r="R8" s="16">
        <v>0.71428571428571397</v>
      </c>
      <c r="S8" s="16">
        <v>0.58510638297872297</v>
      </c>
      <c r="T8" s="16">
        <v>0.4</v>
      </c>
      <c r="U8" s="16">
        <v>0.42857142857142899</v>
      </c>
      <c r="V8" s="16">
        <v>0.67647058823529405</v>
      </c>
      <c r="W8" s="16">
        <v>0.52941176470588203</v>
      </c>
      <c r="X8" s="16">
        <v>0.61111111111111105</v>
      </c>
      <c r="Y8" s="16">
        <v>0.625</v>
      </c>
      <c r="Z8" s="16"/>
      <c r="AA8" s="16">
        <v>0.62200956937799001</v>
      </c>
      <c r="AB8" s="16">
        <v>0.54482758620689697</v>
      </c>
      <c r="AC8" s="16">
        <v>0.42857142857142899</v>
      </c>
      <c r="AD8" s="16">
        <v>0.314285714285714</v>
      </c>
      <c r="AE8" s="16"/>
      <c r="AF8" s="16">
        <v>0.57063711911357295</v>
      </c>
      <c r="AG8" s="16">
        <v>0.53333333333333299</v>
      </c>
      <c r="AH8" s="16">
        <v>0.38095238095238099</v>
      </c>
      <c r="AI8" s="16">
        <v>0.5</v>
      </c>
      <c r="AJ8" s="16"/>
      <c r="AK8" s="16">
        <v>0.409836065573771</v>
      </c>
      <c r="AL8" s="16">
        <v>0.53030303030303005</v>
      </c>
      <c r="AM8" s="16">
        <v>0.76190476190476197</v>
      </c>
      <c r="AN8" s="16">
        <v>0.54838709677419395</v>
      </c>
      <c r="AO8" s="16">
        <v>0.22222222222222199</v>
      </c>
      <c r="AP8" s="16">
        <v>0.58823529411764697</v>
      </c>
      <c r="AQ8" s="16"/>
      <c r="AR8" s="16">
        <v>0.56621004566209998</v>
      </c>
      <c r="AS8" s="16">
        <v>0.34146341463414598</v>
      </c>
      <c r="AT8" s="16">
        <v>0.34146341463414598</v>
      </c>
      <c r="AU8" s="16">
        <v>0.62264150943396201</v>
      </c>
      <c r="AV8" s="16">
        <v>0.34782608695652201</v>
      </c>
      <c r="AW8" s="16">
        <v>0.63829787234042601</v>
      </c>
      <c r="AX8" s="16">
        <v>0.6</v>
      </c>
      <c r="AY8" s="16"/>
      <c r="AZ8" s="16">
        <v>0.44444444444444398</v>
      </c>
      <c r="BA8" s="16">
        <v>0.53846153846153799</v>
      </c>
      <c r="BB8" s="16">
        <v>0.66666666666666696</v>
      </c>
      <c r="BC8" s="16">
        <v>0.55555555555555602</v>
      </c>
      <c r="BD8" s="16">
        <v>0.58285714285714296</v>
      </c>
      <c r="BE8" s="16">
        <v>0.5</v>
      </c>
      <c r="BF8" s="16"/>
      <c r="BG8" s="16">
        <v>0.54878048780487798</v>
      </c>
      <c r="BH8" s="16">
        <v>0.49411764705882399</v>
      </c>
      <c r="BI8" s="16">
        <v>0.5625</v>
      </c>
      <c r="BJ8" s="16">
        <v>0.560606060606061</v>
      </c>
      <c r="BK8" s="16">
        <v>0.556962025316456</v>
      </c>
      <c r="BL8" s="16">
        <v>0.5</v>
      </c>
      <c r="BM8" s="16"/>
      <c r="BN8" s="16">
        <v>0.55956678700360996</v>
      </c>
      <c r="BO8" s="16">
        <v>0.51758793969849204</v>
      </c>
      <c r="BP8" s="16"/>
      <c r="BQ8" s="16">
        <v>0.56097560975609795</v>
      </c>
      <c r="BR8" s="16">
        <v>0.528481012658228</v>
      </c>
      <c r="BS8" s="16"/>
      <c r="BT8" s="16">
        <v>0.57220708446866497</v>
      </c>
      <c r="BU8" s="16">
        <v>0.441176470588235</v>
      </c>
    </row>
    <row r="9" spans="2:73" x14ac:dyDescent="0.35">
      <c r="B9" s="17" t="s">
        <v>89</v>
      </c>
      <c r="C9" s="16">
        <v>0.34719334719334699</v>
      </c>
      <c r="D9" s="16">
        <v>0.37878787878787901</v>
      </c>
      <c r="E9" s="16">
        <v>0.32508833922261499</v>
      </c>
      <c r="F9" s="16"/>
      <c r="G9" s="16">
        <v>0.37837837837837801</v>
      </c>
      <c r="H9" s="16">
        <v>0.337837837837838</v>
      </c>
      <c r="I9" s="16"/>
      <c r="J9" s="16">
        <v>0.36585365853658502</v>
      </c>
      <c r="K9" s="16">
        <v>0.45762711864406802</v>
      </c>
      <c r="L9" s="16">
        <v>0.41379310344827602</v>
      </c>
      <c r="M9" s="16">
        <v>0.40909090909090901</v>
      </c>
      <c r="N9" s="16">
        <v>0.25</v>
      </c>
      <c r="O9" s="16">
        <v>0.25</v>
      </c>
      <c r="P9" s="16">
        <v>0.266666666666667</v>
      </c>
      <c r="Q9" s="16">
        <v>0.43589743589743601</v>
      </c>
      <c r="R9" s="16">
        <v>0.14285714285714299</v>
      </c>
      <c r="S9" s="16">
        <v>0.27659574468085102</v>
      </c>
      <c r="T9" s="16">
        <v>0.5</v>
      </c>
      <c r="U9" s="16">
        <v>0.42857142857142899</v>
      </c>
      <c r="V9" s="16">
        <v>0.23529411764705899</v>
      </c>
      <c r="W9" s="16">
        <v>0.29411764705882398</v>
      </c>
      <c r="X9" s="16">
        <v>0.27777777777777801</v>
      </c>
      <c r="Y9" s="16">
        <v>0.375</v>
      </c>
      <c r="Z9" s="16"/>
      <c r="AA9" s="16">
        <v>0.291866028708134</v>
      </c>
      <c r="AB9" s="16">
        <v>0.35862068965517202</v>
      </c>
      <c r="AC9" s="16">
        <v>0.44642857142857101</v>
      </c>
      <c r="AD9" s="16">
        <v>0.45714285714285702</v>
      </c>
      <c r="AE9" s="16"/>
      <c r="AF9" s="16">
        <v>0.32963988919667597</v>
      </c>
      <c r="AG9" s="16">
        <v>0.4</v>
      </c>
      <c r="AH9" s="16">
        <v>0.40476190476190499</v>
      </c>
      <c r="AI9" s="16">
        <v>0.5</v>
      </c>
      <c r="AJ9" s="16"/>
      <c r="AK9" s="16">
        <v>0.46721311475409799</v>
      </c>
      <c r="AL9" s="16">
        <v>0.31818181818181801</v>
      </c>
      <c r="AM9" s="16">
        <v>0.19047619047618999</v>
      </c>
      <c r="AN9" s="16">
        <v>0.41935483870967699</v>
      </c>
      <c r="AO9" s="16">
        <v>0.66666666666666696</v>
      </c>
      <c r="AP9" s="16">
        <v>0.32352941176470601</v>
      </c>
      <c r="AQ9" s="16"/>
      <c r="AR9" s="16">
        <v>0.324200913242009</v>
      </c>
      <c r="AS9" s="16">
        <v>0.51219512195121997</v>
      </c>
      <c r="AT9" s="16">
        <v>0.51219512195121997</v>
      </c>
      <c r="AU9" s="16">
        <v>0.28301886792452802</v>
      </c>
      <c r="AV9" s="16">
        <v>0.47826086956521702</v>
      </c>
      <c r="AW9" s="16">
        <v>0.319148936170213</v>
      </c>
      <c r="AX9" s="16">
        <v>0.2</v>
      </c>
      <c r="AY9" s="16"/>
      <c r="AZ9" s="16">
        <v>0.427350427350427</v>
      </c>
      <c r="BA9" s="16">
        <v>0.38461538461538503</v>
      </c>
      <c r="BB9" s="16">
        <v>0.28571428571428598</v>
      </c>
      <c r="BC9" s="16">
        <v>0.316239316239316</v>
      </c>
      <c r="BD9" s="16">
        <v>0.32571428571428601</v>
      </c>
      <c r="BE9" s="16">
        <v>0.25</v>
      </c>
      <c r="BF9" s="16"/>
      <c r="BG9" s="16">
        <v>0.34146341463414598</v>
      </c>
      <c r="BH9" s="16">
        <v>0.4</v>
      </c>
      <c r="BI9" s="16">
        <v>0.25</v>
      </c>
      <c r="BJ9" s="16">
        <v>0.34848484848484901</v>
      </c>
      <c r="BK9" s="16">
        <v>0.329113924050633</v>
      </c>
      <c r="BL9" s="16">
        <v>0.38888888888888901</v>
      </c>
      <c r="BM9" s="16"/>
      <c r="BN9" s="16">
        <v>0.32851985559566799</v>
      </c>
      <c r="BO9" s="16">
        <v>0.37688442211055301</v>
      </c>
      <c r="BP9" s="16"/>
      <c r="BQ9" s="16">
        <v>0.32317073170731703</v>
      </c>
      <c r="BR9" s="16">
        <v>0.360759493670886</v>
      </c>
      <c r="BS9" s="16"/>
      <c r="BT9" s="16">
        <v>0.346049046321526</v>
      </c>
      <c r="BU9" s="16">
        <v>0.36274509803921601</v>
      </c>
    </row>
    <row r="10" spans="2:73" ht="29" x14ac:dyDescent="0.35">
      <c r="B10" s="17" t="s">
        <v>90</v>
      </c>
      <c r="C10" s="16">
        <v>6.2370062370062401E-2</v>
      </c>
      <c r="D10" s="16">
        <v>7.0707070707070704E-2</v>
      </c>
      <c r="E10" s="16">
        <v>5.6537102473498198E-2</v>
      </c>
      <c r="F10" s="16"/>
      <c r="G10" s="16">
        <v>1.8018018018018001E-2</v>
      </c>
      <c r="H10" s="16">
        <v>7.5675675675675694E-2</v>
      </c>
      <c r="I10" s="16"/>
      <c r="J10" s="16">
        <v>2.4390243902439001E-2</v>
      </c>
      <c r="K10" s="16">
        <v>6.7796610169491497E-2</v>
      </c>
      <c r="L10" s="16">
        <v>6.8965517241379296E-2</v>
      </c>
      <c r="M10" s="16">
        <v>0</v>
      </c>
      <c r="N10" s="16">
        <v>0</v>
      </c>
      <c r="O10" s="16">
        <v>6.25E-2</v>
      </c>
      <c r="P10" s="16">
        <v>3.3333333333333298E-2</v>
      </c>
      <c r="Q10" s="16">
        <v>7.69230769230769E-2</v>
      </c>
      <c r="R10" s="16">
        <v>7.1428571428571397E-2</v>
      </c>
      <c r="S10" s="16">
        <v>0.10638297872340401</v>
      </c>
      <c r="T10" s="16">
        <v>3.3333333333333298E-2</v>
      </c>
      <c r="U10" s="16">
        <v>7.1428571428571397E-2</v>
      </c>
      <c r="V10" s="16">
        <v>2.9411764705882401E-2</v>
      </c>
      <c r="W10" s="16">
        <v>0.17647058823529399</v>
      </c>
      <c r="X10" s="16">
        <v>5.5555555555555601E-2</v>
      </c>
      <c r="Y10" s="16">
        <v>0</v>
      </c>
      <c r="Z10" s="16"/>
      <c r="AA10" s="16">
        <v>3.3492822966507199E-2</v>
      </c>
      <c r="AB10" s="16">
        <v>8.2758620689655199E-2</v>
      </c>
      <c r="AC10" s="16">
        <v>8.9285714285714302E-2</v>
      </c>
      <c r="AD10" s="16">
        <v>8.5714285714285701E-2</v>
      </c>
      <c r="AE10" s="16"/>
      <c r="AF10" s="16">
        <v>6.3711911357340695E-2</v>
      </c>
      <c r="AG10" s="16">
        <v>6.6666666666666693E-2</v>
      </c>
      <c r="AH10" s="16">
        <v>9.5238095238095205E-2</v>
      </c>
      <c r="AI10" s="16">
        <v>0</v>
      </c>
      <c r="AJ10" s="16"/>
      <c r="AK10" s="16">
        <v>0.10655737704918</v>
      </c>
      <c r="AL10" s="16">
        <v>6.0606060606060601E-2</v>
      </c>
      <c r="AM10" s="16">
        <v>2.3809523809523801E-2</v>
      </c>
      <c r="AN10" s="16">
        <v>3.2258064516128997E-2</v>
      </c>
      <c r="AO10" s="16">
        <v>0.11111111111111099</v>
      </c>
      <c r="AP10" s="16">
        <v>2.9411764705882401E-2</v>
      </c>
      <c r="AQ10" s="16"/>
      <c r="AR10" s="16">
        <v>7.3059360730593603E-2</v>
      </c>
      <c r="AS10" s="16">
        <v>9.7560975609756101E-2</v>
      </c>
      <c r="AT10" s="16">
        <v>9.7560975609756101E-2</v>
      </c>
      <c r="AU10" s="16">
        <v>3.77358490566038E-2</v>
      </c>
      <c r="AV10" s="16">
        <v>4.3478260869565202E-2</v>
      </c>
      <c r="AW10" s="16">
        <v>2.1276595744680899E-2</v>
      </c>
      <c r="AX10" s="16">
        <v>0.2</v>
      </c>
      <c r="AY10" s="16"/>
      <c r="AZ10" s="16">
        <v>7.69230769230769E-2</v>
      </c>
      <c r="BA10" s="16">
        <v>2.5641025641025599E-2</v>
      </c>
      <c r="BB10" s="16">
        <v>0</v>
      </c>
      <c r="BC10" s="16">
        <v>6.8376068376068397E-2</v>
      </c>
      <c r="BD10" s="16">
        <v>5.7142857142857099E-2</v>
      </c>
      <c r="BE10" s="16">
        <v>0.125</v>
      </c>
      <c r="BF10" s="16"/>
      <c r="BG10" s="16">
        <v>4.8780487804878099E-2</v>
      </c>
      <c r="BH10" s="16">
        <v>8.2352941176470601E-2</v>
      </c>
      <c r="BI10" s="16">
        <v>8.3333333333333301E-2</v>
      </c>
      <c r="BJ10" s="16">
        <v>5.3030303030302997E-2</v>
      </c>
      <c r="BK10" s="16">
        <v>6.3291139240506306E-2</v>
      </c>
      <c r="BL10" s="16">
        <v>5.5555555555555601E-2</v>
      </c>
      <c r="BM10" s="16"/>
      <c r="BN10" s="16">
        <v>6.8592057761732897E-2</v>
      </c>
      <c r="BO10" s="16">
        <v>5.52763819095477E-2</v>
      </c>
      <c r="BP10" s="16"/>
      <c r="BQ10" s="16">
        <v>7.3170731707317097E-2</v>
      </c>
      <c r="BR10" s="16">
        <v>5.6962025316455701E-2</v>
      </c>
      <c r="BS10" s="16"/>
      <c r="BT10" s="16">
        <v>5.1771117166212501E-2</v>
      </c>
      <c r="BU10" s="16">
        <v>8.8235294117647106E-2</v>
      </c>
    </row>
    <row r="11" spans="2:73" x14ac:dyDescent="0.35">
      <c r="B11" s="17" t="s">
        <v>91</v>
      </c>
      <c r="C11" s="16">
        <v>3.5343035343035303E-2</v>
      </c>
      <c r="D11" s="16">
        <v>5.0505050505050497E-2</v>
      </c>
      <c r="E11" s="16">
        <v>2.47349823321555E-2</v>
      </c>
      <c r="F11" s="16"/>
      <c r="G11" s="16">
        <v>2.7027027027027001E-2</v>
      </c>
      <c r="H11" s="16">
        <v>3.7837837837837798E-2</v>
      </c>
      <c r="I11" s="16"/>
      <c r="J11" s="16">
        <v>0</v>
      </c>
      <c r="K11" s="16">
        <v>8.4745762711864403E-2</v>
      </c>
      <c r="L11" s="16">
        <v>3.4482758620689703E-2</v>
      </c>
      <c r="M11" s="16">
        <v>0</v>
      </c>
      <c r="N11" s="16">
        <v>0.125</v>
      </c>
      <c r="O11" s="16">
        <v>0</v>
      </c>
      <c r="P11" s="16">
        <v>3.3333333333333298E-2</v>
      </c>
      <c r="Q11" s="16">
        <v>5.1282051282051301E-2</v>
      </c>
      <c r="R11" s="16">
        <v>7.1428571428571397E-2</v>
      </c>
      <c r="S11" s="16">
        <v>2.1276595744680899E-2</v>
      </c>
      <c r="T11" s="16">
        <v>3.3333333333333298E-2</v>
      </c>
      <c r="U11" s="16">
        <v>7.1428571428571397E-2</v>
      </c>
      <c r="V11" s="16">
        <v>2.9411764705882401E-2</v>
      </c>
      <c r="W11" s="16">
        <v>0</v>
      </c>
      <c r="X11" s="16">
        <v>5.5555555555555601E-2</v>
      </c>
      <c r="Y11" s="16">
        <v>0</v>
      </c>
      <c r="Z11" s="16"/>
      <c r="AA11" s="16">
        <v>3.82775119617225E-2</v>
      </c>
      <c r="AB11" s="16">
        <v>6.8965517241379301E-3</v>
      </c>
      <c r="AC11" s="16">
        <v>1.7857142857142901E-2</v>
      </c>
      <c r="AD11" s="16">
        <v>0.14285714285714299</v>
      </c>
      <c r="AE11" s="16"/>
      <c r="AF11" s="16">
        <v>3.0470914127423799E-2</v>
      </c>
      <c r="AG11" s="16">
        <v>0</v>
      </c>
      <c r="AH11" s="16">
        <v>9.5238095238095205E-2</v>
      </c>
      <c r="AI11" s="16">
        <v>0</v>
      </c>
      <c r="AJ11" s="16"/>
      <c r="AK11" s="16">
        <v>1.63934426229508E-2</v>
      </c>
      <c r="AL11" s="16">
        <v>9.0909090909090898E-2</v>
      </c>
      <c r="AM11" s="16">
        <v>2.3809523809523801E-2</v>
      </c>
      <c r="AN11" s="16">
        <v>0</v>
      </c>
      <c r="AO11" s="16">
        <v>0</v>
      </c>
      <c r="AP11" s="16">
        <v>5.8823529411764698E-2</v>
      </c>
      <c r="AQ11" s="16"/>
      <c r="AR11" s="16">
        <v>2.7397260273972601E-2</v>
      </c>
      <c r="AS11" s="16">
        <v>4.8780487804878099E-2</v>
      </c>
      <c r="AT11" s="16">
        <v>4.8780487804878099E-2</v>
      </c>
      <c r="AU11" s="16">
        <v>5.6603773584905703E-2</v>
      </c>
      <c r="AV11" s="16">
        <v>8.6956521739130405E-2</v>
      </c>
      <c r="AW11" s="16">
        <v>0</v>
      </c>
      <c r="AX11" s="16">
        <v>0</v>
      </c>
      <c r="AY11" s="16"/>
      <c r="AZ11" s="16">
        <v>5.1282051282051301E-2</v>
      </c>
      <c r="BA11" s="16">
        <v>5.1282051282051301E-2</v>
      </c>
      <c r="BB11" s="16">
        <v>0</v>
      </c>
      <c r="BC11" s="16">
        <v>4.2735042735042701E-2</v>
      </c>
      <c r="BD11" s="16">
        <v>2.2857142857142899E-2</v>
      </c>
      <c r="BE11" s="16">
        <v>0</v>
      </c>
      <c r="BF11" s="16"/>
      <c r="BG11" s="16">
        <v>4.8780487804878099E-2</v>
      </c>
      <c r="BH11" s="16">
        <v>2.3529411764705899E-2</v>
      </c>
      <c r="BI11" s="16">
        <v>8.3333333333333301E-2</v>
      </c>
      <c r="BJ11" s="16">
        <v>1.5151515151515201E-2</v>
      </c>
      <c r="BK11" s="16">
        <v>3.7974683544303799E-2</v>
      </c>
      <c r="BL11" s="16">
        <v>3.7037037037037E-2</v>
      </c>
      <c r="BM11" s="16"/>
      <c r="BN11" s="16">
        <v>3.6101083032491002E-2</v>
      </c>
      <c r="BO11" s="16">
        <v>3.0150753768844199E-2</v>
      </c>
      <c r="BP11" s="16"/>
      <c r="BQ11" s="16">
        <v>2.4390243902439001E-2</v>
      </c>
      <c r="BR11" s="16">
        <v>4.1139240506329097E-2</v>
      </c>
      <c r="BS11" s="16"/>
      <c r="BT11" s="16">
        <v>1.9073569482288801E-2</v>
      </c>
      <c r="BU11" s="16">
        <v>9.8039215686274495E-2</v>
      </c>
    </row>
    <row r="12" spans="2:73" x14ac:dyDescent="0.35">
      <c r="B12" s="17" t="s">
        <v>92</v>
      </c>
      <c r="C12" s="16">
        <v>4.15800415800416E-3</v>
      </c>
      <c r="D12" s="16">
        <v>5.0505050505050501E-3</v>
      </c>
      <c r="E12" s="16">
        <v>3.53356890459364E-3</v>
      </c>
      <c r="F12" s="16"/>
      <c r="G12" s="16">
        <v>0</v>
      </c>
      <c r="H12" s="16">
        <v>5.40540540540541E-3</v>
      </c>
      <c r="I12" s="16"/>
      <c r="J12" s="16">
        <v>0</v>
      </c>
      <c r="K12" s="16">
        <v>1.6949152542372899E-2</v>
      </c>
      <c r="L12" s="16">
        <v>3.4482758620689703E-2</v>
      </c>
      <c r="M12" s="16">
        <v>0</v>
      </c>
      <c r="N12" s="16">
        <v>0</v>
      </c>
      <c r="O12" s="16">
        <v>0</v>
      </c>
      <c r="P12" s="16">
        <v>0</v>
      </c>
      <c r="Q12" s="16">
        <v>0</v>
      </c>
      <c r="R12" s="16">
        <v>0</v>
      </c>
      <c r="S12" s="16">
        <v>0</v>
      </c>
      <c r="T12" s="16">
        <v>0</v>
      </c>
      <c r="U12" s="16">
        <v>0</v>
      </c>
      <c r="V12" s="16">
        <v>0</v>
      </c>
      <c r="W12" s="16">
        <v>0</v>
      </c>
      <c r="X12" s="16">
        <v>0</v>
      </c>
      <c r="Y12" s="16">
        <v>0</v>
      </c>
      <c r="Z12" s="16"/>
      <c r="AA12" s="16">
        <v>4.78468899521531E-3</v>
      </c>
      <c r="AB12" s="16">
        <v>0</v>
      </c>
      <c r="AC12" s="16">
        <v>1.7857142857142901E-2</v>
      </c>
      <c r="AD12" s="16">
        <v>0</v>
      </c>
      <c r="AE12" s="16"/>
      <c r="AF12" s="16">
        <v>2.77008310249307E-3</v>
      </c>
      <c r="AG12" s="16">
        <v>0</v>
      </c>
      <c r="AH12" s="16">
        <v>2.3809523809523801E-2</v>
      </c>
      <c r="AI12" s="16">
        <v>0</v>
      </c>
      <c r="AJ12" s="16"/>
      <c r="AK12" s="16">
        <v>0</v>
      </c>
      <c r="AL12" s="16">
        <v>0</v>
      </c>
      <c r="AM12" s="16">
        <v>0</v>
      </c>
      <c r="AN12" s="16">
        <v>0</v>
      </c>
      <c r="AO12" s="16">
        <v>0</v>
      </c>
      <c r="AP12" s="16">
        <v>0</v>
      </c>
      <c r="AQ12" s="16"/>
      <c r="AR12" s="16">
        <v>4.5662100456621002E-3</v>
      </c>
      <c r="AS12" s="16">
        <v>0</v>
      </c>
      <c r="AT12" s="16">
        <v>0</v>
      </c>
      <c r="AU12" s="16">
        <v>0</v>
      </c>
      <c r="AV12" s="16">
        <v>0</v>
      </c>
      <c r="AW12" s="16">
        <v>0</v>
      </c>
      <c r="AX12" s="16">
        <v>0</v>
      </c>
      <c r="AY12" s="16"/>
      <c r="AZ12" s="16">
        <v>0</v>
      </c>
      <c r="BA12" s="16">
        <v>0</v>
      </c>
      <c r="BB12" s="16">
        <v>0</v>
      </c>
      <c r="BC12" s="16">
        <v>0</v>
      </c>
      <c r="BD12" s="16">
        <v>5.7142857142857099E-3</v>
      </c>
      <c r="BE12" s="16">
        <v>0.125</v>
      </c>
      <c r="BF12" s="16"/>
      <c r="BG12" s="16">
        <v>0</v>
      </c>
      <c r="BH12" s="16">
        <v>0</v>
      </c>
      <c r="BI12" s="16">
        <v>0</v>
      </c>
      <c r="BJ12" s="16">
        <v>7.5757575757575803E-3</v>
      </c>
      <c r="BK12" s="16">
        <v>0</v>
      </c>
      <c r="BL12" s="16">
        <v>1.85185185185185E-2</v>
      </c>
      <c r="BM12" s="16"/>
      <c r="BN12" s="16">
        <v>0</v>
      </c>
      <c r="BO12" s="16">
        <v>1.00502512562814E-2</v>
      </c>
      <c r="BP12" s="16"/>
      <c r="BQ12" s="16">
        <v>0</v>
      </c>
      <c r="BR12" s="16">
        <v>6.3291139240506302E-3</v>
      </c>
      <c r="BS12" s="16"/>
      <c r="BT12" s="16">
        <v>5.4495912806539499E-3</v>
      </c>
      <c r="BU12" s="16">
        <v>0</v>
      </c>
    </row>
    <row r="13" spans="2:73" x14ac:dyDescent="0.35">
      <c r="B13" s="17" t="s">
        <v>93</v>
      </c>
      <c r="C13" s="18">
        <v>1.0395010395010401E-2</v>
      </c>
      <c r="D13" s="18">
        <v>5.0505050505050501E-3</v>
      </c>
      <c r="E13" s="18">
        <v>1.41342756183746E-2</v>
      </c>
      <c r="F13" s="18"/>
      <c r="G13" s="18">
        <v>2.7027027027027001E-2</v>
      </c>
      <c r="H13" s="18">
        <v>5.40540540540541E-3</v>
      </c>
      <c r="I13" s="18"/>
      <c r="J13" s="18">
        <v>2.4390243902439001E-2</v>
      </c>
      <c r="K13" s="18">
        <v>0</v>
      </c>
      <c r="L13" s="18">
        <v>0</v>
      </c>
      <c r="M13" s="18">
        <v>0</v>
      </c>
      <c r="N13" s="18">
        <v>0.125</v>
      </c>
      <c r="O13" s="18">
        <v>0</v>
      </c>
      <c r="P13" s="18">
        <v>0</v>
      </c>
      <c r="Q13" s="18">
        <v>0</v>
      </c>
      <c r="R13" s="18">
        <v>0</v>
      </c>
      <c r="S13" s="18">
        <v>1.0638297872340399E-2</v>
      </c>
      <c r="T13" s="18">
        <v>3.3333333333333298E-2</v>
      </c>
      <c r="U13" s="18">
        <v>0</v>
      </c>
      <c r="V13" s="18">
        <v>2.9411764705882401E-2</v>
      </c>
      <c r="W13" s="18">
        <v>0</v>
      </c>
      <c r="X13" s="18">
        <v>0</v>
      </c>
      <c r="Y13" s="18">
        <v>0</v>
      </c>
      <c r="Z13" s="18"/>
      <c r="AA13" s="18">
        <v>9.5693779904306199E-3</v>
      </c>
      <c r="AB13" s="18">
        <v>6.8965517241379301E-3</v>
      </c>
      <c r="AC13" s="18">
        <v>0</v>
      </c>
      <c r="AD13" s="18">
        <v>0</v>
      </c>
      <c r="AE13" s="18"/>
      <c r="AF13" s="18">
        <v>2.77008310249307E-3</v>
      </c>
      <c r="AG13" s="18">
        <v>0</v>
      </c>
      <c r="AH13" s="18">
        <v>0</v>
      </c>
      <c r="AI13" s="18">
        <v>0</v>
      </c>
      <c r="AJ13" s="18"/>
      <c r="AK13" s="18">
        <v>0</v>
      </c>
      <c r="AL13" s="18">
        <v>0</v>
      </c>
      <c r="AM13" s="18">
        <v>0</v>
      </c>
      <c r="AN13" s="18">
        <v>0</v>
      </c>
      <c r="AO13" s="18">
        <v>0</v>
      </c>
      <c r="AP13" s="18">
        <v>0</v>
      </c>
      <c r="AQ13" s="18"/>
      <c r="AR13" s="18">
        <v>4.5662100456621002E-3</v>
      </c>
      <c r="AS13" s="18">
        <v>0</v>
      </c>
      <c r="AT13" s="18">
        <v>0</v>
      </c>
      <c r="AU13" s="18">
        <v>0</v>
      </c>
      <c r="AV13" s="18">
        <v>4.3478260869565202E-2</v>
      </c>
      <c r="AW13" s="18">
        <v>2.1276595744680899E-2</v>
      </c>
      <c r="AX13" s="18">
        <v>0</v>
      </c>
      <c r="AY13" s="18"/>
      <c r="AZ13" s="18">
        <v>0</v>
      </c>
      <c r="BA13" s="18">
        <v>0</v>
      </c>
      <c r="BB13" s="18">
        <v>4.7619047619047603E-2</v>
      </c>
      <c r="BC13" s="18">
        <v>1.7094017094017099E-2</v>
      </c>
      <c r="BD13" s="18">
        <v>5.7142857142857099E-3</v>
      </c>
      <c r="BE13" s="18">
        <v>0</v>
      </c>
      <c r="BF13" s="18"/>
      <c r="BG13" s="18">
        <v>1.21951219512195E-2</v>
      </c>
      <c r="BH13" s="18">
        <v>0</v>
      </c>
      <c r="BI13" s="18">
        <v>2.0833333333333301E-2</v>
      </c>
      <c r="BJ13" s="18">
        <v>1.5151515151515201E-2</v>
      </c>
      <c r="BK13" s="18">
        <v>1.26582278481013E-2</v>
      </c>
      <c r="BL13" s="18">
        <v>0</v>
      </c>
      <c r="BM13" s="18"/>
      <c r="BN13" s="18">
        <v>7.2202166064982004E-3</v>
      </c>
      <c r="BO13" s="18">
        <v>1.00502512562814E-2</v>
      </c>
      <c r="BP13" s="18"/>
      <c r="BQ13" s="18">
        <v>1.8292682926829298E-2</v>
      </c>
      <c r="BR13" s="18">
        <v>6.3291139240506302E-3</v>
      </c>
      <c r="BS13" s="18"/>
      <c r="BT13" s="18">
        <v>5.4495912806539499E-3</v>
      </c>
      <c r="BU13" s="18">
        <v>9.8039215686274508E-3</v>
      </c>
    </row>
    <row r="14" spans="2:73" x14ac:dyDescent="0.35">
      <c r="B14" s="15"/>
    </row>
    <row r="15" spans="2:73" x14ac:dyDescent="0.35">
      <c r="B15" t="s">
        <v>96</v>
      </c>
    </row>
    <row r="16" spans="2:73" x14ac:dyDescent="0.35">
      <c r="B16" t="s">
        <v>97</v>
      </c>
    </row>
    <row r="18" spans="2:2" x14ac:dyDescent="0.35">
      <c r="B18"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106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98</v>
      </c>
      <c r="C8" s="16">
        <v>9.3555093555093602E-2</v>
      </c>
      <c r="D8" s="16">
        <v>0.15151515151515199</v>
      </c>
      <c r="E8" s="16">
        <v>5.3003533568904602E-2</v>
      </c>
      <c r="F8" s="16"/>
      <c r="G8" s="16">
        <v>7.2072072072072099E-2</v>
      </c>
      <c r="H8" s="16">
        <v>0.1</v>
      </c>
      <c r="I8" s="16"/>
      <c r="J8" s="16">
        <v>0.146341463414634</v>
      </c>
      <c r="K8" s="16">
        <v>0.169491525423729</v>
      </c>
      <c r="L8" s="16">
        <v>0</v>
      </c>
      <c r="M8" s="16">
        <v>4.5454545454545497E-2</v>
      </c>
      <c r="N8" s="16">
        <v>0.125</v>
      </c>
      <c r="O8" s="16">
        <v>0</v>
      </c>
      <c r="P8" s="16">
        <v>6.6666666666666693E-2</v>
      </c>
      <c r="Q8" s="16">
        <v>0.128205128205128</v>
      </c>
      <c r="R8" s="16">
        <v>0</v>
      </c>
      <c r="S8" s="16">
        <v>7.4468085106383003E-2</v>
      </c>
      <c r="T8" s="16">
        <v>0.1</v>
      </c>
      <c r="U8" s="16">
        <v>7.1428571428571397E-2</v>
      </c>
      <c r="V8" s="16">
        <v>8.8235294117647106E-2</v>
      </c>
      <c r="W8" s="16">
        <v>0.11764705882352899</v>
      </c>
      <c r="X8" s="16">
        <v>0.16666666666666699</v>
      </c>
      <c r="Y8" s="16">
        <v>6.25E-2</v>
      </c>
      <c r="Z8" s="16"/>
      <c r="AA8" s="16">
        <v>4.3062200956937802E-2</v>
      </c>
      <c r="AB8" s="16">
        <v>9.6551724137931005E-2</v>
      </c>
      <c r="AC8" s="16">
        <v>0.125</v>
      </c>
      <c r="AD8" s="16">
        <v>0.34285714285714303</v>
      </c>
      <c r="AE8" s="16"/>
      <c r="AF8" s="16">
        <v>8.0332409972299207E-2</v>
      </c>
      <c r="AG8" s="16">
        <v>3.3333333333333298E-2</v>
      </c>
      <c r="AH8" s="16">
        <v>0.238095238095238</v>
      </c>
      <c r="AI8" s="16">
        <v>0.5</v>
      </c>
      <c r="AJ8" s="16"/>
      <c r="AK8" s="16">
        <v>0.12295081967213101</v>
      </c>
      <c r="AL8" s="16">
        <v>0.16666666666666699</v>
      </c>
      <c r="AM8" s="16">
        <v>7.1428571428571397E-2</v>
      </c>
      <c r="AN8" s="16">
        <v>3.2258064516128997E-2</v>
      </c>
      <c r="AO8" s="16">
        <v>0.11111111111111099</v>
      </c>
      <c r="AP8" s="16">
        <v>5.8823529411764698E-2</v>
      </c>
      <c r="AQ8" s="16"/>
      <c r="AR8" s="16">
        <v>0.114155251141553</v>
      </c>
      <c r="AS8" s="16">
        <v>0.17073170731707299</v>
      </c>
      <c r="AT8" s="16">
        <v>0.17073170731707299</v>
      </c>
      <c r="AU8" s="16">
        <v>5.6603773584905703E-2</v>
      </c>
      <c r="AV8" s="16">
        <v>4.3478260869565202E-2</v>
      </c>
      <c r="AW8" s="16">
        <v>6.3829787234042507E-2</v>
      </c>
      <c r="AX8" s="16">
        <v>0</v>
      </c>
      <c r="AY8" s="16"/>
      <c r="AZ8" s="16">
        <v>0.188034188034188</v>
      </c>
      <c r="BA8" s="16">
        <v>7.69230769230769E-2</v>
      </c>
      <c r="BB8" s="16">
        <v>0</v>
      </c>
      <c r="BC8" s="16">
        <v>6.8376068376068397E-2</v>
      </c>
      <c r="BD8" s="16">
        <v>6.8571428571428603E-2</v>
      </c>
      <c r="BE8" s="16">
        <v>0</v>
      </c>
      <c r="BF8" s="16"/>
      <c r="BG8" s="16">
        <v>3.65853658536585E-2</v>
      </c>
      <c r="BH8" s="16">
        <v>4.7058823529411799E-2</v>
      </c>
      <c r="BI8" s="16">
        <v>0.1875</v>
      </c>
      <c r="BJ8" s="16">
        <v>0.10606060606060599</v>
      </c>
      <c r="BK8" s="16">
        <v>0.10126582278481</v>
      </c>
      <c r="BL8" s="16">
        <v>0.12962962962963001</v>
      </c>
      <c r="BM8" s="16"/>
      <c r="BN8" s="16">
        <v>9.0252707581227401E-2</v>
      </c>
      <c r="BO8" s="16">
        <v>9.5477386934673406E-2</v>
      </c>
      <c r="BP8" s="16"/>
      <c r="BQ8" s="16">
        <v>8.5365853658536606E-2</v>
      </c>
      <c r="BR8" s="16">
        <v>9.8101265822784806E-2</v>
      </c>
      <c r="BS8" s="16"/>
      <c r="BT8" s="16">
        <v>7.35694822888283E-2</v>
      </c>
      <c r="BU8" s="16">
        <v>0.17647058823529399</v>
      </c>
    </row>
    <row r="9" spans="2:73" x14ac:dyDescent="0.35">
      <c r="B9" s="17" t="s">
        <v>99</v>
      </c>
      <c r="C9" s="16">
        <v>0.19542619542619499</v>
      </c>
      <c r="D9" s="16">
        <v>0.22222222222222199</v>
      </c>
      <c r="E9" s="16">
        <v>0.17667844522968201</v>
      </c>
      <c r="F9" s="16"/>
      <c r="G9" s="16">
        <v>0.171171171171171</v>
      </c>
      <c r="H9" s="16">
        <v>0.20270270270270299</v>
      </c>
      <c r="I9" s="16"/>
      <c r="J9" s="16">
        <v>0.219512195121951</v>
      </c>
      <c r="K9" s="16">
        <v>0.22033898305084701</v>
      </c>
      <c r="L9" s="16">
        <v>0.31034482758620702</v>
      </c>
      <c r="M9" s="16">
        <v>9.0909090909090898E-2</v>
      </c>
      <c r="N9" s="16">
        <v>0.25</v>
      </c>
      <c r="O9" s="16">
        <v>6.25E-2</v>
      </c>
      <c r="P9" s="16">
        <v>6.6666666666666693E-2</v>
      </c>
      <c r="Q9" s="16">
        <v>0.20512820512820501</v>
      </c>
      <c r="R9" s="16">
        <v>0.214285714285714</v>
      </c>
      <c r="S9" s="16">
        <v>0.24468085106383</v>
      </c>
      <c r="T9" s="16">
        <v>0.16666666666666699</v>
      </c>
      <c r="U9" s="16">
        <v>0.14285714285714299</v>
      </c>
      <c r="V9" s="16">
        <v>0.11764705882352899</v>
      </c>
      <c r="W9" s="16">
        <v>0.29411764705882398</v>
      </c>
      <c r="X9" s="16">
        <v>0.16666666666666699</v>
      </c>
      <c r="Y9" s="16">
        <v>0.1875</v>
      </c>
      <c r="Z9" s="16"/>
      <c r="AA9" s="16">
        <v>0.13875598086124399</v>
      </c>
      <c r="AB9" s="16">
        <v>0.21379310344827601</v>
      </c>
      <c r="AC9" s="16">
        <v>0.30357142857142899</v>
      </c>
      <c r="AD9" s="16">
        <v>0.25714285714285701</v>
      </c>
      <c r="AE9" s="16"/>
      <c r="AF9" s="16">
        <v>0.18282548476454299</v>
      </c>
      <c r="AG9" s="16">
        <v>0.36666666666666697</v>
      </c>
      <c r="AH9" s="16">
        <v>0.26190476190476197</v>
      </c>
      <c r="AI9" s="16">
        <v>0</v>
      </c>
      <c r="AJ9" s="16"/>
      <c r="AK9" s="16">
        <v>0.27868852459016402</v>
      </c>
      <c r="AL9" s="16">
        <v>0.15151515151515199</v>
      </c>
      <c r="AM9" s="16">
        <v>9.5238095238095205E-2</v>
      </c>
      <c r="AN9" s="16">
        <v>0.25806451612903197</v>
      </c>
      <c r="AO9" s="16">
        <v>0.44444444444444398</v>
      </c>
      <c r="AP9" s="16">
        <v>8.8235294117647106E-2</v>
      </c>
      <c r="AQ9" s="16"/>
      <c r="AR9" s="16">
        <v>0.19178082191780799</v>
      </c>
      <c r="AS9" s="16">
        <v>0.36585365853658502</v>
      </c>
      <c r="AT9" s="16">
        <v>0.36585365853658502</v>
      </c>
      <c r="AU9" s="16">
        <v>7.5471698113207503E-2</v>
      </c>
      <c r="AV9" s="16">
        <v>0.39130434782608697</v>
      </c>
      <c r="AW9" s="16">
        <v>0.10638297872340401</v>
      </c>
      <c r="AX9" s="16">
        <v>0.6</v>
      </c>
      <c r="AY9" s="16"/>
      <c r="AZ9" s="16">
        <v>0.316239316239316</v>
      </c>
      <c r="BA9" s="16">
        <v>0.17948717948717899</v>
      </c>
      <c r="BB9" s="16">
        <v>0.14285714285714299</v>
      </c>
      <c r="BC9" s="16">
        <v>0.17948717948717899</v>
      </c>
      <c r="BD9" s="16">
        <v>0.13142857142857101</v>
      </c>
      <c r="BE9" s="16">
        <v>0.375</v>
      </c>
      <c r="BF9" s="16"/>
      <c r="BG9" s="16">
        <v>0.15853658536585399</v>
      </c>
      <c r="BH9" s="16">
        <v>0.223529411764706</v>
      </c>
      <c r="BI9" s="16">
        <v>0.20833333333333301</v>
      </c>
      <c r="BJ9" s="16">
        <v>0.234848484848485</v>
      </c>
      <c r="BK9" s="16">
        <v>0.126582278481013</v>
      </c>
      <c r="BL9" s="16">
        <v>0.203703703703704</v>
      </c>
      <c r="BM9" s="16"/>
      <c r="BN9" s="16">
        <v>0.191335740072202</v>
      </c>
      <c r="BO9" s="16">
        <v>0.20100502512562801</v>
      </c>
      <c r="BP9" s="16"/>
      <c r="BQ9" s="16">
        <v>0.15853658536585399</v>
      </c>
      <c r="BR9" s="16">
        <v>0.215189873417722</v>
      </c>
      <c r="BS9" s="16"/>
      <c r="BT9" s="16">
        <v>0.18528610354223399</v>
      </c>
      <c r="BU9" s="16">
        <v>0.21568627450980399</v>
      </c>
    </row>
    <row r="10" spans="2:73" ht="29" x14ac:dyDescent="0.35">
      <c r="B10" s="17" t="s">
        <v>100</v>
      </c>
      <c r="C10" s="16">
        <v>0.25363825363825399</v>
      </c>
      <c r="D10" s="16">
        <v>0.23232323232323199</v>
      </c>
      <c r="E10" s="16">
        <v>0.26855123674911702</v>
      </c>
      <c r="F10" s="16"/>
      <c r="G10" s="16">
        <v>0.27927927927927898</v>
      </c>
      <c r="H10" s="16">
        <v>0.24594594594594599</v>
      </c>
      <c r="I10" s="16"/>
      <c r="J10" s="16">
        <v>0.146341463414634</v>
      </c>
      <c r="K10" s="16">
        <v>0.27118644067796599</v>
      </c>
      <c r="L10" s="16">
        <v>0.17241379310344801</v>
      </c>
      <c r="M10" s="16">
        <v>0.18181818181818199</v>
      </c>
      <c r="N10" s="16">
        <v>0.125</v>
      </c>
      <c r="O10" s="16">
        <v>0.3125</v>
      </c>
      <c r="P10" s="16">
        <v>0.3</v>
      </c>
      <c r="Q10" s="16">
        <v>0.230769230769231</v>
      </c>
      <c r="R10" s="16">
        <v>0.28571428571428598</v>
      </c>
      <c r="S10" s="16">
        <v>0.25531914893617003</v>
      </c>
      <c r="T10" s="16">
        <v>0.33333333333333298</v>
      </c>
      <c r="U10" s="16">
        <v>0.42857142857142899</v>
      </c>
      <c r="V10" s="16">
        <v>0.29411764705882398</v>
      </c>
      <c r="W10" s="16">
        <v>0.23529411764705899</v>
      </c>
      <c r="X10" s="16">
        <v>0.22222222222222199</v>
      </c>
      <c r="Y10" s="16">
        <v>0.3125</v>
      </c>
      <c r="Z10" s="16"/>
      <c r="AA10" s="16">
        <v>0.21052631578947401</v>
      </c>
      <c r="AB10" s="16">
        <v>0.29655172413793102</v>
      </c>
      <c r="AC10" s="16">
        <v>0.30357142857142899</v>
      </c>
      <c r="AD10" s="16">
        <v>0.2</v>
      </c>
      <c r="AE10" s="16"/>
      <c r="AF10" s="16">
        <v>0.24653739612188399</v>
      </c>
      <c r="AG10" s="16">
        <v>0.2</v>
      </c>
      <c r="AH10" s="16">
        <v>0.14285714285714299</v>
      </c>
      <c r="AI10" s="16">
        <v>0.5</v>
      </c>
      <c r="AJ10" s="16"/>
      <c r="AK10" s="16">
        <v>0.26229508196721302</v>
      </c>
      <c r="AL10" s="16">
        <v>0.31818181818181801</v>
      </c>
      <c r="AM10" s="16">
        <v>0.19047619047618999</v>
      </c>
      <c r="AN10" s="16">
        <v>0.29032258064516098</v>
      </c>
      <c r="AO10" s="16">
        <v>0</v>
      </c>
      <c r="AP10" s="16">
        <v>0.35294117647058798</v>
      </c>
      <c r="AQ10" s="16"/>
      <c r="AR10" s="16">
        <v>0.255707762557078</v>
      </c>
      <c r="AS10" s="16">
        <v>9.7560975609756101E-2</v>
      </c>
      <c r="AT10" s="16">
        <v>9.7560975609756101E-2</v>
      </c>
      <c r="AU10" s="16">
        <v>0.28301886792452802</v>
      </c>
      <c r="AV10" s="16">
        <v>0.173913043478261</v>
      </c>
      <c r="AW10" s="16">
        <v>0.21276595744680901</v>
      </c>
      <c r="AX10" s="16">
        <v>0.2</v>
      </c>
      <c r="AY10" s="16"/>
      <c r="AZ10" s="16">
        <v>0.24786324786324801</v>
      </c>
      <c r="BA10" s="16">
        <v>0.28205128205128199</v>
      </c>
      <c r="BB10" s="16">
        <v>0.14285714285714299</v>
      </c>
      <c r="BC10" s="16">
        <v>0.29914529914529903</v>
      </c>
      <c r="BD10" s="16">
        <v>0.222857142857143</v>
      </c>
      <c r="BE10" s="16">
        <v>0.25</v>
      </c>
      <c r="BF10" s="16"/>
      <c r="BG10" s="16">
        <v>0.24390243902438999</v>
      </c>
      <c r="BH10" s="16">
        <v>0.27058823529411802</v>
      </c>
      <c r="BI10" s="16">
        <v>0.1875</v>
      </c>
      <c r="BJ10" s="16">
        <v>0.25757575757575801</v>
      </c>
      <c r="BK10" s="16">
        <v>0.291139240506329</v>
      </c>
      <c r="BL10" s="16">
        <v>0.22222222222222199</v>
      </c>
      <c r="BM10" s="16"/>
      <c r="BN10" s="16">
        <v>0.27797833935018101</v>
      </c>
      <c r="BO10" s="16">
        <v>0.226130653266332</v>
      </c>
      <c r="BP10" s="16"/>
      <c r="BQ10" s="16">
        <v>0.34146341463414598</v>
      </c>
      <c r="BR10" s="16">
        <v>0.208860759493671</v>
      </c>
      <c r="BS10" s="16"/>
      <c r="BT10" s="16">
        <v>0.25613079019073598</v>
      </c>
      <c r="BU10" s="16">
        <v>0.24509803921568599</v>
      </c>
    </row>
    <row r="11" spans="2:73" x14ac:dyDescent="0.35">
      <c r="B11" s="17" t="s">
        <v>101</v>
      </c>
      <c r="C11" s="16">
        <v>0.193347193347193</v>
      </c>
      <c r="D11" s="16">
        <v>0.16666666666666699</v>
      </c>
      <c r="E11" s="16">
        <v>0.21201413427561799</v>
      </c>
      <c r="F11" s="16"/>
      <c r="G11" s="16">
        <v>0.20720720720720701</v>
      </c>
      <c r="H11" s="16">
        <v>0.18918918918918901</v>
      </c>
      <c r="I11" s="16"/>
      <c r="J11" s="16">
        <v>0.24390243902438999</v>
      </c>
      <c r="K11" s="16">
        <v>0.152542372881356</v>
      </c>
      <c r="L11" s="16">
        <v>0.20689655172413801</v>
      </c>
      <c r="M11" s="16">
        <v>0.22727272727272699</v>
      </c>
      <c r="N11" s="16">
        <v>0</v>
      </c>
      <c r="O11" s="16">
        <v>0.1875</v>
      </c>
      <c r="P11" s="16">
        <v>0.2</v>
      </c>
      <c r="Q11" s="16">
        <v>0.256410256410256</v>
      </c>
      <c r="R11" s="16">
        <v>0.14285714285714299</v>
      </c>
      <c r="S11" s="16">
        <v>0.180851063829787</v>
      </c>
      <c r="T11" s="16">
        <v>0.16666666666666699</v>
      </c>
      <c r="U11" s="16">
        <v>0.28571428571428598</v>
      </c>
      <c r="V11" s="16">
        <v>0.20588235294117599</v>
      </c>
      <c r="W11" s="16">
        <v>0</v>
      </c>
      <c r="X11" s="16">
        <v>0.33333333333333298</v>
      </c>
      <c r="Y11" s="16">
        <v>0.1875</v>
      </c>
      <c r="Z11" s="16"/>
      <c r="AA11" s="16">
        <v>0.200956937799043</v>
      </c>
      <c r="AB11" s="16">
        <v>0.2</v>
      </c>
      <c r="AC11" s="16">
        <v>0.160714285714286</v>
      </c>
      <c r="AD11" s="16">
        <v>0.17142857142857101</v>
      </c>
      <c r="AE11" s="16"/>
      <c r="AF11" s="16">
        <v>0.213296398891967</v>
      </c>
      <c r="AG11" s="16">
        <v>0.1</v>
      </c>
      <c r="AH11" s="16">
        <v>9.5238095238095205E-2</v>
      </c>
      <c r="AI11" s="16">
        <v>0</v>
      </c>
      <c r="AJ11" s="16"/>
      <c r="AK11" s="16">
        <v>0.19672131147541</v>
      </c>
      <c r="AL11" s="16">
        <v>0.19696969696969699</v>
      </c>
      <c r="AM11" s="16">
        <v>9.5238095238095205E-2</v>
      </c>
      <c r="AN11" s="16">
        <v>0.16129032258064499</v>
      </c>
      <c r="AO11" s="16">
        <v>0.33333333333333298</v>
      </c>
      <c r="AP11" s="16">
        <v>0.23529411764705899</v>
      </c>
      <c r="AQ11" s="16"/>
      <c r="AR11" s="16">
        <v>0.187214611872146</v>
      </c>
      <c r="AS11" s="16">
        <v>0.17073170731707299</v>
      </c>
      <c r="AT11" s="16">
        <v>0.17073170731707299</v>
      </c>
      <c r="AU11" s="16">
        <v>0.169811320754717</v>
      </c>
      <c r="AV11" s="16">
        <v>8.6956521739130405E-2</v>
      </c>
      <c r="AW11" s="16">
        <v>0.21276595744680901</v>
      </c>
      <c r="AX11" s="16">
        <v>0</v>
      </c>
      <c r="AY11" s="16"/>
      <c r="AZ11" s="16">
        <v>0.13675213675213699</v>
      </c>
      <c r="BA11" s="16">
        <v>0.256410256410256</v>
      </c>
      <c r="BB11" s="16">
        <v>9.5238095238095205E-2</v>
      </c>
      <c r="BC11" s="16">
        <v>0.16239316239316201</v>
      </c>
      <c r="BD11" s="16">
        <v>0.25714285714285701</v>
      </c>
      <c r="BE11" s="16">
        <v>0.125</v>
      </c>
      <c r="BF11" s="16"/>
      <c r="BG11" s="16">
        <v>0.18292682926829301</v>
      </c>
      <c r="BH11" s="16">
        <v>0.16470588235294101</v>
      </c>
      <c r="BI11" s="16">
        <v>0.125</v>
      </c>
      <c r="BJ11" s="16">
        <v>0.174242424242424</v>
      </c>
      <c r="BK11" s="16">
        <v>0.30379746835443</v>
      </c>
      <c r="BL11" s="16">
        <v>0.203703703703704</v>
      </c>
      <c r="BM11" s="16"/>
      <c r="BN11" s="16">
        <v>0.180505415162455</v>
      </c>
      <c r="BO11" s="16">
        <v>0.20603015075376899</v>
      </c>
      <c r="BP11" s="16"/>
      <c r="BQ11" s="16">
        <v>0.15243902439024401</v>
      </c>
      <c r="BR11" s="16">
        <v>0.215189873417722</v>
      </c>
      <c r="BS11" s="16"/>
      <c r="BT11" s="16">
        <v>0.20980926430517699</v>
      </c>
      <c r="BU11" s="16">
        <v>0.14705882352941199</v>
      </c>
    </row>
    <row r="12" spans="2:73" x14ac:dyDescent="0.35">
      <c r="B12" s="17" t="s">
        <v>102</v>
      </c>
      <c r="C12" s="16">
        <v>0.24116424116424101</v>
      </c>
      <c r="D12" s="16">
        <v>0.21717171717171699</v>
      </c>
      <c r="E12" s="16">
        <v>0.25795053003533602</v>
      </c>
      <c r="F12" s="16"/>
      <c r="G12" s="16">
        <v>0.24324324324324301</v>
      </c>
      <c r="H12" s="16">
        <v>0.240540540540541</v>
      </c>
      <c r="I12" s="16"/>
      <c r="J12" s="16">
        <v>0.219512195121951</v>
      </c>
      <c r="K12" s="16">
        <v>0.169491525423729</v>
      </c>
      <c r="L12" s="16">
        <v>0.31034482758620702</v>
      </c>
      <c r="M12" s="16">
        <v>0.45454545454545497</v>
      </c>
      <c r="N12" s="16">
        <v>0.375</v>
      </c>
      <c r="O12" s="16">
        <v>0.375</v>
      </c>
      <c r="P12" s="16">
        <v>0.36666666666666697</v>
      </c>
      <c r="Q12" s="16">
        <v>0.17948717948717899</v>
      </c>
      <c r="R12" s="16">
        <v>0.35714285714285698</v>
      </c>
      <c r="S12" s="16">
        <v>0.22340425531914901</v>
      </c>
      <c r="T12" s="16">
        <v>0.133333333333333</v>
      </c>
      <c r="U12" s="16">
        <v>7.1428571428571397E-2</v>
      </c>
      <c r="V12" s="16">
        <v>0.23529411764705899</v>
      </c>
      <c r="W12" s="16">
        <v>0.35294117647058798</v>
      </c>
      <c r="X12" s="16">
        <v>0.11111111111111099</v>
      </c>
      <c r="Y12" s="16">
        <v>0.25</v>
      </c>
      <c r="Z12" s="16"/>
      <c r="AA12" s="16">
        <v>0.38277511961722499</v>
      </c>
      <c r="AB12" s="16">
        <v>0.17931034482758601</v>
      </c>
      <c r="AC12" s="16">
        <v>8.9285714285714302E-2</v>
      </c>
      <c r="AD12" s="16">
        <v>2.8571428571428598E-2</v>
      </c>
      <c r="AE12" s="16"/>
      <c r="AF12" s="16">
        <v>0.25207756232687001</v>
      </c>
      <c r="AG12" s="16">
        <v>0.3</v>
      </c>
      <c r="AH12" s="16">
        <v>0.26190476190476197</v>
      </c>
      <c r="AI12" s="16">
        <v>0</v>
      </c>
      <c r="AJ12" s="16"/>
      <c r="AK12" s="16">
        <v>0.13934426229508201</v>
      </c>
      <c r="AL12" s="16">
        <v>0.16666666666666699</v>
      </c>
      <c r="AM12" s="16">
        <v>0.476190476190476</v>
      </c>
      <c r="AN12" s="16">
        <v>0.25806451612903197</v>
      </c>
      <c r="AO12" s="16">
        <v>0.11111111111111099</v>
      </c>
      <c r="AP12" s="16">
        <v>0.23529411764705899</v>
      </c>
      <c r="AQ12" s="16"/>
      <c r="AR12" s="16">
        <v>0.24200913242009101</v>
      </c>
      <c r="AS12" s="16">
        <v>0.19512195121951201</v>
      </c>
      <c r="AT12" s="16">
        <v>0.19512195121951201</v>
      </c>
      <c r="AU12" s="16">
        <v>0.30188679245283001</v>
      </c>
      <c r="AV12" s="16">
        <v>0.26086956521739102</v>
      </c>
      <c r="AW12" s="16">
        <v>0.38297872340425498</v>
      </c>
      <c r="AX12" s="16">
        <v>0.2</v>
      </c>
      <c r="AY12" s="16"/>
      <c r="AZ12" s="16">
        <v>0.11111111111111099</v>
      </c>
      <c r="BA12" s="16">
        <v>0.20512820512820501</v>
      </c>
      <c r="BB12" s="16">
        <v>0.57142857142857095</v>
      </c>
      <c r="BC12" s="16">
        <v>0.28205128205128199</v>
      </c>
      <c r="BD12" s="16">
        <v>0.26857142857142902</v>
      </c>
      <c r="BE12" s="16">
        <v>0.25</v>
      </c>
      <c r="BF12" s="16"/>
      <c r="BG12" s="16">
        <v>0.34146341463414598</v>
      </c>
      <c r="BH12" s="16">
        <v>0.25882352941176501</v>
      </c>
      <c r="BI12" s="16">
        <v>0.25</v>
      </c>
      <c r="BJ12" s="16">
        <v>0.21969696969697</v>
      </c>
      <c r="BK12" s="16">
        <v>0.151898734177215</v>
      </c>
      <c r="BL12" s="16">
        <v>0.240740740740741</v>
      </c>
      <c r="BM12" s="16"/>
      <c r="BN12" s="16">
        <v>0.24187725631769</v>
      </c>
      <c r="BO12" s="16">
        <v>0.24120603015075401</v>
      </c>
      <c r="BP12" s="16"/>
      <c r="BQ12" s="16">
        <v>0.24390243902438999</v>
      </c>
      <c r="BR12" s="16">
        <v>0.237341772151899</v>
      </c>
      <c r="BS12" s="16"/>
      <c r="BT12" s="16">
        <v>0.25613079019073598</v>
      </c>
      <c r="BU12" s="16">
        <v>0.18627450980392199</v>
      </c>
    </row>
    <row r="13" spans="2:73" x14ac:dyDescent="0.35">
      <c r="B13" s="17" t="s">
        <v>93</v>
      </c>
      <c r="C13" s="16">
        <v>2.2869022869022902E-2</v>
      </c>
      <c r="D13" s="16">
        <v>1.01010101010101E-2</v>
      </c>
      <c r="E13" s="16">
        <v>3.1802120141342802E-2</v>
      </c>
      <c r="F13" s="16"/>
      <c r="G13" s="16">
        <v>2.7027027027027001E-2</v>
      </c>
      <c r="H13" s="16">
        <v>2.1621621621621599E-2</v>
      </c>
      <c r="I13" s="16"/>
      <c r="J13" s="16">
        <v>2.4390243902439001E-2</v>
      </c>
      <c r="K13" s="16">
        <v>1.6949152542372899E-2</v>
      </c>
      <c r="L13" s="16">
        <v>0</v>
      </c>
      <c r="M13" s="16">
        <v>0</v>
      </c>
      <c r="N13" s="16">
        <v>0.125</v>
      </c>
      <c r="O13" s="16">
        <v>6.25E-2</v>
      </c>
      <c r="P13" s="16">
        <v>0</v>
      </c>
      <c r="Q13" s="16">
        <v>0</v>
      </c>
      <c r="R13" s="16">
        <v>0</v>
      </c>
      <c r="S13" s="16">
        <v>2.1276595744680899E-2</v>
      </c>
      <c r="T13" s="16">
        <v>0.1</v>
      </c>
      <c r="U13" s="16">
        <v>0</v>
      </c>
      <c r="V13" s="16">
        <v>5.8823529411764698E-2</v>
      </c>
      <c r="W13" s="16">
        <v>0</v>
      </c>
      <c r="X13" s="16">
        <v>0</v>
      </c>
      <c r="Y13" s="16">
        <v>0</v>
      </c>
      <c r="Z13" s="16"/>
      <c r="AA13" s="16">
        <v>2.39234449760766E-2</v>
      </c>
      <c r="AB13" s="16">
        <v>1.37931034482759E-2</v>
      </c>
      <c r="AC13" s="16">
        <v>1.7857142857142901E-2</v>
      </c>
      <c r="AD13" s="16">
        <v>0</v>
      </c>
      <c r="AE13" s="16"/>
      <c r="AF13" s="16">
        <v>2.4930747922437699E-2</v>
      </c>
      <c r="AG13" s="16">
        <v>0</v>
      </c>
      <c r="AH13" s="16">
        <v>0</v>
      </c>
      <c r="AI13" s="16">
        <v>0</v>
      </c>
      <c r="AJ13" s="16"/>
      <c r="AK13" s="16">
        <v>0</v>
      </c>
      <c r="AL13" s="16">
        <v>0</v>
      </c>
      <c r="AM13" s="16">
        <v>7.1428571428571397E-2</v>
      </c>
      <c r="AN13" s="16">
        <v>0</v>
      </c>
      <c r="AO13" s="16">
        <v>0</v>
      </c>
      <c r="AP13" s="16">
        <v>2.9411764705882401E-2</v>
      </c>
      <c r="AQ13" s="16"/>
      <c r="AR13" s="16">
        <v>9.1324200913242004E-3</v>
      </c>
      <c r="AS13" s="16">
        <v>0</v>
      </c>
      <c r="AT13" s="16">
        <v>0</v>
      </c>
      <c r="AU13" s="16">
        <v>0.113207547169811</v>
      </c>
      <c r="AV13" s="16">
        <v>4.3478260869565202E-2</v>
      </c>
      <c r="AW13" s="16">
        <v>2.1276595744680899E-2</v>
      </c>
      <c r="AX13" s="16">
        <v>0</v>
      </c>
      <c r="AY13" s="16"/>
      <c r="AZ13" s="16">
        <v>0</v>
      </c>
      <c r="BA13" s="16">
        <v>0</v>
      </c>
      <c r="BB13" s="16">
        <v>4.7619047619047603E-2</v>
      </c>
      <c r="BC13" s="16">
        <v>8.5470085470085496E-3</v>
      </c>
      <c r="BD13" s="16">
        <v>5.14285714285714E-2</v>
      </c>
      <c r="BE13" s="16">
        <v>0</v>
      </c>
      <c r="BF13" s="16"/>
      <c r="BG13" s="16">
        <v>3.65853658536585E-2</v>
      </c>
      <c r="BH13" s="16">
        <v>3.5294117647058802E-2</v>
      </c>
      <c r="BI13" s="16">
        <v>4.1666666666666699E-2</v>
      </c>
      <c r="BJ13" s="16">
        <v>7.5757575757575803E-3</v>
      </c>
      <c r="BK13" s="16">
        <v>2.53164556962025E-2</v>
      </c>
      <c r="BL13" s="16">
        <v>0</v>
      </c>
      <c r="BM13" s="16"/>
      <c r="BN13" s="16">
        <v>1.8050541516245501E-2</v>
      </c>
      <c r="BO13" s="16">
        <v>3.0150753768844199E-2</v>
      </c>
      <c r="BP13" s="16"/>
      <c r="BQ13" s="16">
        <v>1.8292682926829298E-2</v>
      </c>
      <c r="BR13" s="16">
        <v>2.53164556962025E-2</v>
      </c>
      <c r="BS13" s="16"/>
      <c r="BT13" s="16">
        <v>1.9073569482288801E-2</v>
      </c>
      <c r="BU13" s="16">
        <v>2.9411764705882401E-2</v>
      </c>
    </row>
    <row r="14" spans="2:73" x14ac:dyDescent="0.35">
      <c r="B14" s="17" t="s">
        <v>103</v>
      </c>
      <c r="C14" s="19">
        <v>0.288981288981289</v>
      </c>
      <c r="D14" s="19">
        <v>0.37373737373737398</v>
      </c>
      <c r="E14" s="19">
        <v>0.22968197879858701</v>
      </c>
      <c r="F14" s="19"/>
      <c r="G14" s="19">
        <v>0.24324324324324301</v>
      </c>
      <c r="H14" s="19">
        <v>0.302702702702703</v>
      </c>
      <c r="I14" s="19"/>
      <c r="J14" s="19">
        <v>0.36585365853658502</v>
      </c>
      <c r="K14" s="19">
        <v>0.38983050847457601</v>
      </c>
      <c r="L14" s="19">
        <v>0.31034482758620702</v>
      </c>
      <c r="M14" s="19">
        <v>0.13636363636363599</v>
      </c>
      <c r="N14" s="19">
        <v>0.375</v>
      </c>
      <c r="O14" s="19">
        <v>6.25E-2</v>
      </c>
      <c r="P14" s="19">
        <v>0.133333333333333</v>
      </c>
      <c r="Q14" s="19">
        <v>0.33333333333333298</v>
      </c>
      <c r="R14" s="19">
        <v>0.214285714285714</v>
      </c>
      <c r="S14" s="19">
        <v>0.319148936170213</v>
      </c>
      <c r="T14" s="19">
        <v>0.266666666666667</v>
      </c>
      <c r="U14" s="19">
        <v>0.214285714285714</v>
      </c>
      <c r="V14" s="19">
        <v>0.20588235294117599</v>
      </c>
      <c r="W14" s="19">
        <v>0.41176470588235298</v>
      </c>
      <c r="X14" s="19">
        <v>0.33333333333333298</v>
      </c>
      <c r="Y14" s="19">
        <v>0.25</v>
      </c>
      <c r="Z14" s="19"/>
      <c r="AA14" s="19">
        <v>0.18181818181818199</v>
      </c>
      <c r="AB14" s="19">
        <v>0.31034482758620702</v>
      </c>
      <c r="AC14" s="19">
        <v>0.42857142857142899</v>
      </c>
      <c r="AD14" s="19">
        <v>0.6</v>
      </c>
      <c r="AE14" s="19"/>
      <c r="AF14" s="19">
        <v>0.26315789473684198</v>
      </c>
      <c r="AG14" s="19">
        <v>0.4</v>
      </c>
      <c r="AH14" s="19">
        <v>0.5</v>
      </c>
      <c r="AI14" s="19">
        <v>0.5</v>
      </c>
      <c r="AJ14" s="19"/>
      <c r="AK14" s="19">
        <v>0.40163934426229497</v>
      </c>
      <c r="AL14" s="19">
        <v>0.31818181818181801</v>
      </c>
      <c r="AM14" s="19">
        <v>0.16666666666666699</v>
      </c>
      <c r="AN14" s="19">
        <v>0.29032258064516098</v>
      </c>
      <c r="AO14" s="19">
        <v>0.55555555555555602</v>
      </c>
      <c r="AP14" s="19">
        <v>0.14705882352941199</v>
      </c>
      <c r="AQ14" s="19"/>
      <c r="AR14" s="19">
        <v>0.30593607305936099</v>
      </c>
      <c r="AS14" s="19">
        <v>0.53658536585365901</v>
      </c>
      <c r="AT14" s="19">
        <v>0.53658536585365901</v>
      </c>
      <c r="AU14" s="19">
        <v>0.13207547169811301</v>
      </c>
      <c r="AV14" s="19">
        <v>0.434782608695652</v>
      </c>
      <c r="AW14" s="19">
        <v>0.170212765957447</v>
      </c>
      <c r="AX14" s="19">
        <v>0.6</v>
      </c>
      <c r="AY14" s="19"/>
      <c r="AZ14" s="19">
        <v>0.50427350427350404</v>
      </c>
      <c r="BA14" s="19">
        <v>0.256410256410256</v>
      </c>
      <c r="BB14" s="19">
        <v>0.14285714285714299</v>
      </c>
      <c r="BC14" s="19">
        <v>0.24786324786324801</v>
      </c>
      <c r="BD14" s="19">
        <v>0.2</v>
      </c>
      <c r="BE14" s="19">
        <v>0.375</v>
      </c>
      <c r="BF14" s="19"/>
      <c r="BG14" s="19">
        <v>0.19512195121951201</v>
      </c>
      <c r="BH14" s="19">
        <v>0.27058823529411802</v>
      </c>
      <c r="BI14" s="19">
        <v>0.39583333333333298</v>
      </c>
      <c r="BJ14" s="19">
        <v>0.34090909090909099</v>
      </c>
      <c r="BK14" s="19">
        <v>0.227848101265823</v>
      </c>
      <c r="BL14" s="19">
        <v>0.33333333333333298</v>
      </c>
      <c r="BM14" s="19"/>
      <c r="BN14" s="19">
        <v>0.28158844765343</v>
      </c>
      <c r="BO14" s="19">
        <v>0.29648241206030201</v>
      </c>
      <c r="BP14" s="19"/>
      <c r="BQ14" s="19">
        <v>0.24390243902438999</v>
      </c>
      <c r="BR14" s="19">
        <v>0.313291139240506</v>
      </c>
      <c r="BS14" s="19"/>
      <c r="BT14" s="19">
        <v>0.258855585831063</v>
      </c>
      <c r="BU14" s="19">
        <v>0.39215686274509798</v>
      </c>
    </row>
    <row r="15" spans="2:73" x14ac:dyDescent="0.35">
      <c r="B15" s="17" t="s">
        <v>104</v>
      </c>
      <c r="C15" s="19">
        <v>0.43451143451143498</v>
      </c>
      <c r="D15" s="19">
        <v>0.38383838383838398</v>
      </c>
      <c r="E15" s="19">
        <v>0.46996466431095402</v>
      </c>
      <c r="F15" s="19"/>
      <c r="G15" s="19">
        <v>0.45045045045045001</v>
      </c>
      <c r="H15" s="19">
        <v>0.42972972972973</v>
      </c>
      <c r="I15" s="19"/>
      <c r="J15" s="19">
        <v>0.46341463414634099</v>
      </c>
      <c r="K15" s="19">
        <v>0.322033898305085</v>
      </c>
      <c r="L15" s="19">
        <v>0.51724137931034497</v>
      </c>
      <c r="M15" s="19">
        <v>0.68181818181818199</v>
      </c>
      <c r="N15" s="19">
        <v>0.375</v>
      </c>
      <c r="O15" s="19">
        <v>0.5625</v>
      </c>
      <c r="P15" s="19">
        <v>0.56666666666666698</v>
      </c>
      <c r="Q15" s="19">
        <v>0.43589743589743601</v>
      </c>
      <c r="R15" s="19">
        <v>0.5</v>
      </c>
      <c r="S15" s="19">
        <v>0.40425531914893598</v>
      </c>
      <c r="T15" s="19">
        <v>0.3</v>
      </c>
      <c r="U15" s="19">
        <v>0.35714285714285698</v>
      </c>
      <c r="V15" s="19">
        <v>0.441176470588235</v>
      </c>
      <c r="W15" s="19">
        <v>0.35294117647058798</v>
      </c>
      <c r="X15" s="19">
        <v>0.44444444444444398</v>
      </c>
      <c r="Y15" s="19">
        <v>0.4375</v>
      </c>
      <c r="Z15" s="19"/>
      <c r="AA15" s="19">
        <v>0.58373205741626799</v>
      </c>
      <c r="AB15" s="19">
        <v>0.37931034482758602</v>
      </c>
      <c r="AC15" s="19">
        <v>0.25</v>
      </c>
      <c r="AD15" s="19">
        <v>0.2</v>
      </c>
      <c r="AE15" s="19"/>
      <c r="AF15" s="19">
        <v>0.46537396121883701</v>
      </c>
      <c r="AG15" s="19">
        <v>0.4</v>
      </c>
      <c r="AH15" s="19">
        <v>0.35714285714285698</v>
      </c>
      <c r="AI15" s="19">
        <v>0</v>
      </c>
      <c r="AJ15" s="19"/>
      <c r="AK15" s="19">
        <v>0.33606557377049201</v>
      </c>
      <c r="AL15" s="19">
        <v>0.36363636363636398</v>
      </c>
      <c r="AM15" s="19">
        <v>0.57142857142857095</v>
      </c>
      <c r="AN15" s="19">
        <v>0.41935483870967699</v>
      </c>
      <c r="AO15" s="19">
        <v>0.44444444444444398</v>
      </c>
      <c r="AP15" s="19">
        <v>0.47058823529411797</v>
      </c>
      <c r="AQ15" s="19"/>
      <c r="AR15" s="19">
        <v>0.42922374429223698</v>
      </c>
      <c r="AS15" s="19">
        <v>0.36585365853658502</v>
      </c>
      <c r="AT15" s="19">
        <v>0.36585365853658502</v>
      </c>
      <c r="AU15" s="19">
        <v>0.47169811320754701</v>
      </c>
      <c r="AV15" s="19">
        <v>0.34782608695652201</v>
      </c>
      <c r="AW15" s="19">
        <v>0.59574468085106402</v>
      </c>
      <c r="AX15" s="19">
        <v>0.2</v>
      </c>
      <c r="AY15" s="19"/>
      <c r="AZ15" s="19">
        <v>0.24786324786324801</v>
      </c>
      <c r="BA15" s="19">
        <v>0.46153846153846201</v>
      </c>
      <c r="BB15" s="19">
        <v>0.66666666666666696</v>
      </c>
      <c r="BC15" s="19">
        <v>0.44444444444444398</v>
      </c>
      <c r="BD15" s="19">
        <v>0.52571428571428602</v>
      </c>
      <c r="BE15" s="19">
        <v>0.375</v>
      </c>
      <c r="BF15" s="19"/>
      <c r="BG15" s="19">
        <v>0.52439024390243905</v>
      </c>
      <c r="BH15" s="19">
        <v>0.42352941176470599</v>
      </c>
      <c r="BI15" s="19">
        <v>0.375</v>
      </c>
      <c r="BJ15" s="19">
        <v>0.39393939393939398</v>
      </c>
      <c r="BK15" s="19">
        <v>0.455696202531646</v>
      </c>
      <c r="BL15" s="19">
        <v>0.44444444444444398</v>
      </c>
      <c r="BM15" s="19"/>
      <c r="BN15" s="19">
        <v>0.42238267148014402</v>
      </c>
      <c r="BO15" s="19">
        <v>0.447236180904523</v>
      </c>
      <c r="BP15" s="19"/>
      <c r="BQ15" s="19">
        <v>0.396341463414634</v>
      </c>
      <c r="BR15" s="19">
        <v>0.45253164556962</v>
      </c>
      <c r="BS15" s="19"/>
      <c r="BT15" s="19">
        <v>0.46594005449591303</v>
      </c>
      <c r="BU15" s="19">
        <v>0.33333333333333298</v>
      </c>
    </row>
    <row r="16" spans="2:73" x14ac:dyDescent="0.35">
      <c r="B16" s="17" t="s">
        <v>105</v>
      </c>
      <c r="C16" s="20">
        <v>-0.14553014553014601</v>
      </c>
      <c r="D16" s="20">
        <v>-1.0101010101010201E-2</v>
      </c>
      <c r="E16" s="20">
        <v>-0.24028268551236701</v>
      </c>
      <c r="F16" s="20"/>
      <c r="G16" s="20">
        <v>-0.20720720720720701</v>
      </c>
      <c r="H16" s="20">
        <v>-0.12702702702702701</v>
      </c>
      <c r="I16" s="20"/>
      <c r="J16" s="20">
        <v>-9.7560975609756101E-2</v>
      </c>
      <c r="K16" s="20">
        <v>6.7796610169491497E-2</v>
      </c>
      <c r="L16" s="20">
        <v>-0.20689655172413801</v>
      </c>
      <c r="M16" s="20">
        <v>-0.54545454545454497</v>
      </c>
      <c r="N16" s="20">
        <v>0</v>
      </c>
      <c r="O16" s="20">
        <v>-0.5</v>
      </c>
      <c r="P16" s="20">
        <v>-0.43333333333333302</v>
      </c>
      <c r="Q16" s="20">
        <v>-0.102564102564103</v>
      </c>
      <c r="R16" s="20">
        <v>-0.28571428571428598</v>
      </c>
      <c r="S16" s="20">
        <v>-8.5106382978723402E-2</v>
      </c>
      <c r="T16" s="20">
        <v>-3.3333333333333298E-2</v>
      </c>
      <c r="U16" s="20">
        <v>-0.14285714285714299</v>
      </c>
      <c r="V16" s="20">
        <v>-0.23529411764705899</v>
      </c>
      <c r="W16" s="20">
        <v>5.8823529411764698E-2</v>
      </c>
      <c r="X16" s="20">
        <v>-0.11111111111111099</v>
      </c>
      <c r="Y16" s="20">
        <v>-0.1875</v>
      </c>
      <c r="Z16" s="20"/>
      <c r="AA16" s="20">
        <v>-0.401913875598086</v>
      </c>
      <c r="AB16" s="20">
        <v>-6.8965517241379296E-2</v>
      </c>
      <c r="AC16" s="20">
        <v>0.17857142857142899</v>
      </c>
      <c r="AD16" s="20">
        <v>0.4</v>
      </c>
      <c r="AE16" s="20"/>
      <c r="AF16" s="20">
        <v>-0.202216066481994</v>
      </c>
      <c r="AG16" s="20">
        <v>-5.5511151231257802E-17</v>
      </c>
      <c r="AH16" s="20">
        <v>0.14285714285714299</v>
      </c>
      <c r="AI16" s="20">
        <v>0.5</v>
      </c>
      <c r="AJ16" s="20"/>
      <c r="AK16" s="20">
        <v>6.5573770491803296E-2</v>
      </c>
      <c r="AL16" s="20">
        <v>-4.5454545454545497E-2</v>
      </c>
      <c r="AM16" s="20">
        <v>-0.40476190476190499</v>
      </c>
      <c r="AN16" s="20">
        <v>-0.12903225806451599</v>
      </c>
      <c r="AO16" s="20">
        <v>0.11111111111111099</v>
      </c>
      <c r="AP16" s="20">
        <v>-0.32352941176470601</v>
      </c>
      <c r="AQ16" s="20"/>
      <c r="AR16" s="20">
        <v>-0.123287671232877</v>
      </c>
      <c r="AS16" s="20">
        <v>0.17073170731707299</v>
      </c>
      <c r="AT16" s="20">
        <v>0.17073170731707299</v>
      </c>
      <c r="AU16" s="20">
        <v>-0.339622641509434</v>
      </c>
      <c r="AV16" s="20">
        <v>8.6956521739130502E-2</v>
      </c>
      <c r="AW16" s="20">
        <v>-0.42553191489361702</v>
      </c>
      <c r="AX16" s="20">
        <v>0.4</v>
      </c>
      <c r="AY16" s="20"/>
      <c r="AZ16" s="20">
        <v>0.256410256410256</v>
      </c>
      <c r="BA16" s="20">
        <v>-0.20512820512820501</v>
      </c>
      <c r="BB16" s="20">
        <v>-0.52380952380952395</v>
      </c>
      <c r="BC16" s="20">
        <v>-0.19658119658119699</v>
      </c>
      <c r="BD16" s="20">
        <v>-0.32571428571428601</v>
      </c>
      <c r="BE16" s="20">
        <v>0</v>
      </c>
      <c r="BF16" s="20"/>
      <c r="BG16" s="20">
        <v>-0.32926829268292701</v>
      </c>
      <c r="BH16" s="20">
        <v>-0.152941176470588</v>
      </c>
      <c r="BI16" s="20">
        <v>2.0833333333333402E-2</v>
      </c>
      <c r="BJ16" s="20">
        <v>-5.3030303030302997E-2</v>
      </c>
      <c r="BK16" s="20">
        <v>-0.227848101265823</v>
      </c>
      <c r="BL16" s="20">
        <v>-0.11111111111111099</v>
      </c>
      <c r="BM16" s="20"/>
      <c r="BN16" s="20">
        <v>-0.140794223826715</v>
      </c>
      <c r="BO16" s="20">
        <v>-0.15075376884422101</v>
      </c>
      <c r="BP16" s="20"/>
      <c r="BQ16" s="20">
        <v>-0.15243902439024401</v>
      </c>
      <c r="BR16" s="20">
        <v>-0.139240506329114</v>
      </c>
      <c r="BS16" s="20"/>
      <c r="BT16" s="20">
        <v>-0.20708446866485</v>
      </c>
      <c r="BU16" s="20">
        <v>5.8823529411764698E-2</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U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117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107</v>
      </c>
      <c r="C8" s="16">
        <v>0.754677754677755</v>
      </c>
      <c r="D8" s="16">
        <v>0.74747474747474796</v>
      </c>
      <c r="E8" s="16">
        <v>0.75971731448763202</v>
      </c>
      <c r="F8" s="16"/>
      <c r="G8" s="16">
        <v>0.68468468468468502</v>
      </c>
      <c r="H8" s="16">
        <v>0.77567567567567597</v>
      </c>
      <c r="I8" s="16"/>
      <c r="J8" s="16">
        <v>0.73170731707317105</v>
      </c>
      <c r="K8" s="16">
        <v>0.74576271186440701</v>
      </c>
      <c r="L8" s="16">
        <v>0.68965517241379304</v>
      </c>
      <c r="M8" s="16">
        <v>0.81818181818181801</v>
      </c>
      <c r="N8" s="16">
        <v>0.5</v>
      </c>
      <c r="O8" s="16">
        <v>0.875</v>
      </c>
      <c r="P8" s="16">
        <v>0.76666666666666705</v>
      </c>
      <c r="Q8" s="16">
        <v>0.84615384615384603</v>
      </c>
      <c r="R8" s="16">
        <v>0.64285714285714302</v>
      </c>
      <c r="S8" s="16">
        <v>0.79787234042553201</v>
      </c>
      <c r="T8" s="16">
        <v>0.86666666666666703</v>
      </c>
      <c r="U8" s="16">
        <v>0.64285714285714302</v>
      </c>
      <c r="V8" s="16">
        <v>0.61764705882352899</v>
      </c>
      <c r="W8" s="16">
        <v>0.64705882352941202</v>
      </c>
      <c r="X8" s="16">
        <v>0.83333333333333304</v>
      </c>
      <c r="Y8" s="16">
        <v>0.6875</v>
      </c>
      <c r="Z8" s="16"/>
      <c r="AA8" s="16">
        <v>0.75598086124401898</v>
      </c>
      <c r="AB8" s="16">
        <v>0.77241379310344804</v>
      </c>
      <c r="AC8" s="16">
        <v>0.82142857142857095</v>
      </c>
      <c r="AD8" s="16">
        <v>0.68571428571428605</v>
      </c>
      <c r="AE8" s="16"/>
      <c r="AF8" s="16">
        <v>0.764542936288089</v>
      </c>
      <c r="AG8" s="16">
        <v>0.83333333333333304</v>
      </c>
      <c r="AH8" s="16">
        <v>0.66666666666666696</v>
      </c>
      <c r="AI8" s="16">
        <v>0.5</v>
      </c>
      <c r="AJ8" s="16"/>
      <c r="AK8" s="16">
        <v>0.80327868852458995</v>
      </c>
      <c r="AL8" s="16">
        <v>0.80303030303030298</v>
      </c>
      <c r="AM8" s="16">
        <v>0.76190476190476197</v>
      </c>
      <c r="AN8" s="16">
        <v>0.87096774193548399</v>
      </c>
      <c r="AO8" s="16">
        <v>0.88888888888888895</v>
      </c>
      <c r="AP8" s="16">
        <v>0.79411764705882304</v>
      </c>
      <c r="AQ8" s="16"/>
      <c r="AR8" s="16">
        <v>0.75799086757990897</v>
      </c>
      <c r="AS8" s="16">
        <v>0.85365853658536595</v>
      </c>
      <c r="AT8" s="16">
        <v>0.85365853658536595</v>
      </c>
      <c r="AU8" s="16">
        <v>0.73584905660377398</v>
      </c>
      <c r="AV8" s="16">
        <v>0.565217391304348</v>
      </c>
      <c r="AW8" s="16">
        <v>0.76595744680851097</v>
      </c>
      <c r="AX8" s="16">
        <v>0.8</v>
      </c>
      <c r="AY8" s="16"/>
      <c r="AZ8" s="16">
        <v>0.77777777777777801</v>
      </c>
      <c r="BA8" s="16">
        <v>0.82051282051282004</v>
      </c>
      <c r="BB8" s="16">
        <v>0.76190476190476197</v>
      </c>
      <c r="BC8" s="16">
        <v>0.73504273504273498</v>
      </c>
      <c r="BD8" s="16">
        <v>0.74285714285714299</v>
      </c>
      <c r="BE8" s="16">
        <v>0.75</v>
      </c>
      <c r="BF8" s="16"/>
      <c r="BG8" s="16">
        <v>0.69512195121951204</v>
      </c>
      <c r="BH8" s="16">
        <v>0.74117647058823499</v>
      </c>
      <c r="BI8" s="16">
        <v>0.77083333333333304</v>
      </c>
      <c r="BJ8" s="16">
        <v>0.78787878787878796</v>
      </c>
      <c r="BK8" s="16">
        <v>0.79746835443038</v>
      </c>
      <c r="BL8" s="16">
        <v>0.70370370370370405</v>
      </c>
      <c r="BM8" s="16"/>
      <c r="BN8" s="16">
        <v>0.76895306859205803</v>
      </c>
      <c r="BO8" s="16">
        <v>0.74371859296482401</v>
      </c>
      <c r="BP8" s="16"/>
      <c r="BQ8" s="16">
        <v>0.76219512195121997</v>
      </c>
      <c r="BR8" s="16">
        <v>0.75</v>
      </c>
      <c r="BS8" s="16"/>
      <c r="BT8" s="16">
        <v>0.77111716621253401</v>
      </c>
      <c r="BU8" s="16">
        <v>0.71568627450980404</v>
      </c>
    </row>
    <row r="9" spans="2:73" x14ac:dyDescent="0.35">
      <c r="B9" s="17" t="s">
        <v>108</v>
      </c>
      <c r="C9" s="16">
        <v>0.55925155925155901</v>
      </c>
      <c r="D9" s="16">
        <v>0.55050505050505005</v>
      </c>
      <c r="E9" s="16">
        <v>0.56537102473498202</v>
      </c>
      <c r="F9" s="16"/>
      <c r="G9" s="16">
        <v>0.45945945945945899</v>
      </c>
      <c r="H9" s="16">
        <v>0.58918918918918906</v>
      </c>
      <c r="I9" s="16"/>
      <c r="J9" s="16">
        <v>0.60975609756097604</v>
      </c>
      <c r="K9" s="16">
        <v>0.45762711864406802</v>
      </c>
      <c r="L9" s="16">
        <v>0.51724137931034497</v>
      </c>
      <c r="M9" s="16">
        <v>0.59090909090909105</v>
      </c>
      <c r="N9" s="16">
        <v>0.5</v>
      </c>
      <c r="O9" s="16">
        <v>0.5625</v>
      </c>
      <c r="P9" s="16">
        <v>0.56666666666666698</v>
      </c>
      <c r="Q9" s="16">
        <v>0.38461538461538503</v>
      </c>
      <c r="R9" s="16">
        <v>0.5</v>
      </c>
      <c r="S9" s="16">
        <v>0.61702127659574502</v>
      </c>
      <c r="T9" s="16">
        <v>0.7</v>
      </c>
      <c r="U9" s="16">
        <v>0.64285714285714302</v>
      </c>
      <c r="V9" s="16">
        <v>0.64705882352941202</v>
      </c>
      <c r="W9" s="16">
        <v>0.47058823529411797</v>
      </c>
      <c r="X9" s="16">
        <v>0.5</v>
      </c>
      <c r="Y9" s="16">
        <v>0.625</v>
      </c>
      <c r="Z9" s="16"/>
      <c r="AA9" s="16">
        <v>0.58851674641148299</v>
      </c>
      <c r="AB9" s="16">
        <v>0.58620689655172398</v>
      </c>
      <c r="AC9" s="16">
        <v>0.5</v>
      </c>
      <c r="AD9" s="16">
        <v>0.4</v>
      </c>
      <c r="AE9" s="16"/>
      <c r="AF9" s="16">
        <v>0.57894736842105299</v>
      </c>
      <c r="AG9" s="16">
        <v>0.53333333333333299</v>
      </c>
      <c r="AH9" s="16">
        <v>0.40476190476190499</v>
      </c>
      <c r="AI9" s="16">
        <v>0.5</v>
      </c>
      <c r="AJ9" s="16"/>
      <c r="AK9" s="16">
        <v>0.59836065573770503</v>
      </c>
      <c r="AL9" s="16">
        <v>0.53030303030303005</v>
      </c>
      <c r="AM9" s="16">
        <v>0.52380952380952395</v>
      </c>
      <c r="AN9" s="16">
        <v>0.51612903225806495</v>
      </c>
      <c r="AO9" s="16">
        <v>0.66666666666666696</v>
      </c>
      <c r="AP9" s="16">
        <v>0.47058823529411797</v>
      </c>
      <c r="AQ9" s="16"/>
      <c r="AR9" s="16">
        <v>0.54337899543378998</v>
      </c>
      <c r="AS9" s="16">
        <v>0.58536585365853699</v>
      </c>
      <c r="AT9" s="16">
        <v>0.58536585365853699</v>
      </c>
      <c r="AU9" s="16">
        <v>0.679245283018868</v>
      </c>
      <c r="AV9" s="16">
        <v>0.30434782608695699</v>
      </c>
      <c r="AW9" s="16">
        <v>0.55319148936170204</v>
      </c>
      <c r="AX9" s="16">
        <v>0.8</v>
      </c>
      <c r="AY9" s="16"/>
      <c r="AZ9" s="16">
        <v>0.49572649572649602</v>
      </c>
      <c r="BA9" s="16">
        <v>0.66666666666666696</v>
      </c>
      <c r="BB9" s="16">
        <v>0.61904761904761896</v>
      </c>
      <c r="BC9" s="16">
        <v>0.57264957264957295</v>
      </c>
      <c r="BD9" s="16">
        <v>0.58285714285714296</v>
      </c>
      <c r="BE9" s="16">
        <v>0.25</v>
      </c>
      <c r="BF9" s="16"/>
      <c r="BG9" s="16">
        <v>0.56097560975609795</v>
      </c>
      <c r="BH9" s="16">
        <v>0.57647058823529396</v>
      </c>
      <c r="BI9" s="16">
        <v>0.47916666666666702</v>
      </c>
      <c r="BJ9" s="16">
        <v>0.51515151515151503</v>
      </c>
      <c r="BK9" s="16">
        <v>0.620253164556962</v>
      </c>
      <c r="BL9" s="16">
        <v>0.61111111111111105</v>
      </c>
      <c r="BM9" s="16"/>
      <c r="BN9" s="16">
        <v>0.584837545126354</v>
      </c>
      <c r="BO9" s="16">
        <v>0.52261306532663299</v>
      </c>
      <c r="BP9" s="16"/>
      <c r="BQ9" s="16">
        <v>0.61585365853658502</v>
      </c>
      <c r="BR9" s="16">
        <v>0.528481012658228</v>
      </c>
      <c r="BS9" s="16"/>
      <c r="BT9" s="16">
        <v>0.57220708446866497</v>
      </c>
      <c r="BU9" s="16">
        <v>0.50980392156862697</v>
      </c>
    </row>
    <row r="10" spans="2:73" ht="29" x14ac:dyDescent="0.35">
      <c r="B10" s="17" t="s">
        <v>109</v>
      </c>
      <c r="C10" s="16">
        <v>0.47193347193347202</v>
      </c>
      <c r="D10" s="16">
        <v>0.48484848484848497</v>
      </c>
      <c r="E10" s="16">
        <v>0.46289752650176702</v>
      </c>
      <c r="F10" s="16"/>
      <c r="G10" s="16">
        <v>0.45945945945945899</v>
      </c>
      <c r="H10" s="16">
        <v>0.47567567567567598</v>
      </c>
      <c r="I10" s="16"/>
      <c r="J10" s="16">
        <v>0.439024390243902</v>
      </c>
      <c r="K10" s="16">
        <v>0.49152542372881403</v>
      </c>
      <c r="L10" s="16">
        <v>0.41379310344827602</v>
      </c>
      <c r="M10" s="16">
        <v>0.5</v>
      </c>
      <c r="N10" s="16">
        <v>0.375</v>
      </c>
      <c r="O10" s="16">
        <v>0.5625</v>
      </c>
      <c r="P10" s="16">
        <v>0.7</v>
      </c>
      <c r="Q10" s="16">
        <v>0.38461538461538503</v>
      </c>
      <c r="R10" s="16">
        <v>0.5</v>
      </c>
      <c r="S10" s="16">
        <v>0.42553191489361702</v>
      </c>
      <c r="T10" s="16">
        <v>0.4</v>
      </c>
      <c r="U10" s="16">
        <v>0.5</v>
      </c>
      <c r="V10" s="16">
        <v>0.47058823529411797</v>
      </c>
      <c r="W10" s="16">
        <v>0.35294117647058798</v>
      </c>
      <c r="X10" s="16">
        <v>0.61111111111111105</v>
      </c>
      <c r="Y10" s="16">
        <v>0.625</v>
      </c>
      <c r="Z10" s="16"/>
      <c r="AA10" s="16">
        <v>0.46889952153109998</v>
      </c>
      <c r="AB10" s="16">
        <v>0.49655172413793103</v>
      </c>
      <c r="AC10" s="16">
        <v>0.5</v>
      </c>
      <c r="AD10" s="16">
        <v>0.314285714285714</v>
      </c>
      <c r="AE10" s="16"/>
      <c r="AF10" s="16">
        <v>0.49307479224376699</v>
      </c>
      <c r="AG10" s="16">
        <v>0.53333333333333299</v>
      </c>
      <c r="AH10" s="16">
        <v>0.35714285714285698</v>
      </c>
      <c r="AI10" s="16">
        <v>0</v>
      </c>
      <c r="AJ10" s="16"/>
      <c r="AK10" s="16">
        <v>0.46721311475409799</v>
      </c>
      <c r="AL10" s="16">
        <v>0.560606060606061</v>
      </c>
      <c r="AM10" s="16">
        <v>0.5</v>
      </c>
      <c r="AN10" s="16">
        <v>0.32258064516128998</v>
      </c>
      <c r="AO10" s="16">
        <v>0.33333333333333298</v>
      </c>
      <c r="AP10" s="16">
        <v>0.47058823529411797</v>
      </c>
      <c r="AQ10" s="16"/>
      <c r="AR10" s="16">
        <v>0.465753424657534</v>
      </c>
      <c r="AS10" s="16">
        <v>0.46341463414634099</v>
      </c>
      <c r="AT10" s="16">
        <v>0.46341463414634099</v>
      </c>
      <c r="AU10" s="16">
        <v>0.339622641509434</v>
      </c>
      <c r="AV10" s="16">
        <v>0.47826086956521702</v>
      </c>
      <c r="AW10" s="16">
        <v>0.57446808510638303</v>
      </c>
      <c r="AX10" s="16">
        <v>1</v>
      </c>
      <c r="AY10" s="16"/>
      <c r="AZ10" s="16">
        <v>0.401709401709402</v>
      </c>
      <c r="BA10" s="16">
        <v>0.61538461538461497</v>
      </c>
      <c r="BB10" s="16">
        <v>0.38095238095238099</v>
      </c>
      <c r="BC10" s="16">
        <v>0.49572649572649602</v>
      </c>
      <c r="BD10" s="16">
        <v>0.47428571428571398</v>
      </c>
      <c r="BE10" s="16">
        <v>0.625</v>
      </c>
      <c r="BF10" s="16"/>
      <c r="BG10" s="16">
        <v>0.45121951219512202</v>
      </c>
      <c r="BH10" s="16">
        <v>0.435294117647059</v>
      </c>
      <c r="BI10" s="16">
        <v>0.45833333333333298</v>
      </c>
      <c r="BJ10" s="16">
        <v>0.47727272727272702</v>
      </c>
      <c r="BK10" s="16">
        <v>0.506329113924051</v>
      </c>
      <c r="BL10" s="16">
        <v>0.5</v>
      </c>
      <c r="BM10" s="16"/>
      <c r="BN10" s="16">
        <v>0.45487364620938597</v>
      </c>
      <c r="BO10" s="16">
        <v>0.49246231155778902</v>
      </c>
      <c r="BP10" s="16"/>
      <c r="BQ10" s="16">
        <v>0.48780487804877998</v>
      </c>
      <c r="BR10" s="16">
        <v>0.462025316455696</v>
      </c>
      <c r="BS10" s="16"/>
      <c r="BT10" s="16">
        <v>0.49863760217983599</v>
      </c>
      <c r="BU10" s="16">
        <v>0.38235294117647101</v>
      </c>
    </row>
    <row r="11" spans="2:73" ht="29" x14ac:dyDescent="0.35">
      <c r="B11" s="17" t="s">
        <v>110</v>
      </c>
      <c r="C11" s="16">
        <v>0.426195426195426</v>
      </c>
      <c r="D11" s="16">
        <v>0.44444444444444398</v>
      </c>
      <c r="E11" s="16">
        <v>0.41342756183745599</v>
      </c>
      <c r="F11" s="16"/>
      <c r="G11" s="16">
        <v>0.34234234234234201</v>
      </c>
      <c r="H11" s="16">
        <v>0.45135135135135102</v>
      </c>
      <c r="I11" s="16"/>
      <c r="J11" s="16">
        <v>0.439024390243902</v>
      </c>
      <c r="K11" s="16">
        <v>0.38983050847457601</v>
      </c>
      <c r="L11" s="16">
        <v>0.34482758620689702</v>
      </c>
      <c r="M11" s="16">
        <v>0.45454545454545497</v>
      </c>
      <c r="N11" s="16">
        <v>0.375</v>
      </c>
      <c r="O11" s="16">
        <v>0.625</v>
      </c>
      <c r="P11" s="16">
        <v>0.56666666666666698</v>
      </c>
      <c r="Q11" s="16">
        <v>0.41025641025641002</v>
      </c>
      <c r="R11" s="16">
        <v>0.14285714285714299</v>
      </c>
      <c r="S11" s="16">
        <v>0.42553191489361702</v>
      </c>
      <c r="T11" s="16">
        <v>0.4</v>
      </c>
      <c r="U11" s="16">
        <v>0.28571428571428598</v>
      </c>
      <c r="V11" s="16">
        <v>0.47058823529411797</v>
      </c>
      <c r="W11" s="16">
        <v>0.29411764705882398</v>
      </c>
      <c r="X11" s="16">
        <v>0.44444444444444398</v>
      </c>
      <c r="Y11" s="16">
        <v>0.6875</v>
      </c>
      <c r="Z11" s="16"/>
      <c r="AA11" s="16">
        <v>0.38277511961722499</v>
      </c>
      <c r="AB11" s="16">
        <v>0.49655172413793103</v>
      </c>
      <c r="AC11" s="16">
        <v>0.44642857142857101</v>
      </c>
      <c r="AD11" s="16">
        <v>0.371428571428571</v>
      </c>
      <c r="AE11" s="16"/>
      <c r="AF11" s="16">
        <v>0.45983379501385002</v>
      </c>
      <c r="AG11" s="16">
        <v>0.36666666666666697</v>
      </c>
      <c r="AH11" s="16">
        <v>0.30952380952380998</v>
      </c>
      <c r="AI11" s="16">
        <v>0.5</v>
      </c>
      <c r="AJ11" s="16"/>
      <c r="AK11" s="16">
        <v>0.44262295081967201</v>
      </c>
      <c r="AL11" s="16">
        <v>0.40909090909090901</v>
      </c>
      <c r="AM11" s="16">
        <v>0.40476190476190499</v>
      </c>
      <c r="AN11" s="16">
        <v>0.54838709677419395</v>
      </c>
      <c r="AO11" s="16">
        <v>0.66666666666666696</v>
      </c>
      <c r="AP11" s="16">
        <v>0.41176470588235298</v>
      </c>
      <c r="AQ11" s="16"/>
      <c r="AR11" s="16">
        <v>0.42465753424657499</v>
      </c>
      <c r="AS11" s="16">
        <v>0.58536585365853699</v>
      </c>
      <c r="AT11" s="16">
        <v>0.58536585365853699</v>
      </c>
      <c r="AU11" s="16">
        <v>0.30188679245283001</v>
      </c>
      <c r="AV11" s="16">
        <v>0.30434782608695699</v>
      </c>
      <c r="AW11" s="16">
        <v>0.44680851063829802</v>
      </c>
      <c r="AX11" s="16">
        <v>0.4</v>
      </c>
      <c r="AY11" s="16"/>
      <c r="AZ11" s="16">
        <v>0.43589743589743601</v>
      </c>
      <c r="BA11" s="16">
        <v>0.64102564102564097</v>
      </c>
      <c r="BB11" s="16">
        <v>0.14285714285714299</v>
      </c>
      <c r="BC11" s="16">
        <v>0.38461538461538503</v>
      </c>
      <c r="BD11" s="16">
        <v>0.42857142857142899</v>
      </c>
      <c r="BE11" s="16">
        <v>0.5</v>
      </c>
      <c r="BF11" s="16"/>
      <c r="BG11" s="16">
        <v>0.45121951219512202</v>
      </c>
      <c r="BH11" s="16">
        <v>0.36470588235294099</v>
      </c>
      <c r="BI11" s="16">
        <v>0.39583333333333298</v>
      </c>
      <c r="BJ11" s="16">
        <v>0.46969696969697</v>
      </c>
      <c r="BK11" s="16">
        <v>0.430379746835443</v>
      </c>
      <c r="BL11" s="16">
        <v>0.38888888888888901</v>
      </c>
      <c r="BM11" s="16"/>
      <c r="BN11" s="16">
        <v>0.45126353790613699</v>
      </c>
      <c r="BO11" s="16">
        <v>0.39195979899497502</v>
      </c>
      <c r="BP11" s="16"/>
      <c r="BQ11" s="16">
        <v>0.46341463414634099</v>
      </c>
      <c r="BR11" s="16">
        <v>0.40506329113924</v>
      </c>
      <c r="BS11" s="16"/>
      <c r="BT11" s="16">
        <v>0.433242506811989</v>
      </c>
      <c r="BU11" s="16">
        <v>0.40196078431372601</v>
      </c>
    </row>
    <row r="12" spans="2:73" ht="29" x14ac:dyDescent="0.35">
      <c r="B12" s="17" t="s">
        <v>111</v>
      </c>
      <c r="C12" s="16">
        <v>0.36382536382536401</v>
      </c>
      <c r="D12" s="16">
        <v>0.37878787878787901</v>
      </c>
      <c r="E12" s="16">
        <v>0.35335689045936403</v>
      </c>
      <c r="F12" s="16"/>
      <c r="G12" s="16">
        <v>0.32432432432432401</v>
      </c>
      <c r="H12" s="16">
        <v>0.375675675675676</v>
      </c>
      <c r="I12" s="16"/>
      <c r="J12" s="16">
        <v>0.439024390243902</v>
      </c>
      <c r="K12" s="16">
        <v>0.42372881355932202</v>
      </c>
      <c r="L12" s="16">
        <v>0.31034482758620702</v>
      </c>
      <c r="M12" s="16">
        <v>0.27272727272727298</v>
      </c>
      <c r="N12" s="16">
        <v>0.5</v>
      </c>
      <c r="O12" s="16">
        <v>0.3125</v>
      </c>
      <c r="P12" s="16">
        <v>0.53333333333333299</v>
      </c>
      <c r="Q12" s="16">
        <v>0.35897435897435898</v>
      </c>
      <c r="R12" s="16">
        <v>0.214285714285714</v>
      </c>
      <c r="S12" s="16">
        <v>0.26595744680851102</v>
      </c>
      <c r="T12" s="16">
        <v>0.5</v>
      </c>
      <c r="U12" s="16">
        <v>0.28571428571428598</v>
      </c>
      <c r="V12" s="16">
        <v>0.32352941176470601</v>
      </c>
      <c r="W12" s="16">
        <v>0.29411764705882398</v>
      </c>
      <c r="X12" s="16">
        <v>0.27777777777777801</v>
      </c>
      <c r="Y12" s="16">
        <v>0.625</v>
      </c>
      <c r="Z12" s="16"/>
      <c r="AA12" s="16">
        <v>0.27751196172248799</v>
      </c>
      <c r="AB12" s="16">
        <v>0.38620689655172402</v>
      </c>
      <c r="AC12" s="16">
        <v>0.51785714285714302</v>
      </c>
      <c r="AD12" s="16">
        <v>0.45714285714285702</v>
      </c>
      <c r="AE12" s="16"/>
      <c r="AF12" s="16">
        <v>0.36842105263157898</v>
      </c>
      <c r="AG12" s="16">
        <v>0.3</v>
      </c>
      <c r="AH12" s="16">
        <v>0.38095238095238099</v>
      </c>
      <c r="AI12" s="16">
        <v>0.5</v>
      </c>
      <c r="AJ12" s="16"/>
      <c r="AK12" s="16">
        <v>0.42622950819672101</v>
      </c>
      <c r="AL12" s="16">
        <v>0.37878787878787901</v>
      </c>
      <c r="AM12" s="16">
        <v>0.238095238095238</v>
      </c>
      <c r="AN12" s="16">
        <v>0.41935483870967699</v>
      </c>
      <c r="AO12" s="16">
        <v>0.55555555555555602</v>
      </c>
      <c r="AP12" s="16">
        <v>0.41176470588235298</v>
      </c>
      <c r="AQ12" s="16"/>
      <c r="AR12" s="16">
        <v>0.32876712328767099</v>
      </c>
      <c r="AS12" s="16">
        <v>0.53658536585365901</v>
      </c>
      <c r="AT12" s="16">
        <v>0.53658536585365901</v>
      </c>
      <c r="AU12" s="16">
        <v>0.22641509433962301</v>
      </c>
      <c r="AV12" s="16">
        <v>0.173913043478261</v>
      </c>
      <c r="AW12" s="16">
        <v>0.48936170212766</v>
      </c>
      <c r="AX12" s="16">
        <v>0.4</v>
      </c>
      <c r="AY12" s="16"/>
      <c r="AZ12" s="16">
        <v>0.41025641025641002</v>
      </c>
      <c r="BA12" s="16">
        <v>0.64102564102564097</v>
      </c>
      <c r="BB12" s="16">
        <v>0.238095238095238</v>
      </c>
      <c r="BC12" s="16">
        <v>0.29059829059829101</v>
      </c>
      <c r="BD12" s="16">
        <v>0.32571428571428601</v>
      </c>
      <c r="BE12" s="16">
        <v>0.5</v>
      </c>
      <c r="BF12" s="16"/>
      <c r="BG12" s="16">
        <v>0.32926829268292701</v>
      </c>
      <c r="BH12" s="16">
        <v>0.30588235294117599</v>
      </c>
      <c r="BI12" s="16">
        <v>0.39583333333333298</v>
      </c>
      <c r="BJ12" s="16">
        <v>0.36363636363636398</v>
      </c>
      <c r="BK12" s="16">
        <v>0.379746835443038</v>
      </c>
      <c r="BL12" s="16">
        <v>0.44444444444444398</v>
      </c>
      <c r="BM12" s="16"/>
      <c r="BN12" s="16">
        <v>0.40794223826714798</v>
      </c>
      <c r="BO12" s="16">
        <v>0.30150753768844202</v>
      </c>
      <c r="BP12" s="16"/>
      <c r="BQ12" s="16">
        <v>0.44512195121951198</v>
      </c>
      <c r="BR12" s="16">
        <v>0.319620253164557</v>
      </c>
      <c r="BS12" s="16"/>
      <c r="BT12" s="16">
        <v>0.365122615803815</v>
      </c>
      <c r="BU12" s="16">
        <v>0.36274509803921601</v>
      </c>
    </row>
    <row r="13" spans="2:73" x14ac:dyDescent="0.35">
      <c r="B13" s="17" t="s">
        <v>112</v>
      </c>
      <c r="C13" s="16">
        <v>0.36382536382536401</v>
      </c>
      <c r="D13" s="16">
        <v>0.34848484848484901</v>
      </c>
      <c r="E13" s="16">
        <v>0.37455830388692601</v>
      </c>
      <c r="F13" s="16"/>
      <c r="G13" s="16">
        <v>0.31531531531531498</v>
      </c>
      <c r="H13" s="16">
        <v>0.37837837837837801</v>
      </c>
      <c r="I13" s="16"/>
      <c r="J13" s="16">
        <v>0.31707317073170699</v>
      </c>
      <c r="K13" s="16">
        <v>0.38983050847457601</v>
      </c>
      <c r="L13" s="16">
        <v>0.17241379310344801</v>
      </c>
      <c r="M13" s="16">
        <v>0.45454545454545497</v>
      </c>
      <c r="N13" s="16">
        <v>0.25</v>
      </c>
      <c r="O13" s="16">
        <v>0.375</v>
      </c>
      <c r="P13" s="16">
        <v>0.266666666666667</v>
      </c>
      <c r="Q13" s="16">
        <v>0.35897435897435898</v>
      </c>
      <c r="R13" s="16">
        <v>0.28571428571428598</v>
      </c>
      <c r="S13" s="16">
        <v>0.39361702127659598</v>
      </c>
      <c r="T13" s="16">
        <v>0.56666666666666698</v>
      </c>
      <c r="U13" s="16">
        <v>0.42857142857142899</v>
      </c>
      <c r="V13" s="16">
        <v>0.38235294117647101</v>
      </c>
      <c r="W13" s="16">
        <v>0.17647058823529399</v>
      </c>
      <c r="X13" s="16">
        <v>0.27777777777777801</v>
      </c>
      <c r="Y13" s="16">
        <v>0.5625</v>
      </c>
      <c r="Z13" s="16"/>
      <c r="AA13" s="16">
        <v>0.31578947368421101</v>
      </c>
      <c r="AB13" s="16">
        <v>0.39310344827586202</v>
      </c>
      <c r="AC13" s="16">
        <v>0.48214285714285698</v>
      </c>
      <c r="AD13" s="16">
        <v>0.371428571428571</v>
      </c>
      <c r="AE13" s="16"/>
      <c r="AF13" s="16">
        <v>0.36565096952908599</v>
      </c>
      <c r="AG13" s="16">
        <v>0.43333333333333302</v>
      </c>
      <c r="AH13" s="16">
        <v>0.38095238095238099</v>
      </c>
      <c r="AI13" s="16">
        <v>0.5</v>
      </c>
      <c r="AJ13" s="16"/>
      <c r="AK13" s="16">
        <v>0.38524590163934402</v>
      </c>
      <c r="AL13" s="16">
        <v>0.33333333333333298</v>
      </c>
      <c r="AM13" s="16">
        <v>0.28571428571428598</v>
      </c>
      <c r="AN13" s="16">
        <v>0.35483870967741898</v>
      </c>
      <c r="AO13" s="16">
        <v>0.55555555555555602</v>
      </c>
      <c r="AP13" s="16">
        <v>0.32352941176470601</v>
      </c>
      <c r="AQ13" s="16"/>
      <c r="AR13" s="16">
        <v>0.36986301369863001</v>
      </c>
      <c r="AS13" s="16">
        <v>0.41463414634146301</v>
      </c>
      <c r="AT13" s="16">
        <v>0.41463414634146301</v>
      </c>
      <c r="AU13" s="16">
        <v>0.18867924528301899</v>
      </c>
      <c r="AV13" s="16">
        <v>0.47826086956521702</v>
      </c>
      <c r="AW13" s="16">
        <v>0.27659574468085102</v>
      </c>
      <c r="AX13" s="16">
        <v>0.6</v>
      </c>
      <c r="AY13" s="16"/>
      <c r="AZ13" s="16">
        <v>0.47863247863247899</v>
      </c>
      <c r="BA13" s="16">
        <v>0.46153846153846201</v>
      </c>
      <c r="BB13" s="16">
        <v>9.5238095238095205E-2</v>
      </c>
      <c r="BC13" s="16">
        <v>0.256410256410256</v>
      </c>
      <c r="BD13" s="16">
        <v>0.371428571428571</v>
      </c>
      <c r="BE13" s="16">
        <v>0.25</v>
      </c>
      <c r="BF13" s="16"/>
      <c r="BG13" s="16">
        <v>0.24390243902438999</v>
      </c>
      <c r="BH13" s="16">
        <v>0.25882352941176501</v>
      </c>
      <c r="BI13" s="16">
        <v>0.33333333333333298</v>
      </c>
      <c r="BJ13" s="16">
        <v>0.43181818181818199</v>
      </c>
      <c r="BK13" s="16">
        <v>0.455696202531646</v>
      </c>
      <c r="BL13" s="16">
        <v>0.42592592592592599</v>
      </c>
      <c r="BM13" s="16"/>
      <c r="BN13" s="16">
        <v>0.40794223826714798</v>
      </c>
      <c r="BO13" s="16">
        <v>0.30150753768844202</v>
      </c>
      <c r="BP13" s="16"/>
      <c r="BQ13" s="16">
        <v>0.42073170731707299</v>
      </c>
      <c r="BR13" s="16">
        <v>0.332278481012658</v>
      </c>
      <c r="BS13" s="16"/>
      <c r="BT13" s="16">
        <v>0.35422343324250699</v>
      </c>
      <c r="BU13" s="16">
        <v>0.42156862745098</v>
      </c>
    </row>
    <row r="14" spans="2:73" ht="29" x14ac:dyDescent="0.35">
      <c r="B14" s="17" t="s">
        <v>113</v>
      </c>
      <c r="C14" s="16">
        <v>0.33679833679833698</v>
      </c>
      <c r="D14" s="16">
        <v>0.33838383838383801</v>
      </c>
      <c r="E14" s="16">
        <v>0.33568904593639598</v>
      </c>
      <c r="F14" s="16"/>
      <c r="G14" s="16">
        <v>0.28828828828828801</v>
      </c>
      <c r="H14" s="16">
        <v>0.35135135135135098</v>
      </c>
      <c r="I14" s="16"/>
      <c r="J14" s="16">
        <v>0.46341463414634099</v>
      </c>
      <c r="K14" s="16">
        <v>0.355932203389831</v>
      </c>
      <c r="L14" s="16">
        <v>0.27586206896551702</v>
      </c>
      <c r="M14" s="16">
        <v>0.5</v>
      </c>
      <c r="N14" s="16">
        <v>0.375</v>
      </c>
      <c r="O14" s="16">
        <v>0.1875</v>
      </c>
      <c r="P14" s="16">
        <v>0.4</v>
      </c>
      <c r="Q14" s="16">
        <v>0.28205128205128199</v>
      </c>
      <c r="R14" s="16">
        <v>0.14285714285714299</v>
      </c>
      <c r="S14" s="16">
        <v>0.36170212765957399</v>
      </c>
      <c r="T14" s="16">
        <v>0.33333333333333298</v>
      </c>
      <c r="U14" s="16">
        <v>0.35714285714285698</v>
      </c>
      <c r="V14" s="16">
        <v>0.26470588235294101</v>
      </c>
      <c r="W14" s="16">
        <v>0.23529411764705899</v>
      </c>
      <c r="X14" s="16">
        <v>0.22222222222222199</v>
      </c>
      <c r="Y14" s="16">
        <v>0.375</v>
      </c>
      <c r="Z14" s="16"/>
      <c r="AA14" s="16">
        <v>0.32535885167464101</v>
      </c>
      <c r="AB14" s="16">
        <v>0.37241379310344802</v>
      </c>
      <c r="AC14" s="16">
        <v>0.35714285714285698</v>
      </c>
      <c r="AD14" s="16">
        <v>0.14285714285714299</v>
      </c>
      <c r="AE14" s="16"/>
      <c r="AF14" s="16">
        <v>0.36565096952908599</v>
      </c>
      <c r="AG14" s="16">
        <v>0.3</v>
      </c>
      <c r="AH14" s="16">
        <v>0.16666666666666699</v>
      </c>
      <c r="AI14" s="16">
        <v>0</v>
      </c>
      <c r="AJ14" s="16"/>
      <c r="AK14" s="16">
        <v>0.35245901639344301</v>
      </c>
      <c r="AL14" s="16">
        <v>0.33333333333333298</v>
      </c>
      <c r="AM14" s="16">
        <v>0.33333333333333298</v>
      </c>
      <c r="AN14" s="16">
        <v>0.29032258064516098</v>
      </c>
      <c r="AO14" s="16">
        <v>0.33333333333333298</v>
      </c>
      <c r="AP14" s="16">
        <v>0.35294117647058798</v>
      </c>
      <c r="AQ14" s="16"/>
      <c r="AR14" s="16">
        <v>0.34703196347032</v>
      </c>
      <c r="AS14" s="16">
        <v>0.34146341463414598</v>
      </c>
      <c r="AT14" s="16">
        <v>0.34146341463414598</v>
      </c>
      <c r="AU14" s="16">
        <v>0.20754716981132099</v>
      </c>
      <c r="AV14" s="16">
        <v>0.13043478260869601</v>
      </c>
      <c r="AW14" s="16">
        <v>0.42553191489361702</v>
      </c>
      <c r="AX14" s="16">
        <v>0.6</v>
      </c>
      <c r="AY14" s="16"/>
      <c r="AZ14" s="16">
        <v>0.256410256410256</v>
      </c>
      <c r="BA14" s="16">
        <v>0.43589743589743601</v>
      </c>
      <c r="BB14" s="16">
        <v>0.33333333333333298</v>
      </c>
      <c r="BC14" s="16">
        <v>0.30769230769230799</v>
      </c>
      <c r="BD14" s="16">
        <v>0.38285714285714301</v>
      </c>
      <c r="BE14" s="16">
        <v>0.375</v>
      </c>
      <c r="BF14" s="16"/>
      <c r="BG14" s="16">
        <v>0.32926829268292701</v>
      </c>
      <c r="BH14" s="16">
        <v>0.27058823529411802</v>
      </c>
      <c r="BI14" s="16">
        <v>0.27083333333333298</v>
      </c>
      <c r="BJ14" s="16">
        <v>0.37878787878787901</v>
      </c>
      <c r="BK14" s="16">
        <v>0.30379746835443</v>
      </c>
      <c r="BL14" s="16">
        <v>0.44444444444444398</v>
      </c>
      <c r="BM14" s="16"/>
      <c r="BN14" s="16">
        <v>0.36101083032490999</v>
      </c>
      <c r="BO14" s="16">
        <v>0.30150753768844202</v>
      </c>
      <c r="BP14" s="16"/>
      <c r="BQ14" s="16">
        <v>0.37195121951219501</v>
      </c>
      <c r="BR14" s="16">
        <v>0.316455696202532</v>
      </c>
      <c r="BS14" s="16"/>
      <c r="BT14" s="16">
        <v>0.33514986376021799</v>
      </c>
      <c r="BU14" s="16">
        <v>0.32352941176470601</v>
      </c>
    </row>
    <row r="15" spans="2:73" ht="29" x14ac:dyDescent="0.35">
      <c r="B15" s="17" t="s">
        <v>114</v>
      </c>
      <c r="C15" s="16">
        <v>0.24324324324324301</v>
      </c>
      <c r="D15" s="16">
        <v>0.22222222222222199</v>
      </c>
      <c r="E15" s="16">
        <v>0.25795053003533602</v>
      </c>
      <c r="F15" s="16"/>
      <c r="G15" s="16">
        <v>0.20720720720720701</v>
      </c>
      <c r="H15" s="16">
        <v>0.25405405405405401</v>
      </c>
      <c r="I15" s="16"/>
      <c r="J15" s="16">
        <v>0.26829268292682901</v>
      </c>
      <c r="K15" s="16">
        <v>0.22033898305084701</v>
      </c>
      <c r="L15" s="16">
        <v>0.24137931034482801</v>
      </c>
      <c r="M15" s="16">
        <v>0.27272727272727298</v>
      </c>
      <c r="N15" s="16">
        <v>0.25</v>
      </c>
      <c r="O15" s="16">
        <v>0.25</v>
      </c>
      <c r="P15" s="16">
        <v>0.233333333333333</v>
      </c>
      <c r="Q15" s="16">
        <v>0.28205128205128199</v>
      </c>
      <c r="R15" s="16">
        <v>0.28571428571428598</v>
      </c>
      <c r="S15" s="16">
        <v>0.22340425531914901</v>
      </c>
      <c r="T15" s="16">
        <v>0.133333333333333</v>
      </c>
      <c r="U15" s="16">
        <v>0.214285714285714</v>
      </c>
      <c r="V15" s="16">
        <v>0.17647058823529399</v>
      </c>
      <c r="W15" s="16">
        <v>0.35294117647058798</v>
      </c>
      <c r="X15" s="16">
        <v>0.27777777777777801</v>
      </c>
      <c r="Y15" s="16">
        <v>0.4375</v>
      </c>
      <c r="Z15" s="16"/>
      <c r="AA15" s="16">
        <v>0.291866028708134</v>
      </c>
      <c r="AB15" s="16">
        <v>0.20689655172413801</v>
      </c>
      <c r="AC15" s="16">
        <v>0.214285714285714</v>
      </c>
      <c r="AD15" s="16">
        <v>8.5714285714285701E-2</v>
      </c>
      <c r="AE15" s="16"/>
      <c r="AF15" s="16">
        <v>0.24930747922437699</v>
      </c>
      <c r="AG15" s="16">
        <v>0.233333333333333</v>
      </c>
      <c r="AH15" s="16">
        <v>0.33333333333333298</v>
      </c>
      <c r="AI15" s="16">
        <v>0</v>
      </c>
      <c r="AJ15" s="16"/>
      <c r="AK15" s="16">
        <v>0.204918032786885</v>
      </c>
      <c r="AL15" s="16">
        <v>0.18181818181818199</v>
      </c>
      <c r="AM15" s="16">
        <v>0.33333333333333298</v>
      </c>
      <c r="AN15" s="16">
        <v>0.19354838709677399</v>
      </c>
      <c r="AO15" s="16">
        <v>0.33333333333333298</v>
      </c>
      <c r="AP15" s="16">
        <v>0.32352941176470601</v>
      </c>
      <c r="AQ15" s="16"/>
      <c r="AR15" s="16">
        <v>0.22831050228310501</v>
      </c>
      <c r="AS15" s="16">
        <v>0.219512195121951</v>
      </c>
      <c r="AT15" s="16">
        <v>0.219512195121951</v>
      </c>
      <c r="AU15" s="16">
        <v>0.28301886792452802</v>
      </c>
      <c r="AV15" s="16">
        <v>0.30434782608695699</v>
      </c>
      <c r="AW15" s="16">
        <v>0.25531914893617003</v>
      </c>
      <c r="AX15" s="16">
        <v>0.2</v>
      </c>
      <c r="AY15" s="16"/>
      <c r="AZ15" s="16">
        <v>0.170940170940171</v>
      </c>
      <c r="BA15" s="16">
        <v>0.30769230769230799</v>
      </c>
      <c r="BB15" s="16">
        <v>0.19047619047618999</v>
      </c>
      <c r="BC15" s="16">
        <v>0.28205128205128199</v>
      </c>
      <c r="BD15" s="16">
        <v>0.251428571428571</v>
      </c>
      <c r="BE15" s="16">
        <v>0.375</v>
      </c>
      <c r="BF15" s="16"/>
      <c r="BG15" s="16">
        <v>0.18292682926829301</v>
      </c>
      <c r="BH15" s="16">
        <v>0.247058823529412</v>
      </c>
      <c r="BI15" s="16">
        <v>0.22916666666666699</v>
      </c>
      <c r="BJ15" s="16">
        <v>0.28030303030303</v>
      </c>
      <c r="BK15" s="16">
        <v>0.265822784810127</v>
      </c>
      <c r="BL15" s="16">
        <v>0.22222222222222199</v>
      </c>
      <c r="BM15" s="16"/>
      <c r="BN15" s="16">
        <v>0.25631768953068601</v>
      </c>
      <c r="BO15" s="16">
        <v>0.221105527638191</v>
      </c>
      <c r="BP15" s="16"/>
      <c r="BQ15" s="16">
        <v>0.28658536585365901</v>
      </c>
      <c r="BR15" s="16">
        <v>0.218354430379747</v>
      </c>
      <c r="BS15" s="16"/>
      <c r="BT15" s="16">
        <v>0.26158038147139001</v>
      </c>
      <c r="BU15" s="16">
        <v>0.16666666666666699</v>
      </c>
    </row>
    <row r="16" spans="2:73" ht="29" x14ac:dyDescent="0.35">
      <c r="B16" s="17" t="s">
        <v>115</v>
      </c>
      <c r="C16" s="16">
        <v>0.178794178794179</v>
      </c>
      <c r="D16" s="16">
        <v>0.14646464646464599</v>
      </c>
      <c r="E16" s="16">
        <v>0.201413427561837</v>
      </c>
      <c r="F16" s="16"/>
      <c r="G16" s="16">
        <v>0.153153153153153</v>
      </c>
      <c r="H16" s="16">
        <v>0.186486486486486</v>
      </c>
      <c r="I16" s="16"/>
      <c r="J16" s="16">
        <v>0.17073170731707299</v>
      </c>
      <c r="K16" s="16">
        <v>8.4745762711864403E-2</v>
      </c>
      <c r="L16" s="16">
        <v>6.8965517241379296E-2</v>
      </c>
      <c r="M16" s="16">
        <v>0.18181818181818199</v>
      </c>
      <c r="N16" s="16">
        <v>0.25</v>
      </c>
      <c r="O16" s="16">
        <v>0.125</v>
      </c>
      <c r="P16" s="16">
        <v>0.16666666666666699</v>
      </c>
      <c r="Q16" s="16">
        <v>0.20512820512820501</v>
      </c>
      <c r="R16" s="16">
        <v>0</v>
      </c>
      <c r="S16" s="16">
        <v>0.28723404255319201</v>
      </c>
      <c r="T16" s="16">
        <v>0.2</v>
      </c>
      <c r="U16" s="16">
        <v>7.1428571428571397E-2</v>
      </c>
      <c r="V16" s="16">
        <v>0.14705882352941199</v>
      </c>
      <c r="W16" s="16">
        <v>0.11764705882352899</v>
      </c>
      <c r="X16" s="16">
        <v>0.16666666666666699</v>
      </c>
      <c r="Y16" s="16">
        <v>0.4375</v>
      </c>
      <c r="Z16" s="16"/>
      <c r="AA16" s="16">
        <v>0.17703349282296699</v>
      </c>
      <c r="AB16" s="16">
        <v>0.22758620689655201</v>
      </c>
      <c r="AC16" s="16">
        <v>0.125</v>
      </c>
      <c r="AD16" s="16">
        <v>8.5714285714285701E-2</v>
      </c>
      <c r="AE16" s="16"/>
      <c r="AF16" s="16">
        <v>0.18005540166205</v>
      </c>
      <c r="AG16" s="16">
        <v>0.233333333333333</v>
      </c>
      <c r="AH16" s="16">
        <v>0.16666666666666699</v>
      </c>
      <c r="AI16" s="16">
        <v>0</v>
      </c>
      <c r="AJ16" s="16"/>
      <c r="AK16" s="16">
        <v>0.16393442622950799</v>
      </c>
      <c r="AL16" s="16">
        <v>0.13636363636363599</v>
      </c>
      <c r="AM16" s="16">
        <v>0.16666666666666699</v>
      </c>
      <c r="AN16" s="16">
        <v>0.19354838709677399</v>
      </c>
      <c r="AO16" s="16">
        <v>0.22222222222222199</v>
      </c>
      <c r="AP16" s="16">
        <v>0.20588235294117599</v>
      </c>
      <c r="AQ16" s="16"/>
      <c r="AR16" s="16">
        <v>0.17808219178082199</v>
      </c>
      <c r="AS16" s="16">
        <v>0.292682926829268</v>
      </c>
      <c r="AT16" s="16">
        <v>0.292682926829268</v>
      </c>
      <c r="AU16" s="16">
        <v>0.169811320754717</v>
      </c>
      <c r="AV16" s="16">
        <v>0.173913043478261</v>
      </c>
      <c r="AW16" s="16">
        <v>0.12765957446808501</v>
      </c>
      <c r="AX16" s="16">
        <v>0.2</v>
      </c>
      <c r="AY16" s="16"/>
      <c r="AZ16" s="16">
        <v>0.170940170940171</v>
      </c>
      <c r="BA16" s="16">
        <v>0.256410256410256</v>
      </c>
      <c r="BB16" s="16">
        <v>0.238095238095238</v>
      </c>
      <c r="BC16" s="16">
        <v>0.128205128205128</v>
      </c>
      <c r="BD16" s="16">
        <v>0.182857142857143</v>
      </c>
      <c r="BE16" s="16">
        <v>0.25</v>
      </c>
      <c r="BF16" s="16"/>
      <c r="BG16" s="16">
        <v>0.134146341463415</v>
      </c>
      <c r="BH16" s="16">
        <v>0.23529411764705899</v>
      </c>
      <c r="BI16" s="16">
        <v>0.125</v>
      </c>
      <c r="BJ16" s="16">
        <v>0.15909090909090901</v>
      </c>
      <c r="BK16" s="16">
        <v>0.20253164556962</v>
      </c>
      <c r="BL16" s="16">
        <v>0.203703703703704</v>
      </c>
      <c r="BM16" s="16"/>
      <c r="BN16" s="16">
        <v>0.17689530685920599</v>
      </c>
      <c r="BO16" s="16">
        <v>0.180904522613065</v>
      </c>
      <c r="BP16" s="16"/>
      <c r="BQ16" s="16">
        <v>0.207317073170732</v>
      </c>
      <c r="BR16" s="16">
        <v>0.161392405063291</v>
      </c>
      <c r="BS16" s="16"/>
      <c r="BT16" s="16">
        <v>0.182561307901907</v>
      </c>
      <c r="BU16" s="16">
        <v>0.15686274509803899</v>
      </c>
    </row>
    <row r="17" spans="2:73" x14ac:dyDescent="0.35">
      <c r="B17" s="17" t="s">
        <v>93</v>
      </c>
      <c r="C17" s="16">
        <v>2.7027027027027001E-2</v>
      </c>
      <c r="D17" s="16">
        <v>1.5151515151515201E-2</v>
      </c>
      <c r="E17" s="16">
        <v>3.5335689045936397E-2</v>
      </c>
      <c r="F17" s="16"/>
      <c r="G17" s="16">
        <v>2.7027027027027001E-2</v>
      </c>
      <c r="H17" s="16">
        <v>2.7027027027027001E-2</v>
      </c>
      <c r="I17" s="16"/>
      <c r="J17" s="16">
        <v>4.8780487804878099E-2</v>
      </c>
      <c r="K17" s="16">
        <v>1.6949152542372899E-2</v>
      </c>
      <c r="L17" s="16">
        <v>0</v>
      </c>
      <c r="M17" s="16">
        <v>4.5454545454545497E-2</v>
      </c>
      <c r="N17" s="16">
        <v>0.125</v>
      </c>
      <c r="O17" s="16">
        <v>0</v>
      </c>
      <c r="P17" s="16">
        <v>0</v>
      </c>
      <c r="Q17" s="16">
        <v>2.5641025641025599E-2</v>
      </c>
      <c r="R17" s="16">
        <v>0</v>
      </c>
      <c r="S17" s="16">
        <v>0</v>
      </c>
      <c r="T17" s="16">
        <v>6.6666666666666693E-2</v>
      </c>
      <c r="U17" s="16">
        <v>7.1428571428571397E-2</v>
      </c>
      <c r="V17" s="16">
        <v>2.9411764705882401E-2</v>
      </c>
      <c r="W17" s="16">
        <v>0.17647058823529399</v>
      </c>
      <c r="X17" s="16">
        <v>0</v>
      </c>
      <c r="Y17" s="16">
        <v>0</v>
      </c>
      <c r="Z17" s="16"/>
      <c r="AA17" s="16">
        <v>3.82775119617225E-2</v>
      </c>
      <c r="AB17" s="16">
        <v>1.37931034482759E-2</v>
      </c>
      <c r="AC17" s="16">
        <v>1.7857142857142901E-2</v>
      </c>
      <c r="AD17" s="16">
        <v>0</v>
      </c>
      <c r="AE17" s="16"/>
      <c r="AF17" s="16">
        <v>2.2160664819944598E-2</v>
      </c>
      <c r="AG17" s="16">
        <v>0</v>
      </c>
      <c r="AH17" s="16">
        <v>4.7619047619047603E-2</v>
      </c>
      <c r="AI17" s="16">
        <v>0</v>
      </c>
      <c r="AJ17" s="16"/>
      <c r="AK17" s="16">
        <v>2.4590163934426201E-2</v>
      </c>
      <c r="AL17" s="16">
        <v>0</v>
      </c>
      <c r="AM17" s="16">
        <v>2.3809523809523801E-2</v>
      </c>
      <c r="AN17" s="16">
        <v>6.4516129032258104E-2</v>
      </c>
      <c r="AO17" s="16">
        <v>0</v>
      </c>
      <c r="AP17" s="16">
        <v>0</v>
      </c>
      <c r="AQ17" s="16"/>
      <c r="AR17" s="16">
        <v>2.7397260273972601E-2</v>
      </c>
      <c r="AS17" s="16">
        <v>0</v>
      </c>
      <c r="AT17" s="16">
        <v>0</v>
      </c>
      <c r="AU17" s="16">
        <v>3.77358490566038E-2</v>
      </c>
      <c r="AV17" s="16">
        <v>0</v>
      </c>
      <c r="AW17" s="16">
        <v>4.2553191489361701E-2</v>
      </c>
      <c r="AX17" s="16">
        <v>0</v>
      </c>
      <c r="AY17" s="16"/>
      <c r="AZ17" s="16">
        <v>1.7094017094017099E-2</v>
      </c>
      <c r="BA17" s="16">
        <v>0</v>
      </c>
      <c r="BB17" s="16">
        <v>4.7619047619047603E-2</v>
      </c>
      <c r="BC17" s="16">
        <v>8.5470085470085496E-3</v>
      </c>
      <c r="BD17" s="16">
        <v>4.57142857142857E-2</v>
      </c>
      <c r="BE17" s="16">
        <v>0</v>
      </c>
      <c r="BF17" s="16"/>
      <c r="BG17" s="16">
        <v>1.21951219512195E-2</v>
      </c>
      <c r="BH17" s="16">
        <v>2.3529411764705899E-2</v>
      </c>
      <c r="BI17" s="16">
        <v>6.25E-2</v>
      </c>
      <c r="BJ17" s="16">
        <v>2.27272727272727E-2</v>
      </c>
      <c r="BK17" s="16">
        <v>1.26582278481013E-2</v>
      </c>
      <c r="BL17" s="16">
        <v>5.5555555555555601E-2</v>
      </c>
      <c r="BM17" s="16"/>
      <c r="BN17" s="16">
        <v>3.2490974729241902E-2</v>
      </c>
      <c r="BO17" s="16">
        <v>2.01005025125628E-2</v>
      </c>
      <c r="BP17" s="16"/>
      <c r="BQ17" s="16">
        <v>3.65853658536585E-2</v>
      </c>
      <c r="BR17" s="16">
        <v>2.2151898734177201E-2</v>
      </c>
      <c r="BS17" s="16"/>
      <c r="BT17" s="16">
        <v>1.9073569482288801E-2</v>
      </c>
      <c r="BU17" s="16">
        <v>4.9019607843137303E-2</v>
      </c>
    </row>
    <row r="18" spans="2:73" x14ac:dyDescent="0.35">
      <c r="B18" s="17" t="s">
        <v>116</v>
      </c>
      <c r="C18" s="18">
        <v>7.2765072765072797E-2</v>
      </c>
      <c r="D18" s="18">
        <v>7.5757575757575801E-2</v>
      </c>
      <c r="E18" s="18">
        <v>7.0671378091872794E-2</v>
      </c>
      <c r="F18" s="18"/>
      <c r="G18" s="18">
        <v>8.1081081081081099E-2</v>
      </c>
      <c r="H18" s="18">
        <v>7.0270270270270302E-2</v>
      </c>
      <c r="I18" s="18"/>
      <c r="J18" s="18">
        <v>7.3170731707317097E-2</v>
      </c>
      <c r="K18" s="18">
        <v>0.101694915254237</v>
      </c>
      <c r="L18" s="18">
        <v>3.4482758620689703E-2</v>
      </c>
      <c r="M18" s="18">
        <v>0</v>
      </c>
      <c r="N18" s="18">
        <v>0.25</v>
      </c>
      <c r="O18" s="18">
        <v>6.25E-2</v>
      </c>
      <c r="P18" s="18">
        <v>0</v>
      </c>
      <c r="Q18" s="18">
        <v>7.69230769230769E-2</v>
      </c>
      <c r="R18" s="18">
        <v>0.214285714285714</v>
      </c>
      <c r="S18" s="18">
        <v>7.4468085106383003E-2</v>
      </c>
      <c r="T18" s="18">
        <v>0</v>
      </c>
      <c r="U18" s="18">
        <v>7.1428571428571397E-2</v>
      </c>
      <c r="V18" s="18">
        <v>0.11764705882352899</v>
      </c>
      <c r="W18" s="18">
        <v>0.11764705882352899</v>
      </c>
      <c r="X18" s="18">
        <v>0.11111111111111099</v>
      </c>
      <c r="Y18" s="18">
        <v>0</v>
      </c>
      <c r="Z18" s="18"/>
      <c r="AA18" s="18">
        <v>5.2631578947368397E-2</v>
      </c>
      <c r="AB18" s="18">
        <v>6.8965517241379296E-2</v>
      </c>
      <c r="AC18" s="18">
        <v>7.1428571428571397E-2</v>
      </c>
      <c r="AD18" s="18">
        <v>0.14285714285714299</v>
      </c>
      <c r="AE18" s="18"/>
      <c r="AF18" s="18">
        <v>6.9252077562326902E-2</v>
      </c>
      <c r="AG18" s="18">
        <v>3.3333333333333298E-2</v>
      </c>
      <c r="AH18" s="18">
        <v>7.1428571428571397E-2</v>
      </c>
      <c r="AI18" s="18">
        <v>0</v>
      </c>
      <c r="AJ18" s="18"/>
      <c r="AK18" s="18">
        <v>3.2786885245901599E-2</v>
      </c>
      <c r="AL18" s="18">
        <v>7.5757575757575801E-2</v>
      </c>
      <c r="AM18" s="18">
        <v>7.1428571428571397E-2</v>
      </c>
      <c r="AN18" s="18">
        <v>3.2258064516128997E-2</v>
      </c>
      <c r="AO18" s="18">
        <v>0.11111111111111099</v>
      </c>
      <c r="AP18" s="18">
        <v>8.8235294117647106E-2</v>
      </c>
      <c r="AQ18" s="18"/>
      <c r="AR18" s="18">
        <v>0.100456621004566</v>
      </c>
      <c r="AS18" s="18">
        <v>4.8780487804878099E-2</v>
      </c>
      <c r="AT18" s="18">
        <v>4.8780487804878099E-2</v>
      </c>
      <c r="AU18" s="18">
        <v>3.77358490566038E-2</v>
      </c>
      <c r="AV18" s="18">
        <v>8.6956521739130405E-2</v>
      </c>
      <c r="AW18" s="18">
        <v>6.3829787234042507E-2</v>
      </c>
      <c r="AX18" s="18">
        <v>0</v>
      </c>
      <c r="AY18" s="18"/>
      <c r="AZ18" s="18">
        <v>6.8376068376068397E-2</v>
      </c>
      <c r="BA18" s="18">
        <v>2.5641025641025599E-2</v>
      </c>
      <c r="BB18" s="18">
        <v>9.5238095238095205E-2</v>
      </c>
      <c r="BC18" s="18">
        <v>8.54700854700855E-2</v>
      </c>
      <c r="BD18" s="18">
        <v>7.4285714285714302E-2</v>
      </c>
      <c r="BE18" s="18">
        <v>0</v>
      </c>
      <c r="BF18" s="18"/>
      <c r="BG18" s="18">
        <v>9.7560975609756101E-2</v>
      </c>
      <c r="BH18" s="18">
        <v>4.7058823529411799E-2</v>
      </c>
      <c r="BI18" s="18">
        <v>8.3333333333333301E-2</v>
      </c>
      <c r="BJ18" s="18">
        <v>7.5757575757575801E-2</v>
      </c>
      <c r="BK18" s="18">
        <v>7.5949367088607597E-2</v>
      </c>
      <c r="BL18" s="18">
        <v>5.5555555555555601E-2</v>
      </c>
      <c r="BM18" s="18"/>
      <c r="BN18" s="18">
        <v>6.1371841155234703E-2</v>
      </c>
      <c r="BO18" s="18">
        <v>8.5427135678391997E-2</v>
      </c>
      <c r="BP18" s="18"/>
      <c r="BQ18" s="18">
        <v>7.3170731707317097E-2</v>
      </c>
      <c r="BR18" s="18">
        <v>7.2784810126582306E-2</v>
      </c>
      <c r="BS18" s="18"/>
      <c r="BT18" s="18">
        <v>6.2670299727520404E-2</v>
      </c>
      <c r="BU18" s="18">
        <v>9.8039215686274495E-2</v>
      </c>
    </row>
    <row r="19" spans="2:73" x14ac:dyDescent="0.35">
      <c r="B19" s="15"/>
    </row>
    <row r="20" spans="2:73" x14ac:dyDescent="0.35">
      <c r="B20" t="s">
        <v>96</v>
      </c>
    </row>
    <row r="21" spans="2:73" x14ac:dyDescent="0.35">
      <c r="B21" t="s">
        <v>97</v>
      </c>
    </row>
    <row r="23" spans="2:73" x14ac:dyDescent="0.35">
      <c r="B23"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118</v>
      </c>
      <c r="C8" s="16">
        <v>1.6632016632016602E-2</v>
      </c>
      <c r="D8" s="16">
        <v>3.03030303030303E-2</v>
      </c>
      <c r="E8" s="16">
        <v>7.0671378091872799E-3</v>
      </c>
      <c r="F8" s="16"/>
      <c r="G8" s="16">
        <v>2.7027027027027001E-2</v>
      </c>
      <c r="H8" s="16">
        <v>1.35135135135135E-2</v>
      </c>
      <c r="I8" s="16"/>
      <c r="J8" s="16">
        <v>4.8780487804878099E-2</v>
      </c>
      <c r="K8" s="16">
        <v>3.3898305084745797E-2</v>
      </c>
      <c r="L8" s="16">
        <v>0</v>
      </c>
      <c r="M8" s="16">
        <v>0</v>
      </c>
      <c r="N8" s="16">
        <v>0</v>
      </c>
      <c r="O8" s="16">
        <v>0</v>
      </c>
      <c r="P8" s="16">
        <v>0</v>
      </c>
      <c r="Q8" s="16">
        <v>5.1282051282051301E-2</v>
      </c>
      <c r="R8" s="16">
        <v>0</v>
      </c>
      <c r="S8" s="16">
        <v>0</v>
      </c>
      <c r="T8" s="16">
        <v>0</v>
      </c>
      <c r="U8" s="16">
        <v>0</v>
      </c>
      <c r="V8" s="16">
        <v>0</v>
      </c>
      <c r="W8" s="16">
        <v>5.8823529411764698E-2</v>
      </c>
      <c r="X8" s="16">
        <v>0</v>
      </c>
      <c r="Y8" s="16">
        <v>6.25E-2</v>
      </c>
      <c r="Z8" s="16"/>
      <c r="AA8" s="16">
        <v>1.43540669856459E-2</v>
      </c>
      <c r="AB8" s="16">
        <v>2.06896551724138E-2</v>
      </c>
      <c r="AC8" s="16">
        <v>1.7857142857142901E-2</v>
      </c>
      <c r="AD8" s="16">
        <v>2.8571428571428598E-2</v>
      </c>
      <c r="AE8" s="16"/>
      <c r="AF8" s="16">
        <v>1.6620498614958401E-2</v>
      </c>
      <c r="AG8" s="16">
        <v>0</v>
      </c>
      <c r="AH8" s="16">
        <v>2.3809523809523801E-2</v>
      </c>
      <c r="AI8" s="16">
        <v>0</v>
      </c>
      <c r="AJ8" s="16"/>
      <c r="AK8" s="16">
        <v>2.4590163934426201E-2</v>
      </c>
      <c r="AL8" s="16">
        <v>1.5151515151515201E-2</v>
      </c>
      <c r="AM8" s="16">
        <v>2.3809523809523801E-2</v>
      </c>
      <c r="AN8" s="16">
        <v>3.2258064516128997E-2</v>
      </c>
      <c r="AO8" s="16">
        <v>0</v>
      </c>
      <c r="AP8" s="16">
        <v>0</v>
      </c>
      <c r="AQ8" s="16"/>
      <c r="AR8" s="16">
        <v>1.8264840182648401E-2</v>
      </c>
      <c r="AS8" s="16">
        <v>4.8780487804878099E-2</v>
      </c>
      <c r="AT8" s="16">
        <v>4.8780487804878099E-2</v>
      </c>
      <c r="AU8" s="16">
        <v>1.88679245283019E-2</v>
      </c>
      <c r="AV8" s="16">
        <v>0</v>
      </c>
      <c r="AW8" s="16">
        <v>0</v>
      </c>
      <c r="AX8" s="16">
        <v>0</v>
      </c>
      <c r="AY8" s="16"/>
      <c r="AZ8" s="16">
        <v>8.5470085470085496E-3</v>
      </c>
      <c r="BA8" s="16">
        <v>0</v>
      </c>
      <c r="BB8" s="16">
        <v>0</v>
      </c>
      <c r="BC8" s="16">
        <v>2.5641025641025599E-2</v>
      </c>
      <c r="BD8" s="16">
        <v>2.2857142857142899E-2</v>
      </c>
      <c r="BE8" s="16">
        <v>0</v>
      </c>
      <c r="BF8" s="16"/>
      <c r="BG8" s="16">
        <v>1.21951219512195E-2</v>
      </c>
      <c r="BH8" s="16">
        <v>2.3529411764705899E-2</v>
      </c>
      <c r="BI8" s="16">
        <v>0</v>
      </c>
      <c r="BJ8" s="16">
        <v>3.03030303030303E-2</v>
      </c>
      <c r="BK8" s="16">
        <v>1.26582278481013E-2</v>
      </c>
      <c r="BL8" s="16">
        <v>0</v>
      </c>
      <c r="BM8" s="16"/>
      <c r="BN8" s="16">
        <v>1.0830324909747301E-2</v>
      </c>
      <c r="BO8" s="16">
        <v>2.5125628140703501E-2</v>
      </c>
      <c r="BP8" s="16"/>
      <c r="BQ8" s="16">
        <v>0</v>
      </c>
      <c r="BR8" s="16">
        <v>2.53164556962025E-2</v>
      </c>
      <c r="BS8" s="16"/>
      <c r="BT8" s="16">
        <v>1.63487738419619E-2</v>
      </c>
      <c r="BU8" s="16">
        <v>1.9607843137254902E-2</v>
      </c>
    </row>
    <row r="9" spans="2:73" x14ac:dyDescent="0.35">
      <c r="B9" s="17" t="s">
        <v>119</v>
      </c>
      <c r="C9" s="16">
        <v>0.11018711018711</v>
      </c>
      <c r="D9" s="16">
        <v>0.16666666666666699</v>
      </c>
      <c r="E9" s="16">
        <v>7.0671378091872794E-2</v>
      </c>
      <c r="F9" s="16"/>
      <c r="G9" s="16">
        <v>9.90990990990991E-2</v>
      </c>
      <c r="H9" s="16">
        <v>0.11351351351351401</v>
      </c>
      <c r="I9" s="16"/>
      <c r="J9" s="16">
        <v>9.7560975609756101E-2</v>
      </c>
      <c r="K9" s="16">
        <v>0.20338983050847501</v>
      </c>
      <c r="L9" s="16">
        <v>0</v>
      </c>
      <c r="M9" s="16">
        <v>0.13636363636363599</v>
      </c>
      <c r="N9" s="16">
        <v>0.125</v>
      </c>
      <c r="O9" s="16">
        <v>0</v>
      </c>
      <c r="P9" s="16">
        <v>0.1</v>
      </c>
      <c r="Q9" s="16">
        <v>0.20512820512820501</v>
      </c>
      <c r="R9" s="16">
        <v>0.14285714285714299</v>
      </c>
      <c r="S9" s="16">
        <v>9.5744680851063801E-2</v>
      </c>
      <c r="T9" s="16">
        <v>6.6666666666666693E-2</v>
      </c>
      <c r="U9" s="16">
        <v>7.1428571428571397E-2</v>
      </c>
      <c r="V9" s="16">
        <v>5.8823529411764698E-2</v>
      </c>
      <c r="W9" s="16">
        <v>0.11764705882352899</v>
      </c>
      <c r="X9" s="16">
        <v>0.11111111111111099</v>
      </c>
      <c r="Y9" s="16">
        <v>0.125</v>
      </c>
      <c r="Z9" s="16"/>
      <c r="AA9" s="16">
        <v>7.6555023923445001E-2</v>
      </c>
      <c r="AB9" s="16">
        <v>0.11034482758620701</v>
      </c>
      <c r="AC9" s="16">
        <v>7.1428571428571397E-2</v>
      </c>
      <c r="AD9" s="16">
        <v>0.371428571428571</v>
      </c>
      <c r="AE9" s="16"/>
      <c r="AF9" s="16">
        <v>0.10803324099723</v>
      </c>
      <c r="AG9" s="16">
        <v>0.1</v>
      </c>
      <c r="AH9" s="16">
        <v>0.16666666666666699</v>
      </c>
      <c r="AI9" s="16">
        <v>0.5</v>
      </c>
      <c r="AJ9" s="16"/>
      <c r="AK9" s="16">
        <v>0.12295081967213101</v>
      </c>
      <c r="AL9" s="16">
        <v>0.18181818181818199</v>
      </c>
      <c r="AM9" s="16">
        <v>2.3809523809523801E-2</v>
      </c>
      <c r="AN9" s="16">
        <v>0.12903225806451599</v>
      </c>
      <c r="AO9" s="16">
        <v>0.22222222222222199</v>
      </c>
      <c r="AP9" s="16">
        <v>8.8235294117647106E-2</v>
      </c>
      <c r="AQ9" s="16"/>
      <c r="AR9" s="16">
        <v>0.141552511415525</v>
      </c>
      <c r="AS9" s="16">
        <v>0.219512195121951</v>
      </c>
      <c r="AT9" s="16">
        <v>0.219512195121951</v>
      </c>
      <c r="AU9" s="16">
        <v>5.6603773584905703E-2</v>
      </c>
      <c r="AV9" s="16">
        <v>4.3478260869565202E-2</v>
      </c>
      <c r="AW9" s="16">
        <v>2.1276595744680899E-2</v>
      </c>
      <c r="AX9" s="16">
        <v>0.2</v>
      </c>
      <c r="AY9" s="16"/>
      <c r="AZ9" s="16">
        <v>0.19658119658119699</v>
      </c>
      <c r="BA9" s="16">
        <v>7.69230769230769E-2</v>
      </c>
      <c r="BB9" s="16">
        <v>0</v>
      </c>
      <c r="BC9" s="16">
        <v>0.13675213675213699</v>
      </c>
      <c r="BD9" s="16">
        <v>5.7142857142857099E-2</v>
      </c>
      <c r="BE9" s="16">
        <v>0</v>
      </c>
      <c r="BF9" s="16"/>
      <c r="BG9" s="16">
        <v>9.7560975609756101E-2</v>
      </c>
      <c r="BH9" s="16">
        <v>8.2352941176470601E-2</v>
      </c>
      <c r="BI9" s="16">
        <v>8.3333333333333301E-2</v>
      </c>
      <c r="BJ9" s="16">
        <v>0.14393939393939401</v>
      </c>
      <c r="BK9" s="16">
        <v>0.139240506329114</v>
      </c>
      <c r="BL9" s="16">
        <v>7.4074074074074098E-2</v>
      </c>
      <c r="BM9" s="16"/>
      <c r="BN9" s="16">
        <v>0.11913357400721999</v>
      </c>
      <c r="BO9" s="16">
        <v>9.5477386934673406E-2</v>
      </c>
      <c r="BP9" s="16"/>
      <c r="BQ9" s="16">
        <v>0.103658536585366</v>
      </c>
      <c r="BR9" s="16">
        <v>0.113924050632911</v>
      </c>
      <c r="BS9" s="16"/>
      <c r="BT9" s="16">
        <v>0.100817438692098</v>
      </c>
      <c r="BU9" s="16">
        <v>0.15686274509803899</v>
      </c>
    </row>
    <row r="10" spans="2:73" ht="29" x14ac:dyDescent="0.35">
      <c r="B10" s="17" t="s">
        <v>120</v>
      </c>
      <c r="C10" s="16">
        <v>0.27650727650727702</v>
      </c>
      <c r="D10" s="16">
        <v>0.23232323232323199</v>
      </c>
      <c r="E10" s="16">
        <v>0.307420494699647</v>
      </c>
      <c r="F10" s="16"/>
      <c r="G10" s="16">
        <v>0.25225225225225201</v>
      </c>
      <c r="H10" s="16">
        <v>0.28378378378378399</v>
      </c>
      <c r="I10" s="16"/>
      <c r="J10" s="16">
        <v>0.24390243902438999</v>
      </c>
      <c r="K10" s="16">
        <v>0.27118644067796599</v>
      </c>
      <c r="L10" s="16">
        <v>0.55172413793103403</v>
      </c>
      <c r="M10" s="16">
        <v>0.13636363636363599</v>
      </c>
      <c r="N10" s="16">
        <v>0.125</v>
      </c>
      <c r="O10" s="16">
        <v>0.5</v>
      </c>
      <c r="P10" s="16">
        <v>0.266666666666667</v>
      </c>
      <c r="Q10" s="16">
        <v>0.230769230769231</v>
      </c>
      <c r="R10" s="16">
        <v>0.214285714285714</v>
      </c>
      <c r="S10" s="16">
        <v>0.25531914893617003</v>
      </c>
      <c r="T10" s="16">
        <v>0.4</v>
      </c>
      <c r="U10" s="16">
        <v>0.28571428571428598</v>
      </c>
      <c r="V10" s="16">
        <v>0.14705882352941199</v>
      </c>
      <c r="W10" s="16">
        <v>0.29411764705882398</v>
      </c>
      <c r="X10" s="16">
        <v>0.27777777777777801</v>
      </c>
      <c r="Y10" s="16">
        <v>0.25</v>
      </c>
      <c r="Z10" s="16"/>
      <c r="AA10" s="16">
        <v>0.248803827751196</v>
      </c>
      <c r="AB10" s="16">
        <v>0.30344827586206902</v>
      </c>
      <c r="AC10" s="16">
        <v>0.30357142857142899</v>
      </c>
      <c r="AD10" s="16">
        <v>0.114285714285714</v>
      </c>
      <c r="AE10" s="16"/>
      <c r="AF10" s="16">
        <v>0.26869806094182802</v>
      </c>
      <c r="AG10" s="16">
        <v>0.2</v>
      </c>
      <c r="AH10" s="16">
        <v>0.35714285714285698</v>
      </c>
      <c r="AI10" s="16">
        <v>0</v>
      </c>
      <c r="AJ10" s="16"/>
      <c r="AK10" s="16">
        <v>0.32786885245901598</v>
      </c>
      <c r="AL10" s="16">
        <v>0.22727272727272699</v>
      </c>
      <c r="AM10" s="16">
        <v>0.238095238095238</v>
      </c>
      <c r="AN10" s="16">
        <v>0.35483870967741898</v>
      </c>
      <c r="AO10" s="16">
        <v>0.22222222222222199</v>
      </c>
      <c r="AP10" s="16">
        <v>0.14705882352941199</v>
      </c>
      <c r="AQ10" s="16"/>
      <c r="AR10" s="16">
        <v>0.22831050228310501</v>
      </c>
      <c r="AS10" s="16">
        <v>0.292682926829268</v>
      </c>
      <c r="AT10" s="16">
        <v>0.292682926829268</v>
      </c>
      <c r="AU10" s="16">
        <v>0.245283018867925</v>
      </c>
      <c r="AV10" s="16">
        <v>0.434782608695652</v>
      </c>
      <c r="AW10" s="16">
        <v>0.25531914893617003</v>
      </c>
      <c r="AX10" s="16">
        <v>0.6</v>
      </c>
      <c r="AY10" s="16"/>
      <c r="AZ10" s="16">
        <v>0.33333333333333298</v>
      </c>
      <c r="BA10" s="16">
        <v>0.128205128205128</v>
      </c>
      <c r="BB10" s="16">
        <v>0.19047619047618999</v>
      </c>
      <c r="BC10" s="16">
        <v>0.32478632478632502</v>
      </c>
      <c r="BD10" s="16">
        <v>0.251428571428571</v>
      </c>
      <c r="BE10" s="16">
        <v>0.375</v>
      </c>
      <c r="BF10" s="16"/>
      <c r="BG10" s="16">
        <v>0.37804878048780499</v>
      </c>
      <c r="BH10" s="16">
        <v>0.32941176470588202</v>
      </c>
      <c r="BI10" s="16">
        <v>0.29166666666666702</v>
      </c>
      <c r="BJ10" s="16">
        <v>0.21212121212121199</v>
      </c>
      <c r="BK10" s="16">
        <v>0.189873417721519</v>
      </c>
      <c r="BL10" s="16">
        <v>0.31481481481481499</v>
      </c>
      <c r="BM10" s="16"/>
      <c r="BN10" s="16">
        <v>0.29963898916967502</v>
      </c>
      <c r="BO10" s="16">
        <v>0.25125628140703499</v>
      </c>
      <c r="BP10" s="16"/>
      <c r="BQ10" s="16">
        <v>0.31707317073170699</v>
      </c>
      <c r="BR10" s="16">
        <v>0.256329113924051</v>
      </c>
      <c r="BS10" s="16"/>
      <c r="BT10" s="16">
        <v>0.26158038147139001</v>
      </c>
      <c r="BU10" s="16">
        <v>0.30392156862745101</v>
      </c>
    </row>
    <row r="11" spans="2:73" x14ac:dyDescent="0.35">
      <c r="B11" s="17" t="s">
        <v>121</v>
      </c>
      <c r="C11" s="16">
        <v>0.32224532224532199</v>
      </c>
      <c r="D11" s="16">
        <v>0.32828282828282801</v>
      </c>
      <c r="E11" s="16">
        <v>0.31802120141342799</v>
      </c>
      <c r="F11" s="16"/>
      <c r="G11" s="16">
        <v>0.34234234234234201</v>
      </c>
      <c r="H11" s="16">
        <v>0.31621621621621598</v>
      </c>
      <c r="I11" s="16"/>
      <c r="J11" s="16">
        <v>0.34146341463414598</v>
      </c>
      <c r="K11" s="16">
        <v>0.25423728813559299</v>
      </c>
      <c r="L11" s="16">
        <v>0.20689655172413801</v>
      </c>
      <c r="M11" s="16">
        <v>0.40909090909090901</v>
      </c>
      <c r="N11" s="16">
        <v>0.25</v>
      </c>
      <c r="O11" s="16">
        <v>0.125</v>
      </c>
      <c r="P11" s="16">
        <v>0.3</v>
      </c>
      <c r="Q11" s="16">
        <v>0.35897435897435898</v>
      </c>
      <c r="R11" s="16">
        <v>0.28571428571428598</v>
      </c>
      <c r="S11" s="16">
        <v>0.39361702127659598</v>
      </c>
      <c r="T11" s="16">
        <v>0.4</v>
      </c>
      <c r="U11" s="16">
        <v>0.5</v>
      </c>
      <c r="V11" s="16">
        <v>0.26470588235294101</v>
      </c>
      <c r="W11" s="16">
        <v>0.11764705882352899</v>
      </c>
      <c r="X11" s="16">
        <v>0.44444444444444398</v>
      </c>
      <c r="Y11" s="16">
        <v>0.3125</v>
      </c>
      <c r="Z11" s="16"/>
      <c r="AA11" s="16">
        <v>0.301435406698565</v>
      </c>
      <c r="AB11" s="16">
        <v>0.33793103448275902</v>
      </c>
      <c r="AC11" s="16">
        <v>0.375</v>
      </c>
      <c r="AD11" s="16">
        <v>0.314285714285714</v>
      </c>
      <c r="AE11" s="16"/>
      <c r="AF11" s="16">
        <v>0.33518005540166201</v>
      </c>
      <c r="AG11" s="16">
        <v>0.36666666666666697</v>
      </c>
      <c r="AH11" s="16">
        <v>0.19047619047618999</v>
      </c>
      <c r="AI11" s="16">
        <v>0</v>
      </c>
      <c r="AJ11" s="16"/>
      <c r="AK11" s="16">
        <v>0.37704918032786899</v>
      </c>
      <c r="AL11" s="16">
        <v>0.37878787878787901</v>
      </c>
      <c r="AM11" s="16">
        <v>0.16666666666666699</v>
      </c>
      <c r="AN11" s="16">
        <v>0.19354838709677399</v>
      </c>
      <c r="AO11" s="16">
        <v>0.33333333333333298</v>
      </c>
      <c r="AP11" s="16">
        <v>0.441176470588235</v>
      </c>
      <c r="AQ11" s="16"/>
      <c r="AR11" s="16">
        <v>0.33333333333333298</v>
      </c>
      <c r="AS11" s="16">
        <v>0.19512195121951201</v>
      </c>
      <c r="AT11" s="16">
        <v>0.19512195121951201</v>
      </c>
      <c r="AU11" s="16">
        <v>0.320754716981132</v>
      </c>
      <c r="AV11" s="16">
        <v>0.217391304347826</v>
      </c>
      <c r="AW11" s="16">
        <v>0.44680851063829802</v>
      </c>
      <c r="AX11" s="16">
        <v>0.2</v>
      </c>
      <c r="AY11" s="16"/>
      <c r="AZ11" s="16">
        <v>0.29914529914529903</v>
      </c>
      <c r="BA11" s="16">
        <v>0.46153846153846201</v>
      </c>
      <c r="BB11" s="16">
        <v>0.238095238095238</v>
      </c>
      <c r="BC11" s="16">
        <v>0.28205128205128199</v>
      </c>
      <c r="BD11" s="16">
        <v>0.34285714285714303</v>
      </c>
      <c r="BE11" s="16">
        <v>0.375</v>
      </c>
      <c r="BF11" s="16"/>
      <c r="BG11" s="16">
        <v>0.18292682926829301</v>
      </c>
      <c r="BH11" s="16">
        <v>0.247058823529412</v>
      </c>
      <c r="BI11" s="16">
        <v>0.45833333333333298</v>
      </c>
      <c r="BJ11" s="16">
        <v>0.31818181818181801</v>
      </c>
      <c r="BK11" s="16">
        <v>0.430379746835443</v>
      </c>
      <c r="BL11" s="16">
        <v>0.37037037037037002</v>
      </c>
      <c r="BM11" s="16"/>
      <c r="BN11" s="16">
        <v>0.29963898916967502</v>
      </c>
      <c r="BO11" s="16">
        <v>0.35175879396984899</v>
      </c>
      <c r="BP11" s="16"/>
      <c r="BQ11" s="16">
        <v>0.29878048780487798</v>
      </c>
      <c r="BR11" s="16">
        <v>0.332278481012658</v>
      </c>
      <c r="BS11" s="16"/>
      <c r="BT11" s="16">
        <v>0.34332425068119898</v>
      </c>
      <c r="BU11" s="16">
        <v>0.27450980392156898</v>
      </c>
    </row>
    <row r="12" spans="2:73" x14ac:dyDescent="0.35">
      <c r="B12" s="17" t="s">
        <v>122</v>
      </c>
      <c r="C12" s="16">
        <v>0.25571725571725601</v>
      </c>
      <c r="D12" s="16">
        <v>0.22727272727272699</v>
      </c>
      <c r="E12" s="16">
        <v>0.27561837455830401</v>
      </c>
      <c r="F12" s="16"/>
      <c r="G12" s="16">
        <v>0.27927927927927898</v>
      </c>
      <c r="H12" s="16">
        <v>0.248648648648649</v>
      </c>
      <c r="I12" s="16"/>
      <c r="J12" s="16">
        <v>0.24390243902438999</v>
      </c>
      <c r="K12" s="16">
        <v>0.22033898305084701</v>
      </c>
      <c r="L12" s="16">
        <v>0.20689655172413801</v>
      </c>
      <c r="M12" s="16">
        <v>0.31818181818181801</v>
      </c>
      <c r="N12" s="16">
        <v>0.375</v>
      </c>
      <c r="O12" s="16">
        <v>0.375</v>
      </c>
      <c r="P12" s="16">
        <v>0.33333333333333298</v>
      </c>
      <c r="Q12" s="16">
        <v>0.128205128205128</v>
      </c>
      <c r="R12" s="16">
        <v>0.35714285714285698</v>
      </c>
      <c r="S12" s="16">
        <v>0.24468085106383</v>
      </c>
      <c r="T12" s="16">
        <v>0.133333333333333</v>
      </c>
      <c r="U12" s="16">
        <v>0.14285714285714299</v>
      </c>
      <c r="V12" s="16">
        <v>0.441176470588235</v>
      </c>
      <c r="W12" s="16">
        <v>0.41176470588235298</v>
      </c>
      <c r="X12" s="16">
        <v>0.16666666666666699</v>
      </c>
      <c r="Y12" s="16">
        <v>0.25</v>
      </c>
      <c r="Z12" s="16"/>
      <c r="AA12" s="16">
        <v>0.33971291866028702</v>
      </c>
      <c r="AB12" s="16">
        <v>0.21379310344827601</v>
      </c>
      <c r="AC12" s="16">
        <v>0.23214285714285701</v>
      </c>
      <c r="AD12" s="16">
        <v>0.14285714285714299</v>
      </c>
      <c r="AE12" s="16"/>
      <c r="AF12" s="16">
        <v>0.26592797783933497</v>
      </c>
      <c r="AG12" s="16">
        <v>0.33333333333333298</v>
      </c>
      <c r="AH12" s="16">
        <v>0.238095238095238</v>
      </c>
      <c r="AI12" s="16">
        <v>0.5</v>
      </c>
      <c r="AJ12" s="16"/>
      <c r="AK12" s="16">
        <v>0.14754098360655701</v>
      </c>
      <c r="AL12" s="16">
        <v>0.19696969696969699</v>
      </c>
      <c r="AM12" s="16">
        <v>0.547619047619048</v>
      </c>
      <c r="AN12" s="16">
        <v>0.29032258064516098</v>
      </c>
      <c r="AO12" s="16">
        <v>0.22222222222222199</v>
      </c>
      <c r="AP12" s="16">
        <v>0.29411764705882398</v>
      </c>
      <c r="AQ12" s="16"/>
      <c r="AR12" s="16">
        <v>0.26027397260273999</v>
      </c>
      <c r="AS12" s="16">
        <v>0.24390243902438999</v>
      </c>
      <c r="AT12" s="16">
        <v>0.24390243902438999</v>
      </c>
      <c r="AU12" s="16">
        <v>0.320754716981132</v>
      </c>
      <c r="AV12" s="16">
        <v>0.26086956521739102</v>
      </c>
      <c r="AW12" s="16">
        <v>0.27659574468085102</v>
      </c>
      <c r="AX12" s="16">
        <v>0</v>
      </c>
      <c r="AY12" s="16"/>
      <c r="AZ12" s="16">
        <v>0.15384615384615399</v>
      </c>
      <c r="BA12" s="16">
        <v>0.30769230769230799</v>
      </c>
      <c r="BB12" s="16">
        <v>0.476190476190476</v>
      </c>
      <c r="BC12" s="16">
        <v>0.22222222222222199</v>
      </c>
      <c r="BD12" s="16">
        <v>0.308571428571429</v>
      </c>
      <c r="BE12" s="16">
        <v>0.25</v>
      </c>
      <c r="BF12" s="16"/>
      <c r="BG12" s="16">
        <v>0.292682926829268</v>
      </c>
      <c r="BH12" s="16">
        <v>0.317647058823529</v>
      </c>
      <c r="BI12" s="16">
        <v>0.125</v>
      </c>
      <c r="BJ12" s="16">
        <v>0.28030303030303</v>
      </c>
      <c r="BK12" s="16">
        <v>0.215189873417722</v>
      </c>
      <c r="BL12" s="16">
        <v>0.22222222222222199</v>
      </c>
      <c r="BM12" s="16"/>
      <c r="BN12" s="16">
        <v>0.24187725631769</v>
      </c>
      <c r="BO12" s="16">
        <v>0.276381909547739</v>
      </c>
      <c r="BP12" s="16"/>
      <c r="BQ12" s="16">
        <v>0.23170731707317099</v>
      </c>
      <c r="BR12" s="16">
        <v>0.268987341772152</v>
      </c>
      <c r="BS12" s="16"/>
      <c r="BT12" s="16">
        <v>0.26702997275204399</v>
      </c>
      <c r="BU12" s="16">
        <v>0.21568627450980399</v>
      </c>
    </row>
    <row r="13" spans="2:73" x14ac:dyDescent="0.35">
      <c r="B13" s="17" t="s">
        <v>93</v>
      </c>
      <c r="C13" s="16">
        <v>1.8711018711018702E-2</v>
      </c>
      <c r="D13" s="16">
        <v>1.5151515151515201E-2</v>
      </c>
      <c r="E13" s="16">
        <v>2.1201413427561801E-2</v>
      </c>
      <c r="F13" s="16"/>
      <c r="G13" s="16">
        <v>0</v>
      </c>
      <c r="H13" s="16">
        <v>2.4324324324324301E-2</v>
      </c>
      <c r="I13" s="16"/>
      <c r="J13" s="16">
        <v>2.4390243902439001E-2</v>
      </c>
      <c r="K13" s="16">
        <v>1.6949152542372899E-2</v>
      </c>
      <c r="L13" s="16">
        <v>3.4482758620689703E-2</v>
      </c>
      <c r="M13" s="16">
        <v>0</v>
      </c>
      <c r="N13" s="16">
        <v>0.125</v>
      </c>
      <c r="O13" s="16">
        <v>0</v>
      </c>
      <c r="P13" s="16">
        <v>0</v>
      </c>
      <c r="Q13" s="16">
        <v>2.5641025641025599E-2</v>
      </c>
      <c r="R13" s="16">
        <v>0</v>
      </c>
      <c r="S13" s="16">
        <v>1.0638297872340399E-2</v>
      </c>
      <c r="T13" s="16">
        <v>0</v>
      </c>
      <c r="U13" s="16">
        <v>0</v>
      </c>
      <c r="V13" s="16">
        <v>8.8235294117647106E-2</v>
      </c>
      <c r="W13" s="16">
        <v>0</v>
      </c>
      <c r="X13" s="16">
        <v>0</v>
      </c>
      <c r="Y13" s="16">
        <v>0</v>
      </c>
      <c r="Z13" s="16"/>
      <c r="AA13" s="16">
        <v>1.9138755980861202E-2</v>
      </c>
      <c r="AB13" s="16">
        <v>1.37931034482759E-2</v>
      </c>
      <c r="AC13" s="16">
        <v>0</v>
      </c>
      <c r="AD13" s="16">
        <v>2.8571428571428598E-2</v>
      </c>
      <c r="AE13" s="16"/>
      <c r="AF13" s="16">
        <v>5.5401662049861496E-3</v>
      </c>
      <c r="AG13" s="16">
        <v>0</v>
      </c>
      <c r="AH13" s="16">
        <v>2.3809523809523801E-2</v>
      </c>
      <c r="AI13" s="16">
        <v>0</v>
      </c>
      <c r="AJ13" s="16"/>
      <c r="AK13" s="16">
        <v>0</v>
      </c>
      <c r="AL13" s="16">
        <v>0</v>
      </c>
      <c r="AM13" s="16">
        <v>0</v>
      </c>
      <c r="AN13" s="16">
        <v>0</v>
      </c>
      <c r="AO13" s="16">
        <v>0</v>
      </c>
      <c r="AP13" s="16">
        <v>2.9411764705882401E-2</v>
      </c>
      <c r="AQ13" s="16"/>
      <c r="AR13" s="16">
        <v>1.8264840182648401E-2</v>
      </c>
      <c r="AS13" s="16">
        <v>0</v>
      </c>
      <c r="AT13" s="16">
        <v>0</v>
      </c>
      <c r="AU13" s="16">
        <v>3.77358490566038E-2</v>
      </c>
      <c r="AV13" s="16">
        <v>4.3478260869565202E-2</v>
      </c>
      <c r="AW13" s="16">
        <v>0</v>
      </c>
      <c r="AX13" s="16">
        <v>0</v>
      </c>
      <c r="AY13" s="16"/>
      <c r="AZ13" s="16">
        <v>8.5470085470085496E-3</v>
      </c>
      <c r="BA13" s="16">
        <v>2.5641025641025599E-2</v>
      </c>
      <c r="BB13" s="16">
        <v>9.5238095238095205E-2</v>
      </c>
      <c r="BC13" s="16">
        <v>8.5470085470085496E-3</v>
      </c>
      <c r="BD13" s="16">
        <v>1.7142857142857099E-2</v>
      </c>
      <c r="BE13" s="16">
        <v>0</v>
      </c>
      <c r="BF13" s="16"/>
      <c r="BG13" s="16">
        <v>3.65853658536585E-2</v>
      </c>
      <c r="BH13" s="16">
        <v>0</v>
      </c>
      <c r="BI13" s="16">
        <v>4.1666666666666699E-2</v>
      </c>
      <c r="BJ13" s="16">
        <v>1.5151515151515201E-2</v>
      </c>
      <c r="BK13" s="16">
        <v>1.26582278481013E-2</v>
      </c>
      <c r="BL13" s="16">
        <v>1.85185185185185E-2</v>
      </c>
      <c r="BM13" s="16"/>
      <c r="BN13" s="16">
        <v>2.8880866425992802E-2</v>
      </c>
      <c r="BO13" s="16">
        <v>0</v>
      </c>
      <c r="BP13" s="16"/>
      <c r="BQ13" s="16">
        <v>4.8780487804878099E-2</v>
      </c>
      <c r="BR13" s="16">
        <v>3.1645569620253199E-3</v>
      </c>
      <c r="BS13" s="16"/>
      <c r="BT13" s="16">
        <v>1.08991825613079E-2</v>
      </c>
      <c r="BU13" s="16">
        <v>2.9411764705882401E-2</v>
      </c>
    </row>
    <row r="14" spans="2:73" x14ac:dyDescent="0.35">
      <c r="B14" s="17" t="s">
        <v>123</v>
      </c>
      <c r="C14" s="19">
        <v>0.12681912681912699</v>
      </c>
      <c r="D14" s="19">
        <v>0.19696969696969699</v>
      </c>
      <c r="E14" s="19">
        <v>7.7738515901060096E-2</v>
      </c>
      <c r="F14" s="19"/>
      <c r="G14" s="19">
        <v>0.126126126126126</v>
      </c>
      <c r="H14" s="19">
        <v>0.12702702702702701</v>
      </c>
      <c r="I14" s="19"/>
      <c r="J14" s="19">
        <v>0.146341463414634</v>
      </c>
      <c r="K14" s="19">
        <v>0.23728813559322001</v>
      </c>
      <c r="L14" s="19">
        <v>0</v>
      </c>
      <c r="M14" s="19">
        <v>0.13636363636363599</v>
      </c>
      <c r="N14" s="19">
        <v>0.125</v>
      </c>
      <c r="O14" s="19">
        <v>0</v>
      </c>
      <c r="P14" s="19">
        <v>0.1</v>
      </c>
      <c r="Q14" s="19">
        <v>0.256410256410256</v>
      </c>
      <c r="R14" s="19">
        <v>0.14285714285714299</v>
      </c>
      <c r="S14" s="19">
        <v>9.5744680851063801E-2</v>
      </c>
      <c r="T14" s="19">
        <v>6.6666666666666693E-2</v>
      </c>
      <c r="U14" s="19">
        <v>7.1428571428571397E-2</v>
      </c>
      <c r="V14" s="19">
        <v>5.8823529411764698E-2</v>
      </c>
      <c r="W14" s="19">
        <v>0.17647058823529399</v>
      </c>
      <c r="X14" s="19">
        <v>0.11111111111111099</v>
      </c>
      <c r="Y14" s="19">
        <v>0.1875</v>
      </c>
      <c r="Z14" s="19"/>
      <c r="AA14" s="19">
        <v>9.0909090909090898E-2</v>
      </c>
      <c r="AB14" s="19">
        <v>0.13103448275862101</v>
      </c>
      <c r="AC14" s="19">
        <v>8.9285714285714302E-2</v>
      </c>
      <c r="AD14" s="19">
        <v>0.4</v>
      </c>
      <c r="AE14" s="19"/>
      <c r="AF14" s="19">
        <v>0.12465373961218799</v>
      </c>
      <c r="AG14" s="19">
        <v>0.1</v>
      </c>
      <c r="AH14" s="19">
        <v>0.19047619047618999</v>
      </c>
      <c r="AI14" s="19">
        <v>0.5</v>
      </c>
      <c r="AJ14" s="19"/>
      <c r="AK14" s="19">
        <v>0.14754098360655701</v>
      </c>
      <c r="AL14" s="19">
        <v>0.19696969696969699</v>
      </c>
      <c r="AM14" s="19">
        <v>4.7619047619047603E-2</v>
      </c>
      <c r="AN14" s="19">
        <v>0.16129032258064499</v>
      </c>
      <c r="AO14" s="19">
        <v>0.22222222222222199</v>
      </c>
      <c r="AP14" s="19">
        <v>8.8235294117647106E-2</v>
      </c>
      <c r="AQ14" s="19"/>
      <c r="AR14" s="19">
        <v>0.15981735159817401</v>
      </c>
      <c r="AS14" s="19">
        <v>0.26829268292682901</v>
      </c>
      <c r="AT14" s="19">
        <v>0.26829268292682901</v>
      </c>
      <c r="AU14" s="19">
        <v>7.5471698113207503E-2</v>
      </c>
      <c r="AV14" s="19">
        <v>4.3478260869565202E-2</v>
      </c>
      <c r="AW14" s="19">
        <v>2.1276595744680899E-2</v>
      </c>
      <c r="AX14" s="19">
        <v>0.2</v>
      </c>
      <c r="AY14" s="19"/>
      <c r="AZ14" s="19">
        <v>0.20512820512820501</v>
      </c>
      <c r="BA14" s="19">
        <v>7.69230769230769E-2</v>
      </c>
      <c r="BB14" s="19">
        <v>0</v>
      </c>
      <c r="BC14" s="19">
        <v>0.16239316239316201</v>
      </c>
      <c r="BD14" s="19">
        <v>0.08</v>
      </c>
      <c r="BE14" s="19">
        <v>0</v>
      </c>
      <c r="BF14" s="19"/>
      <c r="BG14" s="19">
        <v>0.109756097560976</v>
      </c>
      <c r="BH14" s="19">
        <v>0.105882352941176</v>
      </c>
      <c r="BI14" s="19">
        <v>8.3333333333333301E-2</v>
      </c>
      <c r="BJ14" s="19">
        <v>0.174242424242424</v>
      </c>
      <c r="BK14" s="19">
        <v>0.151898734177215</v>
      </c>
      <c r="BL14" s="19">
        <v>7.4074074074074098E-2</v>
      </c>
      <c r="BM14" s="19"/>
      <c r="BN14" s="19">
        <v>0.129963898916967</v>
      </c>
      <c r="BO14" s="19">
        <v>0.120603015075377</v>
      </c>
      <c r="BP14" s="19"/>
      <c r="BQ14" s="19">
        <v>0.103658536585366</v>
      </c>
      <c r="BR14" s="19">
        <v>0.139240506329114</v>
      </c>
      <c r="BS14" s="19"/>
      <c r="BT14" s="19">
        <v>0.11716621253406</v>
      </c>
      <c r="BU14" s="19">
        <v>0.17647058823529399</v>
      </c>
    </row>
    <row r="15" spans="2:73" x14ac:dyDescent="0.35">
      <c r="B15" s="17" t="s">
        <v>124</v>
      </c>
      <c r="C15" s="19">
        <v>0.57796257796257799</v>
      </c>
      <c r="D15" s="19">
        <v>0.55555555555555602</v>
      </c>
      <c r="E15" s="19">
        <v>0.593639575971731</v>
      </c>
      <c r="F15" s="19"/>
      <c r="G15" s="19">
        <v>0.62162162162162204</v>
      </c>
      <c r="H15" s="19">
        <v>0.56486486486486498</v>
      </c>
      <c r="I15" s="19"/>
      <c r="J15" s="19">
        <v>0.58536585365853699</v>
      </c>
      <c r="K15" s="19">
        <v>0.47457627118644102</v>
      </c>
      <c r="L15" s="19">
        <v>0.41379310344827602</v>
      </c>
      <c r="M15" s="19">
        <v>0.72727272727272696</v>
      </c>
      <c r="N15" s="19">
        <v>0.625</v>
      </c>
      <c r="O15" s="19">
        <v>0.5</v>
      </c>
      <c r="P15" s="19">
        <v>0.63333333333333297</v>
      </c>
      <c r="Q15" s="19">
        <v>0.487179487179487</v>
      </c>
      <c r="R15" s="19">
        <v>0.64285714285714302</v>
      </c>
      <c r="S15" s="19">
        <v>0.63829787234042601</v>
      </c>
      <c r="T15" s="19">
        <v>0.53333333333333299</v>
      </c>
      <c r="U15" s="19">
        <v>0.64285714285714302</v>
      </c>
      <c r="V15" s="19">
        <v>0.70588235294117596</v>
      </c>
      <c r="W15" s="19">
        <v>0.52941176470588203</v>
      </c>
      <c r="X15" s="19">
        <v>0.61111111111111105</v>
      </c>
      <c r="Y15" s="19">
        <v>0.5625</v>
      </c>
      <c r="Z15" s="19"/>
      <c r="AA15" s="19">
        <v>0.64114832535885202</v>
      </c>
      <c r="AB15" s="19">
        <v>0.55172413793103403</v>
      </c>
      <c r="AC15" s="19">
        <v>0.60714285714285698</v>
      </c>
      <c r="AD15" s="19">
        <v>0.45714285714285702</v>
      </c>
      <c r="AE15" s="19"/>
      <c r="AF15" s="19">
        <v>0.60110803324099704</v>
      </c>
      <c r="AG15" s="19">
        <v>0.7</v>
      </c>
      <c r="AH15" s="19">
        <v>0.42857142857142899</v>
      </c>
      <c r="AI15" s="19">
        <v>0.5</v>
      </c>
      <c r="AJ15" s="19"/>
      <c r="AK15" s="19">
        <v>0.52459016393442603</v>
      </c>
      <c r="AL15" s="19">
        <v>0.57575757575757602</v>
      </c>
      <c r="AM15" s="19">
        <v>0.71428571428571397</v>
      </c>
      <c r="AN15" s="19">
        <v>0.483870967741935</v>
      </c>
      <c r="AO15" s="19">
        <v>0.55555555555555602</v>
      </c>
      <c r="AP15" s="19">
        <v>0.73529411764705899</v>
      </c>
      <c r="AQ15" s="19"/>
      <c r="AR15" s="19">
        <v>0.59360730593607303</v>
      </c>
      <c r="AS15" s="19">
        <v>0.439024390243902</v>
      </c>
      <c r="AT15" s="19">
        <v>0.439024390243902</v>
      </c>
      <c r="AU15" s="19">
        <v>0.64150943396226401</v>
      </c>
      <c r="AV15" s="19">
        <v>0.47826086956521702</v>
      </c>
      <c r="AW15" s="19">
        <v>0.72340425531914898</v>
      </c>
      <c r="AX15" s="19">
        <v>0.2</v>
      </c>
      <c r="AY15" s="19"/>
      <c r="AZ15" s="19">
        <v>0.45299145299145299</v>
      </c>
      <c r="BA15" s="19">
        <v>0.76923076923076905</v>
      </c>
      <c r="BB15" s="19">
        <v>0.71428571428571397</v>
      </c>
      <c r="BC15" s="19">
        <v>0.50427350427350404</v>
      </c>
      <c r="BD15" s="19">
        <v>0.65142857142857102</v>
      </c>
      <c r="BE15" s="19">
        <v>0.625</v>
      </c>
      <c r="BF15" s="19"/>
      <c r="BG15" s="19">
        <v>0.47560975609756101</v>
      </c>
      <c r="BH15" s="19">
        <v>0.56470588235294095</v>
      </c>
      <c r="BI15" s="19">
        <v>0.58333333333333304</v>
      </c>
      <c r="BJ15" s="19">
        <v>0.59848484848484795</v>
      </c>
      <c r="BK15" s="19">
        <v>0.645569620253165</v>
      </c>
      <c r="BL15" s="19">
        <v>0.592592592592593</v>
      </c>
      <c r="BM15" s="19"/>
      <c r="BN15" s="19">
        <v>0.54151624548736499</v>
      </c>
      <c r="BO15" s="19">
        <v>0.62814070351758799</v>
      </c>
      <c r="BP15" s="19"/>
      <c r="BQ15" s="19">
        <v>0.53048780487804903</v>
      </c>
      <c r="BR15" s="19">
        <v>0.60126582278481</v>
      </c>
      <c r="BS15" s="19"/>
      <c r="BT15" s="19">
        <v>0.61035422343324297</v>
      </c>
      <c r="BU15" s="19">
        <v>0.49019607843137297</v>
      </c>
    </row>
    <row r="16" spans="2:73" x14ac:dyDescent="0.35">
      <c r="B16" s="17" t="s">
        <v>105</v>
      </c>
      <c r="C16" s="20">
        <v>-0.451143451143451</v>
      </c>
      <c r="D16" s="20">
        <v>-0.35858585858585901</v>
      </c>
      <c r="E16" s="20">
        <v>-0.51590106007067105</v>
      </c>
      <c r="F16" s="20"/>
      <c r="G16" s="20">
        <v>-0.49549549549549499</v>
      </c>
      <c r="H16" s="20">
        <v>-0.43783783783783797</v>
      </c>
      <c r="I16" s="20"/>
      <c r="J16" s="20">
        <v>-0.439024390243902</v>
      </c>
      <c r="K16" s="20">
        <v>-0.23728813559322001</v>
      </c>
      <c r="L16" s="20">
        <v>-0.41379310344827602</v>
      </c>
      <c r="M16" s="20">
        <v>-0.59090909090909105</v>
      </c>
      <c r="N16" s="20">
        <v>-0.5</v>
      </c>
      <c r="O16" s="20">
        <v>-0.5</v>
      </c>
      <c r="P16" s="20">
        <v>-0.53333333333333299</v>
      </c>
      <c r="Q16" s="20">
        <v>-0.230769230769231</v>
      </c>
      <c r="R16" s="20">
        <v>-0.5</v>
      </c>
      <c r="S16" s="20">
        <v>-0.54255319148936199</v>
      </c>
      <c r="T16" s="20">
        <v>-0.46666666666666701</v>
      </c>
      <c r="U16" s="20">
        <v>-0.57142857142857095</v>
      </c>
      <c r="V16" s="20">
        <v>-0.64705882352941202</v>
      </c>
      <c r="W16" s="20">
        <v>-0.35294117647058798</v>
      </c>
      <c r="X16" s="20">
        <v>-0.5</v>
      </c>
      <c r="Y16" s="20">
        <v>-0.375</v>
      </c>
      <c r="Z16" s="20"/>
      <c r="AA16" s="20">
        <v>-0.55023923444976097</v>
      </c>
      <c r="AB16" s="20">
        <v>-0.42068965517241402</v>
      </c>
      <c r="AC16" s="20">
        <v>-0.51785714285714302</v>
      </c>
      <c r="AD16" s="20">
        <v>-5.7142857142857099E-2</v>
      </c>
      <c r="AE16" s="20"/>
      <c r="AF16" s="20">
        <v>-0.47645429362880898</v>
      </c>
      <c r="AG16" s="20">
        <v>-0.6</v>
      </c>
      <c r="AH16" s="20">
        <v>-0.238095238095238</v>
      </c>
      <c r="AI16" s="20">
        <v>0</v>
      </c>
      <c r="AJ16" s="20"/>
      <c r="AK16" s="20">
        <v>-0.37704918032786899</v>
      </c>
      <c r="AL16" s="20">
        <v>-0.37878787878787901</v>
      </c>
      <c r="AM16" s="20">
        <v>-0.66666666666666696</v>
      </c>
      <c r="AN16" s="20">
        <v>-0.32258064516128998</v>
      </c>
      <c r="AO16" s="20">
        <v>-0.33333333333333298</v>
      </c>
      <c r="AP16" s="20">
        <v>-0.64705882352941202</v>
      </c>
      <c r="AQ16" s="20"/>
      <c r="AR16" s="20">
        <v>-0.43378995433790002</v>
      </c>
      <c r="AS16" s="20">
        <v>-0.17073170731707299</v>
      </c>
      <c r="AT16" s="20">
        <v>-0.17073170731707299</v>
      </c>
      <c r="AU16" s="20">
        <v>-0.56603773584905703</v>
      </c>
      <c r="AV16" s="20">
        <v>-0.434782608695652</v>
      </c>
      <c r="AW16" s="20">
        <v>-0.70212765957446799</v>
      </c>
      <c r="AX16" s="20">
        <v>0</v>
      </c>
      <c r="AY16" s="20"/>
      <c r="AZ16" s="20">
        <v>-0.24786324786324801</v>
      </c>
      <c r="BA16" s="20">
        <v>-0.69230769230769196</v>
      </c>
      <c r="BB16" s="20">
        <v>-0.71428571428571397</v>
      </c>
      <c r="BC16" s="20">
        <v>-0.341880341880342</v>
      </c>
      <c r="BD16" s="20">
        <v>-0.57142857142857195</v>
      </c>
      <c r="BE16" s="20">
        <v>-0.625</v>
      </c>
      <c r="BF16" s="20"/>
      <c r="BG16" s="20">
        <v>-0.36585365853658502</v>
      </c>
      <c r="BH16" s="20">
        <v>-0.45882352941176502</v>
      </c>
      <c r="BI16" s="20">
        <v>-0.5</v>
      </c>
      <c r="BJ16" s="20">
        <v>-0.42424242424242398</v>
      </c>
      <c r="BK16" s="20">
        <v>-0.493670886075949</v>
      </c>
      <c r="BL16" s="20">
        <v>-0.51851851851851805</v>
      </c>
      <c r="BM16" s="20"/>
      <c r="BN16" s="20">
        <v>-0.41155234657039702</v>
      </c>
      <c r="BO16" s="20">
        <v>-0.50753768844221103</v>
      </c>
      <c r="BP16" s="20"/>
      <c r="BQ16" s="20">
        <v>-0.42682926829268297</v>
      </c>
      <c r="BR16" s="20">
        <v>-0.462025316455696</v>
      </c>
      <c r="BS16" s="20"/>
      <c r="BT16" s="20">
        <v>-0.49318801089918302</v>
      </c>
      <c r="BU16" s="20">
        <v>-0.31372549019607798</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U14"/>
  <sheetViews>
    <sheetView showGridLines="0" topLeftCell="A6" workbookViewId="0">
      <pane xSplit="2" topLeftCell="C1" activePane="topRight" state="frozen"/>
      <selection pane="topRight" activeCell="E6" sqref="E6"/>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424</v>
      </c>
      <c r="D7" s="10">
        <v>173</v>
      </c>
      <c r="E7" s="10">
        <v>251</v>
      </c>
      <c r="F7" s="10"/>
      <c r="G7" s="10">
        <v>93</v>
      </c>
      <c r="H7" s="10">
        <v>331</v>
      </c>
      <c r="I7" s="10"/>
      <c r="J7" s="10">
        <v>35</v>
      </c>
      <c r="K7" s="10">
        <v>58</v>
      </c>
      <c r="L7" s="10">
        <v>25</v>
      </c>
      <c r="M7" s="10">
        <v>20</v>
      </c>
      <c r="N7" s="10">
        <v>8</v>
      </c>
      <c r="O7" s="10">
        <v>14</v>
      </c>
      <c r="P7" s="10">
        <v>26</v>
      </c>
      <c r="Q7" s="10">
        <v>37</v>
      </c>
      <c r="R7" s="10">
        <v>13</v>
      </c>
      <c r="S7" s="10">
        <v>80</v>
      </c>
      <c r="T7" s="10">
        <v>23</v>
      </c>
      <c r="U7" s="10">
        <v>13</v>
      </c>
      <c r="V7" s="10">
        <v>25</v>
      </c>
      <c r="W7" s="10">
        <v>15</v>
      </c>
      <c r="X7" s="10">
        <v>17</v>
      </c>
      <c r="Y7" s="10">
        <v>15</v>
      </c>
      <c r="Z7" s="10"/>
      <c r="AA7" s="10">
        <v>173</v>
      </c>
      <c r="AB7" s="10">
        <v>136</v>
      </c>
      <c r="AC7" s="10">
        <v>54</v>
      </c>
      <c r="AD7" s="10">
        <v>34</v>
      </c>
      <c r="AE7" s="10"/>
      <c r="AF7" s="10">
        <v>320</v>
      </c>
      <c r="AG7" s="10">
        <v>27</v>
      </c>
      <c r="AH7" s="10">
        <v>40</v>
      </c>
      <c r="AI7" s="10">
        <v>2</v>
      </c>
      <c r="AJ7" s="10"/>
      <c r="AK7" s="10">
        <v>113</v>
      </c>
      <c r="AL7" s="10">
        <v>61</v>
      </c>
      <c r="AM7" s="10">
        <v>33</v>
      </c>
      <c r="AN7" s="10">
        <v>30</v>
      </c>
      <c r="AO7" s="10">
        <v>9</v>
      </c>
      <c r="AP7" s="10">
        <v>30</v>
      </c>
      <c r="AQ7" s="10"/>
      <c r="AR7" s="10">
        <v>219</v>
      </c>
      <c r="AS7" s="10">
        <v>41</v>
      </c>
      <c r="AT7" s="10">
        <v>41</v>
      </c>
      <c r="AU7" s="10" t="s">
        <v>128</v>
      </c>
      <c r="AV7" s="10">
        <v>23</v>
      </c>
      <c r="AW7" s="10">
        <v>47</v>
      </c>
      <c r="AX7" s="10">
        <v>5</v>
      </c>
      <c r="AY7" s="10"/>
      <c r="AZ7" s="10">
        <v>112</v>
      </c>
      <c r="BA7" s="10">
        <v>35</v>
      </c>
      <c r="BB7" s="10">
        <v>14</v>
      </c>
      <c r="BC7" s="10">
        <v>104</v>
      </c>
      <c r="BD7" s="10">
        <v>149</v>
      </c>
      <c r="BE7" s="10">
        <v>8</v>
      </c>
      <c r="BF7" s="10"/>
      <c r="BG7" s="10">
        <v>71</v>
      </c>
      <c r="BH7" s="10">
        <v>71</v>
      </c>
      <c r="BI7" s="10">
        <v>45</v>
      </c>
      <c r="BJ7" s="10">
        <v>115</v>
      </c>
      <c r="BK7" s="10">
        <v>71</v>
      </c>
      <c r="BL7" s="10">
        <v>50</v>
      </c>
      <c r="BM7" s="10"/>
      <c r="BN7" s="10">
        <v>249</v>
      </c>
      <c r="BO7" s="10">
        <v>171</v>
      </c>
      <c r="BP7" s="10"/>
      <c r="BQ7" s="10">
        <v>145</v>
      </c>
      <c r="BR7" s="10">
        <v>278</v>
      </c>
      <c r="BS7" s="10"/>
      <c r="BT7" s="10">
        <v>335</v>
      </c>
      <c r="BU7" s="10">
        <v>81</v>
      </c>
    </row>
    <row r="8" spans="2:73" x14ac:dyDescent="0.35">
      <c r="B8" s="17" t="s">
        <v>126</v>
      </c>
      <c r="C8" s="16">
        <v>0.95047169811320797</v>
      </c>
      <c r="D8" s="16">
        <v>0.96531791907514497</v>
      </c>
      <c r="E8" s="16">
        <v>0.94023904382470103</v>
      </c>
      <c r="F8" s="16"/>
      <c r="G8" s="16">
        <v>0.89247311827956999</v>
      </c>
      <c r="H8" s="16">
        <v>0.96676737160120896</v>
      </c>
      <c r="I8" s="16"/>
      <c r="J8" s="16">
        <v>0.97142857142857097</v>
      </c>
      <c r="K8" s="16">
        <v>1</v>
      </c>
      <c r="L8" s="16">
        <v>0.88</v>
      </c>
      <c r="M8" s="16">
        <v>1</v>
      </c>
      <c r="N8" s="16">
        <v>1</v>
      </c>
      <c r="O8" s="16">
        <v>0.85714285714285698</v>
      </c>
      <c r="P8" s="16">
        <v>1</v>
      </c>
      <c r="Q8" s="16">
        <v>0.91891891891891897</v>
      </c>
      <c r="R8" s="16">
        <v>1</v>
      </c>
      <c r="S8" s="16">
        <v>0.9</v>
      </c>
      <c r="T8" s="16">
        <v>1</v>
      </c>
      <c r="U8" s="16">
        <v>1</v>
      </c>
      <c r="V8" s="16">
        <v>1</v>
      </c>
      <c r="W8" s="16">
        <v>0.93333333333333302</v>
      </c>
      <c r="X8" s="16">
        <v>0.88235294117647101</v>
      </c>
      <c r="Y8" s="16">
        <v>0.93333333333333302</v>
      </c>
      <c r="Z8" s="16"/>
      <c r="AA8" s="16">
        <v>0.94219653179190799</v>
      </c>
      <c r="AB8" s="16">
        <v>0.94852941176470595</v>
      </c>
      <c r="AC8" s="16">
        <v>0.94444444444444398</v>
      </c>
      <c r="AD8" s="16">
        <v>1</v>
      </c>
      <c r="AE8" s="16"/>
      <c r="AF8" s="16">
        <v>0.953125</v>
      </c>
      <c r="AG8" s="16">
        <v>0.88888888888888895</v>
      </c>
      <c r="AH8" s="16">
        <v>0.95</v>
      </c>
      <c r="AI8" s="16">
        <v>1</v>
      </c>
      <c r="AJ8" s="16"/>
      <c r="AK8" s="16">
        <v>0.946902654867257</v>
      </c>
      <c r="AL8" s="16">
        <v>1</v>
      </c>
      <c r="AM8" s="16">
        <v>0.96969696969696995</v>
      </c>
      <c r="AN8" s="16">
        <v>0.96666666666666701</v>
      </c>
      <c r="AO8" s="16">
        <v>1</v>
      </c>
      <c r="AP8" s="16">
        <v>0.9</v>
      </c>
      <c r="AQ8" s="16"/>
      <c r="AR8" s="16">
        <v>0.98173515981735204</v>
      </c>
      <c r="AS8" s="16">
        <v>1</v>
      </c>
      <c r="AT8" s="16">
        <v>1</v>
      </c>
      <c r="AU8" s="16" t="s">
        <v>129</v>
      </c>
      <c r="AV8" s="16">
        <v>0.95652173913043503</v>
      </c>
      <c r="AW8" s="16">
        <v>0.87234042553191504</v>
      </c>
      <c r="AX8" s="16">
        <v>1</v>
      </c>
      <c r="AY8" s="16"/>
      <c r="AZ8" s="16">
        <v>0.95535714285714302</v>
      </c>
      <c r="BA8" s="16">
        <v>0.94285714285714295</v>
      </c>
      <c r="BB8" s="16">
        <v>0.78571428571428603</v>
      </c>
      <c r="BC8" s="16">
        <v>0.94230769230769196</v>
      </c>
      <c r="BD8" s="16">
        <v>0.97315436241610698</v>
      </c>
      <c r="BE8" s="16">
        <v>1</v>
      </c>
      <c r="BF8" s="16"/>
      <c r="BG8" s="16">
        <v>0.90140845070422504</v>
      </c>
      <c r="BH8" s="16">
        <v>0.95774647887323905</v>
      </c>
      <c r="BI8" s="16">
        <v>0.95555555555555605</v>
      </c>
      <c r="BJ8" s="16">
        <v>0.95652173913043503</v>
      </c>
      <c r="BK8" s="16">
        <v>0.94366197183098599</v>
      </c>
      <c r="BL8" s="16">
        <v>1</v>
      </c>
      <c r="BM8" s="16"/>
      <c r="BN8" s="16">
        <v>0.95983935742971904</v>
      </c>
      <c r="BO8" s="16">
        <v>0.93567251461988299</v>
      </c>
      <c r="BP8" s="16"/>
      <c r="BQ8" s="16">
        <v>0.93793103448275905</v>
      </c>
      <c r="BR8" s="16">
        <v>0.95683453237410099</v>
      </c>
      <c r="BS8" s="16"/>
      <c r="BT8" s="16">
        <v>0.95223880597014898</v>
      </c>
      <c r="BU8" s="16">
        <v>0.96296296296296302</v>
      </c>
    </row>
    <row r="9" spans="2:73" x14ac:dyDescent="0.35">
      <c r="B9" s="17" t="s">
        <v>127</v>
      </c>
      <c r="C9" s="18">
        <v>4.9528301886792497E-2</v>
      </c>
      <c r="D9" s="18">
        <v>3.4682080924855502E-2</v>
      </c>
      <c r="E9" s="18">
        <v>5.97609561752988E-2</v>
      </c>
      <c r="F9" s="18"/>
      <c r="G9" s="18">
        <v>0.10752688172043</v>
      </c>
      <c r="H9" s="18">
        <v>3.32326283987915E-2</v>
      </c>
      <c r="I9" s="18"/>
      <c r="J9" s="18">
        <v>2.8571428571428598E-2</v>
      </c>
      <c r="K9" s="18">
        <v>0</v>
      </c>
      <c r="L9" s="18">
        <v>0.12</v>
      </c>
      <c r="M9" s="18">
        <v>0</v>
      </c>
      <c r="N9" s="18">
        <v>0</v>
      </c>
      <c r="O9" s="18">
        <v>0.14285714285714299</v>
      </c>
      <c r="P9" s="18">
        <v>0</v>
      </c>
      <c r="Q9" s="18">
        <v>8.1081081081081099E-2</v>
      </c>
      <c r="R9" s="18">
        <v>0</v>
      </c>
      <c r="S9" s="18">
        <v>0.1</v>
      </c>
      <c r="T9" s="18">
        <v>0</v>
      </c>
      <c r="U9" s="18">
        <v>0</v>
      </c>
      <c r="V9" s="18">
        <v>0</v>
      </c>
      <c r="W9" s="18">
        <v>6.6666666666666693E-2</v>
      </c>
      <c r="X9" s="18">
        <v>0.11764705882352899</v>
      </c>
      <c r="Y9" s="18">
        <v>6.6666666666666693E-2</v>
      </c>
      <c r="Z9" s="18"/>
      <c r="AA9" s="18">
        <v>5.7803468208092498E-2</v>
      </c>
      <c r="AB9" s="18">
        <v>5.1470588235294101E-2</v>
      </c>
      <c r="AC9" s="18">
        <v>5.5555555555555601E-2</v>
      </c>
      <c r="AD9" s="18">
        <v>0</v>
      </c>
      <c r="AE9" s="18"/>
      <c r="AF9" s="18">
        <v>4.6875E-2</v>
      </c>
      <c r="AG9" s="18">
        <v>0.11111111111111099</v>
      </c>
      <c r="AH9" s="18">
        <v>0.05</v>
      </c>
      <c r="AI9" s="18">
        <v>0</v>
      </c>
      <c r="AJ9" s="18"/>
      <c r="AK9" s="18">
        <v>5.3097345132743397E-2</v>
      </c>
      <c r="AL9" s="18">
        <v>0</v>
      </c>
      <c r="AM9" s="18">
        <v>3.03030303030303E-2</v>
      </c>
      <c r="AN9" s="18">
        <v>3.3333333333333298E-2</v>
      </c>
      <c r="AO9" s="18">
        <v>0</v>
      </c>
      <c r="AP9" s="18">
        <v>0.1</v>
      </c>
      <c r="AQ9" s="18"/>
      <c r="AR9" s="18">
        <v>1.8264840182648401E-2</v>
      </c>
      <c r="AS9" s="18">
        <v>0</v>
      </c>
      <c r="AT9" s="18">
        <v>0</v>
      </c>
      <c r="AU9" s="18" t="s">
        <v>129</v>
      </c>
      <c r="AV9" s="18">
        <v>4.3478260869565202E-2</v>
      </c>
      <c r="AW9" s="18">
        <v>0.12765957446808501</v>
      </c>
      <c r="AX9" s="18">
        <v>0</v>
      </c>
      <c r="AY9" s="18"/>
      <c r="AZ9" s="18">
        <v>4.4642857142857102E-2</v>
      </c>
      <c r="BA9" s="18">
        <v>5.7142857142857099E-2</v>
      </c>
      <c r="BB9" s="18">
        <v>0.214285714285714</v>
      </c>
      <c r="BC9" s="18">
        <v>5.7692307692307702E-2</v>
      </c>
      <c r="BD9" s="18">
        <v>2.68456375838926E-2</v>
      </c>
      <c r="BE9" s="18">
        <v>0</v>
      </c>
      <c r="BF9" s="18"/>
      <c r="BG9" s="18">
        <v>9.85915492957746E-2</v>
      </c>
      <c r="BH9" s="18">
        <v>4.2253521126760597E-2</v>
      </c>
      <c r="BI9" s="18">
        <v>4.4444444444444398E-2</v>
      </c>
      <c r="BJ9" s="18">
        <v>4.3478260869565202E-2</v>
      </c>
      <c r="BK9" s="18">
        <v>5.63380281690141E-2</v>
      </c>
      <c r="BL9" s="18">
        <v>0</v>
      </c>
      <c r="BM9" s="18"/>
      <c r="BN9" s="18">
        <v>4.0160642570281103E-2</v>
      </c>
      <c r="BO9" s="18">
        <v>6.4327485380116997E-2</v>
      </c>
      <c r="BP9" s="18"/>
      <c r="BQ9" s="18">
        <v>6.2068965517241399E-2</v>
      </c>
      <c r="BR9" s="18">
        <v>4.3165467625899297E-2</v>
      </c>
      <c r="BS9" s="18"/>
      <c r="BT9" s="18">
        <v>4.7761194029850698E-2</v>
      </c>
      <c r="BU9" s="18">
        <v>3.7037037037037E-2</v>
      </c>
    </row>
    <row r="10" spans="2:73" x14ac:dyDescent="0.35">
      <c r="B10" s="25" t="s">
        <v>386</v>
      </c>
    </row>
    <row r="11" spans="2:73" x14ac:dyDescent="0.35">
      <c r="B11" t="s">
        <v>96</v>
      </c>
    </row>
    <row r="12" spans="2:73" x14ac:dyDescent="0.35">
      <c r="B12" t="s">
        <v>97</v>
      </c>
    </row>
    <row r="14" spans="2:73" x14ac:dyDescent="0.35">
      <c r="B14"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U15"/>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132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126</v>
      </c>
      <c r="C8" s="16">
        <v>0.729528535980149</v>
      </c>
      <c r="D8" s="16">
        <v>0.82634730538922196</v>
      </c>
      <c r="E8" s="16">
        <v>0.66101694915254205</v>
      </c>
      <c r="F8" s="16"/>
      <c r="G8" s="16">
        <v>0.626506024096386</v>
      </c>
      <c r="H8" s="16">
        <v>0.75624999999999998</v>
      </c>
      <c r="I8" s="16"/>
      <c r="J8" s="16">
        <v>0.73529411764705899</v>
      </c>
      <c r="K8" s="16">
        <v>0.68965517241379304</v>
      </c>
      <c r="L8" s="16">
        <v>0.63636363636363602</v>
      </c>
      <c r="M8" s="16">
        <v>0.6</v>
      </c>
      <c r="N8" s="16">
        <v>1</v>
      </c>
      <c r="O8" s="16">
        <v>0.66666666666666696</v>
      </c>
      <c r="P8" s="16">
        <v>0.84615384615384603</v>
      </c>
      <c r="Q8" s="16">
        <v>0.82352941176470595</v>
      </c>
      <c r="R8" s="16">
        <v>1</v>
      </c>
      <c r="S8" s="16">
        <v>0.625</v>
      </c>
      <c r="T8" s="16">
        <v>0.69565217391304301</v>
      </c>
      <c r="U8" s="16">
        <v>0.53846153846153799</v>
      </c>
      <c r="V8" s="16">
        <v>0.84</v>
      </c>
      <c r="W8" s="16">
        <v>0.85714285714285698</v>
      </c>
      <c r="X8" s="16">
        <v>0.73333333333333295</v>
      </c>
      <c r="Y8" s="16">
        <v>0.85714285714285698</v>
      </c>
      <c r="Z8" s="16"/>
      <c r="AA8" s="16">
        <v>0.74233128834355799</v>
      </c>
      <c r="AB8" s="16">
        <v>0.74418604651162801</v>
      </c>
      <c r="AC8" s="16">
        <v>0.56862745098039202</v>
      </c>
      <c r="AD8" s="16">
        <v>0.85294117647058798</v>
      </c>
      <c r="AE8" s="16"/>
      <c r="AF8" s="16">
        <v>0.727868852459016</v>
      </c>
      <c r="AG8" s="16">
        <v>0.875</v>
      </c>
      <c r="AH8" s="16">
        <v>0.71052631578947401</v>
      </c>
      <c r="AI8" s="16">
        <v>1</v>
      </c>
      <c r="AJ8" s="16"/>
      <c r="AK8" s="16">
        <v>0.72897196261682196</v>
      </c>
      <c r="AL8" s="16">
        <v>0.81967213114754101</v>
      </c>
      <c r="AM8" s="16">
        <v>0.8125</v>
      </c>
      <c r="AN8" s="16">
        <v>0.72413793103448298</v>
      </c>
      <c r="AO8" s="16">
        <v>1</v>
      </c>
      <c r="AP8" s="16">
        <v>0.70370370370370405</v>
      </c>
      <c r="AQ8" s="16"/>
      <c r="AR8" s="16">
        <v>0.94883720930232596</v>
      </c>
      <c r="AS8" s="16">
        <v>1</v>
      </c>
      <c r="AT8" s="16">
        <v>1</v>
      </c>
      <c r="AU8" s="16" t="s">
        <v>129</v>
      </c>
      <c r="AV8" s="16">
        <v>0.27272727272727298</v>
      </c>
      <c r="AW8" s="16">
        <v>0.48780487804877998</v>
      </c>
      <c r="AX8" s="16">
        <v>0.2</v>
      </c>
      <c r="AY8" s="16"/>
      <c r="AZ8" s="16">
        <v>0.71962616822429903</v>
      </c>
      <c r="BA8" s="16">
        <v>0.78787878787878796</v>
      </c>
      <c r="BB8" s="16">
        <v>0.45454545454545497</v>
      </c>
      <c r="BC8" s="16">
        <v>0.70408163265306101</v>
      </c>
      <c r="BD8" s="16">
        <v>0.78620689655172404</v>
      </c>
      <c r="BE8" s="16">
        <v>0.375</v>
      </c>
      <c r="BF8" s="16"/>
      <c r="BG8" s="16">
        <v>0.765625</v>
      </c>
      <c r="BH8" s="16">
        <v>0.76470588235294101</v>
      </c>
      <c r="BI8" s="16">
        <v>0.67441860465116299</v>
      </c>
      <c r="BJ8" s="16">
        <v>0.70909090909090899</v>
      </c>
      <c r="BK8" s="16">
        <v>0.76119402985074602</v>
      </c>
      <c r="BL8" s="16">
        <v>0.7</v>
      </c>
      <c r="BM8" s="16"/>
      <c r="BN8" s="16">
        <v>0.71548117154811697</v>
      </c>
      <c r="BO8" s="16">
        <v>0.75</v>
      </c>
      <c r="BP8" s="16"/>
      <c r="BQ8" s="16">
        <v>0.77205882352941202</v>
      </c>
      <c r="BR8" s="16">
        <v>0.70676691729323304</v>
      </c>
      <c r="BS8" s="16"/>
      <c r="BT8" s="16">
        <v>0.75548589341692796</v>
      </c>
      <c r="BU8" s="16">
        <v>0.62820512820512797</v>
      </c>
    </row>
    <row r="9" spans="2:73" x14ac:dyDescent="0.35">
      <c r="B9" s="17" t="s">
        <v>127</v>
      </c>
      <c r="C9" s="16">
        <v>0.24317617866005001</v>
      </c>
      <c r="D9" s="16">
        <v>0.14371257485029901</v>
      </c>
      <c r="E9" s="16">
        <v>0.31355932203389802</v>
      </c>
      <c r="F9" s="16"/>
      <c r="G9" s="16">
        <v>0.34939759036144602</v>
      </c>
      <c r="H9" s="16">
        <v>0.21562500000000001</v>
      </c>
      <c r="I9" s="16"/>
      <c r="J9" s="16">
        <v>0.23529411764705899</v>
      </c>
      <c r="K9" s="16">
        <v>0.25862068965517199</v>
      </c>
      <c r="L9" s="16">
        <v>0.36363636363636398</v>
      </c>
      <c r="M9" s="16">
        <v>0.35</v>
      </c>
      <c r="N9" s="16">
        <v>0</v>
      </c>
      <c r="O9" s="16">
        <v>0.25</v>
      </c>
      <c r="P9" s="16">
        <v>0.115384615384615</v>
      </c>
      <c r="Q9" s="16">
        <v>0.17647058823529399</v>
      </c>
      <c r="R9" s="16">
        <v>0</v>
      </c>
      <c r="S9" s="16">
        <v>0.33333333333333298</v>
      </c>
      <c r="T9" s="16">
        <v>0.26086956521739102</v>
      </c>
      <c r="U9" s="16">
        <v>0.46153846153846201</v>
      </c>
      <c r="V9" s="16">
        <v>0.16</v>
      </c>
      <c r="W9" s="16">
        <v>0.14285714285714299</v>
      </c>
      <c r="X9" s="16">
        <v>0.266666666666667</v>
      </c>
      <c r="Y9" s="16">
        <v>0.14285714285714299</v>
      </c>
      <c r="Z9" s="16"/>
      <c r="AA9" s="16">
        <v>0.220858895705521</v>
      </c>
      <c r="AB9" s="16">
        <v>0.232558139534884</v>
      </c>
      <c r="AC9" s="16">
        <v>0.41176470588235298</v>
      </c>
      <c r="AD9" s="16">
        <v>0.14705882352941199</v>
      </c>
      <c r="AE9" s="16"/>
      <c r="AF9" s="16">
        <v>0.242622950819672</v>
      </c>
      <c r="AG9" s="16">
        <v>0.125</v>
      </c>
      <c r="AH9" s="16">
        <v>0.26315789473684198</v>
      </c>
      <c r="AI9" s="16">
        <v>0</v>
      </c>
      <c r="AJ9" s="16"/>
      <c r="AK9" s="16">
        <v>0.242990654205607</v>
      </c>
      <c r="AL9" s="16">
        <v>0.16393442622950799</v>
      </c>
      <c r="AM9" s="16">
        <v>0.15625</v>
      </c>
      <c r="AN9" s="16">
        <v>0.24137931034482801</v>
      </c>
      <c r="AO9" s="16">
        <v>0</v>
      </c>
      <c r="AP9" s="16">
        <v>0.25925925925925902</v>
      </c>
      <c r="AQ9" s="16"/>
      <c r="AR9" s="16">
        <v>3.25581395348837E-2</v>
      </c>
      <c r="AS9" s="16">
        <v>0</v>
      </c>
      <c r="AT9" s="16">
        <v>0</v>
      </c>
      <c r="AU9" s="16" t="s">
        <v>129</v>
      </c>
      <c r="AV9" s="16">
        <v>0.72727272727272696</v>
      </c>
      <c r="AW9" s="16">
        <v>0.41463414634146301</v>
      </c>
      <c r="AX9" s="16">
        <v>0.8</v>
      </c>
      <c r="AY9" s="16"/>
      <c r="AZ9" s="16">
        <v>0.27102803738317799</v>
      </c>
      <c r="BA9" s="16">
        <v>0.18181818181818199</v>
      </c>
      <c r="BB9" s="16">
        <v>0.45454545454545497</v>
      </c>
      <c r="BC9" s="16">
        <v>0.23469387755102</v>
      </c>
      <c r="BD9" s="16">
        <v>0.2</v>
      </c>
      <c r="BE9" s="16">
        <v>0.625</v>
      </c>
      <c r="BF9" s="16"/>
      <c r="BG9" s="16">
        <v>0.171875</v>
      </c>
      <c r="BH9" s="16">
        <v>0.23529411764705899</v>
      </c>
      <c r="BI9" s="16">
        <v>0.25581395348837199</v>
      </c>
      <c r="BJ9" s="16">
        <v>0.29090909090909101</v>
      </c>
      <c r="BK9" s="16">
        <v>0.22388059701492499</v>
      </c>
      <c r="BL9" s="16">
        <v>0.24</v>
      </c>
      <c r="BM9" s="16"/>
      <c r="BN9" s="16">
        <v>0.25941422594142299</v>
      </c>
      <c r="BO9" s="16">
        <v>0.21875</v>
      </c>
      <c r="BP9" s="16"/>
      <c r="BQ9" s="16">
        <v>0.20588235294117599</v>
      </c>
      <c r="BR9" s="16">
        <v>0.26315789473684198</v>
      </c>
      <c r="BS9" s="16"/>
      <c r="BT9" s="16">
        <v>0.21630094043887099</v>
      </c>
      <c r="BU9" s="16">
        <v>0.34615384615384598</v>
      </c>
    </row>
    <row r="10" spans="2:73" x14ac:dyDescent="0.35">
      <c r="B10" s="17" t="s">
        <v>131</v>
      </c>
      <c r="C10" s="18">
        <v>2.72952853598015E-2</v>
      </c>
      <c r="D10" s="18">
        <v>2.9940119760479E-2</v>
      </c>
      <c r="E10" s="18">
        <v>2.5423728813559299E-2</v>
      </c>
      <c r="F10" s="18"/>
      <c r="G10" s="18">
        <v>2.40963855421687E-2</v>
      </c>
      <c r="H10" s="18">
        <v>2.8125000000000001E-2</v>
      </c>
      <c r="I10" s="18"/>
      <c r="J10" s="18">
        <v>2.9411764705882401E-2</v>
      </c>
      <c r="K10" s="18">
        <v>5.1724137931034503E-2</v>
      </c>
      <c r="L10" s="18">
        <v>0</v>
      </c>
      <c r="M10" s="18">
        <v>0.05</v>
      </c>
      <c r="N10" s="18">
        <v>0</v>
      </c>
      <c r="O10" s="18">
        <v>8.3333333333333301E-2</v>
      </c>
      <c r="P10" s="18">
        <v>3.8461538461538498E-2</v>
      </c>
      <c r="Q10" s="18">
        <v>0</v>
      </c>
      <c r="R10" s="18">
        <v>0</v>
      </c>
      <c r="S10" s="18">
        <v>4.1666666666666699E-2</v>
      </c>
      <c r="T10" s="18">
        <v>4.3478260869565202E-2</v>
      </c>
      <c r="U10" s="18">
        <v>0</v>
      </c>
      <c r="V10" s="18">
        <v>0</v>
      </c>
      <c r="W10" s="18">
        <v>0</v>
      </c>
      <c r="X10" s="18">
        <v>0</v>
      </c>
      <c r="Y10" s="18">
        <v>0</v>
      </c>
      <c r="Z10" s="18"/>
      <c r="AA10" s="18">
        <v>3.6809815950920199E-2</v>
      </c>
      <c r="AB10" s="18">
        <v>2.32558139534884E-2</v>
      </c>
      <c r="AC10" s="18">
        <v>1.9607843137254902E-2</v>
      </c>
      <c r="AD10" s="18">
        <v>0</v>
      </c>
      <c r="AE10" s="18"/>
      <c r="AF10" s="18">
        <v>2.9508196721311501E-2</v>
      </c>
      <c r="AG10" s="18">
        <v>0</v>
      </c>
      <c r="AH10" s="18">
        <v>2.6315789473684199E-2</v>
      </c>
      <c r="AI10" s="18">
        <v>0</v>
      </c>
      <c r="AJ10" s="18"/>
      <c r="AK10" s="18">
        <v>2.80373831775701E-2</v>
      </c>
      <c r="AL10" s="18">
        <v>1.63934426229508E-2</v>
      </c>
      <c r="AM10" s="18">
        <v>3.125E-2</v>
      </c>
      <c r="AN10" s="18">
        <v>3.4482758620689703E-2</v>
      </c>
      <c r="AO10" s="18">
        <v>0</v>
      </c>
      <c r="AP10" s="18">
        <v>3.7037037037037E-2</v>
      </c>
      <c r="AQ10" s="18"/>
      <c r="AR10" s="18">
        <v>1.8604651162790701E-2</v>
      </c>
      <c r="AS10" s="18">
        <v>0</v>
      </c>
      <c r="AT10" s="18">
        <v>0</v>
      </c>
      <c r="AU10" s="18" t="s">
        <v>129</v>
      </c>
      <c r="AV10" s="18">
        <v>0</v>
      </c>
      <c r="AW10" s="18">
        <v>9.7560975609756101E-2</v>
      </c>
      <c r="AX10" s="18">
        <v>0</v>
      </c>
      <c r="AY10" s="18"/>
      <c r="AZ10" s="18">
        <v>9.3457943925233603E-3</v>
      </c>
      <c r="BA10" s="18">
        <v>3.03030303030303E-2</v>
      </c>
      <c r="BB10" s="18">
        <v>9.0909090909090898E-2</v>
      </c>
      <c r="BC10" s="18">
        <v>6.1224489795918401E-2</v>
      </c>
      <c r="BD10" s="18">
        <v>1.37931034482759E-2</v>
      </c>
      <c r="BE10" s="18">
        <v>0</v>
      </c>
      <c r="BF10" s="18"/>
      <c r="BG10" s="18">
        <v>6.25E-2</v>
      </c>
      <c r="BH10" s="18">
        <v>0</v>
      </c>
      <c r="BI10" s="18">
        <v>6.9767441860465101E-2</v>
      </c>
      <c r="BJ10" s="18">
        <v>0</v>
      </c>
      <c r="BK10" s="18">
        <v>1.49253731343284E-2</v>
      </c>
      <c r="BL10" s="18">
        <v>0.06</v>
      </c>
      <c r="BM10" s="18"/>
      <c r="BN10" s="18">
        <v>2.5104602510460299E-2</v>
      </c>
      <c r="BO10" s="18">
        <v>3.125E-2</v>
      </c>
      <c r="BP10" s="18"/>
      <c r="BQ10" s="18">
        <v>2.2058823529411801E-2</v>
      </c>
      <c r="BR10" s="18">
        <v>3.00751879699248E-2</v>
      </c>
      <c r="BS10" s="18"/>
      <c r="BT10" s="18">
        <v>2.8213166144200601E-2</v>
      </c>
      <c r="BU10" s="18">
        <v>2.5641025641025599E-2</v>
      </c>
    </row>
    <row r="11" spans="2:73" x14ac:dyDescent="0.35">
      <c r="B11" s="2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U16"/>
  <sheetViews>
    <sheetView showGridLines="0" topLeftCell="A6" workbookViewId="0">
      <pane xSplit="2" topLeftCell="C1" activePane="topRight" state="frozen"/>
      <selection pane="topRight" activeCell="B10" sqref="B10"/>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136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133</v>
      </c>
      <c r="C8" s="16">
        <v>0.873449131513648</v>
      </c>
      <c r="D8" s="16">
        <v>0.87425149700598803</v>
      </c>
      <c r="E8" s="16">
        <v>0.87288135593220295</v>
      </c>
      <c r="F8" s="16"/>
      <c r="G8" s="16">
        <v>0.83132530120481896</v>
      </c>
      <c r="H8" s="16">
        <v>0.88437500000000002</v>
      </c>
      <c r="I8" s="16"/>
      <c r="J8" s="16">
        <v>0.79411764705882304</v>
      </c>
      <c r="K8" s="16">
        <v>0.81034482758620696</v>
      </c>
      <c r="L8" s="16">
        <v>0.77272727272727304</v>
      </c>
      <c r="M8" s="16">
        <v>0.95</v>
      </c>
      <c r="N8" s="16">
        <v>0.75</v>
      </c>
      <c r="O8" s="16">
        <v>0.91666666666666696</v>
      </c>
      <c r="P8" s="16">
        <v>0.88461538461538503</v>
      </c>
      <c r="Q8" s="16">
        <v>0.91176470588235303</v>
      </c>
      <c r="R8" s="16">
        <v>1</v>
      </c>
      <c r="S8" s="16">
        <v>0.94444444444444398</v>
      </c>
      <c r="T8" s="16">
        <v>0.82608695652173902</v>
      </c>
      <c r="U8" s="16">
        <v>0.92307692307692302</v>
      </c>
      <c r="V8" s="16">
        <v>0.84</v>
      </c>
      <c r="W8" s="16">
        <v>0.85714285714285698</v>
      </c>
      <c r="X8" s="16">
        <v>0.93333333333333302</v>
      </c>
      <c r="Y8" s="16">
        <v>0.85714285714285698</v>
      </c>
      <c r="Z8" s="16"/>
      <c r="AA8" s="16">
        <v>0.84662576687116597</v>
      </c>
      <c r="AB8" s="16">
        <v>0.91472868217054304</v>
      </c>
      <c r="AC8" s="16">
        <v>0.86274509803921595</v>
      </c>
      <c r="AD8" s="16">
        <v>0.85294117647058798</v>
      </c>
      <c r="AE8" s="16"/>
      <c r="AF8" s="16">
        <v>0.86885245901639296</v>
      </c>
      <c r="AG8" s="16">
        <v>0.95833333333333304</v>
      </c>
      <c r="AH8" s="16">
        <v>0.78947368421052599</v>
      </c>
      <c r="AI8" s="16">
        <v>1</v>
      </c>
      <c r="AJ8" s="16"/>
      <c r="AK8" s="16">
        <v>0.89719626168224298</v>
      </c>
      <c r="AL8" s="16">
        <v>0.91803278688524603</v>
      </c>
      <c r="AM8" s="16">
        <v>0.8125</v>
      </c>
      <c r="AN8" s="16">
        <v>0.96551724137931005</v>
      </c>
      <c r="AO8" s="16">
        <v>1</v>
      </c>
      <c r="AP8" s="16">
        <v>0.81481481481481499</v>
      </c>
      <c r="AQ8" s="16"/>
      <c r="AR8" s="16">
        <v>0.93488372093023298</v>
      </c>
      <c r="AS8" s="16">
        <v>0.85365853658536595</v>
      </c>
      <c r="AT8" s="16">
        <v>0.85365853658536595</v>
      </c>
      <c r="AU8" s="16" t="s">
        <v>129</v>
      </c>
      <c r="AV8" s="16">
        <v>0.72727272727272696</v>
      </c>
      <c r="AW8" s="16">
        <v>0.80487804878048796</v>
      </c>
      <c r="AX8" s="16">
        <v>0.6</v>
      </c>
      <c r="AY8" s="16"/>
      <c r="AZ8" s="16">
        <v>0.84112149532710301</v>
      </c>
      <c r="BA8" s="16">
        <v>0.84848484848484895</v>
      </c>
      <c r="BB8" s="16">
        <v>0.81818181818181801</v>
      </c>
      <c r="BC8" s="16">
        <v>0.88775510204081598</v>
      </c>
      <c r="BD8" s="16">
        <v>0.917241379310345</v>
      </c>
      <c r="BE8" s="16">
        <v>0.5</v>
      </c>
      <c r="BF8" s="16"/>
      <c r="BG8" s="16">
        <v>0.921875</v>
      </c>
      <c r="BH8" s="16">
        <v>0.88235294117647101</v>
      </c>
      <c r="BI8" s="16">
        <v>0.837209302325581</v>
      </c>
      <c r="BJ8" s="16">
        <v>0.90909090909090895</v>
      </c>
      <c r="BK8" s="16">
        <v>0.79104477611940305</v>
      </c>
      <c r="BL8" s="16">
        <v>0.86</v>
      </c>
      <c r="BM8" s="16"/>
      <c r="BN8" s="16">
        <v>0.85355648535564899</v>
      </c>
      <c r="BO8" s="16">
        <v>0.90625</v>
      </c>
      <c r="BP8" s="16"/>
      <c r="BQ8" s="16">
        <v>0.875</v>
      </c>
      <c r="BR8" s="16">
        <v>0.87218045112781994</v>
      </c>
      <c r="BS8" s="16"/>
      <c r="BT8" s="16">
        <v>0.88714733542319701</v>
      </c>
      <c r="BU8" s="16">
        <v>0.83333333333333304</v>
      </c>
    </row>
    <row r="9" spans="2:73" ht="58" x14ac:dyDescent="0.35">
      <c r="B9" s="17" t="s">
        <v>134</v>
      </c>
      <c r="C9" s="16">
        <v>7.4441687344913203E-3</v>
      </c>
      <c r="D9" s="16">
        <v>0</v>
      </c>
      <c r="E9" s="16">
        <v>1.27118644067797E-2</v>
      </c>
      <c r="F9" s="16"/>
      <c r="G9" s="16">
        <v>0</v>
      </c>
      <c r="H9" s="16">
        <v>9.3749999999999997E-3</v>
      </c>
      <c r="I9" s="16"/>
      <c r="J9" s="16">
        <v>2.9411764705882401E-2</v>
      </c>
      <c r="K9" s="16">
        <v>0</v>
      </c>
      <c r="L9" s="16">
        <v>4.5454545454545497E-2</v>
      </c>
      <c r="M9" s="16">
        <v>0</v>
      </c>
      <c r="N9" s="16">
        <v>0</v>
      </c>
      <c r="O9" s="16">
        <v>0</v>
      </c>
      <c r="P9" s="16">
        <v>0</v>
      </c>
      <c r="Q9" s="16">
        <v>0</v>
      </c>
      <c r="R9" s="16">
        <v>0</v>
      </c>
      <c r="S9" s="16">
        <v>0</v>
      </c>
      <c r="T9" s="16">
        <v>4.3478260869565202E-2</v>
      </c>
      <c r="U9" s="16">
        <v>0</v>
      </c>
      <c r="V9" s="16">
        <v>0</v>
      </c>
      <c r="W9" s="16">
        <v>0</v>
      </c>
      <c r="X9" s="16">
        <v>0</v>
      </c>
      <c r="Y9" s="16">
        <v>0</v>
      </c>
      <c r="Z9" s="16"/>
      <c r="AA9" s="16">
        <v>1.22699386503067E-2</v>
      </c>
      <c r="AB9" s="16">
        <v>0</v>
      </c>
      <c r="AC9" s="16">
        <v>0</v>
      </c>
      <c r="AD9" s="16">
        <v>0</v>
      </c>
      <c r="AE9" s="16"/>
      <c r="AF9" s="16">
        <v>3.27868852459016E-3</v>
      </c>
      <c r="AG9" s="16">
        <v>0</v>
      </c>
      <c r="AH9" s="16">
        <v>5.2631578947368397E-2</v>
      </c>
      <c r="AI9" s="16">
        <v>0</v>
      </c>
      <c r="AJ9" s="16"/>
      <c r="AK9" s="16">
        <v>0</v>
      </c>
      <c r="AL9" s="16">
        <v>0</v>
      </c>
      <c r="AM9" s="16">
        <v>0</v>
      </c>
      <c r="AN9" s="16">
        <v>0</v>
      </c>
      <c r="AO9" s="16">
        <v>0</v>
      </c>
      <c r="AP9" s="16">
        <v>3.7037037037037E-2</v>
      </c>
      <c r="AQ9" s="16"/>
      <c r="AR9" s="16">
        <v>9.3023255813953504E-3</v>
      </c>
      <c r="AS9" s="16">
        <v>0</v>
      </c>
      <c r="AT9" s="16">
        <v>0</v>
      </c>
      <c r="AU9" s="16" t="s">
        <v>129</v>
      </c>
      <c r="AV9" s="16">
        <v>0</v>
      </c>
      <c r="AW9" s="16">
        <v>0</v>
      </c>
      <c r="AX9" s="16">
        <v>0</v>
      </c>
      <c r="AY9" s="16"/>
      <c r="AZ9" s="16">
        <v>1.86915887850467E-2</v>
      </c>
      <c r="BA9" s="16">
        <v>0</v>
      </c>
      <c r="BB9" s="16">
        <v>0</v>
      </c>
      <c r="BC9" s="16">
        <v>0</v>
      </c>
      <c r="BD9" s="16">
        <v>0</v>
      </c>
      <c r="BE9" s="16">
        <v>0.125</v>
      </c>
      <c r="BF9" s="16"/>
      <c r="BG9" s="16">
        <v>0</v>
      </c>
      <c r="BH9" s="16">
        <v>0</v>
      </c>
      <c r="BI9" s="16">
        <v>0</v>
      </c>
      <c r="BJ9" s="16">
        <v>9.0909090909090905E-3</v>
      </c>
      <c r="BK9" s="16">
        <v>1.49253731343284E-2</v>
      </c>
      <c r="BL9" s="16">
        <v>0.02</v>
      </c>
      <c r="BM9" s="16"/>
      <c r="BN9" s="16">
        <v>8.3682008368200795E-3</v>
      </c>
      <c r="BO9" s="16">
        <v>6.2500000000000003E-3</v>
      </c>
      <c r="BP9" s="16"/>
      <c r="BQ9" s="16">
        <v>1.4705882352941201E-2</v>
      </c>
      <c r="BR9" s="16">
        <v>3.7593984962406E-3</v>
      </c>
      <c r="BS9" s="16"/>
      <c r="BT9" s="16">
        <v>6.2695924764890297E-3</v>
      </c>
      <c r="BU9" s="16">
        <v>1.2820512820512799E-2</v>
      </c>
    </row>
    <row r="10" spans="2:73" ht="29" x14ac:dyDescent="0.35">
      <c r="B10" s="17" t="s">
        <v>135</v>
      </c>
      <c r="C10" s="16">
        <v>0.106699751861042</v>
      </c>
      <c r="D10" s="16">
        <v>0.11377245508981999</v>
      </c>
      <c r="E10" s="16">
        <v>0.101694915254237</v>
      </c>
      <c r="F10" s="16"/>
      <c r="G10" s="16">
        <v>0.120481927710843</v>
      </c>
      <c r="H10" s="16">
        <v>0.10312499999999999</v>
      </c>
      <c r="I10" s="16"/>
      <c r="J10" s="16">
        <v>0.14705882352941199</v>
      </c>
      <c r="K10" s="16">
        <v>0.17241379310344801</v>
      </c>
      <c r="L10" s="16">
        <v>0.13636363636363599</v>
      </c>
      <c r="M10" s="16">
        <v>0.05</v>
      </c>
      <c r="N10" s="16">
        <v>0.25</v>
      </c>
      <c r="O10" s="16">
        <v>8.3333333333333301E-2</v>
      </c>
      <c r="P10" s="16">
        <v>0.115384615384615</v>
      </c>
      <c r="Q10" s="16">
        <v>5.8823529411764698E-2</v>
      </c>
      <c r="R10" s="16">
        <v>0</v>
      </c>
      <c r="S10" s="16">
        <v>5.5555555555555601E-2</v>
      </c>
      <c r="T10" s="16">
        <v>0.13043478260869601</v>
      </c>
      <c r="U10" s="16">
        <v>7.69230769230769E-2</v>
      </c>
      <c r="V10" s="16">
        <v>0.12</v>
      </c>
      <c r="W10" s="16">
        <v>0.14285714285714299</v>
      </c>
      <c r="X10" s="16">
        <v>6.6666666666666693E-2</v>
      </c>
      <c r="Y10" s="16">
        <v>0.14285714285714299</v>
      </c>
      <c r="Z10" s="16"/>
      <c r="AA10" s="16">
        <v>0.11656441717791401</v>
      </c>
      <c r="AB10" s="16">
        <v>8.5271317829457405E-2</v>
      </c>
      <c r="AC10" s="16">
        <v>0.11764705882352899</v>
      </c>
      <c r="AD10" s="16">
        <v>0.14705882352941199</v>
      </c>
      <c r="AE10" s="16"/>
      <c r="AF10" s="16">
        <v>0.114754098360656</v>
      </c>
      <c r="AG10" s="16">
        <v>4.1666666666666699E-2</v>
      </c>
      <c r="AH10" s="16">
        <v>0.157894736842105</v>
      </c>
      <c r="AI10" s="16">
        <v>0</v>
      </c>
      <c r="AJ10" s="16"/>
      <c r="AK10" s="16">
        <v>0.10280373831775701</v>
      </c>
      <c r="AL10" s="16">
        <v>8.1967213114754106E-2</v>
      </c>
      <c r="AM10" s="16">
        <v>0.1875</v>
      </c>
      <c r="AN10" s="16">
        <v>3.4482758620689703E-2</v>
      </c>
      <c r="AO10" s="16">
        <v>0</v>
      </c>
      <c r="AP10" s="16">
        <v>0.148148148148148</v>
      </c>
      <c r="AQ10" s="16"/>
      <c r="AR10" s="16">
        <v>5.1162790697674397E-2</v>
      </c>
      <c r="AS10" s="16">
        <v>0.146341463414634</v>
      </c>
      <c r="AT10" s="16">
        <v>0.146341463414634</v>
      </c>
      <c r="AU10" s="16" t="s">
        <v>129</v>
      </c>
      <c r="AV10" s="16">
        <v>0.22727272727272699</v>
      </c>
      <c r="AW10" s="16">
        <v>0.146341463414634</v>
      </c>
      <c r="AX10" s="16">
        <v>0.4</v>
      </c>
      <c r="AY10" s="16"/>
      <c r="AZ10" s="16">
        <v>0.13084112149532701</v>
      </c>
      <c r="BA10" s="16">
        <v>0.15151515151515199</v>
      </c>
      <c r="BB10" s="16">
        <v>0.18181818181818199</v>
      </c>
      <c r="BC10" s="16">
        <v>0.102040816326531</v>
      </c>
      <c r="BD10" s="16">
        <v>6.2068965517241399E-2</v>
      </c>
      <c r="BE10" s="16">
        <v>0.375</v>
      </c>
      <c r="BF10" s="16"/>
      <c r="BG10" s="16">
        <v>6.25E-2</v>
      </c>
      <c r="BH10" s="16">
        <v>0.11764705882352899</v>
      </c>
      <c r="BI10" s="16">
        <v>0.13953488372093001</v>
      </c>
      <c r="BJ10" s="16">
        <v>7.2727272727272696E-2</v>
      </c>
      <c r="BK10" s="16">
        <v>0.164179104477612</v>
      </c>
      <c r="BL10" s="16">
        <v>0.12</v>
      </c>
      <c r="BM10" s="16"/>
      <c r="BN10" s="16">
        <v>0.129707112970711</v>
      </c>
      <c r="BO10" s="16">
        <v>7.4999999999999997E-2</v>
      </c>
      <c r="BP10" s="16"/>
      <c r="BQ10" s="16">
        <v>9.5588235294117599E-2</v>
      </c>
      <c r="BR10" s="16">
        <v>0.112781954887218</v>
      </c>
      <c r="BS10" s="16"/>
      <c r="BT10" s="16">
        <v>9.0909090909090898E-2</v>
      </c>
      <c r="BU10" s="16">
        <v>0.15384615384615399</v>
      </c>
    </row>
    <row r="11" spans="2:73" x14ac:dyDescent="0.35">
      <c r="B11" s="17" t="s">
        <v>93</v>
      </c>
      <c r="C11" s="18">
        <v>1.2406947890818899E-2</v>
      </c>
      <c r="D11" s="18">
        <v>1.19760479041916E-2</v>
      </c>
      <c r="E11" s="18">
        <v>1.27118644067797E-2</v>
      </c>
      <c r="F11" s="18"/>
      <c r="G11" s="18">
        <v>4.81927710843374E-2</v>
      </c>
      <c r="H11" s="18">
        <v>3.1250000000000002E-3</v>
      </c>
      <c r="I11" s="18"/>
      <c r="J11" s="18">
        <v>2.9411764705882401E-2</v>
      </c>
      <c r="K11" s="18">
        <v>1.72413793103448E-2</v>
      </c>
      <c r="L11" s="18">
        <v>4.5454545454545497E-2</v>
      </c>
      <c r="M11" s="18">
        <v>0</v>
      </c>
      <c r="N11" s="18">
        <v>0</v>
      </c>
      <c r="O11" s="18">
        <v>0</v>
      </c>
      <c r="P11" s="18">
        <v>0</v>
      </c>
      <c r="Q11" s="18">
        <v>2.9411764705882401E-2</v>
      </c>
      <c r="R11" s="18">
        <v>0</v>
      </c>
      <c r="S11" s="18">
        <v>0</v>
      </c>
      <c r="T11" s="18">
        <v>0</v>
      </c>
      <c r="U11" s="18">
        <v>0</v>
      </c>
      <c r="V11" s="18">
        <v>0.04</v>
      </c>
      <c r="W11" s="18">
        <v>0</v>
      </c>
      <c r="X11" s="18">
        <v>0</v>
      </c>
      <c r="Y11" s="18">
        <v>0</v>
      </c>
      <c r="Z11" s="18"/>
      <c r="AA11" s="18">
        <v>2.4539877300613501E-2</v>
      </c>
      <c r="AB11" s="18">
        <v>0</v>
      </c>
      <c r="AC11" s="18">
        <v>1.9607843137254902E-2</v>
      </c>
      <c r="AD11" s="18">
        <v>0</v>
      </c>
      <c r="AE11" s="18"/>
      <c r="AF11" s="18">
        <v>1.3114754098360701E-2</v>
      </c>
      <c r="AG11" s="18">
        <v>0</v>
      </c>
      <c r="AH11" s="18">
        <v>0</v>
      </c>
      <c r="AI11" s="18">
        <v>0</v>
      </c>
      <c r="AJ11" s="18"/>
      <c r="AK11" s="18">
        <v>0</v>
      </c>
      <c r="AL11" s="18">
        <v>0</v>
      </c>
      <c r="AM11" s="18">
        <v>0</v>
      </c>
      <c r="AN11" s="18">
        <v>0</v>
      </c>
      <c r="AO11" s="18">
        <v>0</v>
      </c>
      <c r="AP11" s="18">
        <v>0</v>
      </c>
      <c r="AQ11" s="18"/>
      <c r="AR11" s="18">
        <v>4.65116279069767E-3</v>
      </c>
      <c r="AS11" s="18">
        <v>0</v>
      </c>
      <c r="AT11" s="18">
        <v>0</v>
      </c>
      <c r="AU11" s="18" t="s">
        <v>129</v>
      </c>
      <c r="AV11" s="18">
        <v>4.5454545454545497E-2</v>
      </c>
      <c r="AW11" s="18">
        <v>4.8780487804878099E-2</v>
      </c>
      <c r="AX11" s="18">
        <v>0</v>
      </c>
      <c r="AY11" s="18"/>
      <c r="AZ11" s="18">
        <v>9.3457943925233603E-3</v>
      </c>
      <c r="BA11" s="18">
        <v>0</v>
      </c>
      <c r="BB11" s="18">
        <v>0</v>
      </c>
      <c r="BC11" s="18">
        <v>1.02040816326531E-2</v>
      </c>
      <c r="BD11" s="18">
        <v>2.06896551724138E-2</v>
      </c>
      <c r="BE11" s="18">
        <v>0</v>
      </c>
      <c r="BF11" s="18"/>
      <c r="BG11" s="18">
        <v>1.5625E-2</v>
      </c>
      <c r="BH11" s="18">
        <v>0</v>
      </c>
      <c r="BI11" s="18">
        <v>2.32558139534884E-2</v>
      </c>
      <c r="BJ11" s="18">
        <v>9.0909090909090905E-3</v>
      </c>
      <c r="BK11" s="18">
        <v>2.9850746268656699E-2</v>
      </c>
      <c r="BL11" s="18">
        <v>0</v>
      </c>
      <c r="BM11" s="18"/>
      <c r="BN11" s="18">
        <v>8.3682008368200795E-3</v>
      </c>
      <c r="BO11" s="18">
        <v>1.2500000000000001E-2</v>
      </c>
      <c r="BP11" s="18"/>
      <c r="BQ11" s="18">
        <v>1.4705882352941201E-2</v>
      </c>
      <c r="BR11" s="18">
        <v>1.12781954887218E-2</v>
      </c>
      <c r="BS11" s="18"/>
      <c r="BT11" s="18">
        <v>1.56739811912226E-2</v>
      </c>
      <c r="BU11" s="18">
        <v>0</v>
      </c>
    </row>
    <row r="12" spans="2:73" x14ac:dyDescent="0.35">
      <c r="B12" s="25" t="s">
        <v>387</v>
      </c>
    </row>
    <row r="13" spans="2:73" x14ac:dyDescent="0.35">
      <c r="B13" t="s">
        <v>96</v>
      </c>
    </row>
    <row r="14" spans="2:73" x14ac:dyDescent="0.35">
      <c r="B14" t="s">
        <v>97</v>
      </c>
    </row>
    <row r="16" spans="2:73" x14ac:dyDescent="0.35">
      <c r="B16"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U15"/>
  <sheetViews>
    <sheetView showGridLines="0" topLeftCell="A6" workbookViewId="0">
      <pane xSplit="2" topLeftCell="C1" activePane="topRight" state="frozen"/>
      <selection pane="topRight" activeCell="B9" sqref="B9"/>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139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352</v>
      </c>
      <c r="D7" s="10">
        <v>146</v>
      </c>
      <c r="E7" s="10">
        <v>206</v>
      </c>
      <c r="F7" s="10"/>
      <c r="G7" s="10">
        <v>69</v>
      </c>
      <c r="H7" s="10">
        <v>283</v>
      </c>
      <c r="I7" s="10"/>
      <c r="J7" s="10">
        <v>27</v>
      </c>
      <c r="K7" s="10">
        <v>47</v>
      </c>
      <c r="L7" s="10">
        <v>17</v>
      </c>
      <c r="M7" s="10">
        <v>19</v>
      </c>
      <c r="N7" s="10">
        <v>6</v>
      </c>
      <c r="O7" s="10">
        <v>11</v>
      </c>
      <c r="P7" s="10">
        <v>23</v>
      </c>
      <c r="Q7" s="10">
        <v>31</v>
      </c>
      <c r="R7" s="10">
        <v>13</v>
      </c>
      <c r="S7" s="10">
        <v>68</v>
      </c>
      <c r="T7" s="10">
        <v>19</v>
      </c>
      <c r="U7" s="10">
        <v>12</v>
      </c>
      <c r="V7" s="10">
        <v>21</v>
      </c>
      <c r="W7" s="10">
        <v>12</v>
      </c>
      <c r="X7" s="10">
        <v>14</v>
      </c>
      <c r="Y7" s="10">
        <v>12</v>
      </c>
      <c r="Z7" s="10"/>
      <c r="AA7" s="10">
        <v>138</v>
      </c>
      <c r="AB7" s="10">
        <v>118</v>
      </c>
      <c r="AC7" s="10">
        <v>44</v>
      </c>
      <c r="AD7" s="10">
        <v>29</v>
      </c>
      <c r="AE7" s="10"/>
      <c r="AF7" s="10">
        <v>265</v>
      </c>
      <c r="AG7" s="10">
        <v>23</v>
      </c>
      <c r="AH7" s="10">
        <v>30</v>
      </c>
      <c r="AI7" s="10">
        <v>2</v>
      </c>
      <c r="AJ7" s="10"/>
      <c r="AK7" s="10">
        <v>96</v>
      </c>
      <c r="AL7" s="10">
        <v>56</v>
      </c>
      <c r="AM7" s="10">
        <v>26</v>
      </c>
      <c r="AN7" s="10">
        <v>28</v>
      </c>
      <c r="AO7" s="10">
        <v>9</v>
      </c>
      <c r="AP7" s="10">
        <v>22</v>
      </c>
      <c r="AQ7" s="10"/>
      <c r="AR7" s="10">
        <v>201</v>
      </c>
      <c r="AS7" s="10">
        <v>35</v>
      </c>
      <c r="AT7" s="10">
        <v>35</v>
      </c>
      <c r="AU7" s="10" t="s">
        <v>128</v>
      </c>
      <c r="AV7" s="10">
        <v>16</v>
      </c>
      <c r="AW7" s="10">
        <v>33</v>
      </c>
      <c r="AX7" s="10">
        <v>3</v>
      </c>
      <c r="AY7" s="10"/>
      <c r="AZ7" s="10">
        <v>90</v>
      </c>
      <c r="BA7" s="10">
        <v>28</v>
      </c>
      <c r="BB7" s="10">
        <v>9</v>
      </c>
      <c r="BC7" s="10">
        <v>87</v>
      </c>
      <c r="BD7" s="10">
        <v>133</v>
      </c>
      <c r="BE7" s="10">
        <v>4</v>
      </c>
      <c r="BF7" s="10"/>
      <c r="BG7" s="10">
        <v>59</v>
      </c>
      <c r="BH7" s="10">
        <v>60</v>
      </c>
      <c r="BI7" s="10">
        <v>36</v>
      </c>
      <c r="BJ7" s="10">
        <v>100</v>
      </c>
      <c r="BK7" s="10">
        <v>53</v>
      </c>
      <c r="BL7" s="10">
        <v>43</v>
      </c>
      <c r="BM7" s="10"/>
      <c r="BN7" s="10">
        <v>204</v>
      </c>
      <c r="BO7" s="10">
        <v>145</v>
      </c>
      <c r="BP7" s="10"/>
      <c r="BQ7" s="10">
        <v>119</v>
      </c>
      <c r="BR7" s="10">
        <v>232</v>
      </c>
      <c r="BS7" s="10"/>
      <c r="BT7" s="10">
        <v>283</v>
      </c>
      <c r="BU7" s="10">
        <v>65</v>
      </c>
    </row>
    <row r="8" spans="2:73" ht="29" x14ac:dyDescent="0.35">
      <c r="B8" s="17" t="s">
        <v>137</v>
      </c>
      <c r="C8" s="16">
        <v>0.80113636363636398</v>
      </c>
      <c r="D8" s="16">
        <v>0.78767123287671204</v>
      </c>
      <c r="E8" s="16">
        <v>0.81067961165048497</v>
      </c>
      <c r="F8" s="16"/>
      <c r="G8" s="16">
        <v>0.71014492753623204</v>
      </c>
      <c r="H8" s="16">
        <v>0.82332155477031799</v>
      </c>
      <c r="I8" s="16"/>
      <c r="J8" s="16">
        <v>0.92592592592592604</v>
      </c>
      <c r="K8" s="16">
        <v>0.76595744680851097</v>
      </c>
      <c r="L8" s="16">
        <v>0.82352941176470595</v>
      </c>
      <c r="M8" s="16">
        <v>0.73684210526315796</v>
      </c>
      <c r="N8" s="16">
        <v>0.66666666666666696</v>
      </c>
      <c r="O8" s="16">
        <v>0.72727272727272696</v>
      </c>
      <c r="P8" s="16">
        <v>0.73913043478260898</v>
      </c>
      <c r="Q8" s="16">
        <v>0.90322580645161299</v>
      </c>
      <c r="R8" s="16">
        <v>0.92307692307692302</v>
      </c>
      <c r="S8" s="16">
        <v>0.79411764705882304</v>
      </c>
      <c r="T8" s="16">
        <v>0.78947368421052599</v>
      </c>
      <c r="U8" s="16">
        <v>0.75</v>
      </c>
      <c r="V8" s="16">
        <v>0.85714285714285698</v>
      </c>
      <c r="W8" s="16">
        <v>0.75</v>
      </c>
      <c r="X8" s="16">
        <v>0.78571428571428603</v>
      </c>
      <c r="Y8" s="16">
        <v>0.66666666666666696</v>
      </c>
      <c r="Z8" s="16"/>
      <c r="AA8" s="16">
        <v>0.78985507246376796</v>
      </c>
      <c r="AB8" s="16">
        <v>0.80508474576271205</v>
      </c>
      <c r="AC8" s="16">
        <v>0.79545454545454497</v>
      </c>
      <c r="AD8" s="16">
        <v>0.82758620689655205</v>
      </c>
      <c r="AE8" s="16"/>
      <c r="AF8" s="16">
        <v>0.79622641509434</v>
      </c>
      <c r="AG8" s="16">
        <v>0.86956521739130399</v>
      </c>
      <c r="AH8" s="16">
        <v>0.83333333333333304</v>
      </c>
      <c r="AI8" s="16">
        <v>1</v>
      </c>
      <c r="AJ8" s="16"/>
      <c r="AK8" s="16">
        <v>0.77083333333333304</v>
      </c>
      <c r="AL8" s="16">
        <v>0.80357142857142905</v>
      </c>
      <c r="AM8" s="16">
        <v>0.80769230769230804</v>
      </c>
      <c r="AN8" s="16">
        <v>0.82142857142857095</v>
      </c>
      <c r="AO8" s="16">
        <v>1</v>
      </c>
      <c r="AP8" s="16">
        <v>0.72727272727272696</v>
      </c>
      <c r="AQ8" s="16"/>
      <c r="AR8" s="16">
        <v>0.86567164179104505</v>
      </c>
      <c r="AS8" s="16">
        <v>0.8</v>
      </c>
      <c r="AT8" s="16">
        <v>0.8</v>
      </c>
      <c r="AU8" s="16" t="s">
        <v>129</v>
      </c>
      <c r="AV8" s="16">
        <v>0.6875</v>
      </c>
      <c r="AW8" s="16">
        <v>0.60606060606060597</v>
      </c>
      <c r="AX8" s="16">
        <v>0.66666666666666696</v>
      </c>
      <c r="AY8" s="16"/>
      <c r="AZ8" s="16">
        <v>0.8</v>
      </c>
      <c r="BA8" s="16">
        <v>0.78571428571428603</v>
      </c>
      <c r="BB8" s="16">
        <v>1</v>
      </c>
      <c r="BC8" s="16">
        <v>0.79310344827586199</v>
      </c>
      <c r="BD8" s="16">
        <v>0.79699248120300703</v>
      </c>
      <c r="BE8" s="16">
        <v>0.75</v>
      </c>
      <c r="BF8" s="16"/>
      <c r="BG8" s="16">
        <v>0.76271186440677996</v>
      </c>
      <c r="BH8" s="16">
        <v>0.86666666666666703</v>
      </c>
      <c r="BI8" s="16">
        <v>0.75</v>
      </c>
      <c r="BJ8" s="16">
        <v>0.82</v>
      </c>
      <c r="BK8" s="16">
        <v>0.75471698113207597</v>
      </c>
      <c r="BL8" s="16">
        <v>0.81395348837209303</v>
      </c>
      <c r="BM8" s="16"/>
      <c r="BN8" s="16">
        <v>0.82352941176470595</v>
      </c>
      <c r="BO8" s="16">
        <v>0.76551724137930999</v>
      </c>
      <c r="BP8" s="16"/>
      <c r="BQ8" s="16">
        <v>0.84033613445378197</v>
      </c>
      <c r="BR8" s="16">
        <v>0.78017241379310298</v>
      </c>
      <c r="BS8" s="16"/>
      <c r="BT8" s="16">
        <v>0.791519434628975</v>
      </c>
      <c r="BU8" s="16">
        <v>0.83076923076923104</v>
      </c>
    </row>
    <row r="9" spans="2:73" ht="29" x14ac:dyDescent="0.35">
      <c r="B9" s="17" t="s">
        <v>138</v>
      </c>
      <c r="C9" s="16">
        <v>0.107954545454545</v>
      </c>
      <c r="D9" s="16">
        <v>0.123287671232877</v>
      </c>
      <c r="E9" s="16">
        <v>9.7087378640776698E-2</v>
      </c>
      <c r="F9" s="16"/>
      <c r="G9" s="16">
        <v>0.15942028985507201</v>
      </c>
      <c r="H9" s="16">
        <v>9.5406360424028294E-2</v>
      </c>
      <c r="I9" s="16"/>
      <c r="J9" s="16">
        <v>7.4074074074074098E-2</v>
      </c>
      <c r="K9" s="16">
        <v>0.170212765957447</v>
      </c>
      <c r="L9" s="16">
        <v>5.8823529411764698E-2</v>
      </c>
      <c r="M9" s="16">
        <v>0.105263157894737</v>
      </c>
      <c r="N9" s="16">
        <v>0.16666666666666699</v>
      </c>
      <c r="O9" s="16">
        <v>9.0909090909090898E-2</v>
      </c>
      <c r="P9" s="16">
        <v>0.13043478260869601</v>
      </c>
      <c r="Q9" s="16">
        <v>3.2258064516128997E-2</v>
      </c>
      <c r="R9" s="16">
        <v>7.69230769230769E-2</v>
      </c>
      <c r="S9" s="16">
        <v>7.3529411764705899E-2</v>
      </c>
      <c r="T9" s="16">
        <v>5.2631578947368397E-2</v>
      </c>
      <c r="U9" s="16">
        <v>8.3333333333333301E-2</v>
      </c>
      <c r="V9" s="16">
        <v>9.5238095238095205E-2</v>
      </c>
      <c r="W9" s="16">
        <v>0.16666666666666699</v>
      </c>
      <c r="X9" s="16">
        <v>0.214285714285714</v>
      </c>
      <c r="Y9" s="16">
        <v>0.33333333333333298</v>
      </c>
      <c r="Z9" s="16"/>
      <c r="AA9" s="16">
        <v>0.101449275362319</v>
      </c>
      <c r="AB9" s="16">
        <v>0.12711864406779699</v>
      </c>
      <c r="AC9" s="16">
        <v>0.11363636363636399</v>
      </c>
      <c r="AD9" s="16">
        <v>3.4482758620689703E-2</v>
      </c>
      <c r="AE9" s="16"/>
      <c r="AF9" s="16">
        <v>0.11698113207547201</v>
      </c>
      <c r="AG9" s="16">
        <v>8.6956521739130405E-2</v>
      </c>
      <c r="AH9" s="16">
        <v>0.1</v>
      </c>
      <c r="AI9" s="16">
        <v>0</v>
      </c>
      <c r="AJ9" s="16"/>
      <c r="AK9" s="16">
        <v>7.2916666666666699E-2</v>
      </c>
      <c r="AL9" s="16">
        <v>0.160714285714286</v>
      </c>
      <c r="AM9" s="16">
        <v>0.15384615384615399</v>
      </c>
      <c r="AN9" s="16">
        <v>0.14285714285714299</v>
      </c>
      <c r="AO9" s="16">
        <v>0</v>
      </c>
      <c r="AP9" s="16">
        <v>0.13636363636363599</v>
      </c>
      <c r="AQ9" s="16"/>
      <c r="AR9" s="16">
        <v>7.9601990049751201E-2</v>
      </c>
      <c r="AS9" s="16">
        <v>8.5714285714285701E-2</v>
      </c>
      <c r="AT9" s="16">
        <v>8.5714285714285701E-2</v>
      </c>
      <c r="AU9" s="16" t="s">
        <v>129</v>
      </c>
      <c r="AV9" s="16">
        <v>0.25</v>
      </c>
      <c r="AW9" s="16">
        <v>0.18181818181818199</v>
      </c>
      <c r="AX9" s="16">
        <v>0</v>
      </c>
      <c r="AY9" s="16"/>
      <c r="AZ9" s="16">
        <v>0.133333333333333</v>
      </c>
      <c r="BA9" s="16">
        <v>0.14285714285714299</v>
      </c>
      <c r="BB9" s="16">
        <v>0</v>
      </c>
      <c r="BC9" s="16">
        <v>0.114942528735632</v>
      </c>
      <c r="BD9" s="16">
        <v>8.2706766917293201E-2</v>
      </c>
      <c r="BE9" s="16">
        <v>0.25</v>
      </c>
      <c r="BF9" s="16"/>
      <c r="BG9" s="16">
        <v>6.7796610169491497E-2</v>
      </c>
      <c r="BH9" s="16">
        <v>0.1</v>
      </c>
      <c r="BI9" s="16">
        <v>0.11111111111111099</v>
      </c>
      <c r="BJ9" s="16">
        <v>0.11</v>
      </c>
      <c r="BK9" s="16">
        <v>0.169811320754717</v>
      </c>
      <c r="BL9" s="16">
        <v>9.3023255813953501E-2</v>
      </c>
      <c r="BM9" s="16"/>
      <c r="BN9" s="16">
        <v>9.31372549019608E-2</v>
      </c>
      <c r="BO9" s="16">
        <v>0.13103448275862101</v>
      </c>
      <c r="BP9" s="16"/>
      <c r="BQ9" s="16">
        <v>0.10084033613445401</v>
      </c>
      <c r="BR9" s="16">
        <v>0.11206896551724101</v>
      </c>
      <c r="BS9" s="16"/>
      <c r="BT9" s="16">
        <v>0.120141342756184</v>
      </c>
      <c r="BU9" s="16">
        <v>6.15384615384615E-2</v>
      </c>
    </row>
    <row r="10" spans="2:73" x14ac:dyDescent="0.35">
      <c r="B10" s="17" t="s">
        <v>93</v>
      </c>
      <c r="C10" s="18">
        <v>9.0909090909090898E-2</v>
      </c>
      <c r="D10" s="18">
        <v>8.9041095890410996E-2</v>
      </c>
      <c r="E10" s="18">
        <v>9.2233009708737906E-2</v>
      </c>
      <c r="F10" s="18"/>
      <c r="G10" s="18">
        <v>0.13043478260869601</v>
      </c>
      <c r="H10" s="18">
        <v>8.1272084805653705E-2</v>
      </c>
      <c r="I10" s="18"/>
      <c r="J10" s="18">
        <v>0</v>
      </c>
      <c r="K10" s="18">
        <v>6.3829787234042507E-2</v>
      </c>
      <c r="L10" s="18">
        <v>0.11764705882352899</v>
      </c>
      <c r="M10" s="18">
        <v>0.157894736842105</v>
      </c>
      <c r="N10" s="18">
        <v>0.16666666666666699</v>
      </c>
      <c r="O10" s="18">
        <v>0.18181818181818199</v>
      </c>
      <c r="P10" s="18">
        <v>0.13043478260869601</v>
      </c>
      <c r="Q10" s="18">
        <v>6.4516129032258104E-2</v>
      </c>
      <c r="R10" s="18">
        <v>0</v>
      </c>
      <c r="S10" s="18">
        <v>0.13235294117647101</v>
      </c>
      <c r="T10" s="18">
        <v>0.157894736842105</v>
      </c>
      <c r="U10" s="18">
        <v>0.16666666666666699</v>
      </c>
      <c r="V10" s="18">
        <v>4.7619047619047603E-2</v>
      </c>
      <c r="W10" s="18">
        <v>8.3333333333333301E-2</v>
      </c>
      <c r="X10" s="18">
        <v>0</v>
      </c>
      <c r="Y10" s="18">
        <v>0</v>
      </c>
      <c r="Z10" s="18"/>
      <c r="AA10" s="18">
        <v>0.108695652173913</v>
      </c>
      <c r="AB10" s="18">
        <v>6.7796610169491497E-2</v>
      </c>
      <c r="AC10" s="18">
        <v>9.0909090909090898E-2</v>
      </c>
      <c r="AD10" s="18">
        <v>0.13793103448275901</v>
      </c>
      <c r="AE10" s="18"/>
      <c r="AF10" s="18">
        <v>8.6792452830188702E-2</v>
      </c>
      <c r="AG10" s="18">
        <v>4.3478260869565202E-2</v>
      </c>
      <c r="AH10" s="18">
        <v>6.6666666666666693E-2</v>
      </c>
      <c r="AI10" s="18">
        <v>0</v>
      </c>
      <c r="AJ10" s="18"/>
      <c r="AK10" s="18">
        <v>0.15625</v>
      </c>
      <c r="AL10" s="18">
        <v>3.5714285714285698E-2</v>
      </c>
      <c r="AM10" s="18">
        <v>3.8461538461538498E-2</v>
      </c>
      <c r="AN10" s="18">
        <v>3.5714285714285698E-2</v>
      </c>
      <c r="AO10" s="18">
        <v>0</v>
      </c>
      <c r="AP10" s="18">
        <v>0.13636363636363599</v>
      </c>
      <c r="AQ10" s="18"/>
      <c r="AR10" s="18">
        <v>5.4726368159204002E-2</v>
      </c>
      <c r="AS10" s="18">
        <v>0.114285714285714</v>
      </c>
      <c r="AT10" s="18">
        <v>0.114285714285714</v>
      </c>
      <c r="AU10" s="18" t="s">
        <v>129</v>
      </c>
      <c r="AV10" s="18">
        <v>6.25E-2</v>
      </c>
      <c r="AW10" s="18">
        <v>0.21212121212121199</v>
      </c>
      <c r="AX10" s="18">
        <v>0.33333333333333298</v>
      </c>
      <c r="AY10" s="18"/>
      <c r="AZ10" s="18">
        <v>6.6666666666666693E-2</v>
      </c>
      <c r="BA10" s="18">
        <v>7.1428571428571397E-2</v>
      </c>
      <c r="BB10" s="18">
        <v>0</v>
      </c>
      <c r="BC10" s="18">
        <v>9.1954022988505704E-2</v>
      </c>
      <c r="BD10" s="18">
        <v>0.12030075187969901</v>
      </c>
      <c r="BE10" s="18">
        <v>0</v>
      </c>
      <c r="BF10" s="18"/>
      <c r="BG10" s="18">
        <v>0.169491525423729</v>
      </c>
      <c r="BH10" s="18">
        <v>3.3333333333333298E-2</v>
      </c>
      <c r="BI10" s="18">
        <v>0.13888888888888901</v>
      </c>
      <c r="BJ10" s="18">
        <v>7.0000000000000007E-2</v>
      </c>
      <c r="BK10" s="18">
        <v>7.5471698113207503E-2</v>
      </c>
      <c r="BL10" s="18">
        <v>9.3023255813953501E-2</v>
      </c>
      <c r="BM10" s="18"/>
      <c r="BN10" s="18">
        <v>8.3333333333333301E-2</v>
      </c>
      <c r="BO10" s="18">
        <v>0.10344827586206901</v>
      </c>
      <c r="BP10" s="18"/>
      <c r="BQ10" s="18">
        <v>5.8823529411764698E-2</v>
      </c>
      <c r="BR10" s="18">
        <v>0.107758620689655</v>
      </c>
      <c r="BS10" s="18"/>
      <c r="BT10" s="18">
        <v>8.8339222614841006E-2</v>
      </c>
      <c r="BU10" s="18">
        <v>0.107692307692308</v>
      </c>
    </row>
    <row r="11" spans="2:73" x14ac:dyDescent="0.35">
      <c r="B11" s="25" t="s">
        <v>156</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U27"/>
  <sheetViews>
    <sheetView showGridLines="0" topLeftCell="A17" workbookViewId="0">
      <pane xSplit="2" topLeftCell="C1" activePane="topRight" state="frozen"/>
      <selection pane="topRight" activeCell="D18" sqref="D18"/>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154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ht="58" x14ac:dyDescent="0.35">
      <c r="B8" s="17" t="s">
        <v>140</v>
      </c>
      <c r="C8" s="16">
        <v>0.64019851116625304</v>
      </c>
      <c r="D8" s="16">
        <v>0.68263473053892199</v>
      </c>
      <c r="E8" s="16">
        <v>0.61016949152542399</v>
      </c>
      <c r="F8" s="16"/>
      <c r="G8" s="16">
        <v>0.74698795180722899</v>
      </c>
      <c r="H8" s="16">
        <v>0.61250000000000004</v>
      </c>
      <c r="I8" s="16"/>
      <c r="J8" s="16">
        <v>0.5</v>
      </c>
      <c r="K8" s="16">
        <v>0.568965517241379</v>
      </c>
      <c r="L8" s="16">
        <v>0.72727272727272696</v>
      </c>
      <c r="M8" s="16">
        <v>0.75</v>
      </c>
      <c r="N8" s="16">
        <v>0.75</v>
      </c>
      <c r="O8" s="16">
        <v>0.66666666666666696</v>
      </c>
      <c r="P8" s="16">
        <v>0.76923076923076905</v>
      </c>
      <c r="Q8" s="16">
        <v>0.76470588235294101</v>
      </c>
      <c r="R8" s="16">
        <v>0.69230769230769196</v>
      </c>
      <c r="S8" s="16">
        <v>0.59722222222222199</v>
      </c>
      <c r="T8" s="16">
        <v>0.47826086956521702</v>
      </c>
      <c r="U8" s="16">
        <v>0.61538461538461497</v>
      </c>
      <c r="V8" s="16">
        <v>0.64</v>
      </c>
      <c r="W8" s="16">
        <v>0.64285714285714302</v>
      </c>
      <c r="X8" s="16">
        <v>0.73333333333333295</v>
      </c>
      <c r="Y8" s="16">
        <v>0.71428571428571397</v>
      </c>
      <c r="Z8" s="16"/>
      <c r="AA8" s="16">
        <v>0.71165644171779097</v>
      </c>
      <c r="AB8" s="16">
        <v>0.67441860465116299</v>
      </c>
      <c r="AC8" s="16">
        <v>0.45098039215686297</v>
      </c>
      <c r="AD8" s="16">
        <v>0.5</v>
      </c>
      <c r="AE8" s="16"/>
      <c r="AF8" s="16">
        <v>0.665573770491803</v>
      </c>
      <c r="AG8" s="16">
        <v>0.70833333333333304</v>
      </c>
      <c r="AH8" s="16">
        <v>0.5</v>
      </c>
      <c r="AI8" s="16">
        <v>0.5</v>
      </c>
      <c r="AJ8" s="16"/>
      <c r="AK8" s="16">
        <v>0.73831775700934599</v>
      </c>
      <c r="AL8" s="16">
        <v>0.55737704918032804</v>
      </c>
      <c r="AM8" s="16">
        <v>0.75</v>
      </c>
      <c r="AN8" s="16">
        <v>0.68965517241379304</v>
      </c>
      <c r="AO8" s="16">
        <v>0.66666666666666696</v>
      </c>
      <c r="AP8" s="16">
        <v>0.55555555555555602</v>
      </c>
      <c r="AQ8" s="16"/>
      <c r="AR8" s="16">
        <v>0.71162790697674405</v>
      </c>
      <c r="AS8" s="16">
        <v>0.63414634146341498</v>
      </c>
      <c r="AT8" s="16">
        <v>0.63414634146341498</v>
      </c>
      <c r="AU8" s="16" t="s">
        <v>129</v>
      </c>
      <c r="AV8" s="16">
        <v>0.45454545454545497</v>
      </c>
      <c r="AW8" s="16">
        <v>0.90243902439024404</v>
      </c>
      <c r="AX8" s="16">
        <v>0.2</v>
      </c>
      <c r="AY8" s="16"/>
      <c r="AZ8" s="16">
        <v>0.42990654205607498</v>
      </c>
      <c r="BA8" s="16">
        <v>0.66666666666666696</v>
      </c>
      <c r="BB8" s="16">
        <v>0.81818181818181801</v>
      </c>
      <c r="BC8" s="16">
        <v>0.67346938775510201</v>
      </c>
      <c r="BD8" s="16">
        <v>0.75172413793103399</v>
      </c>
      <c r="BE8" s="16">
        <v>0.625</v>
      </c>
      <c r="BF8" s="16"/>
      <c r="BG8" s="16">
        <v>0.734375</v>
      </c>
      <c r="BH8" s="16">
        <v>0.64705882352941202</v>
      </c>
      <c r="BI8" s="16">
        <v>0.62790697674418605</v>
      </c>
      <c r="BJ8" s="16">
        <v>0.6</v>
      </c>
      <c r="BK8" s="16">
        <v>0.62686567164179097</v>
      </c>
      <c r="BL8" s="16">
        <v>0.62</v>
      </c>
      <c r="BM8" s="16"/>
      <c r="BN8" s="16">
        <v>0.60669456066945604</v>
      </c>
      <c r="BO8" s="16">
        <v>0.7</v>
      </c>
      <c r="BP8" s="16"/>
      <c r="BQ8" s="16">
        <v>0.63970588235294101</v>
      </c>
      <c r="BR8" s="16">
        <v>0.63909774436090205</v>
      </c>
      <c r="BS8" s="16"/>
      <c r="BT8" s="16">
        <v>0.73354231974921602</v>
      </c>
      <c r="BU8" s="16">
        <v>0.29487179487179499</v>
      </c>
    </row>
    <row r="9" spans="2:73" ht="29" x14ac:dyDescent="0.35">
      <c r="B9" s="17" t="s">
        <v>141</v>
      </c>
      <c r="C9" s="16">
        <v>0.126550868486352</v>
      </c>
      <c r="D9" s="16">
        <v>0.119760479041916</v>
      </c>
      <c r="E9" s="16">
        <v>0.13135593220339001</v>
      </c>
      <c r="F9" s="16"/>
      <c r="G9" s="16">
        <v>8.4337349397590397E-2</v>
      </c>
      <c r="H9" s="16">
        <v>0.13750000000000001</v>
      </c>
      <c r="I9" s="16"/>
      <c r="J9" s="16">
        <v>5.8823529411764698E-2</v>
      </c>
      <c r="K9" s="16">
        <v>0.15517241379310301</v>
      </c>
      <c r="L9" s="16">
        <v>0</v>
      </c>
      <c r="M9" s="16">
        <v>0.25</v>
      </c>
      <c r="N9" s="16">
        <v>0.25</v>
      </c>
      <c r="O9" s="16">
        <v>8.3333333333333301E-2</v>
      </c>
      <c r="P9" s="16">
        <v>0.19230769230769201</v>
      </c>
      <c r="Q9" s="16">
        <v>0.11764705882352899</v>
      </c>
      <c r="R9" s="16">
        <v>0.230769230769231</v>
      </c>
      <c r="S9" s="16">
        <v>9.7222222222222196E-2</v>
      </c>
      <c r="T9" s="16">
        <v>0.173913043478261</v>
      </c>
      <c r="U9" s="16">
        <v>0.15384615384615399</v>
      </c>
      <c r="V9" s="16">
        <v>0.12</v>
      </c>
      <c r="W9" s="16">
        <v>7.1428571428571397E-2</v>
      </c>
      <c r="X9" s="16">
        <v>0</v>
      </c>
      <c r="Y9" s="16">
        <v>0.214285714285714</v>
      </c>
      <c r="Z9" s="16"/>
      <c r="AA9" s="16">
        <v>0.184049079754601</v>
      </c>
      <c r="AB9" s="16">
        <v>0.10077519379845</v>
      </c>
      <c r="AC9" s="16">
        <v>5.8823529411764698E-2</v>
      </c>
      <c r="AD9" s="16">
        <v>8.8235294117647106E-2</v>
      </c>
      <c r="AE9" s="16"/>
      <c r="AF9" s="16">
        <v>0.124590163934426</v>
      </c>
      <c r="AG9" s="16">
        <v>0.16666666666666699</v>
      </c>
      <c r="AH9" s="16">
        <v>7.8947368421052599E-2</v>
      </c>
      <c r="AI9" s="16">
        <v>0</v>
      </c>
      <c r="AJ9" s="16"/>
      <c r="AK9" s="16">
        <v>0.10280373831775701</v>
      </c>
      <c r="AL9" s="16">
        <v>0.114754098360656</v>
      </c>
      <c r="AM9" s="16">
        <v>0.15625</v>
      </c>
      <c r="AN9" s="16">
        <v>0.10344827586206901</v>
      </c>
      <c r="AO9" s="16">
        <v>0.11111111111111099</v>
      </c>
      <c r="AP9" s="16">
        <v>0.148148148148148</v>
      </c>
      <c r="AQ9" s="16"/>
      <c r="AR9" s="16">
        <v>0.12093023255814001</v>
      </c>
      <c r="AS9" s="16">
        <v>0.146341463414634</v>
      </c>
      <c r="AT9" s="16">
        <v>0.146341463414634</v>
      </c>
      <c r="AU9" s="16" t="s">
        <v>129</v>
      </c>
      <c r="AV9" s="16">
        <v>0.18181818181818199</v>
      </c>
      <c r="AW9" s="16">
        <v>9.7560975609756101E-2</v>
      </c>
      <c r="AX9" s="16">
        <v>0</v>
      </c>
      <c r="AY9" s="16"/>
      <c r="AZ9" s="16">
        <v>7.4766355140186896E-2</v>
      </c>
      <c r="BA9" s="16">
        <v>9.0909090909090898E-2</v>
      </c>
      <c r="BB9" s="16">
        <v>9.0909090909090898E-2</v>
      </c>
      <c r="BC9" s="16">
        <v>0.15306122448979601</v>
      </c>
      <c r="BD9" s="16">
        <v>0.15862068965517201</v>
      </c>
      <c r="BE9" s="16">
        <v>0.125</v>
      </c>
      <c r="BF9" s="16"/>
      <c r="BG9" s="16">
        <v>0.125</v>
      </c>
      <c r="BH9" s="16">
        <v>0.10294117647058799</v>
      </c>
      <c r="BI9" s="16">
        <v>0.116279069767442</v>
      </c>
      <c r="BJ9" s="16">
        <v>0.15454545454545501</v>
      </c>
      <c r="BK9" s="16">
        <v>0.164179104477612</v>
      </c>
      <c r="BL9" s="16">
        <v>0.06</v>
      </c>
      <c r="BM9" s="16"/>
      <c r="BN9" s="16">
        <v>0.14225941422594099</v>
      </c>
      <c r="BO9" s="16">
        <v>0.10625</v>
      </c>
      <c r="BP9" s="16"/>
      <c r="BQ9" s="16">
        <v>0.13970588235294101</v>
      </c>
      <c r="BR9" s="16">
        <v>0.116541353383459</v>
      </c>
      <c r="BS9" s="16"/>
      <c r="BT9" s="16">
        <v>0.14733542319749199</v>
      </c>
      <c r="BU9" s="16">
        <v>5.1282051282051301E-2</v>
      </c>
    </row>
    <row r="10" spans="2:73" ht="29" x14ac:dyDescent="0.35">
      <c r="B10" s="17" t="s">
        <v>142</v>
      </c>
      <c r="C10" s="16">
        <v>9.1811414392059601E-2</v>
      </c>
      <c r="D10" s="16">
        <v>8.3832335329341298E-2</v>
      </c>
      <c r="E10" s="16">
        <v>9.74576271186441E-2</v>
      </c>
      <c r="F10" s="16"/>
      <c r="G10" s="16">
        <v>1.20481927710843E-2</v>
      </c>
      <c r="H10" s="16">
        <v>0.1125</v>
      </c>
      <c r="I10" s="16"/>
      <c r="J10" s="16">
        <v>0.11764705882352899</v>
      </c>
      <c r="K10" s="16">
        <v>8.6206896551724102E-2</v>
      </c>
      <c r="L10" s="16">
        <v>9.0909090909090898E-2</v>
      </c>
      <c r="M10" s="16">
        <v>0.1</v>
      </c>
      <c r="N10" s="16">
        <v>0.125</v>
      </c>
      <c r="O10" s="16">
        <v>8.3333333333333301E-2</v>
      </c>
      <c r="P10" s="16">
        <v>3.8461538461538498E-2</v>
      </c>
      <c r="Q10" s="16">
        <v>2.9411764705882401E-2</v>
      </c>
      <c r="R10" s="16">
        <v>0.30769230769230799</v>
      </c>
      <c r="S10" s="16">
        <v>8.3333333333333301E-2</v>
      </c>
      <c r="T10" s="16">
        <v>0.173913043478261</v>
      </c>
      <c r="U10" s="16">
        <v>0</v>
      </c>
      <c r="V10" s="16">
        <v>0.04</v>
      </c>
      <c r="W10" s="16">
        <v>0.14285714285714299</v>
      </c>
      <c r="X10" s="16">
        <v>0.133333333333333</v>
      </c>
      <c r="Y10" s="16">
        <v>7.1428571428571397E-2</v>
      </c>
      <c r="Z10" s="16"/>
      <c r="AA10" s="16">
        <v>6.13496932515337E-2</v>
      </c>
      <c r="AB10" s="16">
        <v>0.10077519379845</v>
      </c>
      <c r="AC10" s="16">
        <v>7.8431372549019607E-2</v>
      </c>
      <c r="AD10" s="16">
        <v>0.14705882352941199</v>
      </c>
      <c r="AE10" s="16"/>
      <c r="AF10" s="16">
        <v>8.8524590163934394E-2</v>
      </c>
      <c r="AG10" s="16">
        <v>8.3333333333333301E-2</v>
      </c>
      <c r="AH10" s="16">
        <v>0.13157894736842099</v>
      </c>
      <c r="AI10" s="16">
        <v>0</v>
      </c>
      <c r="AJ10" s="16"/>
      <c r="AK10" s="16">
        <v>0.11214953271028</v>
      </c>
      <c r="AL10" s="16">
        <v>8.1967213114754106E-2</v>
      </c>
      <c r="AM10" s="16">
        <v>0</v>
      </c>
      <c r="AN10" s="16">
        <v>6.8965517241379296E-2</v>
      </c>
      <c r="AO10" s="16">
        <v>0.11111111111111099</v>
      </c>
      <c r="AP10" s="16">
        <v>0.18518518518518501</v>
      </c>
      <c r="AQ10" s="16"/>
      <c r="AR10" s="16">
        <v>0.111627906976744</v>
      </c>
      <c r="AS10" s="16">
        <v>0.12195121951219499</v>
      </c>
      <c r="AT10" s="16">
        <v>0.12195121951219499</v>
      </c>
      <c r="AU10" s="16" t="s">
        <v>129</v>
      </c>
      <c r="AV10" s="16">
        <v>9.0909090909090898E-2</v>
      </c>
      <c r="AW10" s="16">
        <v>2.4390243902439001E-2</v>
      </c>
      <c r="AX10" s="16">
        <v>0</v>
      </c>
      <c r="AY10" s="16"/>
      <c r="AZ10" s="16">
        <v>0.14953271028037399</v>
      </c>
      <c r="BA10" s="16">
        <v>6.0606060606060601E-2</v>
      </c>
      <c r="BB10" s="16">
        <v>0</v>
      </c>
      <c r="BC10" s="16">
        <v>0.11224489795918401</v>
      </c>
      <c r="BD10" s="16">
        <v>4.8275862068965503E-2</v>
      </c>
      <c r="BE10" s="16">
        <v>0.125</v>
      </c>
      <c r="BF10" s="16"/>
      <c r="BG10" s="16">
        <v>6.25E-2</v>
      </c>
      <c r="BH10" s="16">
        <v>0.10294117647058799</v>
      </c>
      <c r="BI10" s="16">
        <v>9.3023255813953501E-2</v>
      </c>
      <c r="BJ10" s="16">
        <v>5.4545454545454501E-2</v>
      </c>
      <c r="BK10" s="16">
        <v>0.119402985074627</v>
      </c>
      <c r="BL10" s="16">
        <v>0.16</v>
      </c>
      <c r="BM10" s="16"/>
      <c r="BN10" s="16">
        <v>0.100418410041841</v>
      </c>
      <c r="BO10" s="16">
        <v>6.8750000000000006E-2</v>
      </c>
      <c r="BP10" s="16"/>
      <c r="BQ10" s="16">
        <v>0.110294117647059</v>
      </c>
      <c r="BR10" s="16">
        <v>8.2706766917293201E-2</v>
      </c>
      <c r="BS10" s="16"/>
      <c r="BT10" s="16">
        <v>6.8965517241379296E-2</v>
      </c>
      <c r="BU10" s="16">
        <v>0.19230769230769201</v>
      </c>
    </row>
    <row r="11" spans="2:73" ht="43.5" x14ac:dyDescent="0.35">
      <c r="B11" s="17" t="s">
        <v>143</v>
      </c>
      <c r="C11" s="16">
        <v>8.9330024813895806E-2</v>
      </c>
      <c r="D11" s="16">
        <v>2.39520958083832E-2</v>
      </c>
      <c r="E11" s="16">
        <v>0.13559322033898299</v>
      </c>
      <c r="F11" s="16"/>
      <c r="G11" s="16">
        <v>0.108433734939759</v>
      </c>
      <c r="H11" s="16">
        <v>8.4375000000000006E-2</v>
      </c>
      <c r="I11" s="16"/>
      <c r="J11" s="16">
        <v>0.11764705882352899</v>
      </c>
      <c r="K11" s="16">
        <v>0.15517241379310301</v>
      </c>
      <c r="L11" s="16">
        <v>4.5454545454545497E-2</v>
      </c>
      <c r="M11" s="16">
        <v>0.1</v>
      </c>
      <c r="N11" s="16">
        <v>0</v>
      </c>
      <c r="O11" s="16">
        <v>0</v>
      </c>
      <c r="P11" s="16">
        <v>3.8461538461538498E-2</v>
      </c>
      <c r="Q11" s="16">
        <v>5.8823529411764698E-2</v>
      </c>
      <c r="R11" s="16">
        <v>7.69230769230769E-2</v>
      </c>
      <c r="S11" s="16">
        <v>0.125</v>
      </c>
      <c r="T11" s="16">
        <v>0.13043478260869601</v>
      </c>
      <c r="U11" s="16">
        <v>7.69230769230769E-2</v>
      </c>
      <c r="V11" s="16">
        <v>0.04</v>
      </c>
      <c r="W11" s="16">
        <v>7.1428571428571397E-2</v>
      </c>
      <c r="X11" s="16">
        <v>0</v>
      </c>
      <c r="Y11" s="16">
        <v>7.1428571428571397E-2</v>
      </c>
      <c r="Z11" s="16"/>
      <c r="AA11" s="16">
        <v>6.7484662576687102E-2</v>
      </c>
      <c r="AB11" s="16">
        <v>9.3023255813953501E-2</v>
      </c>
      <c r="AC11" s="16">
        <v>0.17647058823529399</v>
      </c>
      <c r="AD11" s="16">
        <v>8.8235294117647106E-2</v>
      </c>
      <c r="AE11" s="16"/>
      <c r="AF11" s="16">
        <v>9.8360655737704902E-2</v>
      </c>
      <c r="AG11" s="16">
        <v>0</v>
      </c>
      <c r="AH11" s="16">
        <v>7.8947368421052599E-2</v>
      </c>
      <c r="AI11" s="16">
        <v>0</v>
      </c>
      <c r="AJ11" s="16"/>
      <c r="AK11" s="16">
        <v>8.4112149532710304E-2</v>
      </c>
      <c r="AL11" s="16">
        <v>9.8360655737704902E-2</v>
      </c>
      <c r="AM11" s="16">
        <v>3.125E-2</v>
      </c>
      <c r="AN11" s="16">
        <v>3.4482758620689703E-2</v>
      </c>
      <c r="AO11" s="16">
        <v>0.11111111111111099</v>
      </c>
      <c r="AP11" s="16">
        <v>0.18518518518518501</v>
      </c>
      <c r="AQ11" s="16"/>
      <c r="AR11" s="16">
        <v>1.8604651162790701E-2</v>
      </c>
      <c r="AS11" s="16">
        <v>2.4390243902439001E-2</v>
      </c>
      <c r="AT11" s="16">
        <v>2.4390243902439001E-2</v>
      </c>
      <c r="AU11" s="16" t="s">
        <v>129</v>
      </c>
      <c r="AV11" s="16">
        <v>9.0909090909090898E-2</v>
      </c>
      <c r="AW11" s="16">
        <v>4.8780487804878099E-2</v>
      </c>
      <c r="AX11" s="16">
        <v>0.8</v>
      </c>
      <c r="AY11" s="16"/>
      <c r="AZ11" s="16">
        <v>0.121495327102804</v>
      </c>
      <c r="BA11" s="16">
        <v>6.0606060606060601E-2</v>
      </c>
      <c r="BB11" s="16">
        <v>9.0909090909090898E-2</v>
      </c>
      <c r="BC11" s="16">
        <v>7.1428571428571397E-2</v>
      </c>
      <c r="BD11" s="16">
        <v>6.2068965517241399E-2</v>
      </c>
      <c r="BE11" s="16">
        <v>0.5</v>
      </c>
      <c r="BF11" s="16"/>
      <c r="BG11" s="16">
        <v>7.8125E-2</v>
      </c>
      <c r="BH11" s="16">
        <v>5.8823529411764698E-2</v>
      </c>
      <c r="BI11" s="16">
        <v>2.32558139534884E-2</v>
      </c>
      <c r="BJ11" s="16">
        <v>0.12727272727272701</v>
      </c>
      <c r="BK11" s="16">
        <v>0.104477611940299</v>
      </c>
      <c r="BL11" s="16">
        <v>0.1</v>
      </c>
      <c r="BM11" s="16"/>
      <c r="BN11" s="16">
        <v>0.104602510460251</v>
      </c>
      <c r="BO11" s="16">
        <v>6.25E-2</v>
      </c>
      <c r="BP11" s="16"/>
      <c r="BQ11" s="16">
        <v>8.0882352941176502E-2</v>
      </c>
      <c r="BR11" s="16">
        <v>9.3984962406015005E-2</v>
      </c>
      <c r="BS11" s="16"/>
      <c r="BT11" s="16">
        <v>5.9561128526645801E-2</v>
      </c>
      <c r="BU11" s="16">
        <v>0.17948717948717899</v>
      </c>
    </row>
    <row r="12" spans="2:73" ht="29" x14ac:dyDescent="0.35">
      <c r="B12" s="17" t="s">
        <v>144</v>
      </c>
      <c r="C12" s="16">
        <v>5.95533498759305E-2</v>
      </c>
      <c r="D12" s="16">
        <v>8.9820359281437098E-2</v>
      </c>
      <c r="E12" s="16">
        <v>3.8135593220338999E-2</v>
      </c>
      <c r="F12" s="16"/>
      <c r="G12" s="16">
        <v>1.20481927710843E-2</v>
      </c>
      <c r="H12" s="16">
        <v>7.1874999999999994E-2</v>
      </c>
      <c r="I12" s="16"/>
      <c r="J12" s="16">
        <v>8.8235294117647106E-2</v>
      </c>
      <c r="K12" s="16">
        <v>0.12068965517241401</v>
      </c>
      <c r="L12" s="16">
        <v>0</v>
      </c>
      <c r="M12" s="16">
        <v>0.1</v>
      </c>
      <c r="N12" s="16">
        <v>0.25</v>
      </c>
      <c r="O12" s="16">
        <v>0</v>
      </c>
      <c r="P12" s="16">
        <v>0</v>
      </c>
      <c r="Q12" s="16">
        <v>0</v>
      </c>
      <c r="R12" s="16">
        <v>0</v>
      </c>
      <c r="S12" s="16">
        <v>0</v>
      </c>
      <c r="T12" s="16">
        <v>4.3478260869565202E-2</v>
      </c>
      <c r="U12" s="16">
        <v>0</v>
      </c>
      <c r="V12" s="16">
        <v>0.12</v>
      </c>
      <c r="W12" s="16">
        <v>7.1428571428571397E-2</v>
      </c>
      <c r="X12" s="16">
        <v>0.133333333333333</v>
      </c>
      <c r="Y12" s="16">
        <v>0.214285714285714</v>
      </c>
      <c r="Z12" s="16"/>
      <c r="AA12" s="16">
        <v>4.2944785276073601E-2</v>
      </c>
      <c r="AB12" s="16">
        <v>6.9767441860465101E-2</v>
      </c>
      <c r="AC12" s="16">
        <v>1.9607843137254902E-2</v>
      </c>
      <c r="AD12" s="16">
        <v>0.14705882352941199</v>
      </c>
      <c r="AE12" s="16"/>
      <c r="AF12" s="16">
        <v>4.59016393442623E-2</v>
      </c>
      <c r="AG12" s="16">
        <v>0.16666666666666699</v>
      </c>
      <c r="AH12" s="16">
        <v>0.105263157894737</v>
      </c>
      <c r="AI12" s="16">
        <v>0</v>
      </c>
      <c r="AJ12" s="16"/>
      <c r="AK12" s="16">
        <v>1.86915887850467E-2</v>
      </c>
      <c r="AL12" s="16">
        <v>8.1967213114754106E-2</v>
      </c>
      <c r="AM12" s="16">
        <v>6.25E-2</v>
      </c>
      <c r="AN12" s="16">
        <v>0</v>
      </c>
      <c r="AO12" s="16">
        <v>0</v>
      </c>
      <c r="AP12" s="16">
        <v>0.148148148148148</v>
      </c>
      <c r="AQ12" s="16"/>
      <c r="AR12" s="16">
        <v>7.9069767441860506E-2</v>
      </c>
      <c r="AS12" s="16">
        <v>0.12195121951219499</v>
      </c>
      <c r="AT12" s="16">
        <v>0.12195121951219499</v>
      </c>
      <c r="AU12" s="16" t="s">
        <v>129</v>
      </c>
      <c r="AV12" s="16">
        <v>4.5454545454545497E-2</v>
      </c>
      <c r="AW12" s="16">
        <v>0</v>
      </c>
      <c r="AX12" s="16">
        <v>0</v>
      </c>
      <c r="AY12" s="16"/>
      <c r="AZ12" s="16">
        <v>9.34579439252336E-2</v>
      </c>
      <c r="BA12" s="16">
        <v>0.18181818181818199</v>
      </c>
      <c r="BB12" s="16">
        <v>0</v>
      </c>
      <c r="BC12" s="16">
        <v>5.10204081632653E-2</v>
      </c>
      <c r="BD12" s="16">
        <v>2.06896551724138E-2</v>
      </c>
      <c r="BE12" s="16">
        <v>0</v>
      </c>
      <c r="BF12" s="16"/>
      <c r="BG12" s="16">
        <v>1.5625E-2</v>
      </c>
      <c r="BH12" s="16">
        <v>2.9411764705882401E-2</v>
      </c>
      <c r="BI12" s="16">
        <v>9.3023255813953501E-2</v>
      </c>
      <c r="BJ12" s="16">
        <v>4.5454545454545497E-2</v>
      </c>
      <c r="BK12" s="16">
        <v>0.104477611940299</v>
      </c>
      <c r="BL12" s="16">
        <v>0.1</v>
      </c>
      <c r="BM12" s="16"/>
      <c r="BN12" s="16">
        <v>7.1129707112970703E-2</v>
      </c>
      <c r="BO12" s="16">
        <v>4.3749999999999997E-2</v>
      </c>
      <c r="BP12" s="16"/>
      <c r="BQ12" s="16">
        <v>9.5588235294117599E-2</v>
      </c>
      <c r="BR12" s="16">
        <v>4.13533834586466E-2</v>
      </c>
      <c r="BS12" s="16"/>
      <c r="BT12" s="16">
        <v>4.3887147335423198E-2</v>
      </c>
      <c r="BU12" s="16">
        <v>0.115384615384615</v>
      </c>
    </row>
    <row r="13" spans="2:73" ht="43.5" x14ac:dyDescent="0.35">
      <c r="B13" s="17" t="s">
        <v>145</v>
      </c>
      <c r="C13" s="16">
        <v>5.2109181141439198E-2</v>
      </c>
      <c r="D13" s="16">
        <v>7.1856287425149698E-2</v>
      </c>
      <c r="E13" s="16">
        <v>3.8135593220338999E-2</v>
      </c>
      <c r="F13" s="16"/>
      <c r="G13" s="16">
        <v>2.40963855421687E-2</v>
      </c>
      <c r="H13" s="16">
        <v>5.9374999999999997E-2</v>
      </c>
      <c r="I13" s="16"/>
      <c r="J13" s="16">
        <v>2.9411764705882401E-2</v>
      </c>
      <c r="K13" s="16">
        <v>6.8965517241379296E-2</v>
      </c>
      <c r="L13" s="16">
        <v>4.5454545454545497E-2</v>
      </c>
      <c r="M13" s="16">
        <v>0.05</v>
      </c>
      <c r="N13" s="16">
        <v>0</v>
      </c>
      <c r="O13" s="16">
        <v>0</v>
      </c>
      <c r="P13" s="16">
        <v>0</v>
      </c>
      <c r="Q13" s="16">
        <v>2.9411764705882401E-2</v>
      </c>
      <c r="R13" s="16">
        <v>0</v>
      </c>
      <c r="S13" s="16">
        <v>5.5555555555555601E-2</v>
      </c>
      <c r="T13" s="16">
        <v>0.26086956521739102</v>
      </c>
      <c r="U13" s="16">
        <v>0</v>
      </c>
      <c r="V13" s="16">
        <v>0</v>
      </c>
      <c r="W13" s="16">
        <v>0</v>
      </c>
      <c r="X13" s="16">
        <v>0.133333333333333</v>
      </c>
      <c r="Y13" s="16">
        <v>7.1428571428571397E-2</v>
      </c>
      <c r="Z13" s="16"/>
      <c r="AA13" s="16">
        <v>3.0674846625766899E-2</v>
      </c>
      <c r="AB13" s="16">
        <v>4.6511627906976702E-2</v>
      </c>
      <c r="AC13" s="16">
        <v>7.8431372549019607E-2</v>
      </c>
      <c r="AD13" s="16">
        <v>0.11764705882352899</v>
      </c>
      <c r="AE13" s="16"/>
      <c r="AF13" s="16">
        <v>3.6065573770491799E-2</v>
      </c>
      <c r="AG13" s="16">
        <v>8.3333333333333301E-2</v>
      </c>
      <c r="AH13" s="16">
        <v>0.13157894736842099</v>
      </c>
      <c r="AI13" s="16">
        <v>0.5</v>
      </c>
      <c r="AJ13" s="16"/>
      <c r="AK13" s="16">
        <v>6.5420560747663503E-2</v>
      </c>
      <c r="AL13" s="16">
        <v>6.5573770491803296E-2</v>
      </c>
      <c r="AM13" s="16">
        <v>3.125E-2</v>
      </c>
      <c r="AN13" s="16">
        <v>3.4482758620689703E-2</v>
      </c>
      <c r="AO13" s="16">
        <v>0.11111111111111099</v>
      </c>
      <c r="AP13" s="16">
        <v>7.4074074074074098E-2</v>
      </c>
      <c r="AQ13" s="16"/>
      <c r="AR13" s="16">
        <v>5.5813953488372099E-2</v>
      </c>
      <c r="AS13" s="16">
        <v>4.8780487804878099E-2</v>
      </c>
      <c r="AT13" s="16">
        <v>4.8780487804878099E-2</v>
      </c>
      <c r="AU13" s="16" t="s">
        <v>129</v>
      </c>
      <c r="AV13" s="16">
        <v>4.5454545454545497E-2</v>
      </c>
      <c r="AW13" s="16">
        <v>0</v>
      </c>
      <c r="AX13" s="16">
        <v>0</v>
      </c>
      <c r="AY13" s="16"/>
      <c r="AZ13" s="16">
        <v>0.121495327102804</v>
      </c>
      <c r="BA13" s="16">
        <v>3.03030303030303E-2</v>
      </c>
      <c r="BB13" s="16">
        <v>0</v>
      </c>
      <c r="BC13" s="16">
        <v>2.04081632653061E-2</v>
      </c>
      <c r="BD13" s="16">
        <v>2.7586206896551699E-2</v>
      </c>
      <c r="BE13" s="16">
        <v>0.125</v>
      </c>
      <c r="BF13" s="16"/>
      <c r="BG13" s="16">
        <v>6.25E-2</v>
      </c>
      <c r="BH13" s="16">
        <v>2.9411764705882401E-2</v>
      </c>
      <c r="BI13" s="16">
        <v>2.32558139534884E-2</v>
      </c>
      <c r="BJ13" s="16">
        <v>6.3636363636363602E-2</v>
      </c>
      <c r="BK13" s="16">
        <v>2.9850746268656699E-2</v>
      </c>
      <c r="BL13" s="16">
        <v>0.1</v>
      </c>
      <c r="BM13" s="16"/>
      <c r="BN13" s="16">
        <v>4.6025104602510497E-2</v>
      </c>
      <c r="BO13" s="16">
        <v>6.25E-2</v>
      </c>
      <c r="BP13" s="16"/>
      <c r="BQ13" s="16">
        <v>4.4117647058823498E-2</v>
      </c>
      <c r="BR13" s="16">
        <v>5.6390977443608999E-2</v>
      </c>
      <c r="BS13" s="16"/>
      <c r="BT13" s="16">
        <v>3.7617554858934199E-2</v>
      </c>
      <c r="BU13" s="16">
        <v>0.115384615384615</v>
      </c>
    </row>
    <row r="14" spans="2:73" ht="29" x14ac:dyDescent="0.35">
      <c r="B14" s="17" t="s">
        <v>146</v>
      </c>
      <c r="C14" s="16">
        <v>4.9627791563275403E-2</v>
      </c>
      <c r="D14" s="16">
        <v>4.7904191616766498E-2</v>
      </c>
      <c r="E14" s="16">
        <v>5.0847457627118599E-2</v>
      </c>
      <c r="F14" s="16"/>
      <c r="G14" s="16">
        <v>3.6144578313252997E-2</v>
      </c>
      <c r="H14" s="16">
        <v>5.3124999999999999E-2</v>
      </c>
      <c r="I14" s="16"/>
      <c r="J14" s="16">
        <v>0.11764705882352899</v>
      </c>
      <c r="K14" s="16">
        <v>1.72413793103448E-2</v>
      </c>
      <c r="L14" s="16">
        <v>4.5454545454545497E-2</v>
      </c>
      <c r="M14" s="16">
        <v>0.05</v>
      </c>
      <c r="N14" s="16">
        <v>0</v>
      </c>
      <c r="O14" s="16">
        <v>8.3333333333333301E-2</v>
      </c>
      <c r="P14" s="16">
        <v>3.8461538461538498E-2</v>
      </c>
      <c r="Q14" s="16">
        <v>0</v>
      </c>
      <c r="R14" s="16">
        <v>7.69230769230769E-2</v>
      </c>
      <c r="S14" s="16">
        <v>5.5555555555555601E-2</v>
      </c>
      <c r="T14" s="16">
        <v>4.3478260869565202E-2</v>
      </c>
      <c r="U14" s="16">
        <v>0</v>
      </c>
      <c r="V14" s="16">
        <v>0.08</v>
      </c>
      <c r="W14" s="16">
        <v>0</v>
      </c>
      <c r="X14" s="16">
        <v>0.133333333333333</v>
      </c>
      <c r="Y14" s="16">
        <v>7.1428571428571397E-2</v>
      </c>
      <c r="Z14" s="16"/>
      <c r="AA14" s="16">
        <v>6.7484662576687102E-2</v>
      </c>
      <c r="AB14" s="16">
        <v>1.5503875968992199E-2</v>
      </c>
      <c r="AC14" s="16">
        <v>5.8823529411764698E-2</v>
      </c>
      <c r="AD14" s="16">
        <v>5.8823529411764698E-2</v>
      </c>
      <c r="AE14" s="16"/>
      <c r="AF14" s="16">
        <v>3.2786885245901599E-2</v>
      </c>
      <c r="AG14" s="16">
        <v>4.1666666666666699E-2</v>
      </c>
      <c r="AH14" s="16">
        <v>0.18421052631578899</v>
      </c>
      <c r="AI14" s="16">
        <v>0.5</v>
      </c>
      <c r="AJ14" s="16"/>
      <c r="AK14" s="16">
        <v>3.7383177570093497E-2</v>
      </c>
      <c r="AL14" s="16">
        <v>0</v>
      </c>
      <c r="AM14" s="16">
        <v>6.25E-2</v>
      </c>
      <c r="AN14" s="16">
        <v>6.8965517241379296E-2</v>
      </c>
      <c r="AO14" s="16">
        <v>0.22222222222222199</v>
      </c>
      <c r="AP14" s="16">
        <v>3.7037037037037E-2</v>
      </c>
      <c r="AQ14" s="16"/>
      <c r="AR14" s="16">
        <v>5.1162790697674397E-2</v>
      </c>
      <c r="AS14" s="16">
        <v>2.4390243902439001E-2</v>
      </c>
      <c r="AT14" s="16">
        <v>2.4390243902439001E-2</v>
      </c>
      <c r="AU14" s="16" t="s">
        <v>129</v>
      </c>
      <c r="AV14" s="16">
        <v>4.5454545454545497E-2</v>
      </c>
      <c r="AW14" s="16">
        <v>4.8780487804878099E-2</v>
      </c>
      <c r="AX14" s="16">
        <v>0</v>
      </c>
      <c r="AY14" s="16"/>
      <c r="AZ14" s="16">
        <v>6.5420560747663503E-2</v>
      </c>
      <c r="BA14" s="16">
        <v>3.03030303030303E-2</v>
      </c>
      <c r="BB14" s="16">
        <v>0</v>
      </c>
      <c r="BC14" s="16">
        <v>7.1428571428571397E-2</v>
      </c>
      <c r="BD14" s="16">
        <v>2.06896551724138E-2</v>
      </c>
      <c r="BE14" s="16">
        <v>0.25</v>
      </c>
      <c r="BF14" s="16"/>
      <c r="BG14" s="16">
        <v>6.25E-2</v>
      </c>
      <c r="BH14" s="16">
        <v>0</v>
      </c>
      <c r="BI14" s="16">
        <v>9.3023255813953501E-2</v>
      </c>
      <c r="BJ14" s="16">
        <v>4.5454545454545497E-2</v>
      </c>
      <c r="BK14" s="16">
        <v>7.4626865671641798E-2</v>
      </c>
      <c r="BL14" s="16">
        <v>0.04</v>
      </c>
      <c r="BM14" s="16"/>
      <c r="BN14" s="16">
        <v>4.1841004184100403E-2</v>
      </c>
      <c r="BO14" s="16">
        <v>6.25E-2</v>
      </c>
      <c r="BP14" s="16"/>
      <c r="BQ14" s="16">
        <v>5.1470588235294101E-2</v>
      </c>
      <c r="BR14" s="16">
        <v>4.8872180451127803E-2</v>
      </c>
      <c r="BS14" s="16"/>
      <c r="BT14" s="16">
        <v>4.70219435736677E-2</v>
      </c>
      <c r="BU14" s="16">
        <v>5.1282051282051301E-2</v>
      </c>
    </row>
    <row r="15" spans="2:73" ht="29" x14ac:dyDescent="0.35">
      <c r="B15" s="17" t="s">
        <v>147</v>
      </c>
      <c r="C15" s="16">
        <v>2.9776674937965299E-2</v>
      </c>
      <c r="D15" s="16">
        <v>1.79640718562874E-2</v>
      </c>
      <c r="E15" s="16">
        <v>3.8135593220338999E-2</v>
      </c>
      <c r="F15" s="16"/>
      <c r="G15" s="16">
        <v>3.6144578313252997E-2</v>
      </c>
      <c r="H15" s="16">
        <v>2.8125000000000001E-2</v>
      </c>
      <c r="I15" s="16"/>
      <c r="J15" s="16">
        <v>2.9411764705882401E-2</v>
      </c>
      <c r="K15" s="16">
        <v>5.1724137931034503E-2</v>
      </c>
      <c r="L15" s="16">
        <v>0</v>
      </c>
      <c r="M15" s="16">
        <v>0.05</v>
      </c>
      <c r="N15" s="16">
        <v>0</v>
      </c>
      <c r="O15" s="16">
        <v>0.16666666666666699</v>
      </c>
      <c r="P15" s="16">
        <v>0</v>
      </c>
      <c r="Q15" s="16">
        <v>0</v>
      </c>
      <c r="R15" s="16">
        <v>0</v>
      </c>
      <c r="S15" s="16">
        <v>4.1666666666666699E-2</v>
      </c>
      <c r="T15" s="16">
        <v>4.3478260869565202E-2</v>
      </c>
      <c r="U15" s="16">
        <v>0</v>
      </c>
      <c r="V15" s="16">
        <v>0</v>
      </c>
      <c r="W15" s="16">
        <v>7.1428571428571397E-2</v>
      </c>
      <c r="X15" s="16">
        <v>0</v>
      </c>
      <c r="Y15" s="16">
        <v>0</v>
      </c>
      <c r="Z15" s="16"/>
      <c r="AA15" s="16">
        <v>1.84049079754601E-2</v>
      </c>
      <c r="AB15" s="16">
        <v>1.5503875968992199E-2</v>
      </c>
      <c r="AC15" s="16">
        <v>0.11764705882352899</v>
      </c>
      <c r="AD15" s="16">
        <v>2.9411764705882401E-2</v>
      </c>
      <c r="AE15" s="16"/>
      <c r="AF15" s="16">
        <v>3.9344262295081998E-2</v>
      </c>
      <c r="AG15" s="16">
        <v>0</v>
      </c>
      <c r="AH15" s="16">
        <v>0</v>
      </c>
      <c r="AI15" s="16">
        <v>0</v>
      </c>
      <c r="AJ15" s="16"/>
      <c r="AK15" s="16">
        <v>2.80373831775701E-2</v>
      </c>
      <c r="AL15" s="16">
        <v>6.5573770491803296E-2</v>
      </c>
      <c r="AM15" s="16">
        <v>0</v>
      </c>
      <c r="AN15" s="16">
        <v>0</v>
      </c>
      <c r="AO15" s="16">
        <v>0</v>
      </c>
      <c r="AP15" s="16">
        <v>3.7037037037037E-2</v>
      </c>
      <c r="AQ15" s="16"/>
      <c r="AR15" s="16">
        <v>9.3023255813953504E-3</v>
      </c>
      <c r="AS15" s="16">
        <v>2.4390243902439001E-2</v>
      </c>
      <c r="AT15" s="16">
        <v>2.4390243902439001E-2</v>
      </c>
      <c r="AU15" s="16" t="s">
        <v>129</v>
      </c>
      <c r="AV15" s="16">
        <v>0</v>
      </c>
      <c r="AW15" s="16">
        <v>4.8780487804878099E-2</v>
      </c>
      <c r="AX15" s="16">
        <v>0</v>
      </c>
      <c r="AY15" s="16"/>
      <c r="AZ15" s="16">
        <v>3.7383177570093497E-2</v>
      </c>
      <c r="BA15" s="16">
        <v>3.03030303030303E-2</v>
      </c>
      <c r="BB15" s="16">
        <v>0</v>
      </c>
      <c r="BC15" s="16">
        <v>3.06122448979592E-2</v>
      </c>
      <c r="BD15" s="16">
        <v>2.7586206896551699E-2</v>
      </c>
      <c r="BE15" s="16">
        <v>0</v>
      </c>
      <c r="BF15" s="16"/>
      <c r="BG15" s="16">
        <v>1.5625E-2</v>
      </c>
      <c r="BH15" s="16">
        <v>4.4117647058823498E-2</v>
      </c>
      <c r="BI15" s="16">
        <v>4.6511627906976702E-2</v>
      </c>
      <c r="BJ15" s="16">
        <v>3.6363636363636397E-2</v>
      </c>
      <c r="BK15" s="16">
        <v>0</v>
      </c>
      <c r="BL15" s="16">
        <v>0.04</v>
      </c>
      <c r="BM15" s="16"/>
      <c r="BN15" s="16">
        <v>3.3472803347280297E-2</v>
      </c>
      <c r="BO15" s="16">
        <v>2.5000000000000001E-2</v>
      </c>
      <c r="BP15" s="16"/>
      <c r="BQ15" s="16">
        <v>3.6764705882352901E-2</v>
      </c>
      <c r="BR15" s="16">
        <v>2.6315789473684199E-2</v>
      </c>
      <c r="BS15" s="16"/>
      <c r="BT15" s="16">
        <v>3.1347962382445103E-2</v>
      </c>
      <c r="BU15" s="16">
        <v>2.5641025641025599E-2</v>
      </c>
    </row>
    <row r="16" spans="2:73" ht="43.5" x14ac:dyDescent="0.35">
      <c r="B16" s="17" t="s">
        <v>148</v>
      </c>
      <c r="C16" s="16">
        <v>2.72952853598015E-2</v>
      </c>
      <c r="D16" s="16">
        <v>3.59281437125748E-2</v>
      </c>
      <c r="E16" s="16">
        <v>2.1186440677966101E-2</v>
      </c>
      <c r="F16" s="16"/>
      <c r="G16" s="16">
        <v>2.40963855421687E-2</v>
      </c>
      <c r="H16" s="16">
        <v>2.8125000000000001E-2</v>
      </c>
      <c r="I16" s="16"/>
      <c r="J16" s="16">
        <v>8.8235294117647106E-2</v>
      </c>
      <c r="K16" s="16">
        <v>3.4482758620689703E-2</v>
      </c>
      <c r="L16" s="16">
        <v>0</v>
      </c>
      <c r="M16" s="16">
        <v>0</v>
      </c>
      <c r="N16" s="16">
        <v>0</v>
      </c>
      <c r="O16" s="16">
        <v>0</v>
      </c>
      <c r="P16" s="16">
        <v>0</v>
      </c>
      <c r="Q16" s="16">
        <v>2.9411764705882401E-2</v>
      </c>
      <c r="R16" s="16">
        <v>7.69230769230769E-2</v>
      </c>
      <c r="S16" s="16">
        <v>2.7777777777777801E-2</v>
      </c>
      <c r="T16" s="16">
        <v>4.3478260869565202E-2</v>
      </c>
      <c r="U16" s="16">
        <v>0</v>
      </c>
      <c r="V16" s="16">
        <v>0</v>
      </c>
      <c r="W16" s="16">
        <v>0</v>
      </c>
      <c r="X16" s="16">
        <v>6.6666666666666693E-2</v>
      </c>
      <c r="Y16" s="16">
        <v>0</v>
      </c>
      <c r="Z16" s="16"/>
      <c r="AA16" s="16">
        <v>1.22699386503067E-2</v>
      </c>
      <c r="AB16" s="16">
        <v>1.5503875968992199E-2</v>
      </c>
      <c r="AC16" s="16">
        <v>5.8823529411764698E-2</v>
      </c>
      <c r="AD16" s="16">
        <v>8.8235294117647106E-2</v>
      </c>
      <c r="AE16" s="16"/>
      <c r="AF16" s="16">
        <v>1.9672131147540999E-2</v>
      </c>
      <c r="AG16" s="16">
        <v>0</v>
      </c>
      <c r="AH16" s="16">
        <v>7.8947368421052599E-2</v>
      </c>
      <c r="AI16" s="16">
        <v>0.5</v>
      </c>
      <c r="AJ16" s="16"/>
      <c r="AK16" s="16">
        <v>1.86915887850467E-2</v>
      </c>
      <c r="AL16" s="16">
        <v>4.91803278688525E-2</v>
      </c>
      <c r="AM16" s="16">
        <v>3.125E-2</v>
      </c>
      <c r="AN16" s="16">
        <v>6.8965517241379296E-2</v>
      </c>
      <c r="AO16" s="16">
        <v>0</v>
      </c>
      <c r="AP16" s="16">
        <v>0</v>
      </c>
      <c r="AQ16" s="16"/>
      <c r="AR16" s="16">
        <v>2.32558139534884E-2</v>
      </c>
      <c r="AS16" s="16">
        <v>2.4390243902439001E-2</v>
      </c>
      <c r="AT16" s="16">
        <v>2.4390243902439001E-2</v>
      </c>
      <c r="AU16" s="16" t="s">
        <v>129</v>
      </c>
      <c r="AV16" s="16">
        <v>0</v>
      </c>
      <c r="AW16" s="16">
        <v>0</v>
      </c>
      <c r="AX16" s="16">
        <v>0</v>
      </c>
      <c r="AY16" s="16"/>
      <c r="AZ16" s="16">
        <v>5.60747663551402E-2</v>
      </c>
      <c r="BA16" s="16">
        <v>0</v>
      </c>
      <c r="BB16" s="16">
        <v>9.0909090909090898E-2</v>
      </c>
      <c r="BC16" s="16">
        <v>0</v>
      </c>
      <c r="BD16" s="16">
        <v>2.7586206896551699E-2</v>
      </c>
      <c r="BE16" s="16">
        <v>0</v>
      </c>
      <c r="BF16" s="16"/>
      <c r="BG16" s="16">
        <v>1.5625E-2</v>
      </c>
      <c r="BH16" s="16">
        <v>2.9411764705882401E-2</v>
      </c>
      <c r="BI16" s="16">
        <v>2.32558139534884E-2</v>
      </c>
      <c r="BJ16" s="16">
        <v>4.5454545454545497E-2</v>
      </c>
      <c r="BK16" s="16">
        <v>0</v>
      </c>
      <c r="BL16" s="16">
        <v>0.04</v>
      </c>
      <c r="BM16" s="16"/>
      <c r="BN16" s="16">
        <v>2.5104602510460299E-2</v>
      </c>
      <c r="BO16" s="16">
        <v>3.125E-2</v>
      </c>
      <c r="BP16" s="16"/>
      <c r="BQ16" s="16">
        <v>3.6764705882352901E-2</v>
      </c>
      <c r="BR16" s="16">
        <v>2.2556390977443601E-2</v>
      </c>
      <c r="BS16" s="16"/>
      <c r="BT16" s="16">
        <v>1.2539184952978099E-2</v>
      </c>
      <c r="BU16" s="16">
        <v>8.9743589743589702E-2</v>
      </c>
    </row>
    <row r="17" spans="2:73" ht="58" x14ac:dyDescent="0.35">
      <c r="B17" s="17" t="s">
        <v>149</v>
      </c>
      <c r="C17" s="16">
        <v>2.72952853598015E-2</v>
      </c>
      <c r="D17" s="16">
        <v>1.19760479041916E-2</v>
      </c>
      <c r="E17" s="16">
        <v>3.8135593220338999E-2</v>
      </c>
      <c r="F17" s="16"/>
      <c r="G17" s="16">
        <v>0</v>
      </c>
      <c r="H17" s="16">
        <v>3.4375000000000003E-2</v>
      </c>
      <c r="I17" s="16"/>
      <c r="J17" s="16">
        <v>2.9411764705882401E-2</v>
      </c>
      <c r="K17" s="16">
        <v>3.4482758620689703E-2</v>
      </c>
      <c r="L17" s="16">
        <v>0</v>
      </c>
      <c r="M17" s="16">
        <v>0</v>
      </c>
      <c r="N17" s="16">
        <v>0</v>
      </c>
      <c r="O17" s="16">
        <v>0</v>
      </c>
      <c r="P17" s="16">
        <v>0</v>
      </c>
      <c r="Q17" s="16">
        <v>5.8823529411764698E-2</v>
      </c>
      <c r="R17" s="16">
        <v>0</v>
      </c>
      <c r="S17" s="16">
        <v>4.1666666666666699E-2</v>
      </c>
      <c r="T17" s="16">
        <v>0</v>
      </c>
      <c r="U17" s="16">
        <v>7.69230769230769E-2</v>
      </c>
      <c r="V17" s="16">
        <v>0.04</v>
      </c>
      <c r="W17" s="16">
        <v>0</v>
      </c>
      <c r="X17" s="16">
        <v>0</v>
      </c>
      <c r="Y17" s="16">
        <v>7.1428571428571397E-2</v>
      </c>
      <c r="Z17" s="16"/>
      <c r="AA17" s="16">
        <v>1.22699386503067E-2</v>
      </c>
      <c r="AB17" s="16">
        <v>2.32558139534884E-2</v>
      </c>
      <c r="AC17" s="16">
        <v>5.8823529411764698E-2</v>
      </c>
      <c r="AD17" s="16">
        <v>5.8823529411764698E-2</v>
      </c>
      <c r="AE17" s="16"/>
      <c r="AF17" s="16">
        <v>3.2786885245901599E-2</v>
      </c>
      <c r="AG17" s="16">
        <v>0</v>
      </c>
      <c r="AH17" s="16">
        <v>0</v>
      </c>
      <c r="AI17" s="16">
        <v>0</v>
      </c>
      <c r="AJ17" s="16"/>
      <c r="AK17" s="16">
        <v>1.86915887850467E-2</v>
      </c>
      <c r="AL17" s="16">
        <v>3.2786885245901599E-2</v>
      </c>
      <c r="AM17" s="16">
        <v>0</v>
      </c>
      <c r="AN17" s="16">
        <v>0</v>
      </c>
      <c r="AO17" s="16">
        <v>0</v>
      </c>
      <c r="AP17" s="16">
        <v>7.4074074074074098E-2</v>
      </c>
      <c r="AQ17" s="16"/>
      <c r="AR17" s="16">
        <v>1.8604651162790701E-2</v>
      </c>
      <c r="AS17" s="16">
        <v>0</v>
      </c>
      <c r="AT17" s="16">
        <v>0</v>
      </c>
      <c r="AU17" s="16" t="s">
        <v>129</v>
      </c>
      <c r="AV17" s="16">
        <v>9.0909090909090898E-2</v>
      </c>
      <c r="AW17" s="16">
        <v>2.4390243902439001E-2</v>
      </c>
      <c r="AX17" s="16">
        <v>0</v>
      </c>
      <c r="AY17" s="16"/>
      <c r="AZ17" s="16">
        <v>7.4766355140186896E-2</v>
      </c>
      <c r="BA17" s="16">
        <v>0</v>
      </c>
      <c r="BB17" s="16">
        <v>0</v>
      </c>
      <c r="BC17" s="16">
        <v>0</v>
      </c>
      <c r="BD17" s="16">
        <v>2.06896551724138E-2</v>
      </c>
      <c r="BE17" s="16">
        <v>0</v>
      </c>
      <c r="BF17" s="16"/>
      <c r="BG17" s="16">
        <v>0</v>
      </c>
      <c r="BH17" s="16">
        <v>1.4705882352941201E-2</v>
      </c>
      <c r="BI17" s="16">
        <v>2.32558139534884E-2</v>
      </c>
      <c r="BJ17" s="16">
        <v>2.7272727272727299E-2</v>
      </c>
      <c r="BK17" s="16">
        <v>2.9850746268656699E-2</v>
      </c>
      <c r="BL17" s="16">
        <v>0.08</v>
      </c>
      <c r="BM17" s="16"/>
      <c r="BN17" s="16">
        <v>3.3472803347280297E-2</v>
      </c>
      <c r="BO17" s="16">
        <v>1.2500000000000001E-2</v>
      </c>
      <c r="BP17" s="16"/>
      <c r="BQ17" s="16">
        <v>2.9411764705882401E-2</v>
      </c>
      <c r="BR17" s="16">
        <v>2.6315789473684199E-2</v>
      </c>
      <c r="BS17" s="16"/>
      <c r="BT17" s="16">
        <v>2.1943573667711599E-2</v>
      </c>
      <c r="BU17" s="16">
        <v>5.1282051282051301E-2</v>
      </c>
    </row>
    <row r="18" spans="2:73" ht="43.5" x14ac:dyDescent="0.35">
      <c r="B18" s="17" t="s">
        <v>150</v>
      </c>
      <c r="C18" s="16">
        <v>2.4813895781637701E-2</v>
      </c>
      <c r="D18" s="16">
        <v>2.9940119760479E-2</v>
      </c>
      <c r="E18" s="16">
        <v>2.1186440677966101E-2</v>
      </c>
      <c r="F18" s="16"/>
      <c r="G18" s="16">
        <v>3.6144578313252997E-2</v>
      </c>
      <c r="H18" s="16">
        <v>2.1874999999999999E-2</v>
      </c>
      <c r="I18" s="16"/>
      <c r="J18" s="16">
        <v>2.9411764705882401E-2</v>
      </c>
      <c r="K18" s="16">
        <v>8.6206896551724102E-2</v>
      </c>
      <c r="L18" s="16">
        <v>4.5454545454545497E-2</v>
      </c>
      <c r="M18" s="16">
        <v>0</v>
      </c>
      <c r="N18" s="16">
        <v>0</v>
      </c>
      <c r="O18" s="16">
        <v>0</v>
      </c>
      <c r="P18" s="16">
        <v>0</v>
      </c>
      <c r="Q18" s="16">
        <v>5.8823529411764698E-2</v>
      </c>
      <c r="R18" s="16">
        <v>7.69230769230769E-2</v>
      </c>
      <c r="S18" s="16">
        <v>0</v>
      </c>
      <c r="T18" s="16">
        <v>0</v>
      </c>
      <c r="U18" s="16">
        <v>0</v>
      </c>
      <c r="V18" s="16">
        <v>0</v>
      </c>
      <c r="W18" s="16">
        <v>0</v>
      </c>
      <c r="X18" s="16">
        <v>0</v>
      </c>
      <c r="Y18" s="16">
        <v>0</v>
      </c>
      <c r="Z18" s="16"/>
      <c r="AA18" s="16">
        <v>2.4539877300613501E-2</v>
      </c>
      <c r="AB18" s="16">
        <v>3.1007751937984499E-2</v>
      </c>
      <c r="AC18" s="16">
        <v>0</v>
      </c>
      <c r="AD18" s="16">
        <v>2.9411764705882401E-2</v>
      </c>
      <c r="AE18" s="16"/>
      <c r="AF18" s="16">
        <v>2.2950819672131102E-2</v>
      </c>
      <c r="AG18" s="16">
        <v>4.1666666666666699E-2</v>
      </c>
      <c r="AH18" s="16">
        <v>2.6315789473684199E-2</v>
      </c>
      <c r="AI18" s="16">
        <v>0</v>
      </c>
      <c r="AJ18" s="16"/>
      <c r="AK18" s="16">
        <v>3.7383177570093497E-2</v>
      </c>
      <c r="AL18" s="16">
        <v>3.2786885245901599E-2</v>
      </c>
      <c r="AM18" s="16">
        <v>0</v>
      </c>
      <c r="AN18" s="16">
        <v>0</v>
      </c>
      <c r="AO18" s="16">
        <v>0.11111111111111099</v>
      </c>
      <c r="AP18" s="16">
        <v>0</v>
      </c>
      <c r="AQ18" s="16"/>
      <c r="AR18" s="16">
        <v>2.32558139534884E-2</v>
      </c>
      <c r="AS18" s="16">
        <v>4.8780487804878099E-2</v>
      </c>
      <c r="AT18" s="16">
        <v>4.8780487804878099E-2</v>
      </c>
      <c r="AU18" s="16" t="s">
        <v>129</v>
      </c>
      <c r="AV18" s="16">
        <v>0</v>
      </c>
      <c r="AW18" s="16">
        <v>7.3170731707317097E-2</v>
      </c>
      <c r="AX18" s="16">
        <v>0</v>
      </c>
      <c r="AY18" s="16"/>
      <c r="AZ18" s="16">
        <v>3.7383177570093497E-2</v>
      </c>
      <c r="BA18" s="16">
        <v>6.0606060606060601E-2</v>
      </c>
      <c r="BB18" s="16">
        <v>0</v>
      </c>
      <c r="BC18" s="16">
        <v>2.04081632653061E-2</v>
      </c>
      <c r="BD18" s="16">
        <v>6.8965517241379301E-3</v>
      </c>
      <c r="BE18" s="16">
        <v>0.125</v>
      </c>
      <c r="BF18" s="16"/>
      <c r="BG18" s="16">
        <v>0</v>
      </c>
      <c r="BH18" s="16">
        <v>0</v>
      </c>
      <c r="BI18" s="16">
        <v>4.6511627906976702E-2</v>
      </c>
      <c r="BJ18" s="16">
        <v>1.8181818181818198E-2</v>
      </c>
      <c r="BK18" s="16">
        <v>2.9850746268656699E-2</v>
      </c>
      <c r="BL18" s="16">
        <v>0.08</v>
      </c>
      <c r="BM18" s="16"/>
      <c r="BN18" s="16">
        <v>1.6736401673640201E-2</v>
      </c>
      <c r="BO18" s="16">
        <v>3.7499999999999999E-2</v>
      </c>
      <c r="BP18" s="16"/>
      <c r="BQ18" s="16">
        <v>7.3529411764705899E-3</v>
      </c>
      <c r="BR18" s="16">
        <v>3.3834586466165398E-2</v>
      </c>
      <c r="BS18" s="16"/>
      <c r="BT18" s="16">
        <v>2.5078369905956101E-2</v>
      </c>
      <c r="BU18" s="16">
        <v>2.5641025641025599E-2</v>
      </c>
    </row>
    <row r="19" spans="2:73" ht="29" x14ac:dyDescent="0.35">
      <c r="B19" s="17" t="s">
        <v>151</v>
      </c>
      <c r="C19" s="16">
        <v>1.7369727047146399E-2</v>
      </c>
      <c r="D19" s="16">
        <v>2.39520958083832E-2</v>
      </c>
      <c r="E19" s="16">
        <v>1.27118644067797E-2</v>
      </c>
      <c r="F19" s="16"/>
      <c r="G19" s="16">
        <v>0</v>
      </c>
      <c r="H19" s="16">
        <v>2.1874999999999999E-2</v>
      </c>
      <c r="I19" s="16"/>
      <c r="J19" s="16">
        <v>0</v>
      </c>
      <c r="K19" s="16">
        <v>1.72413793103448E-2</v>
      </c>
      <c r="L19" s="16">
        <v>4.5454545454545497E-2</v>
      </c>
      <c r="M19" s="16">
        <v>0</v>
      </c>
      <c r="N19" s="16">
        <v>0</v>
      </c>
      <c r="O19" s="16">
        <v>0</v>
      </c>
      <c r="P19" s="16">
        <v>3.8461538461538498E-2</v>
      </c>
      <c r="Q19" s="16">
        <v>0</v>
      </c>
      <c r="R19" s="16">
        <v>0</v>
      </c>
      <c r="S19" s="16">
        <v>1.38888888888889E-2</v>
      </c>
      <c r="T19" s="16">
        <v>4.3478260869565202E-2</v>
      </c>
      <c r="U19" s="16">
        <v>0</v>
      </c>
      <c r="V19" s="16">
        <v>0.08</v>
      </c>
      <c r="W19" s="16">
        <v>0</v>
      </c>
      <c r="X19" s="16">
        <v>0</v>
      </c>
      <c r="Y19" s="16">
        <v>0</v>
      </c>
      <c r="Z19" s="16"/>
      <c r="AA19" s="16">
        <v>2.4539877300613501E-2</v>
      </c>
      <c r="AB19" s="16">
        <v>2.32558139534884E-2</v>
      </c>
      <c r="AC19" s="16">
        <v>0</v>
      </c>
      <c r="AD19" s="16">
        <v>0</v>
      </c>
      <c r="AE19" s="16"/>
      <c r="AF19" s="16">
        <v>2.2950819672131102E-2</v>
      </c>
      <c r="AG19" s="16">
        <v>0</v>
      </c>
      <c r="AH19" s="16">
        <v>0</v>
      </c>
      <c r="AI19" s="16">
        <v>0</v>
      </c>
      <c r="AJ19" s="16"/>
      <c r="AK19" s="16">
        <v>1.86915887850467E-2</v>
      </c>
      <c r="AL19" s="16">
        <v>4.91803278688525E-2</v>
      </c>
      <c r="AM19" s="16">
        <v>6.25E-2</v>
      </c>
      <c r="AN19" s="16">
        <v>0</v>
      </c>
      <c r="AO19" s="16">
        <v>0</v>
      </c>
      <c r="AP19" s="16">
        <v>0</v>
      </c>
      <c r="AQ19" s="16"/>
      <c r="AR19" s="16">
        <v>2.32558139534884E-2</v>
      </c>
      <c r="AS19" s="16">
        <v>2.4390243902439001E-2</v>
      </c>
      <c r="AT19" s="16">
        <v>2.4390243902439001E-2</v>
      </c>
      <c r="AU19" s="16" t="s">
        <v>129</v>
      </c>
      <c r="AV19" s="16">
        <v>0</v>
      </c>
      <c r="AW19" s="16">
        <v>2.4390243902439001E-2</v>
      </c>
      <c r="AX19" s="16">
        <v>0</v>
      </c>
      <c r="AY19" s="16"/>
      <c r="AZ19" s="16">
        <v>0</v>
      </c>
      <c r="BA19" s="16">
        <v>3.03030303030303E-2</v>
      </c>
      <c r="BB19" s="16">
        <v>0</v>
      </c>
      <c r="BC19" s="16">
        <v>2.04081632653061E-2</v>
      </c>
      <c r="BD19" s="16">
        <v>2.7586206896551699E-2</v>
      </c>
      <c r="BE19" s="16">
        <v>0</v>
      </c>
      <c r="BF19" s="16"/>
      <c r="BG19" s="16">
        <v>3.125E-2</v>
      </c>
      <c r="BH19" s="16">
        <v>0</v>
      </c>
      <c r="BI19" s="16">
        <v>2.32558139534884E-2</v>
      </c>
      <c r="BJ19" s="16">
        <v>9.0909090909090905E-3</v>
      </c>
      <c r="BK19" s="16">
        <v>1.49253731343284E-2</v>
      </c>
      <c r="BL19" s="16">
        <v>0.04</v>
      </c>
      <c r="BM19" s="16"/>
      <c r="BN19" s="16">
        <v>8.3682008368200795E-3</v>
      </c>
      <c r="BO19" s="16">
        <v>3.125E-2</v>
      </c>
      <c r="BP19" s="16"/>
      <c r="BQ19" s="16">
        <v>1.4705882352941201E-2</v>
      </c>
      <c r="BR19" s="16">
        <v>1.8796992481203E-2</v>
      </c>
      <c r="BS19" s="16"/>
      <c r="BT19" s="16">
        <v>2.1943573667711599E-2</v>
      </c>
      <c r="BU19" s="16">
        <v>0</v>
      </c>
    </row>
    <row r="20" spans="2:73" x14ac:dyDescent="0.35">
      <c r="B20" s="17" t="s">
        <v>93</v>
      </c>
      <c r="C20" s="16">
        <v>1.2406947890818899E-2</v>
      </c>
      <c r="D20" s="16">
        <v>1.19760479041916E-2</v>
      </c>
      <c r="E20" s="16">
        <v>1.27118644067797E-2</v>
      </c>
      <c r="F20" s="16"/>
      <c r="G20" s="16">
        <v>4.81927710843374E-2</v>
      </c>
      <c r="H20" s="16">
        <v>3.1250000000000002E-3</v>
      </c>
      <c r="I20" s="16"/>
      <c r="J20" s="16">
        <v>0</v>
      </c>
      <c r="K20" s="16">
        <v>1.72413793103448E-2</v>
      </c>
      <c r="L20" s="16">
        <v>9.0909090909090898E-2</v>
      </c>
      <c r="M20" s="16">
        <v>0</v>
      </c>
      <c r="N20" s="16">
        <v>0</v>
      </c>
      <c r="O20" s="16">
        <v>0</v>
      </c>
      <c r="P20" s="16">
        <v>0</v>
      </c>
      <c r="Q20" s="16">
        <v>2.9411764705882401E-2</v>
      </c>
      <c r="R20" s="16">
        <v>0</v>
      </c>
      <c r="S20" s="16">
        <v>0</v>
      </c>
      <c r="T20" s="16">
        <v>4.3478260869565202E-2</v>
      </c>
      <c r="U20" s="16">
        <v>0</v>
      </c>
      <c r="V20" s="16">
        <v>0</v>
      </c>
      <c r="W20" s="16">
        <v>0</v>
      </c>
      <c r="X20" s="16">
        <v>0</v>
      </c>
      <c r="Y20" s="16">
        <v>0</v>
      </c>
      <c r="Z20" s="16"/>
      <c r="AA20" s="16">
        <v>2.4539877300613501E-2</v>
      </c>
      <c r="AB20" s="16">
        <v>7.7519379844961196E-3</v>
      </c>
      <c r="AC20" s="16">
        <v>0</v>
      </c>
      <c r="AD20" s="16">
        <v>0</v>
      </c>
      <c r="AE20" s="16"/>
      <c r="AF20" s="16">
        <v>1.3114754098360701E-2</v>
      </c>
      <c r="AG20" s="16">
        <v>0</v>
      </c>
      <c r="AH20" s="16">
        <v>0</v>
      </c>
      <c r="AI20" s="16">
        <v>0</v>
      </c>
      <c r="AJ20" s="16"/>
      <c r="AK20" s="16">
        <v>9.3457943925233603E-3</v>
      </c>
      <c r="AL20" s="16">
        <v>0</v>
      </c>
      <c r="AM20" s="16">
        <v>0</v>
      </c>
      <c r="AN20" s="16">
        <v>0</v>
      </c>
      <c r="AO20" s="16">
        <v>0</v>
      </c>
      <c r="AP20" s="16">
        <v>0</v>
      </c>
      <c r="AQ20" s="16"/>
      <c r="AR20" s="16">
        <v>9.3023255813953504E-3</v>
      </c>
      <c r="AS20" s="16">
        <v>0</v>
      </c>
      <c r="AT20" s="16">
        <v>0</v>
      </c>
      <c r="AU20" s="16" t="s">
        <v>129</v>
      </c>
      <c r="AV20" s="16">
        <v>0.13636363636363599</v>
      </c>
      <c r="AW20" s="16">
        <v>0</v>
      </c>
      <c r="AX20" s="16">
        <v>0</v>
      </c>
      <c r="AY20" s="16"/>
      <c r="AZ20" s="16">
        <v>9.3457943925233603E-3</v>
      </c>
      <c r="BA20" s="16">
        <v>0</v>
      </c>
      <c r="BB20" s="16">
        <v>0</v>
      </c>
      <c r="BC20" s="16">
        <v>2.04081632653061E-2</v>
      </c>
      <c r="BD20" s="16">
        <v>1.37931034482759E-2</v>
      </c>
      <c r="BE20" s="16">
        <v>0</v>
      </c>
      <c r="BF20" s="16"/>
      <c r="BG20" s="16">
        <v>0</v>
      </c>
      <c r="BH20" s="16">
        <v>2.9411764705882401E-2</v>
      </c>
      <c r="BI20" s="16">
        <v>0</v>
      </c>
      <c r="BJ20" s="16">
        <v>0</v>
      </c>
      <c r="BK20" s="16">
        <v>2.9850746268656699E-2</v>
      </c>
      <c r="BL20" s="16">
        <v>0.02</v>
      </c>
      <c r="BM20" s="16"/>
      <c r="BN20" s="16">
        <v>1.2552301255230099E-2</v>
      </c>
      <c r="BO20" s="16">
        <v>1.2500000000000001E-2</v>
      </c>
      <c r="BP20" s="16"/>
      <c r="BQ20" s="16">
        <v>0</v>
      </c>
      <c r="BR20" s="16">
        <v>1.8796992481203E-2</v>
      </c>
      <c r="BS20" s="16"/>
      <c r="BT20" s="16">
        <v>1.56739811912226E-2</v>
      </c>
      <c r="BU20" s="16">
        <v>0</v>
      </c>
    </row>
    <row r="21" spans="2:73" ht="43.5" x14ac:dyDescent="0.35">
      <c r="B21" s="17" t="s">
        <v>152</v>
      </c>
      <c r="C21" s="16">
        <v>4.96277915632754E-3</v>
      </c>
      <c r="D21" s="16">
        <v>5.9880239520958096E-3</v>
      </c>
      <c r="E21" s="16">
        <v>4.2372881355932203E-3</v>
      </c>
      <c r="F21" s="16"/>
      <c r="G21" s="16">
        <v>1.20481927710843E-2</v>
      </c>
      <c r="H21" s="16">
        <v>3.1250000000000002E-3</v>
      </c>
      <c r="I21" s="16"/>
      <c r="J21" s="16">
        <v>0</v>
      </c>
      <c r="K21" s="16">
        <v>0</v>
      </c>
      <c r="L21" s="16">
        <v>0</v>
      </c>
      <c r="M21" s="16">
        <v>0</v>
      </c>
      <c r="N21" s="16">
        <v>0</v>
      </c>
      <c r="O21" s="16">
        <v>0</v>
      </c>
      <c r="P21" s="16">
        <v>0</v>
      </c>
      <c r="Q21" s="16">
        <v>0</v>
      </c>
      <c r="R21" s="16">
        <v>0</v>
      </c>
      <c r="S21" s="16">
        <v>1.38888888888889E-2</v>
      </c>
      <c r="T21" s="16">
        <v>0</v>
      </c>
      <c r="U21" s="16">
        <v>0</v>
      </c>
      <c r="V21" s="16">
        <v>0</v>
      </c>
      <c r="W21" s="16">
        <v>0</v>
      </c>
      <c r="X21" s="16">
        <v>0</v>
      </c>
      <c r="Y21" s="16">
        <v>7.1428571428571397E-2</v>
      </c>
      <c r="Z21" s="16"/>
      <c r="AA21" s="16">
        <v>1.22699386503067E-2</v>
      </c>
      <c r="AB21" s="16">
        <v>0</v>
      </c>
      <c r="AC21" s="16">
        <v>0</v>
      </c>
      <c r="AD21" s="16">
        <v>0</v>
      </c>
      <c r="AE21" s="16"/>
      <c r="AF21" s="16">
        <v>6.5573770491803296E-3</v>
      </c>
      <c r="AG21" s="16">
        <v>0</v>
      </c>
      <c r="AH21" s="16">
        <v>0</v>
      </c>
      <c r="AI21" s="16">
        <v>0</v>
      </c>
      <c r="AJ21" s="16"/>
      <c r="AK21" s="16">
        <v>9.3457943925233603E-3</v>
      </c>
      <c r="AL21" s="16">
        <v>1.63934426229508E-2</v>
      </c>
      <c r="AM21" s="16">
        <v>0</v>
      </c>
      <c r="AN21" s="16">
        <v>0</v>
      </c>
      <c r="AO21" s="16">
        <v>0</v>
      </c>
      <c r="AP21" s="16">
        <v>0</v>
      </c>
      <c r="AQ21" s="16"/>
      <c r="AR21" s="16">
        <v>4.65116279069767E-3</v>
      </c>
      <c r="AS21" s="16">
        <v>0</v>
      </c>
      <c r="AT21" s="16">
        <v>0</v>
      </c>
      <c r="AU21" s="16" t="s">
        <v>129</v>
      </c>
      <c r="AV21" s="16">
        <v>0</v>
      </c>
      <c r="AW21" s="16">
        <v>0</v>
      </c>
      <c r="AX21" s="16">
        <v>0</v>
      </c>
      <c r="AY21" s="16"/>
      <c r="AZ21" s="16">
        <v>9.3457943925233603E-3</v>
      </c>
      <c r="BA21" s="16">
        <v>0</v>
      </c>
      <c r="BB21" s="16">
        <v>0</v>
      </c>
      <c r="BC21" s="16">
        <v>1.02040816326531E-2</v>
      </c>
      <c r="BD21" s="16">
        <v>0</v>
      </c>
      <c r="BE21" s="16">
        <v>0</v>
      </c>
      <c r="BF21" s="16"/>
      <c r="BG21" s="16">
        <v>0</v>
      </c>
      <c r="BH21" s="16">
        <v>0</v>
      </c>
      <c r="BI21" s="16">
        <v>0</v>
      </c>
      <c r="BJ21" s="16">
        <v>1.8181818181818198E-2</v>
      </c>
      <c r="BK21" s="16">
        <v>0</v>
      </c>
      <c r="BL21" s="16">
        <v>0</v>
      </c>
      <c r="BM21" s="16"/>
      <c r="BN21" s="16">
        <v>4.1841004184100397E-3</v>
      </c>
      <c r="BO21" s="16">
        <v>6.2500000000000003E-3</v>
      </c>
      <c r="BP21" s="16"/>
      <c r="BQ21" s="16">
        <v>7.3529411764705899E-3</v>
      </c>
      <c r="BR21" s="16">
        <v>3.7593984962406E-3</v>
      </c>
      <c r="BS21" s="16"/>
      <c r="BT21" s="16">
        <v>6.2695924764890297E-3</v>
      </c>
      <c r="BU21" s="16">
        <v>0</v>
      </c>
    </row>
    <row r="22" spans="2:73" x14ac:dyDescent="0.35">
      <c r="B22" s="17" t="s">
        <v>153</v>
      </c>
      <c r="C22" s="18">
        <v>0.126550868486352</v>
      </c>
      <c r="D22" s="18">
        <v>0.119760479041916</v>
      </c>
      <c r="E22" s="18">
        <v>0.13135593220339001</v>
      </c>
      <c r="F22" s="18"/>
      <c r="G22" s="18">
        <v>7.2289156626505993E-2</v>
      </c>
      <c r="H22" s="18">
        <v>0.140625</v>
      </c>
      <c r="I22" s="18"/>
      <c r="J22" s="18">
        <v>0.20588235294117599</v>
      </c>
      <c r="K22" s="18">
        <v>0.12068965517241401</v>
      </c>
      <c r="L22" s="18">
        <v>4.5454545454545497E-2</v>
      </c>
      <c r="M22" s="18">
        <v>0.1</v>
      </c>
      <c r="N22" s="18">
        <v>0.25</v>
      </c>
      <c r="O22" s="18">
        <v>0.25</v>
      </c>
      <c r="P22" s="18">
        <v>7.69230769230769E-2</v>
      </c>
      <c r="Q22" s="18">
        <v>5.8823529411764698E-2</v>
      </c>
      <c r="R22" s="18">
        <v>0</v>
      </c>
      <c r="S22" s="18">
        <v>0.16666666666666699</v>
      </c>
      <c r="T22" s="18">
        <v>8.6956521739130405E-2</v>
      </c>
      <c r="U22" s="18">
        <v>0.30769230769230799</v>
      </c>
      <c r="V22" s="18">
        <v>0.2</v>
      </c>
      <c r="W22" s="18">
        <v>7.1428571428571397E-2</v>
      </c>
      <c r="X22" s="18">
        <v>6.6666666666666693E-2</v>
      </c>
      <c r="Y22" s="18">
        <v>0</v>
      </c>
      <c r="Z22" s="18"/>
      <c r="AA22" s="18">
        <v>0.13496932515337401</v>
      </c>
      <c r="AB22" s="18">
        <v>9.3023255813953501E-2</v>
      </c>
      <c r="AC22" s="18">
        <v>0.19607843137254899</v>
      </c>
      <c r="AD22" s="18">
        <v>8.8235294117647106E-2</v>
      </c>
      <c r="AE22" s="18"/>
      <c r="AF22" s="18">
        <v>0.11147540983606601</v>
      </c>
      <c r="AG22" s="18">
        <v>4.1666666666666699E-2</v>
      </c>
      <c r="AH22" s="18">
        <v>0.157894736842105</v>
      </c>
      <c r="AI22" s="18">
        <v>0</v>
      </c>
      <c r="AJ22" s="18"/>
      <c r="AK22" s="18">
        <v>5.60747663551402E-2</v>
      </c>
      <c r="AL22" s="18">
        <v>0.16393442622950799</v>
      </c>
      <c r="AM22" s="18">
        <v>0.15625</v>
      </c>
      <c r="AN22" s="18">
        <v>0.17241379310344801</v>
      </c>
      <c r="AO22" s="18">
        <v>0</v>
      </c>
      <c r="AP22" s="18">
        <v>7.4074074074074098E-2</v>
      </c>
      <c r="AQ22" s="18"/>
      <c r="AR22" s="18">
        <v>0.12093023255814001</v>
      </c>
      <c r="AS22" s="18">
        <v>7.3170731707317097E-2</v>
      </c>
      <c r="AT22" s="18">
        <v>7.3170731707317097E-2</v>
      </c>
      <c r="AU22" s="18" t="s">
        <v>129</v>
      </c>
      <c r="AV22" s="18">
        <v>0.22727272727272699</v>
      </c>
      <c r="AW22" s="18">
        <v>7.3170731707317097E-2</v>
      </c>
      <c r="AX22" s="18">
        <v>0</v>
      </c>
      <c r="AY22" s="18"/>
      <c r="AZ22" s="18">
        <v>0.177570093457944</v>
      </c>
      <c r="BA22" s="18">
        <v>0.12121212121212099</v>
      </c>
      <c r="BB22" s="18">
        <v>0</v>
      </c>
      <c r="BC22" s="18">
        <v>0.13265306122449</v>
      </c>
      <c r="BD22" s="18">
        <v>9.6551724137931005E-2</v>
      </c>
      <c r="BE22" s="18">
        <v>0.125</v>
      </c>
      <c r="BF22" s="18"/>
      <c r="BG22" s="18">
        <v>0.140625</v>
      </c>
      <c r="BH22" s="18">
        <v>0.13235294117647101</v>
      </c>
      <c r="BI22" s="18">
        <v>0.186046511627907</v>
      </c>
      <c r="BJ22" s="18">
        <v>0.12727272727272701</v>
      </c>
      <c r="BK22" s="18">
        <v>0.134328358208955</v>
      </c>
      <c r="BL22" s="18">
        <v>0.04</v>
      </c>
      <c r="BM22" s="18"/>
      <c r="BN22" s="18">
        <v>0.11715481171548101</v>
      </c>
      <c r="BO22" s="18">
        <v>0.14374999999999999</v>
      </c>
      <c r="BP22" s="18"/>
      <c r="BQ22" s="18">
        <v>0.11764705882352899</v>
      </c>
      <c r="BR22" s="18">
        <v>0.13157894736842099</v>
      </c>
      <c r="BS22" s="18"/>
      <c r="BT22" s="18">
        <v>0.12225705329153599</v>
      </c>
      <c r="BU22" s="18">
        <v>0.141025641025641</v>
      </c>
    </row>
    <row r="23" spans="2:73" x14ac:dyDescent="0.35">
      <c r="B23" s="25" t="s">
        <v>387</v>
      </c>
    </row>
    <row r="24" spans="2:73" x14ac:dyDescent="0.35">
      <c r="B24" t="s">
        <v>96</v>
      </c>
    </row>
    <row r="25" spans="2:73" x14ac:dyDescent="0.35">
      <c r="B25" t="s">
        <v>97</v>
      </c>
    </row>
    <row r="27" spans="2:73" x14ac:dyDescent="0.35">
      <c r="B27"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U25"/>
  <sheetViews>
    <sheetView showGridLines="0" topLeftCell="A16"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359</v>
      </c>
      <c r="D7" s="10">
        <v>149</v>
      </c>
      <c r="E7" s="10">
        <v>210</v>
      </c>
      <c r="F7" s="10"/>
      <c r="G7" s="10">
        <v>74</v>
      </c>
      <c r="H7" s="10">
        <v>285</v>
      </c>
      <c r="I7" s="10"/>
      <c r="J7" s="10">
        <v>28</v>
      </c>
      <c r="K7" s="10">
        <v>52</v>
      </c>
      <c r="L7" s="10">
        <v>19</v>
      </c>
      <c r="M7" s="10">
        <v>18</v>
      </c>
      <c r="N7" s="10">
        <v>8</v>
      </c>
      <c r="O7" s="10">
        <v>9</v>
      </c>
      <c r="P7" s="10">
        <v>25</v>
      </c>
      <c r="Q7" s="10">
        <v>32</v>
      </c>
      <c r="R7" s="10">
        <v>13</v>
      </c>
      <c r="S7" s="10">
        <v>62</v>
      </c>
      <c r="T7" s="10">
        <v>20</v>
      </c>
      <c r="U7" s="10">
        <v>10</v>
      </c>
      <c r="V7" s="10">
        <v>22</v>
      </c>
      <c r="W7" s="10">
        <v>13</v>
      </c>
      <c r="X7" s="10">
        <v>14</v>
      </c>
      <c r="Y7" s="10">
        <v>14</v>
      </c>
      <c r="Z7" s="10"/>
      <c r="AA7" s="10">
        <v>141</v>
      </c>
      <c r="AB7" s="10">
        <v>121</v>
      </c>
      <c r="AC7" s="10">
        <v>43</v>
      </c>
      <c r="AD7" s="10">
        <v>32</v>
      </c>
      <c r="AE7" s="10"/>
      <c r="AF7" s="10">
        <v>275</v>
      </c>
      <c r="AG7" s="10">
        <v>23</v>
      </c>
      <c r="AH7" s="10">
        <v>33</v>
      </c>
      <c r="AI7" s="10">
        <v>2</v>
      </c>
      <c r="AJ7" s="10"/>
      <c r="AK7" s="10">
        <v>101</v>
      </c>
      <c r="AL7" s="10">
        <v>53</v>
      </c>
      <c r="AM7" s="10">
        <v>30</v>
      </c>
      <c r="AN7" s="10">
        <v>25</v>
      </c>
      <c r="AO7" s="10">
        <v>9</v>
      </c>
      <c r="AP7" s="10">
        <v>26</v>
      </c>
      <c r="AQ7" s="10"/>
      <c r="AR7" s="10">
        <v>195</v>
      </c>
      <c r="AS7" s="10">
        <v>39</v>
      </c>
      <c r="AT7" s="10">
        <v>39</v>
      </c>
      <c r="AU7" s="10" t="s">
        <v>128</v>
      </c>
      <c r="AV7" s="10">
        <v>16</v>
      </c>
      <c r="AW7" s="10">
        <v>38</v>
      </c>
      <c r="AX7" s="10">
        <v>5</v>
      </c>
      <c r="AY7" s="10"/>
      <c r="AZ7" s="10">
        <v>92</v>
      </c>
      <c r="BA7" s="10">
        <v>30</v>
      </c>
      <c r="BB7" s="10">
        <v>11</v>
      </c>
      <c r="BC7" s="10">
        <v>85</v>
      </c>
      <c r="BD7" s="10">
        <v>133</v>
      </c>
      <c r="BE7" s="10">
        <v>7</v>
      </c>
      <c r="BF7" s="10"/>
      <c r="BG7" s="10">
        <v>58</v>
      </c>
      <c r="BH7" s="10">
        <v>59</v>
      </c>
      <c r="BI7" s="10">
        <v>37</v>
      </c>
      <c r="BJ7" s="10">
        <v>99</v>
      </c>
      <c r="BK7" s="10">
        <v>58</v>
      </c>
      <c r="BL7" s="10">
        <v>47</v>
      </c>
      <c r="BM7" s="10"/>
      <c r="BN7" s="10">
        <v>216</v>
      </c>
      <c r="BO7" s="10">
        <v>139</v>
      </c>
      <c r="BP7" s="10"/>
      <c r="BQ7" s="10">
        <v>128</v>
      </c>
      <c r="BR7" s="10">
        <v>230</v>
      </c>
      <c r="BS7" s="10"/>
      <c r="BT7" s="10">
        <v>286</v>
      </c>
      <c r="BU7" s="10">
        <v>68</v>
      </c>
    </row>
    <row r="8" spans="2:73" ht="58" x14ac:dyDescent="0.35">
      <c r="B8" s="17" t="s">
        <v>140</v>
      </c>
      <c r="C8" s="16">
        <v>0.71309192200557103</v>
      </c>
      <c r="D8" s="16">
        <v>0.76510067114094005</v>
      </c>
      <c r="E8" s="16">
        <v>0.67619047619047601</v>
      </c>
      <c r="F8" s="16"/>
      <c r="G8" s="16">
        <v>0.83783783783783805</v>
      </c>
      <c r="H8" s="16">
        <v>0.68070175438596503</v>
      </c>
      <c r="I8" s="16"/>
      <c r="J8" s="16">
        <v>0.60714285714285698</v>
      </c>
      <c r="K8" s="16">
        <v>0.63461538461538503</v>
      </c>
      <c r="L8" s="16">
        <v>0.84210526315789502</v>
      </c>
      <c r="M8" s="16">
        <v>0.77777777777777801</v>
      </c>
      <c r="N8" s="16">
        <v>0.75</v>
      </c>
      <c r="O8" s="16">
        <v>0.88888888888888895</v>
      </c>
      <c r="P8" s="16">
        <v>0.8</v>
      </c>
      <c r="Q8" s="16">
        <v>0.78125</v>
      </c>
      <c r="R8" s="16">
        <v>0.69230769230769196</v>
      </c>
      <c r="S8" s="16">
        <v>0.69354838709677402</v>
      </c>
      <c r="T8" s="16">
        <v>0.55000000000000004</v>
      </c>
      <c r="U8" s="16">
        <v>0.8</v>
      </c>
      <c r="V8" s="16">
        <v>0.72727272727272696</v>
      </c>
      <c r="W8" s="16">
        <v>0.69230769230769196</v>
      </c>
      <c r="X8" s="16">
        <v>0.78571428571428603</v>
      </c>
      <c r="Y8" s="16">
        <v>0.71428571428571397</v>
      </c>
      <c r="Z8" s="16"/>
      <c r="AA8" s="16">
        <v>0.81560283687943302</v>
      </c>
      <c r="AB8" s="16">
        <v>0.71900826446280997</v>
      </c>
      <c r="AC8" s="16">
        <v>0.53488372093023295</v>
      </c>
      <c r="AD8" s="16">
        <v>0.53125</v>
      </c>
      <c r="AE8" s="16"/>
      <c r="AF8" s="16">
        <v>0.73454545454545495</v>
      </c>
      <c r="AG8" s="16">
        <v>0.69565217391304301</v>
      </c>
      <c r="AH8" s="16">
        <v>0.57575757575757602</v>
      </c>
      <c r="AI8" s="16">
        <v>0.5</v>
      </c>
      <c r="AJ8" s="16"/>
      <c r="AK8" s="16">
        <v>0.77227722772277196</v>
      </c>
      <c r="AL8" s="16">
        <v>0.64150943396226401</v>
      </c>
      <c r="AM8" s="16">
        <v>0.8</v>
      </c>
      <c r="AN8" s="16">
        <v>0.8</v>
      </c>
      <c r="AO8" s="16">
        <v>0.66666666666666696</v>
      </c>
      <c r="AP8" s="16">
        <v>0.57692307692307698</v>
      </c>
      <c r="AQ8" s="16"/>
      <c r="AR8" s="16">
        <v>0.78461538461538505</v>
      </c>
      <c r="AS8" s="16">
        <v>0.66666666666666696</v>
      </c>
      <c r="AT8" s="16">
        <v>0.66666666666666696</v>
      </c>
      <c r="AU8" s="16" t="s">
        <v>129</v>
      </c>
      <c r="AV8" s="16">
        <v>0.5625</v>
      </c>
      <c r="AW8" s="16">
        <v>0.97368421052631604</v>
      </c>
      <c r="AX8" s="16">
        <v>0.2</v>
      </c>
      <c r="AY8" s="16"/>
      <c r="AZ8" s="16">
        <v>0.5</v>
      </c>
      <c r="BA8" s="16">
        <v>0.73333333333333295</v>
      </c>
      <c r="BB8" s="16">
        <v>0.81818181818181801</v>
      </c>
      <c r="BC8" s="16">
        <v>0.752941176470588</v>
      </c>
      <c r="BD8" s="16">
        <v>0.81954887218045103</v>
      </c>
      <c r="BE8" s="16">
        <v>0.71428571428571397</v>
      </c>
      <c r="BF8" s="16"/>
      <c r="BG8" s="16">
        <v>0.79310344827586199</v>
      </c>
      <c r="BH8" s="16">
        <v>0.74576271186440701</v>
      </c>
      <c r="BI8" s="16">
        <v>0.72972972972973005</v>
      </c>
      <c r="BJ8" s="16">
        <v>0.65656565656565702</v>
      </c>
      <c r="BK8" s="16">
        <v>0.72413793103448298</v>
      </c>
      <c r="BL8" s="16">
        <v>0.659574468085106</v>
      </c>
      <c r="BM8" s="16"/>
      <c r="BN8" s="16">
        <v>0.66203703703703698</v>
      </c>
      <c r="BO8" s="16">
        <v>0.805755395683453</v>
      </c>
      <c r="BP8" s="16"/>
      <c r="BQ8" s="16">
        <v>0.671875</v>
      </c>
      <c r="BR8" s="16">
        <v>0.73478260869565204</v>
      </c>
      <c r="BS8" s="16"/>
      <c r="BT8" s="16">
        <v>0.81118881118881103</v>
      </c>
      <c r="BU8" s="16">
        <v>0.33823529411764702</v>
      </c>
    </row>
    <row r="9" spans="2:73" ht="43.5" x14ac:dyDescent="0.35">
      <c r="B9" s="17" t="s">
        <v>143</v>
      </c>
      <c r="C9" s="16">
        <v>8.6350974930362104E-2</v>
      </c>
      <c r="D9" s="16">
        <v>2.01342281879195E-2</v>
      </c>
      <c r="E9" s="16">
        <v>0.133333333333333</v>
      </c>
      <c r="F9" s="16"/>
      <c r="G9" s="16">
        <v>0.108108108108108</v>
      </c>
      <c r="H9" s="16">
        <v>8.0701754385964899E-2</v>
      </c>
      <c r="I9" s="16"/>
      <c r="J9" s="16">
        <v>7.1428571428571397E-2</v>
      </c>
      <c r="K9" s="16">
        <v>0.134615384615385</v>
      </c>
      <c r="L9" s="16">
        <v>5.2631578947368397E-2</v>
      </c>
      <c r="M9" s="16">
        <v>0.11111111111111099</v>
      </c>
      <c r="N9" s="16">
        <v>0</v>
      </c>
      <c r="O9" s="16">
        <v>0</v>
      </c>
      <c r="P9" s="16">
        <v>0</v>
      </c>
      <c r="Q9" s="16">
        <v>6.25E-2</v>
      </c>
      <c r="R9" s="16">
        <v>7.69230769230769E-2</v>
      </c>
      <c r="S9" s="16">
        <v>0.14516129032258099</v>
      </c>
      <c r="T9" s="16">
        <v>0.15</v>
      </c>
      <c r="U9" s="16">
        <v>0.1</v>
      </c>
      <c r="V9" s="16">
        <v>4.5454545454545497E-2</v>
      </c>
      <c r="W9" s="16">
        <v>7.69230769230769E-2</v>
      </c>
      <c r="X9" s="16">
        <v>0</v>
      </c>
      <c r="Y9" s="16">
        <v>7.1428571428571397E-2</v>
      </c>
      <c r="Z9" s="16"/>
      <c r="AA9" s="16">
        <v>5.6737588652482303E-2</v>
      </c>
      <c r="AB9" s="16">
        <v>9.0909090909090898E-2</v>
      </c>
      <c r="AC9" s="16">
        <v>0.186046511627907</v>
      </c>
      <c r="AD9" s="16">
        <v>9.375E-2</v>
      </c>
      <c r="AE9" s="16"/>
      <c r="AF9" s="16">
        <v>9.4545454545454502E-2</v>
      </c>
      <c r="AG9" s="16">
        <v>0</v>
      </c>
      <c r="AH9" s="16">
        <v>9.0909090909090898E-2</v>
      </c>
      <c r="AI9" s="16">
        <v>0</v>
      </c>
      <c r="AJ9" s="16"/>
      <c r="AK9" s="16">
        <v>5.9405940594059403E-2</v>
      </c>
      <c r="AL9" s="16">
        <v>0.113207547169811</v>
      </c>
      <c r="AM9" s="16">
        <v>3.3333333333333298E-2</v>
      </c>
      <c r="AN9" s="16">
        <v>0.04</v>
      </c>
      <c r="AO9" s="16">
        <v>0.11111111111111099</v>
      </c>
      <c r="AP9" s="16">
        <v>0.115384615384615</v>
      </c>
      <c r="AQ9" s="16"/>
      <c r="AR9" s="16">
        <v>1.5384615384615399E-2</v>
      </c>
      <c r="AS9" s="16">
        <v>2.5641025641025599E-2</v>
      </c>
      <c r="AT9" s="16">
        <v>2.5641025641025599E-2</v>
      </c>
      <c r="AU9" s="16" t="s">
        <v>129</v>
      </c>
      <c r="AV9" s="16">
        <v>6.25E-2</v>
      </c>
      <c r="AW9" s="16">
        <v>2.6315789473684199E-2</v>
      </c>
      <c r="AX9" s="16">
        <v>0.8</v>
      </c>
      <c r="AY9" s="16"/>
      <c r="AZ9" s="16">
        <v>0.13043478260869601</v>
      </c>
      <c r="BA9" s="16">
        <v>6.6666666666666693E-2</v>
      </c>
      <c r="BB9" s="16">
        <v>9.0909090909090898E-2</v>
      </c>
      <c r="BC9" s="16">
        <v>8.2352941176470601E-2</v>
      </c>
      <c r="BD9" s="16">
        <v>5.2631578947368397E-2</v>
      </c>
      <c r="BE9" s="16">
        <v>0.28571428571428598</v>
      </c>
      <c r="BF9" s="16"/>
      <c r="BG9" s="16">
        <v>6.8965517241379296E-2</v>
      </c>
      <c r="BH9" s="16">
        <v>6.7796610169491497E-2</v>
      </c>
      <c r="BI9" s="16">
        <v>2.7027027027027001E-2</v>
      </c>
      <c r="BJ9" s="16">
        <v>0.13131313131313099</v>
      </c>
      <c r="BK9" s="16">
        <v>8.6206896551724102E-2</v>
      </c>
      <c r="BL9" s="16">
        <v>8.5106382978723402E-2</v>
      </c>
      <c r="BM9" s="16"/>
      <c r="BN9" s="16">
        <v>0.101851851851852</v>
      </c>
      <c r="BO9" s="16">
        <v>5.7553956834532398E-2</v>
      </c>
      <c r="BP9" s="16"/>
      <c r="BQ9" s="16">
        <v>7.03125E-2</v>
      </c>
      <c r="BR9" s="16">
        <v>9.5652173913043495E-2</v>
      </c>
      <c r="BS9" s="16"/>
      <c r="BT9" s="16">
        <v>4.8951048951049E-2</v>
      </c>
      <c r="BU9" s="16">
        <v>0.20588235294117599</v>
      </c>
    </row>
    <row r="10" spans="2:73" ht="29" x14ac:dyDescent="0.35">
      <c r="B10" s="17" t="s">
        <v>141</v>
      </c>
      <c r="C10" s="16">
        <v>6.4066852367687999E-2</v>
      </c>
      <c r="D10" s="16">
        <v>2.68456375838926E-2</v>
      </c>
      <c r="E10" s="16">
        <v>9.0476190476190502E-2</v>
      </c>
      <c r="F10" s="16"/>
      <c r="G10" s="16">
        <v>6.7567567567567599E-2</v>
      </c>
      <c r="H10" s="16">
        <v>6.3157894736842093E-2</v>
      </c>
      <c r="I10" s="16"/>
      <c r="J10" s="16">
        <v>3.5714285714285698E-2</v>
      </c>
      <c r="K10" s="16">
        <v>5.7692307692307702E-2</v>
      </c>
      <c r="L10" s="16">
        <v>0</v>
      </c>
      <c r="M10" s="16">
        <v>0.11111111111111099</v>
      </c>
      <c r="N10" s="16">
        <v>0</v>
      </c>
      <c r="O10" s="16">
        <v>0</v>
      </c>
      <c r="P10" s="16">
        <v>0.16</v>
      </c>
      <c r="Q10" s="16">
        <v>9.375E-2</v>
      </c>
      <c r="R10" s="16">
        <v>7.69230769230769E-2</v>
      </c>
      <c r="S10" s="16">
        <v>4.8387096774193498E-2</v>
      </c>
      <c r="T10" s="16">
        <v>0.1</v>
      </c>
      <c r="U10" s="16">
        <v>0.1</v>
      </c>
      <c r="V10" s="16">
        <v>0</v>
      </c>
      <c r="W10" s="16">
        <v>7.69230769230769E-2</v>
      </c>
      <c r="X10" s="16">
        <v>0</v>
      </c>
      <c r="Y10" s="16">
        <v>0.14285714285714299</v>
      </c>
      <c r="Z10" s="16"/>
      <c r="AA10" s="16">
        <v>8.5106382978723402E-2</v>
      </c>
      <c r="AB10" s="16">
        <v>5.7851239669421503E-2</v>
      </c>
      <c r="AC10" s="16">
        <v>4.6511627906976702E-2</v>
      </c>
      <c r="AD10" s="16">
        <v>3.125E-2</v>
      </c>
      <c r="AE10" s="16"/>
      <c r="AF10" s="16">
        <v>5.8181818181818203E-2</v>
      </c>
      <c r="AG10" s="16">
        <v>8.6956521739130405E-2</v>
      </c>
      <c r="AH10" s="16">
        <v>3.03030303030303E-2</v>
      </c>
      <c r="AI10" s="16">
        <v>0</v>
      </c>
      <c r="AJ10" s="16"/>
      <c r="AK10" s="16">
        <v>4.95049504950495E-2</v>
      </c>
      <c r="AL10" s="16">
        <v>7.5471698113207503E-2</v>
      </c>
      <c r="AM10" s="16">
        <v>6.6666666666666693E-2</v>
      </c>
      <c r="AN10" s="16">
        <v>0.04</v>
      </c>
      <c r="AO10" s="16">
        <v>0</v>
      </c>
      <c r="AP10" s="16">
        <v>7.69230769230769E-2</v>
      </c>
      <c r="AQ10" s="16"/>
      <c r="AR10" s="16">
        <v>4.1025641025640998E-2</v>
      </c>
      <c r="AS10" s="16">
        <v>7.69230769230769E-2</v>
      </c>
      <c r="AT10" s="16">
        <v>7.69230769230769E-2</v>
      </c>
      <c r="AU10" s="16" t="s">
        <v>129</v>
      </c>
      <c r="AV10" s="16">
        <v>0.1875</v>
      </c>
      <c r="AW10" s="16">
        <v>2.6315789473684199E-2</v>
      </c>
      <c r="AX10" s="16">
        <v>0</v>
      </c>
      <c r="AY10" s="16"/>
      <c r="AZ10" s="16">
        <v>4.3478260869565202E-2</v>
      </c>
      <c r="BA10" s="16">
        <v>3.3333333333333298E-2</v>
      </c>
      <c r="BB10" s="16">
        <v>0</v>
      </c>
      <c r="BC10" s="16">
        <v>8.2352941176470601E-2</v>
      </c>
      <c r="BD10" s="16">
        <v>8.2706766917293201E-2</v>
      </c>
      <c r="BE10" s="16">
        <v>0</v>
      </c>
      <c r="BF10" s="16"/>
      <c r="BG10" s="16">
        <v>5.1724137931034503E-2</v>
      </c>
      <c r="BH10" s="16">
        <v>3.3898305084745797E-2</v>
      </c>
      <c r="BI10" s="16">
        <v>5.4054054054054099E-2</v>
      </c>
      <c r="BJ10" s="16">
        <v>9.0909090909090898E-2</v>
      </c>
      <c r="BK10" s="16">
        <v>0.10344827586206901</v>
      </c>
      <c r="BL10" s="16">
        <v>2.1276595744680899E-2</v>
      </c>
      <c r="BM10" s="16"/>
      <c r="BN10" s="16">
        <v>7.4074074074074098E-2</v>
      </c>
      <c r="BO10" s="16">
        <v>5.0359712230215799E-2</v>
      </c>
      <c r="BP10" s="16"/>
      <c r="BQ10" s="16">
        <v>7.03125E-2</v>
      </c>
      <c r="BR10" s="16">
        <v>6.08695652173913E-2</v>
      </c>
      <c r="BS10" s="16"/>
      <c r="BT10" s="16">
        <v>6.9930069930069894E-2</v>
      </c>
      <c r="BU10" s="16">
        <v>4.4117647058823498E-2</v>
      </c>
    </row>
    <row r="11" spans="2:73" ht="29" x14ac:dyDescent="0.35">
      <c r="B11" s="17" t="s">
        <v>142</v>
      </c>
      <c r="C11" s="16">
        <v>6.12813370473538E-2</v>
      </c>
      <c r="D11" s="16">
        <v>4.0268456375838903E-2</v>
      </c>
      <c r="E11" s="16">
        <v>7.6190476190476197E-2</v>
      </c>
      <c r="F11" s="16"/>
      <c r="G11" s="16">
        <v>1.35135135135135E-2</v>
      </c>
      <c r="H11" s="16">
        <v>7.3684210526315796E-2</v>
      </c>
      <c r="I11" s="16"/>
      <c r="J11" s="16">
        <v>0.107142857142857</v>
      </c>
      <c r="K11" s="16">
        <v>5.7692307692307702E-2</v>
      </c>
      <c r="L11" s="16">
        <v>5.2631578947368397E-2</v>
      </c>
      <c r="M11" s="16">
        <v>5.5555555555555601E-2</v>
      </c>
      <c r="N11" s="16">
        <v>0</v>
      </c>
      <c r="O11" s="16">
        <v>0</v>
      </c>
      <c r="P11" s="16">
        <v>0.04</v>
      </c>
      <c r="Q11" s="16">
        <v>3.125E-2</v>
      </c>
      <c r="R11" s="16">
        <v>0.230769230769231</v>
      </c>
      <c r="S11" s="16">
        <v>6.4516129032258104E-2</v>
      </c>
      <c r="T11" s="16">
        <v>0.1</v>
      </c>
      <c r="U11" s="16">
        <v>0</v>
      </c>
      <c r="V11" s="16">
        <v>0</v>
      </c>
      <c r="W11" s="16">
        <v>0.15384615384615399</v>
      </c>
      <c r="X11" s="16">
        <v>0</v>
      </c>
      <c r="Y11" s="16">
        <v>7.1428571428571397E-2</v>
      </c>
      <c r="Z11" s="16"/>
      <c r="AA11" s="16">
        <v>4.2553191489361701E-2</v>
      </c>
      <c r="AB11" s="16">
        <v>7.43801652892562E-2</v>
      </c>
      <c r="AC11" s="16">
        <v>0</v>
      </c>
      <c r="AD11" s="16">
        <v>9.375E-2</v>
      </c>
      <c r="AE11" s="16"/>
      <c r="AF11" s="16">
        <v>6.18181818181818E-2</v>
      </c>
      <c r="AG11" s="16">
        <v>8.6956521739130405E-2</v>
      </c>
      <c r="AH11" s="16">
        <v>3.03030303030303E-2</v>
      </c>
      <c r="AI11" s="16">
        <v>0</v>
      </c>
      <c r="AJ11" s="16"/>
      <c r="AK11" s="16">
        <v>6.9306930693069299E-2</v>
      </c>
      <c r="AL11" s="16">
        <v>5.6603773584905703E-2</v>
      </c>
      <c r="AM11" s="16">
        <v>0</v>
      </c>
      <c r="AN11" s="16">
        <v>0.08</v>
      </c>
      <c r="AO11" s="16">
        <v>0</v>
      </c>
      <c r="AP11" s="16">
        <v>0.115384615384615</v>
      </c>
      <c r="AQ11" s="16"/>
      <c r="AR11" s="16">
        <v>7.1794871794871803E-2</v>
      </c>
      <c r="AS11" s="16">
        <v>0.102564102564103</v>
      </c>
      <c r="AT11" s="16">
        <v>0.102564102564103</v>
      </c>
      <c r="AU11" s="16" t="s">
        <v>129</v>
      </c>
      <c r="AV11" s="16">
        <v>6.25E-2</v>
      </c>
      <c r="AW11" s="16">
        <v>0</v>
      </c>
      <c r="AX11" s="16">
        <v>0</v>
      </c>
      <c r="AY11" s="16"/>
      <c r="AZ11" s="16">
        <v>0.13043478260869601</v>
      </c>
      <c r="BA11" s="16">
        <v>0</v>
      </c>
      <c r="BB11" s="16">
        <v>0</v>
      </c>
      <c r="BC11" s="16">
        <v>5.8823529411764698E-2</v>
      </c>
      <c r="BD11" s="16">
        <v>3.7593984962405999E-2</v>
      </c>
      <c r="BE11" s="16">
        <v>0</v>
      </c>
      <c r="BF11" s="16"/>
      <c r="BG11" s="16">
        <v>5.1724137931034503E-2</v>
      </c>
      <c r="BH11" s="16">
        <v>0.101694915254237</v>
      </c>
      <c r="BI11" s="16">
        <v>0</v>
      </c>
      <c r="BJ11" s="16">
        <v>2.02020202020202E-2</v>
      </c>
      <c r="BK11" s="16">
        <v>0.10344827586206901</v>
      </c>
      <c r="BL11" s="16">
        <v>0.10638297872340401</v>
      </c>
      <c r="BM11" s="16"/>
      <c r="BN11" s="16">
        <v>7.4074074074074098E-2</v>
      </c>
      <c r="BO11" s="16">
        <v>3.5971223021582698E-2</v>
      </c>
      <c r="BP11" s="16"/>
      <c r="BQ11" s="16">
        <v>6.25E-2</v>
      </c>
      <c r="BR11" s="16">
        <v>6.08695652173913E-2</v>
      </c>
      <c r="BS11" s="16"/>
      <c r="BT11" s="16">
        <v>4.5454545454545497E-2</v>
      </c>
      <c r="BU11" s="16">
        <v>0.13235294117647101</v>
      </c>
    </row>
    <row r="12" spans="2:73" ht="29" x14ac:dyDescent="0.35">
      <c r="B12" s="17" t="s">
        <v>144</v>
      </c>
      <c r="C12" s="16">
        <v>5.5710306406685201E-2</v>
      </c>
      <c r="D12" s="16">
        <v>9.3959731543624206E-2</v>
      </c>
      <c r="E12" s="16">
        <v>2.8571428571428598E-2</v>
      </c>
      <c r="F12" s="16"/>
      <c r="G12" s="16">
        <v>1.35135135135135E-2</v>
      </c>
      <c r="H12" s="16">
        <v>6.6666666666666693E-2</v>
      </c>
      <c r="I12" s="16"/>
      <c r="J12" s="16">
        <v>0.107142857142857</v>
      </c>
      <c r="K12" s="16">
        <v>0.115384615384615</v>
      </c>
      <c r="L12" s="16">
        <v>0</v>
      </c>
      <c r="M12" s="16">
        <v>5.5555555555555601E-2</v>
      </c>
      <c r="N12" s="16">
        <v>0.25</v>
      </c>
      <c r="O12" s="16">
        <v>0</v>
      </c>
      <c r="P12" s="16">
        <v>0</v>
      </c>
      <c r="Q12" s="16">
        <v>0</v>
      </c>
      <c r="R12" s="16">
        <v>0</v>
      </c>
      <c r="S12" s="16">
        <v>0</v>
      </c>
      <c r="T12" s="16">
        <v>0.05</v>
      </c>
      <c r="U12" s="16">
        <v>0</v>
      </c>
      <c r="V12" s="16">
        <v>9.0909090909090898E-2</v>
      </c>
      <c r="W12" s="16">
        <v>0</v>
      </c>
      <c r="X12" s="16">
        <v>0.14285714285714299</v>
      </c>
      <c r="Y12" s="16">
        <v>0.214285714285714</v>
      </c>
      <c r="Z12" s="16"/>
      <c r="AA12" s="16">
        <v>3.54609929078014E-2</v>
      </c>
      <c r="AB12" s="16">
        <v>6.6115702479338803E-2</v>
      </c>
      <c r="AC12" s="16">
        <v>2.32558139534884E-2</v>
      </c>
      <c r="AD12" s="16">
        <v>0.15625</v>
      </c>
      <c r="AE12" s="16"/>
      <c r="AF12" s="16">
        <v>4.3636363636363598E-2</v>
      </c>
      <c r="AG12" s="16">
        <v>8.6956521739130405E-2</v>
      </c>
      <c r="AH12" s="16">
        <v>0.12121212121212099</v>
      </c>
      <c r="AI12" s="16">
        <v>0</v>
      </c>
      <c r="AJ12" s="16"/>
      <c r="AK12" s="16">
        <v>1.9801980198019799E-2</v>
      </c>
      <c r="AL12" s="16">
        <v>7.5471698113207503E-2</v>
      </c>
      <c r="AM12" s="16">
        <v>6.6666666666666693E-2</v>
      </c>
      <c r="AN12" s="16">
        <v>0</v>
      </c>
      <c r="AO12" s="16">
        <v>0</v>
      </c>
      <c r="AP12" s="16">
        <v>0.15384615384615399</v>
      </c>
      <c r="AQ12" s="16"/>
      <c r="AR12" s="16">
        <v>7.1794871794871803E-2</v>
      </c>
      <c r="AS12" s="16">
        <v>0.128205128205128</v>
      </c>
      <c r="AT12" s="16">
        <v>0.128205128205128</v>
      </c>
      <c r="AU12" s="16" t="s">
        <v>129</v>
      </c>
      <c r="AV12" s="16">
        <v>0</v>
      </c>
      <c r="AW12" s="16">
        <v>0</v>
      </c>
      <c r="AX12" s="16">
        <v>0</v>
      </c>
      <c r="AY12" s="16"/>
      <c r="AZ12" s="16">
        <v>9.7826086956521702E-2</v>
      </c>
      <c r="BA12" s="16">
        <v>0.16666666666666699</v>
      </c>
      <c r="BB12" s="16">
        <v>0</v>
      </c>
      <c r="BC12" s="16">
        <v>3.5294117647058802E-2</v>
      </c>
      <c r="BD12" s="16">
        <v>2.2556390977443601E-2</v>
      </c>
      <c r="BE12" s="16">
        <v>0</v>
      </c>
      <c r="BF12" s="16"/>
      <c r="BG12" s="16">
        <v>1.72413793103448E-2</v>
      </c>
      <c r="BH12" s="16">
        <v>1.6949152542372899E-2</v>
      </c>
      <c r="BI12" s="16">
        <v>8.1081081081081099E-2</v>
      </c>
      <c r="BJ12" s="16">
        <v>4.0404040404040401E-2</v>
      </c>
      <c r="BK12" s="16">
        <v>0.12068965517241401</v>
      </c>
      <c r="BL12" s="16">
        <v>8.5106382978723402E-2</v>
      </c>
      <c r="BM12" s="16"/>
      <c r="BN12" s="16">
        <v>6.4814814814814797E-2</v>
      </c>
      <c r="BO12" s="16">
        <v>4.3165467625899297E-2</v>
      </c>
      <c r="BP12" s="16"/>
      <c r="BQ12" s="16">
        <v>8.59375E-2</v>
      </c>
      <c r="BR12" s="16">
        <v>3.9130434782608699E-2</v>
      </c>
      <c r="BS12" s="16"/>
      <c r="BT12" s="16">
        <v>3.8461538461538498E-2</v>
      </c>
      <c r="BU12" s="16">
        <v>0.11764705882352899</v>
      </c>
    </row>
    <row r="13" spans="2:73" ht="29" x14ac:dyDescent="0.35">
      <c r="B13" s="17" t="s">
        <v>146</v>
      </c>
      <c r="C13" s="16">
        <v>2.5069637883008401E-2</v>
      </c>
      <c r="D13" s="16">
        <v>2.01342281879195E-2</v>
      </c>
      <c r="E13" s="16">
        <v>2.8571428571428598E-2</v>
      </c>
      <c r="F13" s="16"/>
      <c r="G13" s="16">
        <v>1.35135135135135E-2</v>
      </c>
      <c r="H13" s="16">
        <v>2.8070175438596499E-2</v>
      </c>
      <c r="I13" s="16"/>
      <c r="J13" s="16">
        <v>7.1428571428571397E-2</v>
      </c>
      <c r="K13" s="16">
        <v>1.9230769230769201E-2</v>
      </c>
      <c r="L13" s="16">
        <v>0</v>
      </c>
      <c r="M13" s="16">
        <v>0</v>
      </c>
      <c r="N13" s="16">
        <v>0</v>
      </c>
      <c r="O13" s="16">
        <v>0.11111111111111099</v>
      </c>
      <c r="P13" s="16">
        <v>0</v>
      </c>
      <c r="Q13" s="16">
        <v>0</v>
      </c>
      <c r="R13" s="16">
        <v>0</v>
      </c>
      <c r="S13" s="16">
        <v>3.2258064516128997E-2</v>
      </c>
      <c r="T13" s="16">
        <v>0.05</v>
      </c>
      <c r="U13" s="16">
        <v>0</v>
      </c>
      <c r="V13" s="16">
        <v>4.5454545454545497E-2</v>
      </c>
      <c r="W13" s="16">
        <v>0</v>
      </c>
      <c r="X13" s="16">
        <v>0</v>
      </c>
      <c r="Y13" s="16">
        <v>7.1428571428571397E-2</v>
      </c>
      <c r="Z13" s="16"/>
      <c r="AA13" s="16">
        <v>3.54609929078014E-2</v>
      </c>
      <c r="AB13" s="16">
        <v>8.2644628099173608E-3</v>
      </c>
      <c r="AC13" s="16">
        <v>2.32558139534884E-2</v>
      </c>
      <c r="AD13" s="16">
        <v>3.125E-2</v>
      </c>
      <c r="AE13" s="16"/>
      <c r="AF13" s="16">
        <v>2.1818181818181799E-2</v>
      </c>
      <c r="AG13" s="16">
        <v>4.3478260869565202E-2</v>
      </c>
      <c r="AH13" s="16">
        <v>3.03030303030303E-2</v>
      </c>
      <c r="AI13" s="16">
        <v>0.5</v>
      </c>
      <c r="AJ13" s="16"/>
      <c r="AK13" s="16">
        <v>1.9801980198019799E-2</v>
      </c>
      <c r="AL13" s="16">
        <v>0</v>
      </c>
      <c r="AM13" s="16">
        <v>0</v>
      </c>
      <c r="AN13" s="16">
        <v>0.08</v>
      </c>
      <c r="AO13" s="16">
        <v>0.11111111111111099</v>
      </c>
      <c r="AP13" s="16">
        <v>3.8461538461538498E-2</v>
      </c>
      <c r="AQ13" s="16"/>
      <c r="AR13" s="16">
        <v>4.1025641025640998E-2</v>
      </c>
      <c r="AS13" s="16">
        <v>0</v>
      </c>
      <c r="AT13" s="16">
        <v>0</v>
      </c>
      <c r="AU13" s="16" t="s">
        <v>129</v>
      </c>
      <c r="AV13" s="16">
        <v>0</v>
      </c>
      <c r="AW13" s="16">
        <v>2.6315789473684199E-2</v>
      </c>
      <c r="AX13" s="16">
        <v>0</v>
      </c>
      <c r="AY13" s="16"/>
      <c r="AZ13" s="16">
        <v>4.3478260869565202E-2</v>
      </c>
      <c r="BA13" s="16">
        <v>0</v>
      </c>
      <c r="BB13" s="16">
        <v>0</v>
      </c>
      <c r="BC13" s="16">
        <v>3.5294117647058802E-2</v>
      </c>
      <c r="BD13" s="16">
        <v>1.50375939849624E-2</v>
      </c>
      <c r="BE13" s="16">
        <v>0</v>
      </c>
      <c r="BF13" s="16"/>
      <c r="BG13" s="16">
        <v>3.4482758620689703E-2</v>
      </c>
      <c r="BH13" s="16">
        <v>0</v>
      </c>
      <c r="BI13" s="16">
        <v>0.108108108108108</v>
      </c>
      <c r="BJ13" s="16">
        <v>0</v>
      </c>
      <c r="BK13" s="16">
        <v>3.4482758620689703E-2</v>
      </c>
      <c r="BL13" s="16">
        <v>2.1276595744680899E-2</v>
      </c>
      <c r="BM13" s="16"/>
      <c r="BN13" s="16">
        <v>2.7777777777777801E-2</v>
      </c>
      <c r="BO13" s="16">
        <v>2.15827338129496E-2</v>
      </c>
      <c r="BP13" s="16"/>
      <c r="BQ13" s="16">
        <v>3.90625E-2</v>
      </c>
      <c r="BR13" s="16">
        <v>1.7391304347826101E-2</v>
      </c>
      <c r="BS13" s="16"/>
      <c r="BT13" s="16">
        <v>2.7972027972028E-2</v>
      </c>
      <c r="BU13" s="16">
        <v>1.4705882352941201E-2</v>
      </c>
    </row>
    <row r="14" spans="2:73" ht="43.5" x14ac:dyDescent="0.35">
      <c r="B14" s="17" t="s">
        <v>145</v>
      </c>
      <c r="C14" s="16">
        <v>2.5069637883008401E-2</v>
      </c>
      <c r="D14" s="16">
        <v>2.68456375838926E-2</v>
      </c>
      <c r="E14" s="16">
        <v>2.3809523809523801E-2</v>
      </c>
      <c r="F14" s="16"/>
      <c r="G14" s="16">
        <v>1.35135135135135E-2</v>
      </c>
      <c r="H14" s="16">
        <v>2.8070175438596499E-2</v>
      </c>
      <c r="I14" s="16"/>
      <c r="J14" s="16">
        <v>0</v>
      </c>
      <c r="K14" s="16">
        <v>3.8461538461538498E-2</v>
      </c>
      <c r="L14" s="16">
        <v>5.2631578947368397E-2</v>
      </c>
      <c r="M14" s="16">
        <v>0</v>
      </c>
      <c r="N14" s="16">
        <v>0</v>
      </c>
      <c r="O14" s="16">
        <v>0</v>
      </c>
      <c r="P14" s="16">
        <v>0</v>
      </c>
      <c r="Q14" s="16">
        <v>0</v>
      </c>
      <c r="R14" s="16">
        <v>0</v>
      </c>
      <c r="S14" s="16">
        <v>1.6129032258064498E-2</v>
      </c>
      <c r="T14" s="16">
        <v>0.25</v>
      </c>
      <c r="U14" s="16">
        <v>0</v>
      </c>
      <c r="V14" s="16">
        <v>0</v>
      </c>
      <c r="W14" s="16">
        <v>0</v>
      </c>
      <c r="X14" s="16">
        <v>0</v>
      </c>
      <c r="Y14" s="16">
        <v>0</v>
      </c>
      <c r="Z14" s="16"/>
      <c r="AA14" s="16">
        <v>0</v>
      </c>
      <c r="AB14" s="16">
        <v>3.3057851239669402E-2</v>
      </c>
      <c r="AC14" s="16">
        <v>6.9767441860465101E-2</v>
      </c>
      <c r="AD14" s="16">
        <v>3.125E-2</v>
      </c>
      <c r="AE14" s="16"/>
      <c r="AF14" s="16">
        <v>1.45454545454545E-2</v>
      </c>
      <c r="AG14" s="16">
        <v>8.6956521739130405E-2</v>
      </c>
      <c r="AH14" s="16">
        <v>3.03030303030303E-2</v>
      </c>
      <c r="AI14" s="16">
        <v>0</v>
      </c>
      <c r="AJ14" s="16"/>
      <c r="AK14" s="16">
        <v>3.9603960396039598E-2</v>
      </c>
      <c r="AL14" s="16">
        <v>5.6603773584905703E-2</v>
      </c>
      <c r="AM14" s="16">
        <v>0</v>
      </c>
      <c r="AN14" s="16">
        <v>0</v>
      </c>
      <c r="AO14" s="16">
        <v>0.11111111111111099</v>
      </c>
      <c r="AP14" s="16">
        <v>3.8461538461538498E-2</v>
      </c>
      <c r="AQ14" s="16"/>
      <c r="AR14" s="16">
        <v>2.5641025641025599E-2</v>
      </c>
      <c r="AS14" s="16">
        <v>5.1282051282051301E-2</v>
      </c>
      <c r="AT14" s="16">
        <v>5.1282051282051301E-2</v>
      </c>
      <c r="AU14" s="16" t="s">
        <v>129</v>
      </c>
      <c r="AV14" s="16">
        <v>0</v>
      </c>
      <c r="AW14" s="16">
        <v>0</v>
      </c>
      <c r="AX14" s="16">
        <v>0</v>
      </c>
      <c r="AY14" s="16"/>
      <c r="AZ14" s="16">
        <v>6.5217391304347797E-2</v>
      </c>
      <c r="BA14" s="16">
        <v>0</v>
      </c>
      <c r="BB14" s="16">
        <v>0</v>
      </c>
      <c r="BC14" s="16">
        <v>1.1764705882352899E-2</v>
      </c>
      <c r="BD14" s="16">
        <v>1.50375939849624E-2</v>
      </c>
      <c r="BE14" s="16">
        <v>0</v>
      </c>
      <c r="BF14" s="16"/>
      <c r="BG14" s="16">
        <v>1.72413793103448E-2</v>
      </c>
      <c r="BH14" s="16">
        <v>3.3898305084745797E-2</v>
      </c>
      <c r="BI14" s="16">
        <v>2.7027027027027001E-2</v>
      </c>
      <c r="BJ14" s="16">
        <v>3.03030303030303E-2</v>
      </c>
      <c r="BK14" s="16">
        <v>0</v>
      </c>
      <c r="BL14" s="16">
        <v>4.2553191489361701E-2</v>
      </c>
      <c r="BM14" s="16"/>
      <c r="BN14" s="16">
        <v>1.85185185185185E-2</v>
      </c>
      <c r="BO14" s="16">
        <v>3.5971223021582698E-2</v>
      </c>
      <c r="BP14" s="16"/>
      <c r="BQ14" s="16">
        <v>2.34375E-2</v>
      </c>
      <c r="BR14" s="16">
        <v>2.6086956521739101E-2</v>
      </c>
      <c r="BS14" s="16"/>
      <c r="BT14" s="16">
        <v>1.3986013986014E-2</v>
      </c>
      <c r="BU14" s="16">
        <v>7.3529411764705899E-2</v>
      </c>
    </row>
    <row r="15" spans="2:73" ht="43.5" x14ac:dyDescent="0.35">
      <c r="B15" s="17" t="s">
        <v>148</v>
      </c>
      <c r="C15" s="16">
        <v>2.2284122562674102E-2</v>
      </c>
      <c r="D15" s="16">
        <v>2.68456375838926E-2</v>
      </c>
      <c r="E15" s="16">
        <v>1.9047619047619001E-2</v>
      </c>
      <c r="F15" s="16"/>
      <c r="G15" s="16">
        <v>1.35135135135135E-2</v>
      </c>
      <c r="H15" s="16">
        <v>2.4561403508771899E-2</v>
      </c>
      <c r="I15" s="16"/>
      <c r="J15" s="16">
        <v>7.1428571428571397E-2</v>
      </c>
      <c r="K15" s="16">
        <v>3.8461538461538498E-2</v>
      </c>
      <c r="L15" s="16">
        <v>0</v>
      </c>
      <c r="M15" s="16">
        <v>0</v>
      </c>
      <c r="N15" s="16">
        <v>0</v>
      </c>
      <c r="O15" s="16">
        <v>0</v>
      </c>
      <c r="P15" s="16">
        <v>0</v>
      </c>
      <c r="Q15" s="16">
        <v>3.125E-2</v>
      </c>
      <c r="R15" s="16">
        <v>7.69230769230769E-2</v>
      </c>
      <c r="S15" s="16">
        <v>0</v>
      </c>
      <c r="T15" s="16">
        <v>0.05</v>
      </c>
      <c r="U15" s="16">
        <v>0</v>
      </c>
      <c r="V15" s="16">
        <v>0</v>
      </c>
      <c r="W15" s="16">
        <v>0</v>
      </c>
      <c r="X15" s="16">
        <v>7.1428571428571397E-2</v>
      </c>
      <c r="Y15" s="16">
        <v>0</v>
      </c>
      <c r="Z15" s="16"/>
      <c r="AA15" s="16">
        <v>7.09219858156028E-3</v>
      </c>
      <c r="AB15" s="16">
        <v>8.2644628099173608E-3</v>
      </c>
      <c r="AC15" s="16">
        <v>6.9767441860465101E-2</v>
      </c>
      <c r="AD15" s="16">
        <v>6.25E-2</v>
      </c>
      <c r="AE15" s="16"/>
      <c r="AF15" s="16">
        <v>1.45454545454545E-2</v>
      </c>
      <c r="AG15" s="16">
        <v>0</v>
      </c>
      <c r="AH15" s="16">
        <v>9.0909090909090898E-2</v>
      </c>
      <c r="AI15" s="16">
        <v>0</v>
      </c>
      <c r="AJ15" s="16"/>
      <c r="AK15" s="16">
        <v>9.9009900990098994E-3</v>
      </c>
      <c r="AL15" s="16">
        <v>3.77358490566038E-2</v>
      </c>
      <c r="AM15" s="16">
        <v>3.3333333333333298E-2</v>
      </c>
      <c r="AN15" s="16">
        <v>0.04</v>
      </c>
      <c r="AO15" s="16">
        <v>0</v>
      </c>
      <c r="AP15" s="16">
        <v>0</v>
      </c>
      <c r="AQ15" s="16"/>
      <c r="AR15" s="16">
        <v>1.5384615384615399E-2</v>
      </c>
      <c r="AS15" s="16">
        <v>2.5641025641025599E-2</v>
      </c>
      <c r="AT15" s="16">
        <v>2.5641025641025599E-2</v>
      </c>
      <c r="AU15" s="16" t="s">
        <v>129</v>
      </c>
      <c r="AV15" s="16">
        <v>0</v>
      </c>
      <c r="AW15" s="16">
        <v>0</v>
      </c>
      <c r="AX15" s="16">
        <v>0</v>
      </c>
      <c r="AY15" s="16"/>
      <c r="AZ15" s="16">
        <v>5.4347826086956499E-2</v>
      </c>
      <c r="BA15" s="16">
        <v>0</v>
      </c>
      <c r="BB15" s="16">
        <v>9.0909090909090898E-2</v>
      </c>
      <c r="BC15" s="16">
        <v>0</v>
      </c>
      <c r="BD15" s="16">
        <v>1.50375939849624E-2</v>
      </c>
      <c r="BE15" s="16">
        <v>0</v>
      </c>
      <c r="BF15" s="16"/>
      <c r="BG15" s="16">
        <v>0</v>
      </c>
      <c r="BH15" s="16">
        <v>1.6949152542372899E-2</v>
      </c>
      <c r="BI15" s="16">
        <v>2.7027027027027001E-2</v>
      </c>
      <c r="BJ15" s="16">
        <v>4.0404040404040401E-2</v>
      </c>
      <c r="BK15" s="16">
        <v>0</v>
      </c>
      <c r="BL15" s="16">
        <v>4.2553191489361701E-2</v>
      </c>
      <c r="BM15" s="16"/>
      <c r="BN15" s="16">
        <v>2.7777777777777801E-2</v>
      </c>
      <c r="BO15" s="16">
        <v>1.4388489208633099E-2</v>
      </c>
      <c r="BP15" s="16"/>
      <c r="BQ15" s="16">
        <v>3.90625E-2</v>
      </c>
      <c r="BR15" s="16">
        <v>1.3043478260869599E-2</v>
      </c>
      <c r="BS15" s="16"/>
      <c r="BT15" s="16">
        <v>6.9930069930069904E-3</v>
      </c>
      <c r="BU15" s="16">
        <v>8.8235294117647106E-2</v>
      </c>
    </row>
    <row r="16" spans="2:73" ht="58" x14ac:dyDescent="0.35">
      <c r="B16" s="17" t="s">
        <v>149</v>
      </c>
      <c r="C16" s="16">
        <v>1.67130919220056E-2</v>
      </c>
      <c r="D16" s="16">
        <v>6.7114093959731499E-3</v>
      </c>
      <c r="E16" s="16">
        <v>2.3809523809523801E-2</v>
      </c>
      <c r="F16" s="16"/>
      <c r="G16" s="16">
        <v>0</v>
      </c>
      <c r="H16" s="16">
        <v>2.1052631578947399E-2</v>
      </c>
      <c r="I16" s="16"/>
      <c r="J16" s="16">
        <v>0</v>
      </c>
      <c r="K16" s="16">
        <v>0</v>
      </c>
      <c r="L16" s="16">
        <v>0</v>
      </c>
      <c r="M16" s="16">
        <v>0</v>
      </c>
      <c r="N16" s="16">
        <v>0</v>
      </c>
      <c r="O16" s="16">
        <v>0</v>
      </c>
      <c r="P16" s="16">
        <v>0</v>
      </c>
      <c r="Q16" s="16">
        <v>6.25E-2</v>
      </c>
      <c r="R16" s="16">
        <v>0</v>
      </c>
      <c r="S16" s="16">
        <v>3.2258064516128997E-2</v>
      </c>
      <c r="T16" s="16">
        <v>0</v>
      </c>
      <c r="U16" s="16">
        <v>0.1</v>
      </c>
      <c r="V16" s="16">
        <v>4.5454545454545497E-2</v>
      </c>
      <c r="W16" s="16">
        <v>0</v>
      </c>
      <c r="X16" s="16">
        <v>0</v>
      </c>
      <c r="Y16" s="16">
        <v>0</v>
      </c>
      <c r="Z16" s="16"/>
      <c r="AA16" s="16">
        <v>7.09219858156028E-3</v>
      </c>
      <c r="AB16" s="16">
        <v>8.2644628099173608E-3</v>
      </c>
      <c r="AC16" s="16">
        <v>4.6511627906976702E-2</v>
      </c>
      <c r="AD16" s="16">
        <v>6.25E-2</v>
      </c>
      <c r="AE16" s="16"/>
      <c r="AF16" s="16">
        <v>1.8181818181818198E-2</v>
      </c>
      <c r="AG16" s="16">
        <v>0</v>
      </c>
      <c r="AH16" s="16">
        <v>0</v>
      </c>
      <c r="AI16" s="16">
        <v>0</v>
      </c>
      <c r="AJ16" s="16"/>
      <c r="AK16" s="16">
        <v>1.9801980198019799E-2</v>
      </c>
      <c r="AL16" s="16">
        <v>0</v>
      </c>
      <c r="AM16" s="16">
        <v>0</v>
      </c>
      <c r="AN16" s="16">
        <v>0</v>
      </c>
      <c r="AO16" s="16">
        <v>0</v>
      </c>
      <c r="AP16" s="16">
        <v>0</v>
      </c>
      <c r="AQ16" s="16"/>
      <c r="AR16" s="16">
        <v>5.1282051282051299E-3</v>
      </c>
      <c r="AS16" s="16">
        <v>0</v>
      </c>
      <c r="AT16" s="16">
        <v>0</v>
      </c>
      <c r="AU16" s="16" t="s">
        <v>129</v>
      </c>
      <c r="AV16" s="16">
        <v>0.125</v>
      </c>
      <c r="AW16" s="16">
        <v>0</v>
      </c>
      <c r="AX16" s="16">
        <v>0</v>
      </c>
      <c r="AY16" s="16"/>
      <c r="AZ16" s="16">
        <v>4.3478260869565202E-2</v>
      </c>
      <c r="BA16" s="16">
        <v>0</v>
      </c>
      <c r="BB16" s="16">
        <v>0</v>
      </c>
      <c r="BC16" s="16">
        <v>0</v>
      </c>
      <c r="BD16" s="16">
        <v>1.50375939849624E-2</v>
      </c>
      <c r="BE16" s="16">
        <v>0</v>
      </c>
      <c r="BF16" s="16"/>
      <c r="BG16" s="16">
        <v>0</v>
      </c>
      <c r="BH16" s="16">
        <v>1.6949152542372899E-2</v>
      </c>
      <c r="BI16" s="16">
        <v>2.7027027027027001E-2</v>
      </c>
      <c r="BJ16" s="16">
        <v>2.02020202020202E-2</v>
      </c>
      <c r="BK16" s="16">
        <v>1.72413793103448E-2</v>
      </c>
      <c r="BL16" s="16">
        <v>2.1276595744680899E-2</v>
      </c>
      <c r="BM16" s="16"/>
      <c r="BN16" s="16">
        <v>1.85185185185185E-2</v>
      </c>
      <c r="BO16" s="16">
        <v>1.4388489208633099E-2</v>
      </c>
      <c r="BP16" s="16"/>
      <c r="BQ16" s="16">
        <v>1.5625E-2</v>
      </c>
      <c r="BR16" s="16">
        <v>1.7391304347826101E-2</v>
      </c>
      <c r="BS16" s="16"/>
      <c r="BT16" s="16">
        <v>1.3986013986014E-2</v>
      </c>
      <c r="BU16" s="16">
        <v>2.9411764705882401E-2</v>
      </c>
    </row>
    <row r="17" spans="2:73" ht="43.5" x14ac:dyDescent="0.35">
      <c r="B17" s="17" t="s">
        <v>152</v>
      </c>
      <c r="C17" s="16">
        <v>5.5710306406685202E-3</v>
      </c>
      <c r="D17" s="16">
        <v>6.7114093959731499E-3</v>
      </c>
      <c r="E17" s="16">
        <v>4.7619047619047597E-3</v>
      </c>
      <c r="F17" s="16"/>
      <c r="G17" s="16">
        <v>1.35135135135135E-2</v>
      </c>
      <c r="H17" s="16">
        <v>3.5087719298245602E-3</v>
      </c>
      <c r="I17" s="16"/>
      <c r="J17" s="16">
        <v>0</v>
      </c>
      <c r="K17" s="16">
        <v>0</v>
      </c>
      <c r="L17" s="16">
        <v>0</v>
      </c>
      <c r="M17" s="16">
        <v>0</v>
      </c>
      <c r="N17" s="16">
        <v>0</v>
      </c>
      <c r="O17" s="16">
        <v>0</v>
      </c>
      <c r="P17" s="16">
        <v>0</v>
      </c>
      <c r="Q17" s="16">
        <v>0</v>
      </c>
      <c r="R17" s="16">
        <v>0</v>
      </c>
      <c r="S17" s="16">
        <v>1.6129032258064498E-2</v>
      </c>
      <c r="T17" s="16">
        <v>0</v>
      </c>
      <c r="U17" s="16">
        <v>0</v>
      </c>
      <c r="V17" s="16">
        <v>0</v>
      </c>
      <c r="W17" s="16">
        <v>0</v>
      </c>
      <c r="X17" s="16">
        <v>0</v>
      </c>
      <c r="Y17" s="16">
        <v>7.1428571428571397E-2</v>
      </c>
      <c r="Z17" s="16"/>
      <c r="AA17" s="16">
        <v>1.41843971631206E-2</v>
      </c>
      <c r="AB17" s="16">
        <v>0</v>
      </c>
      <c r="AC17" s="16">
        <v>0</v>
      </c>
      <c r="AD17" s="16">
        <v>0</v>
      </c>
      <c r="AE17" s="16"/>
      <c r="AF17" s="16">
        <v>7.2727272727272701E-3</v>
      </c>
      <c r="AG17" s="16">
        <v>0</v>
      </c>
      <c r="AH17" s="16">
        <v>0</v>
      </c>
      <c r="AI17" s="16">
        <v>0</v>
      </c>
      <c r="AJ17" s="16"/>
      <c r="AK17" s="16">
        <v>9.9009900990098994E-3</v>
      </c>
      <c r="AL17" s="16">
        <v>1.88679245283019E-2</v>
      </c>
      <c r="AM17" s="16">
        <v>0</v>
      </c>
      <c r="AN17" s="16">
        <v>0</v>
      </c>
      <c r="AO17" s="16">
        <v>0</v>
      </c>
      <c r="AP17" s="16">
        <v>0</v>
      </c>
      <c r="AQ17" s="16"/>
      <c r="AR17" s="16">
        <v>5.1282051282051299E-3</v>
      </c>
      <c r="AS17" s="16">
        <v>0</v>
      </c>
      <c r="AT17" s="16">
        <v>0</v>
      </c>
      <c r="AU17" s="16" t="s">
        <v>129</v>
      </c>
      <c r="AV17" s="16">
        <v>0</v>
      </c>
      <c r="AW17" s="16">
        <v>0</v>
      </c>
      <c r="AX17" s="16">
        <v>0</v>
      </c>
      <c r="AY17" s="16"/>
      <c r="AZ17" s="16">
        <v>1.0869565217391301E-2</v>
      </c>
      <c r="BA17" s="16">
        <v>0</v>
      </c>
      <c r="BB17" s="16">
        <v>0</v>
      </c>
      <c r="BC17" s="16">
        <v>1.1764705882352899E-2</v>
      </c>
      <c r="BD17" s="16">
        <v>0</v>
      </c>
      <c r="BE17" s="16">
        <v>0</v>
      </c>
      <c r="BF17" s="16"/>
      <c r="BG17" s="16">
        <v>0</v>
      </c>
      <c r="BH17" s="16">
        <v>0</v>
      </c>
      <c r="BI17" s="16">
        <v>0</v>
      </c>
      <c r="BJ17" s="16">
        <v>2.02020202020202E-2</v>
      </c>
      <c r="BK17" s="16">
        <v>0</v>
      </c>
      <c r="BL17" s="16">
        <v>0</v>
      </c>
      <c r="BM17" s="16"/>
      <c r="BN17" s="16">
        <v>4.6296296296296302E-3</v>
      </c>
      <c r="BO17" s="16">
        <v>7.1942446043165497E-3</v>
      </c>
      <c r="BP17" s="16"/>
      <c r="BQ17" s="16">
        <v>7.8125E-3</v>
      </c>
      <c r="BR17" s="16">
        <v>4.3478260869565201E-3</v>
      </c>
      <c r="BS17" s="16"/>
      <c r="BT17" s="16">
        <v>6.9930069930069904E-3</v>
      </c>
      <c r="BU17" s="16">
        <v>0</v>
      </c>
    </row>
    <row r="18" spans="2:73" ht="29" x14ac:dyDescent="0.35">
      <c r="B18" s="17" t="s">
        <v>147</v>
      </c>
      <c r="C18" s="16">
        <v>2.7855153203342601E-3</v>
      </c>
      <c r="D18" s="16">
        <v>0</v>
      </c>
      <c r="E18" s="16">
        <v>4.7619047619047597E-3</v>
      </c>
      <c r="F18" s="16"/>
      <c r="G18" s="16">
        <v>0</v>
      </c>
      <c r="H18" s="16">
        <v>3.5087719298245602E-3</v>
      </c>
      <c r="I18" s="16"/>
      <c r="J18" s="16">
        <v>3.5714285714285698E-2</v>
      </c>
      <c r="K18" s="16">
        <v>0</v>
      </c>
      <c r="L18" s="16">
        <v>0</v>
      </c>
      <c r="M18" s="16">
        <v>0</v>
      </c>
      <c r="N18" s="16">
        <v>0</v>
      </c>
      <c r="O18" s="16">
        <v>0</v>
      </c>
      <c r="P18" s="16">
        <v>0</v>
      </c>
      <c r="Q18" s="16">
        <v>0</v>
      </c>
      <c r="R18" s="16">
        <v>0</v>
      </c>
      <c r="S18" s="16">
        <v>0</v>
      </c>
      <c r="T18" s="16">
        <v>0</v>
      </c>
      <c r="U18" s="16">
        <v>0</v>
      </c>
      <c r="V18" s="16">
        <v>0</v>
      </c>
      <c r="W18" s="16">
        <v>0</v>
      </c>
      <c r="X18" s="16">
        <v>0</v>
      </c>
      <c r="Y18" s="16">
        <v>0</v>
      </c>
      <c r="Z18" s="16"/>
      <c r="AA18" s="16">
        <v>0</v>
      </c>
      <c r="AB18" s="16">
        <v>0</v>
      </c>
      <c r="AC18" s="16">
        <v>2.32558139534884E-2</v>
      </c>
      <c r="AD18" s="16">
        <v>0</v>
      </c>
      <c r="AE18" s="16"/>
      <c r="AF18" s="16">
        <v>3.6363636363636398E-3</v>
      </c>
      <c r="AG18" s="16">
        <v>0</v>
      </c>
      <c r="AH18" s="16">
        <v>0</v>
      </c>
      <c r="AI18" s="16">
        <v>0</v>
      </c>
      <c r="AJ18" s="16"/>
      <c r="AK18" s="16">
        <v>0</v>
      </c>
      <c r="AL18" s="16">
        <v>1.88679245283019E-2</v>
      </c>
      <c r="AM18" s="16">
        <v>0</v>
      </c>
      <c r="AN18" s="16">
        <v>0</v>
      </c>
      <c r="AO18" s="16">
        <v>0</v>
      </c>
      <c r="AP18" s="16">
        <v>0</v>
      </c>
      <c r="AQ18" s="16"/>
      <c r="AR18" s="16">
        <v>0</v>
      </c>
      <c r="AS18" s="16">
        <v>0</v>
      </c>
      <c r="AT18" s="16">
        <v>0</v>
      </c>
      <c r="AU18" s="16" t="s">
        <v>129</v>
      </c>
      <c r="AV18" s="16">
        <v>0</v>
      </c>
      <c r="AW18" s="16">
        <v>0</v>
      </c>
      <c r="AX18" s="16">
        <v>0</v>
      </c>
      <c r="AY18" s="16"/>
      <c r="AZ18" s="16">
        <v>1.0869565217391301E-2</v>
      </c>
      <c r="BA18" s="16">
        <v>0</v>
      </c>
      <c r="BB18" s="16">
        <v>0</v>
      </c>
      <c r="BC18" s="16">
        <v>0</v>
      </c>
      <c r="BD18" s="16">
        <v>0</v>
      </c>
      <c r="BE18" s="16">
        <v>0</v>
      </c>
      <c r="BF18" s="16"/>
      <c r="BG18" s="16">
        <v>0</v>
      </c>
      <c r="BH18" s="16">
        <v>0</v>
      </c>
      <c r="BI18" s="16">
        <v>0</v>
      </c>
      <c r="BJ18" s="16">
        <v>1.01010101010101E-2</v>
      </c>
      <c r="BK18" s="16">
        <v>0</v>
      </c>
      <c r="BL18" s="16">
        <v>0</v>
      </c>
      <c r="BM18" s="16"/>
      <c r="BN18" s="16">
        <v>0</v>
      </c>
      <c r="BO18" s="16">
        <v>7.1942446043165497E-3</v>
      </c>
      <c r="BP18" s="16"/>
      <c r="BQ18" s="16">
        <v>0</v>
      </c>
      <c r="BR18" s="16">
        <v>4.3478260869565201E-3</v>
      </c>
      <c r="BS18" s="16"/>
      <c r="BT18" s="16">
        <v>0</v>
      </c>
      <c r="BU18" s="16">
        <v>1.4705882352941201E-2</v>
      </c>
    </row>
    <row r="19" spans="2:73" ht="29" x14ac:dyDescent="0.35">
      <c r="B19" s="17" t="s">
        <v>151</v>
      </c>
      <c r="C19" s="16">
        <v>2.7855153203342601E-3</v>
      </c>
      <c r="D19" s="16">
        <v>0</v>
      </c>
      <c r="E19" s="16">
        <v>4.7619047619047597E-3</v>
      </c>
      <c r="F19" s="16"/>
      <c r="G19" s="16">
        <v>0</v>
      </c>
      <c r="H19" s="16">
        <v>3.5087719298245602E-3</v>
      </c>
      <c r="I19" s="16"/>
      <c r="J19" s="16">
        <v>0</v>
      </c>
      <c r="K19" s="16">
        <v>0</v>
      </c>
      <c r="L19" s="16">
        <v>0</v>
      </c>
      <c r="M19" s="16">
        <v>0</v>
      </c>
      <c r="N19" s="16">
        <v>0</v>
      </c>
      <c r="O19" s="16">
        <v>0</v>
      </c>
      <c r="P19" s="16">
        <v>0</v>
      </c>
      <c r="Q19" s="16">
        <v>0</v>
      </c>
      <c r="R19" s="16">
        <v>0</v>
      </c>
      <c r="S19" s="16">
        <v>0</v>
      </c>
      <c r="T19" s="16">
        <v>0</v>
      </c>
      <c r="U19" s="16">
        <v>0</v>
      </c>
      <c r="V19" s="16">
        <v>4.5454545454545497E-2</v>
      </c>
      <c r="W19" s="16">
        <v>0</v>
      </c>
      <c r="X19" s="16">
        <v>0</v>
      </c>
      <c r="Y19" s="16">
        <v>0</v>
      </c>
      <c r="Z19" s="16"/>
      <c r="AA19" s="16">
        <v>7.09219858156028E-3</v>
      </c>
      <c r="AB19" s="16">
        <v>0</v>
      </c>
      <c r="AC19" s="16">
        <v>0</v>
      </c>
      <c r="AD19" s="16">
        <v>0</v>
      </c>
      <c r="AE19" s="16"/>
      <c r="AF19" s="16">
        <v>3.6363636363636398E-3</v>
      </c>
      <c r="AG19" s="16">
        <v>0</v>
      </c>
      <c r="AH19" s="16">
        <v>0</v>
      </c>
      <c r="AI19" s="16">
        <v>0</v>
      </c>
      <c r="AJ19" s="16"/>
      <c r="AK19" s="16">
        <v>0</v>
      </c>
      <c r="AL19" s="16">
        <v>0</v>
      </c>
      <c r="AM19" s="16">
        <v>3.3333333333333298E-2</v>
      </c>
      <c r="AN19" s="16">
        <v>0</v>
      </c>
      <c r="AO19" s="16">
        <v>0</v>
      </c>
      <c r="AP19" s="16">
        <v>0</v>
      </c>
      <c r="AQ19" s="16"/>
      <c r="AR19" s="16">
        <v>0</v>
      </c>
      <c r="AS19" s="16">
        <v>2.5641025641025599E-2</v>
      </c>
      <c r="AT19" s="16">
        <v>2.5641025641025599E-2</v>
      </c>
      <c r="AU19" s="16" t="s">
        <v>129</v>
      </c>
      <c r="AV19" s="16">
        <v>0</v>
      </c>
      <c r="AW19" s="16">
        <v>0</v>
      </c>
      <c r="AX19" s="16">
        <v>0</v>
      </c>
      <c r="AY19" s="16"/>
      <c r="AZ19" s="16">
        <v>0</v>
      </c>
      <c r="BA19" s="16">
        <v>0</v>
      </c>
      <c r="BB19" s="16">
        <v>0</v>
      </c>
      <c r="BC19" s="16">
        <v>0</v>
      </c>
      <c r="BD19" s="16">
        <v>7.5187969924812E-3</v>
      </c>
      <c r="BE19" s="16">
        <v>0</v>
      </c>
      <c r="BF19" s="16"/>
      <c r="BG19" s="16">
        <v>0</v>
      </c>
      <c r="BH19" s="16">
        <v>0</v>
      </c>
      <c r="BI19" s="16">
        <v>0</v>
      </c>
      <c r="BJ19" s="16">
        <v>1.01010101010101E-2</v>
      </c>
      <c r="BK19" s="16">
        <v>0</v>
      </c>
      <c r="BL19" s="16">
        <v>0</v>
      </c>
      <c r="BM19" s="16"/>
      <c r="BN19" s="16">
        <v>0</v>
      </c>
      <c r="BO19" s="16">
        <v>7.1942446043165497E-3</v>
      </c>
      <c r="BP19" s="16"/>
      <c r="BQ19" s="16">
        <v>0</v>
      </c>
      <c r="BR19" s="16">
        <v>4.3478260869565201E-3</v>
      </c>
      <c r="BS19" s="16"/>
      <c r="BT19" s="16">
        <v>3.4965034965035E-3</v>
      </c>
      <c r="BU19" s="16">
        <v>0</v>
      </c>
    </row>
    <row r="20" spans="2:73" x14ac:dyDescent="0.35">
      <c r="B20" s="17" t="s">
        <v>131</v>
      </c>
      <c r="C20" s="18">
        <v>5.5710306406685202E-3</v>
      </c>
      <c r="D20" s="18">
        <v>0</v>
      </c>
      <c r="E20" s="18">
        <v>9.5238095238095195E-3</v>
      </c>
      <c r="F20" s="18"/>
      <c r="G20" s="18">
        <v>0</v>
      </c>
      <c r="H20" s="18">
        <v>7.0175438596491203E-3</v>
      </c>
      <c r="I20" s="18"/>
      <c r="J20" s="18">
        <v>3.5714285714285698E-2</v>
      </c>
      <c r="K20" s="18">
        <v>1.9230769230769201E-2</v>
      </c>
      <c r="L20" s="18">
        <v>0</v>
      </c>
      <c r="M20" s="18">
        <v>0</v>
      </c>
      <c r="N20" s="18">
        <v>0</v>
      </c>
      <c r="O20" s="18">
        <v>0</v>
      </c>
      <c r="P20" s="18">
        <v>0</v>
      </c>
      <c r="Q20" s="18">
        <v>0</v>
      </c>
      <c r="R20" s="18">
        <v>0</v>
      </c>
      <c r="S20" s="18">
        <v>0</v>
      </c>
      <c r="T20" s="18">
        <v>0</v>
      </c>
      <c r="U20" s="18">
        <v>0</v>
      </c>
      <c r="V20" s="18">
        <v>0</v>
      </c>
      <c r="W20" s="18">
        <v>0</v>
      </c>
      <c r="X20" s="18">
        <v>0</v>
      </c>
      <c r="Y20" s="18">
        <v>0</v>
      </c>
      <c r="Z20" s="18"/>
      <c r="AA20" s="18">
        <v>0</v>
      </c>
      <c r="AB20" s="18">
        <v>8.2644628099173608E-3</v>
      </c>
      <c r="AC20" s="18">
        <v>2.32558139534884E-2</v>
      </c>
      <c r="AD20" s="18">
        <v>0</v>
      </c>
      <c r="AE20" s="18"/>
      <c r="AF20" s="18">
        <v>7.2727272727272701E-3</v>
      </c>
      <c r="AG20" s="18">
        <v>0</v>
      </c>
      <c r="AH20" s="18">
        <v>0</v>
      </c>
      <c r="AI20" s="18">
        <v>0</v>
      </c>
      <c r="AJ20" s="18"/>
      <c r="AK20" s="18">
        <v>0</v>
      </c>
      <c r="AL20" s="18">
        <v>0</v>
      </c>
      <c r="AM20" s="18">
        <v>0</v>
      </c>
      <c r="AN20" s="18">
        <v>0</v>
      </c>
      <c r="AO20" s="18">
        <v>0</v>
      </c>
      <c r="AP20" s="18">
        <v>3.8461538461538498E-2</v>
      </c>
      <c r="AQ20" s="18"/>
      <c r="AR20" s="18">
        <v>5.1282051282051299E-3</v>
      </c>
      <c r="AS20" s="18">
        <v>0</v>
      </c>
      <c r="AT20" s="18">
        <v>0</v>
      </c>
      <c r="AU20" s="18" t="s">
        <v>129</v>
      </c>
      <c r="AV20" s="18">
        <v>0</v>
      </c>
      <c r="AW20" s="18">
        <v>0</v>
      </c>
      <c r="AX20" s="18">
        <v>0</v>
      </c>
      <c r="AY20" s="18"/>
      <c r="AZ20" s="18">
        <v>1.0869565217391301E-2</v>
      </c>
      <c r="BA20" s="18">
        <v>0</v>
      </c>
      <c r="BB20" s="18">
        <v>0</v>
      </c>
      <c r="BC20" s="18">
        <v>0</v>
      </c>
      <c r="BD20" s="18">
        <v>7.5187969924812E-3</v>
      </c>
      <c r="BE20" s="18">
        <v>0</v>
      </c>
      <c r="BF20" s="18"/>
      <c r="BG20" s="18">
        <v>1.72413793103448E-2</v>
      </c>
      <c r="BH20" s="18">
        <v>0</v>
      </c>
      <c r="BI20" s="18">
        <v>0</v>
      </c>
      <c r="BJ20" s="18">
        <v>0</v>
      </c>
      <c r="BK20" s="18">
        <v>0</v>
      </c>
      <c r="BL20" s="18">
        <v>2.1276595744680899E-2</v>
      </c>
      <c r="BM20" s="18"/>
      <c r="BN20" s="18">
        <v>4.6296296296296302E-3</v>
      </c>
      <c r="BO20" s="18">
        <v>0</v>
      </c>
      <c r="BP20" s="18"/>
      <c r="BQ20" s="18">
        <v>7.8125E-3</v>
      </c>
      <c r="BR20" s="18">
        <v>4.3478260869565201E-3</v>
      </c>
      <c r="BS20" s="18"/>
      <c r="BT20" s="18">
        <v>3.4965034965035E-3</v>
      </c>
      <c r="BU20" s="18">
        <v>1.4705882352941201E-2</v>
      </c>
    </row>
    <row r="21" spans="2:73" x14ac:dyDescent="0.35">
      <c r="B21" s="25" t="s">
        <v>387</v>
      </c>
    </row>
    <row r="22" spans="2:73" x14ac:dyDescent="0.35">
      <c r="B22" t="s">
        <v>96</v>
      </c>
    </row>
    <row r="23" spans="2:73" x14ac:dyDescent="0.35">
      <c r="B23" t="s">
        <v>97</v>
      </c>
    </row>
    <row r="25" spans="2:73" x14ac:dyDescent="0.35">
      <c r="B2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U16"/>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ht="43.5" x14ac:dyDescent="0.35">
      <c r="B8" s="17" t="s">
        <v>157</v>
      </c>
      <c r="C8" s="16">
        <v>0.70471464019851104</v>
      </c>
      <c r="D8" s="16">
        <v>0.80838323353293395</v>
      </c>
      <c r="E8" s="16">
        <v>0.63135593220339004</v>
      </c>
      <c r="F8" s="16"/>
      <c r="G8" s="16">
        <v>0.63855421686747005</v>
      </c>
      <c r="H8" s="16">
        <v>0.72187500000000004</v>
      </c>
      <c r="I8" s="16"/>
      <c r="J8" s="16">
        <v>0.73529411764705899</v>
      </c>
      <c r="K8" s="16">
        <v>0.67241379310344795</v>
      </c>
      <c r="L8" s="16">
        <v>0.72727272727272696</v>
      </c>
      <c r="M8" s="16">
        <v>0.65</v>
      </c>
      <c r="N8" s="16">
        <v>0.875</v>
      </c>
      <c r="O8" s="16">
        <v>0.58333333333333304</v>
      </c>
      <c r="P8" s="16">
        <v>0.73076923076923095</v>
      </c>
      <c r="Q8" s="16">
        <v>0.85294117647058798</v>
      </c>
      <c r="R8" s="16">
        <v>1</v>
      </c>
      <c r="S8" s="16">
        <v>0.61111111111111105</v>
      </c>
      <c r="T8" s="16">
        <v>0.60869565217391297</v>
      </c>
      <c r="U8" s="16">
        <v>0.53846153846153799</v>
      </c>
      <c r="V8" s="16">
        <v>0.68</v>
      </c>
      <c r="W8" s="16">
        <v>0.85714285714285698</v>
      </c>
      <c r="X8" s="16">
        <v>0.73333333333333295</v>
      </c>
      <c r="Y8" s="16">
        <v>0.78571428571428603</v>
      </c>
      <c r="Z8" s="16"/>
      <c r="AA8" s="16">
        <v>0.76073619631901801</v>
      </c>
      <c r="AB8" s="16">
        <v>0.71317829457364301</v>
      </c>
      <c r="AC8" s="16">
        <v>0.54901960784313697</v>
      </c>
      <c r="AD8" s="16">
        <v>0.61764705882352899</v>
      </c>
      <c r="AE8" s="16"/>
      <c r="AF8" s="16">
        <v>0.72131147540983598</v>
      </c>
      <c r="AG8" s="16">
        <v>0.625</v>
      </c>
      <c r="AH8" s="16">
        <v>0.65789473684210498</v>
      </c>
      <c r="AI8" s="16">
        <v>1</v>
      </c>
      <c r="AJ8" s="16"/>
      <c r="AK8" s="16">
        <v>0.72897196261682196</v>
      </c>
      <c r="AL8" s="16">
        <v>0.72131147540983598</v>
      </c>
      <c r="AM8" s="16">
        <v>0.8125</v>
      </c>
      <c r="AN8" s="16">
        <v>0.75862068965517204</v>
      </c>
      <c r="AO8" s="16">
        <v>0.88888888888888895</v>
      </c>
      <c r="AP8" s="16">
        <v>0.70370370370370405</v>
      </c>
      <c r="AQ8" s="16"/>
      <c r="AR8" s="16">
        <v>0.93953488372092997</v>
      </c>
      <c r="AS8" s="16">
        <v>0.82926829268292701</v>
      </c>
      <c r="AT8" s="16">
        <v>0.82926829268292701</v>
      </c>
      <c r="AU8" s="16" t="s">
        <v>129</v>
      </c>
      <c r="AV8" s="16">
        <v>0.31818181818181801</v>
      </c>
      <c r="AW8" s="16">
        <v>0.51219512195121997</v>
      </c>
      <c r="AX8" s="16">
        <v>0.2</v>
      </c>
      <c r="AY8" s="16"/>
      <c r="AZ8" s="16">
        <v>0.62616822429906505</v>
      </c>
      <c r="BA8" s="16">
        <v>0.75757575757575801</v>
      </c>
      <c r="BB8" s="16">
        <v>0.45454545454545497</v>
      </c>
      <c r="BC8" s="16">
        <v>0.67346938775510201</v>
      </c>
      <c r="BD8" s="16">
        <v>0.80689655172413799</v>
      </c>
      <c r="BE8" s="16">
        <v>0.375</v>
      </c>
      <c r="BF8" s="16"/>
      <c r="BG8" s="16">
        <v>0.796875</v>
      </c>
      <c r="BH8" s="16">
        <v>0.66176470588235303</v>
      </c>
      <c r="BI8" s="16">
        <v>0.65116279069767402</v>
      </c>
      <c r="BJ8" s="16">
        <v>0.71818181818181803</v>
      </c>
      <c r="BK8" s="16">
        <v>0.73134328358209</v>
      </c>
      <c r="BL8" s="16">
        <v>0.62</v>
      </c>
      <c r="BM8" s="16"/>
      <c r="BN8" s="16">
        <v>0.665271966527197</v>
      </c>
      <c r="BO8" s="16">
        <v>0.76875000000000004</v>
      </c>
      <c r="BP8" s="16"/>
      <c r="BQ8" s="16">
        <v>0.72794117647058798</v>
      </c>
      <c r="BR8" s="16">
        <v>0.69172932330827097</v>
      </c>
      <c r="BS8" s="16"/>
      <c r="BT8" s="16">
        <v>0.74608150470219403</v>
      </c>
      <c r="BU8" s="16">
        <v>0.55128205128205099</v>
      </c>
    </row>
    <row r="9" spans="2:73" ht="58" x14ac:dyDescent="0.35">
      <c r="B9" s="17" t="s">
        <v>158</v>
      </c>
      <c r="C9" s="16">
        <v>0.16129032258064499</v>
      </c>
      <c r="D9" s="16">
        <v>0.19161676646706599</v>
      </c>
      <c r="E9" s="16">
        <v>0.13983050847457601</v>
      </c>
      <c r="F9" s="16"/>
      <c r="G9" s="16">
        <v>0.14457831325301199</v>
      </c>
      <c r="H9" s="16">
        <v>0.16562499999999999</v>
      </c>
      <c r="I9" s="16"/>
      <c r="J9" s="16">
        <v>0.20588235294117599</v>
      </c>
      <c r="K9" s="16">
        <v>0.20689655172413801</v>
      </c>
      <c r="L9" s="16">
        <v>4.5454545454545497E-2</v>
      </c>
      <c r="M9" s="16">
        <v>0.15</v>
      </c>
      <c r="N9" s="16">
        <v>0.125</v>
      </c>
      <c r="O9" s="16">
        <v>0.25</v>
      </c>
      <c r="P9" s="16">
        <v>0.115384615384615</v>
      </c>
      <c r="Q9" s="16">
        <v>8.8235294117647106E-2</v>
      </c>
      <c r="R9" s="16">
        <v>7.69230769230769E-2</v>
      </c>
      <c r="S9" s="16">
        <v>0.194444444444444</v>
      </c>
      <c r="T9" s="16">
        <v>0.173913043478261</v>
      </c>
      <c r="U9" s="16">
        <v>0</v>
      </c>
      <c r="V9" s="16">
        <v>0.24</v>
      </c>
      <c r="W9" s="16">
        <v>0.214285714285714</v>
      </c>
      <c r="X9" s="16">
        <v>6.6666666666666693E-2</v>
      </c>
      <c r="Y9" s="16">
        <v>0.214285714285714</v>
      </c>
      <c r="Z9" s="16"/>
      <c r="AA9" s="16">
        <v>0.104294478527607</v>
      </c>
      <c r="AB9" s="16">
        <v>0.209302325581395</v>
      </c>
      <c r="AC9" s="16">
        <v>0.13725490196078399</v>
      </c>
      <c r="AD9" s="16">
        <v>0.32352941176470601</v>
      </c>
      <c r="AE9" s="16"/>
      <c r="AF9" s="16">
        <v>0.13114754098360701</v>
      </c>
      <c r="AG9" s="16">
        <v>0.29166666666666702</v>
      </c>
      <c r="AH9" s="16">
        <v>0.23684210526315799</v>
      </c>
      <c r="AI9" s="16">
        <v>1</v>
      </c>
      <c r="AJ9" s="16"/>
      <c r="AK9" s="16">
        <v>0.19626168224299101</v>
      </c>
      <c r="AL9" s="16">
        <v>0.26229508196721302</v>
      </c>
      <c r="AM9" s="16">
        <v>0.15625</v>
      </c>
      <c r="AN9" s="16">
        <v>0.13793103448275901</v>
      </c>
      <c r="AO9" s="16">
        <v>0.11111111111111099</v>
      </c>
      <c r="AP9" s="16">
        <v>7.4074074074074098E-2</v>
      </c>
      <c r="AQ9" s="16"/>
      <c r="AR9" s="16">
        <v>0.116279069767442</v>
      </c>
      <c r="AS9" s="16">
        <v>0.60975609756097604</v>
      </c>
      <c r="AT9" s="16">
        <v>0.60975609756097604</v>
      </c>
      <c r="AU9" s="16" t="s">
        <v>129</v>
      </c>
      <c r="AV9" s="16">
        <v>9.0909090909090898E-2</v>
      </c>
      <c r="AW9" s="16">
        <v>7.3170731707317097E-2</v>
      </c>
      <c r="AX9" s="16">
        <v>0</v>
      </c>
      <c r="AY9" s="16"/>
      <c r="AZ9" s="16">
        <v>0.19626168224299101</v>
      </c>
      <c r="BA9" s="16">
        <v>0.18181818181818199</v>
      </c>
      <c r="BB9" s="16">
        <v>0</v>
      </c>
      <c r="BC9" s="16">
        <v>0.17346938775510201</v>
      </c>
      <c r="BD9" s="16">
        <v>0.14482758620689701</v>
      </c>
      <c r="BE9" s="16">
        <v>0</v>
      </c>
      <c r="BF9" s="16"/>
      <c r="BG9" s="16">
        <v>0.125</v>
      </c>
      <c r="BH9" s="16">
        <v>0.23529411764705899</v>
      </c>
      <c r="BI9" s="16">
        <v>0.209302325581395</v>
      </c>
      <c r="BJ9" s="16">
        <v>0.145454545454545</v>
      </c>
      <c r="BK9" s="16">
        <v>7.4626865671641798E-2</v>
      </c>
      <c r="BL9" s="16">
        <v>0.22</v>
      </c>
      <c r="BM9" s="16"/>
      <c r="BN9" s="16">
        <v>0.163179916317992</v>
      </c>
      <c r="BO9" s="16">
        <v>0.16250000000000001</v>
      </c>
      <c r="BP9" s="16"/>
      <c r="BQ9" s="16">
        <v>0.13235294117647101</v>
      </c>
      <c r="BR9" s="16">
        <v>0.17669172932330801</v>
      </c>
      <c r="BS9" s="16"/>
      <c r="BT9" s="16">
        <v>0.15987460815047</v>
      </c>
      <c r="BU9" s="16">
        <v>0.17948717948717899</v>
      </c>
    </row>
    <row r="10" spans="2:73" x14ac:dyDescent="0.35">
      <c r="B10" s="17" t="s">
        <v>93</v>
      </c>
      <c r="C10" s="16">
        <v>9.9255583126550903E-3</v>
      </c>
      <c r="D10" s="16">
        <v>5.9880239520958096E-3</v>
      </c>
      <c r="E10" s="16">
        <v>1.27118644067797E-2</v>
      </c>
      <c r="F10" s="16"/>
      <c r="G10" s="16">
        <v>3.6144578313252997E-2</v>
      </c>
      <c r="H10" s="16">
        <v>3.1250000000000002E-3</v>
      </c>
      <c r="I10" s="16"/>
      <c r="J10" s="16">
        <v>2.9411764705882401E-2</v>
      </c>
      <c r="K10" s="16">
        <v>3.4482758620689703E-2</v>
      </c>
      <c r="L10" s="16">
        <v>0</v>
      </c>
      <c r="M10" s="16">
        <v>0</v>
      </c>
      <c r="N10" s="16">
        <v>0</v>
      </c>
      <c r="O10" s="16">
        <v>0</v>
      </c>
      <c r="P10" s="16">
        <v>0</v>
      </c>
      <c r="Q10" s="16">
        <v>0</v>
      </c>
      <c r="R10" s="16">
        <v>0</v>
      </c>
      <c r="S10" s="16">
        <v>1.38888888888889E-2</v>
      </c>
      <c r="T10" s="16">
        <v>0</v>
      </c>
      <c r="U10" s="16">
        <v>0</v>
      </c>
      <c r="V10" s="16">
        <v>0</v>
      </c>
      <c r="W10" s="16">
        <v>0</v>
      </c>
      <c r="X10" s="16">
        <v>0</v>
      </c>
      <c r="Y10" s="16">
        <v>0</v>
      </c>
      <c r="Z10" s="16"/>
      <c r="AA10" s="16">
        <v>1.22699386503067E-2</v>
      </c>
      <c r="AB10" s="16">
        <v>0</v>
      </c>
      <c r="AC10" s="16">
        <v>0</v>
      </c>
      <c r="AD10" s="16">
        <v>2.9411764705882401E-2</v>
      </c>
      <c r="AE10" s="16"/>
      <c r="AF10" s="16">
        <v>1.3114754098360701E-2</v>
      </c>
      <c r="AG10" s="16">
        <v>0</v>
      </c>
      <c r="AH10" s="16">
        <v>0</v>
      </c>
      <c r="AI10" s="16">
        <v>0</v>
      </c>
      <c r="AJ10" s="16"/>
      <c r="AK10" s="16">
        <v>9.3457943925233603E-3</v>
      </c>
      <c r="AL10" s="16">
        <v>0</v>
      </c>
      <c r="AM10" s="16">
        <v>0</v>
      </c>
      <c r="AN10" s="16">
        <v>0</v>
      </c>
      <c r="AO10" s="16">
        <v>0</v>
      </c>
      <c r="AP10" s="16">
        <v>0</v>
      </c>
      <c r="AQ10" s="16"/>
      <c r="AR10" s="16">
        <v>0</v>
      </c>
      <c r="AS10" s="16">
        <v>0</v>
      </c>
      <c r="AT10" s="16">
        <v>0</v>
      </c>
      <c r="AU10" s="16" t="s">
        <v>129</v>
      </c>
      <c r="AV10" s="16">
        <v>0</v>
      </c>
      <c r="AW10" s="16">
        <v>2.4390243902439001E-2</v>
      </c>
      <c r="AX10" s="16">
        <v>0</v>
      </c>
      <c r="AY10" s="16"/>
      <c r="AZ10" s="16">
        <v>0</v>
      </c>
      <c r="BA10" s="16">
        <v>0</v>
      </c>
      <c r="BB10" s="16">
        <v>0</v>
      </c>
      <c r="BC10" s="16">
        <v>2.04081632653061E-2</v>
      </c>
      <c r="BD10" s="16">
        <v>1.37931034482759E-2</v>
      </c>
      <c r="BE10" s="16">
        <v>0</v>
      </c>
      <c r="BF10" s="16"/>
      <c r="BG10" s="16">
        <v>0</v>
      </c>
      <c r="BH10" s="16">
        <v>0</v>
      </c>
      <c r="BI10" s="16">
        <v>2.32558139534884E-2</v>
      </c>
      <c r="BJ10" s="16">
        <v>9.0909090909090905E-3</v>
      </c>
      <c r="BK10" s="16">
        <v>0</v>
      </c>
      <c r="BL10" s="16">
        <v>0.04</v>
      </c>
      <c r="BM10" s="16"/>
      <c r="BN10" s="16">
        <v>1.2552301255230099E-2</v>
      </c>
      <c r="BO10" s="16">
        <v>6.2500000000000003E-3</v>
      </c>
      <c r="BP10" s="16"/>
      <c r="BQ10" s="16">
        <v>7.3529411764705899E-3</v>
      </c>
      <c r="BR10" s="16">
        <v>1.12781954887218E-2</v>
      </c>
      <c r="BS10" s="16"/>
      <c r="BT10" s="16">
        <v>9.4043887147335394E-3</v>
      </c>
      <c r="BU10" s="16">
        <v>1.2820512820512799E-2</v>
      </c>
    </row>
    <row r="11" spans="2:73" x14ac:dyDescent="0.35">
      <c r="B11" s="17" t="s">
        <v>116</v>
      </c>
      <c r="C11" s="18">
        <v>0.238213399503722</v>
      </c>
      <c r="D11" s="18">
        <v>0.13772455089820401</v>
      </c>
      <c r="E11" s="18">
        <v>0.30932203389830498</v>
      </c>
      <c r="F11" s="18"/>
      <c r="G11" s="18">
        <v>0.265060240963855</v>
      </c>
      <c r="H11" s="18">
        <v>0.23125000000000001</v>
      </c>
      <c r="I11" s="18"/>
      <c r="J11" s="18">
        <v>0.20588235294117599</v>
      </c>
      <c r="K11" s="18">
        <v>0.20689655172413801</v>
      </c>
      <c r="L11" s="18">
        <v>0.27272727272727298</v>
      </c>
      <c r="M11" s="18">
        <v>0.35</v>
      </c>
      <c r="N11" s="18">
        <v>0.125</v>
      </c>
      <c r="O11" s="18">
        <v>0.25</v>
      </c>
      <c r="P11" s="18">
        <v>0.19230769230769201</v>
      </c>
      <c r="Q11" s="18">
        <v>0.14705882352941199</v>
      </c>
      <c r="R11" s="18">
        <v>0</v>
      </c>
      <c r="S11" s="18">
        <v>0.31944444444444398</v>
      </c>
      <c r="T11" s="18">
        <v>0.34782608695652201</v>
      </c>
      <c r="U11" s="18">
        <v>0.46153846153846201</v>
      </c>
      <c r="V11" s="18">
        <v>0.24</v>
      </c>
      <c r="W11" s="18">
        <v>0.14285714285714299</v>
      </c>
      <c r="X11" s="18">
        <v>0.2</v>
      </c>
      <c r="Y11" s="18">
        <v>0.14285714285714299</v>
      </c>
      <c r="Z11" s="18"/>
      <c r="AA11" s="18">
        <v>0.214723926380368</v>
      </c>
      <c r="AB11" s="18">
        <v>0.201550387596899</v>
      </c>
      <c r="AC11" s="18">
        <v>0.43137254901960798</v>
      </c>
      <c r="AD11" s="18">
        <v>0.23529411764705899</v>
      </c>
      <c r="AE11" s="18"/>
      <c r="AF11" s="18">
        <v>0.226229508196721</v>
      </c>
      <c r="AG11" s="18">
        <v>0.20833333333333301</v>
      </c>
      <c r="AH11" s="18">
        <v>0.31578947368421101</v>
      </c>
      <c r="AI11" s="18">
        <v>0</v>
      </c>
      <c r="AJ11" s="18"/>
      <c r="AK11" s="18">
        <v>0.233644859813084</v>
      </c>
      <c r="AL11" s="18">
        <v>0.13114754098360701</v>
      </c>
      <c r="AM11" s="18">
        <v>0.15625</v>
      </c>
      <c r="AN11" s="18">
        <v>0.20689655172413801</v>
      </c>
      <c r="AO11" s="18">
        <v>0.11111111111111099</v>
      </c>
      <c r="AP11" s="18">
        <v>0.25925925925925902</v>
      </c>
      <c r="AQ11" s="18"/>
      <c r="AR11" s="18">
        <v>2.32558139534884E-2</v>
      </c>
      <c r="AS11" s="18">
        <v>7.3170731707317097E-2</v>
      </c>
      <c r="AT11" s="18">
        <v>7.3170731707317097E-2</v>
      </c>
      <c r="AU11" s="18" t="s">
        <v>129</v>
      </c>
      <c r="AV11" s="18">
        <v>0.68181818181818199</v>
      </c>
      <c r="AW11" s="18">
        <v>0.46341463414634099</v>
      </c>
      <c r="AX11" s="18">
        <v>0.8</v>
      </c>
      <c r="AY11" s="18"/>
      <c r="AZ11" s="18">
        <v>0.31775700934579398</v>
      </c>
      <c r="BA11" s="18">
        <v>0.18181818181818199</v>
      </c>
      <c r="BB11" s="18">
        <v>0.54545454545454497</v>
      </c>
      <c r="BC11" s="18">
        <v>0.214285714285714</v>
      </c>
      <c r="BD11" s="18">
        <v>0.16551724137931001</v>
      </c>
      <c r="BE11" s="18">
        <v>0.625</v>
      </c>
      <c r="BF11" s="18"/>
      <c r="BG11" s="18">
        <v>0.1875</v>
      </c>
      <c r="BH11" s="18">
        <v>0.23529411764705899</v>
      </c>
      <c r="BI11" s="18">
        <v>0.27906976744186002</v>
      </c>
      <c r="BJ11" s="18">
        <v>0.236363636363636</v>
      </c>
      <c r="BK11" s="18">
        <v>0.238805970149254</v>
      </c>
      <c r="BL11" s="18">
        <v>0.28000000000000003</v>
      </c>
      <c r="BM11" s="18"/>
      <c r="BN11" s="18">
        <v>0.27615062761506298</v>
      </c>
      <c r="BO11" s="18">
        <v>0.17499999999999999</v>
      </c>
      <c r="BP11" s="18"/>
      <c r="BQ11" s="18">
        <v>0.23529411764705899</v>
      </c>
      <c r="BR11" s="18">
        <v>0.24060150375939801</v>
      </c>
      <c r="BS11" s="18"/>
      <c r="BT11" s="18">
        <v>0.20376175548589301</v>
      </c>
      <c r="BU11" s="18">
        <v>0.35897435897435898</v>
      </c>
    </row>
    <row r="12" spans="2:73" x14ac:dyDescent="0.35">
      <c r="B12" s="25" t="s">
        <v>387</v>
      </c>
    </row>
    <row r="13" spans="2:73" x14ac:dyDescent="0.35">
      <c r="B13" t="s">
        <v>96</v>
      </c>
    </row>
    <row r="14" spans="2:73" x14ac:dyDescent="0.35">
      <c r="B14" t="s">
        <v>97</v>
      </c>
    </row>
    <row r="16" spans="2:73" x14ac:dyDescent="0.35">
      <c r="B16"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U15"/>
  <sheetViews>
    <sheetView showGridLines="0" topLeftCell="A9"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162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65</v>
      </c>
      <c r="D7" s="10">
        <v>32</v>
      </c>
      <c r="E7" s="10">
        <v>33</v>
      </c>
      <c r="F7" s="10"/>
      <c r="G7" s="10">
        <v>12</v>
      </c>
      <c r="H7" s="10">
        <v>53</v>
      </c>
      <c r="I7" s="10"/>
      <c r="J7" s="10">
        <v>7</v>
      </c>
      <c r="K7" s="10">
        <v>12</v>
      </c>
      <c r="L7" s="10">
        <v>1</v>
      </c>
      <c r="M7" s="10">
        <v>3</v>
      </c>
      <c r="N7" s="10">
        <v>1</v>
      </c>
      <c r="O7" s="10">
        <v>3</v>
      </c>
      <c r="P7" s="10">
        <v>3</v>
      </c>
      <c r="Q7" s="10">
        <v>3</v>
      </c>
      <c r="R7" s="10">
        <v>1</v>
      </c>
      <c r="S7" s="10">
        <v>14</v>
      </c>
      <c r="T7" s="10">
        <v>4</v>
      </c>
      <c r="U7" s="10" t="s">
        <v>128</v>
      </c>
      <c r="V7" s="10">
        <v>6</v>
      </c>
      <c r="W7" s="10">
        <v>3</v>
      </c>
      <c r="X7" s="10">
        <v>1</v>
      </c>
      <c r="Y7" s="10">
        <v>3</v>
      </c>
      <c r="Z7" s="10"/>
      <c r="AA7" s="10">
        <v>17</v>
      </c>
      <c r="AB7" s="10">
        <v>27</v>
      </c>
      <c r="AC7" s="10">
        <v>7</v>
      </c>
      <c r="AD7" s="10">
        <v>11</v>
      </c>
      <c r="AE7" s="10"/>
      <c r="AF7" s="10">
        <v>40</v>
      </c>
      <c r="AG7" s="10">
        <v>7</v>
      </c>
      <c r="AH7" s="10">
        <v>9</v>
      </c>
      <c r="AI7" s="10">
        <v>2</v>
      </c>
      <c r="AJ7" s="10"/>
      <c r="AK7" s="10">
        <v>21</v>
      </c>
      <c r="AL7" s="10">
        <v>16</v>
      </c>
      <c r="AM7" s="10">
        <v>5</v>
      </c>
      <c r="AN7" s="10">
        <v>4</v>
      </c>
      <c r="AO7" s="10">
        <v>1</v>
      </c>
      <c r="AP7" s="10">
        <v>2</v>
      </c>
      <c r="AQ7" s="10"/>
      <c r="AR7" s="10">
        <v>25</v>
      </c>
      <c r="AS7" s="10">
        <v>25</v>
      </c>
      <c r="AT7" s="10">
        <v>25</v>
      </c>
      <c r="AU7" s="10" t="s">
        <v>128</v>
      </c>
      <c r="AV7" s="10">
        <v>2</v>
      </c>
      <c r="AW7" s="10">
        <v>3</v>
      </c>
      <c r="AX7" s="10" t="s">
        <v>128</v>
      </c>
      <c r="AY7" s="10"/>
      <c r="AZ7" s="10">
        <v>21</v>
      </c>
      <c r="BA7" s="10">
        <v>6</v>
      </c>
      <c r="BB7" s="10" t="s">
        <v>128</v>
      </c>
      <c r="BC7" s="10">
        <v>17</v>
      </c>
      <c r="BD7" s="10">
        <v>21</v>
      </c>
      <c r="BE7" s="10" t="s">
        <v>128</v>
      </c>
      <c r="BF7" s="10"/>
      <c r="BG7" s="10">
        <v>8</v>
      </c>
      <c r="BH7" s="10">
        <v>16</v>
      </c>
      <c r="BI7" s="10">
        <v>9</v>
      </c>
      <c r="BJ7" s="10">
        <v>16</v>
      </c>
      <c r="BK7" s="10">
        <v>5</v>
      </c>
      <c r="BL7" s="10">
        <v>11</v>
      </c>
      <c r="BM7" s="10"/>
      <c r="BN7" s="10">
        <v>39</v>
      </c>
      <c r="BO7" s="10">
        <v>26</v>
      </c>
      <c r="BP7" s="10"/>
      <c r="BQ7" s="10">
        <v>18</v>
      </c>
      <c r="BR7" s="10">
        <v>47</v>
      </c>
      <c r="BS7" s="10"/>
      <c r="BT7" s="10">
        <v>51</v>
      </c>
      <c r="BU7" s="10">
        <v>14</v>
      </c>
    </row>
    <row r="8" spans="2:73" ht="130.5" x14ac:dyDescent="0.35">
      <c r="B8" s="17" t="s">
        <v>160</v>
      </c>
      <c r="C8" s="16">
        <v>0.63076923076923097</v>
      </c>
      <c r="D8" s="16">
        <v>0.65625</v>
      </c>
      <c r="E8" s="16">
        <v>0.60606060606060597</v>
      </c>
      <c r="F8" s="16"/>
      <c r="G8" s="16">
        <v>0.58333333333333304</v>
      </c>
      <c r="H8" s="16">
        <v>0.64150943396226401</v>
      </c>
      <c r="I8" s="16"/>
      <c r="J8" s="16">
        <v>0.85714285714285698</v>
      </c>
      <c r="K8" s="16">
        <v>0.41666666666666702</v>
      </c>
      <c r="L8" s="16">
        <v>0</v>
      </c>
      <c r="M8" s="16">
        <v>1</v>
      </c>
      <c r="N8" s="16">
        <v>1</v>
      </c>
      <c r="O8" s="16">
        <v>0.33333333333333298</v>
      </c>
      <c r="P8" s="16">
        <v>1</v>
      </c>
      <c r="Q8" s="16">
        <v>0.66666666666666696</v>
      </c>
      <c r="R8" s="16">
        <v>1</v>
      </c>
      <c r="S8" s="16">
        <v>0.57142857142857095</v>
      </c>
      <c r="T8" s="16">
        <v>0.25</v>
      </c>
      <c r="U8" s="16" t="s">
        <v>129</v>
      </c>
      <c r="V8" s="16">
        <v>1</v>
      </c>
      <c r="W8" s="16">
        <v>0.33333333333333298</v>
      </c>
      <c r="X8" s="16">
        <v>1</v>
      </c>
      <c r="Y8" s="16">
        <v>0.66666666666666696</v>
      </c>
      <c r="Z8" s="16"/>
      <c r="AA8" s="16">
        <v>0.70588235294117696</v>
      </c>
      <c r="AB8" s="16">
        <v>0.44444444444444398</v>
      </c>
      <c r="AC8" s="16">
        <v>1</v>
      </c>
      <c r="AD8" s="16">
        <v>0.63636363636363602</v>
      </c>
      <c r="AE8" s="16"/>
      <c r="AF8" s="16">
        <v>0.67500000000000004</v>
      </c>
      <c r="AG8" s="16">
        <v>0.85714285714285698</v>
      </c>
      <c r="AH8" s="16">
        <v>0.66666666666666696</v>
      </c>
      <c r="AI8" s="16">
        <v>0.5</v>
      </c>
      <c r="AJ8" s="16"/>
      <c r="AK8" s="16">
        <v>0.57142857142857095</v>
      </c>
      <c r="AL8" s="16">
        <v>0.625</v>
      </c>
      <c r="AM8" s="16">
        <v>0.6</v>
      </c>
      <c r="AN8" s="16">
        <v>0.5</v>
      </c>
      <c r="AO8" s="16">
        <v>1</v>
      </c>
      <c r="AP8" s="16">
        <v>1</v>
      </c>
      <c r="AQ8" s="16"/>
      <c r="AR8" s="16">
        <v>0.68</v>
      </c>
      <c r="AS8" s="16">
        <v>0.68</v>
      </c>
      <c r="AT8" s="16">
        <v>0.68</v>
      </c>
      <c r="AU8" s="16" t="s">
        <v>129</v>
      </c>
      <c r="AV8" s="16">
        <v>0.5</v>
      </c>
      <c r="AW8" s="16">
        <v>1</v>
      </c>
      <c r="AX8" s="16" t="s">
        <v>129</v>
      </c>
      <c r="AY8" s="16"/>
      <c r="AZ8" s="16">
        <v>0.76190476190476197</v>
      </c>
      <c r="BA8" s="16">
        <v>0.83333333333333304</v>
      </c>
      <c r="BB8" s="16" t="s">
        <v>129</v>
      </c>
      <c r="BC8" s="16">
        <v>0.58823529411764697</v>
      </c>
      <c r="BD8" s="16">
        <v>0.476190476190476</v>
      </c>
      <c r="BE8" s="16" t="s">
        <v>129</v>
      </c>
      <c r="BF8" s="16"/>
      <c r="BG8" s="16">
        <v>0.625</v>
      </c>
      <c r="BH8" s="16">
        <v>0.625</v>
      </c>
      <c r="BI8" s="16">
        <v>0.55555555555555602</v>
      </c>
      <c r="BJ8" s="16">
        <v>0.6875</v>
      </c>
      <c r="BK8" s="16">
        <v>0.8</v>
      </c>
      <c r="BL8" s="16">
        <v>0.54545454545454497</v>
      </c>
      <c r="BM8" s="16"/>
      <c r="BN8" s="16">
        <v>0.61538461538461497</v>
      </c>
      <c r="BO8" s="16">
        <v>0.65384615384615397</v>
      </c>
      <c r="BP8" s="16"/>
      <c r="BQ8" s="16">
        <v>0.61111111111111105</v>
      </c>
      <c r="BR8" s="16">
        <v>0.63829787234042601</v>
      </c>
      <c r="BS8" s="16"/>
      <c r="BT8" s="16">
        <v>0.64705882352941202</v>
      </c>
      <c r="BU8" s="16">
        <v>0.57142857142857095</v>
      </c>
    </row>
    <row r="9" spans="2:73" ht="159.5" x14ac:dyDescent="0.35">
      <c r="B9" s="17" t="s">
        <v>161</v>
      </c>
      <c r="C9" s="16">
        <v>0.35384615384615398</v>
      </c>
      <c r="D9" s="16">
        <v>0.5</v>
      </c>
      <c r="E9" s="16">
        <v>0.21212121212121199</v>
      </c>
      <c r="F9" s="16"/>
      <c r="G9" s="16">
        <v>0.41666666666666702</v>
      </c>
      <c r="H9" s="16">
        <v>0.339622641509434</v>
      </c>
      <c r="I9" s="16"/>
      <c r="J9" s="16">
        <v>0.42857142857142899</v>
      </c>
      <c r="K9" s="16">
        <v>0.33333333333333298</v>
      </c>
      <c r="L9" s="16">
        <v>1</v>
      </c>
      <c r="M9" s="16">
        <v>0.33333333333333298</v>
      </c>
      <c r="N9" s="16">
        <v>0</v>
      </c>
      <c r="O9" s="16">
        <v>0.33333333333333298</v>
      </c>
      <c r="P9" s="16">
        <v>0</v>
      </c>
      <c r="Q9" s="16">
        <v>0.33333333333333298</v>
      </c>
      <c r="R9" s="16">
        <v>0</v>
      </c>
      <c r="S9" s="16">
        <v>0.42857142857142899</v>
      </c>
      <c r="T9" s="16">
        <v>0.75</v>
      </c>
      <c r="U9" s="16" t="s">
        <v>129</v>
      </c>
      <c r="V9" s="16">
        <v>0</v>
      </c>
      <c r="W9" s="16">
        <v>0.66666666666666696</v>
      </c>
      <c r="X9" s="16">
        <v>0</v>
      </c>
      <c r="Y9" s="16">
        <v>0.33333333333333298</v>
      </c>
      <c r="Z9" s="16"/>
      <c r="AA9" s="16">
        <v>0.17647058823529399</v>
      </c>
      <c r="AB9" s="16">
        <v>0.37037037037037002</v>
      </c>
      <c r="AC9" s="16">
        <v>0.42857142857142899</v>
      </c>
      <c r="AD9" s="16">
        <v>0.54545454545454497</v>
      </c>
      <c r="AE9" s="16"/>
      <c r="AF9" s="16">
        <v>0.375</v>
      </c>
      <c r="AG9" s="16">
        <v>0.28571428571428598</v>
      </c>
      <c r="AH9" s="16">
        <v>0.22222222222222199</v>
      </c>
      <c r="AI9" s="16">
        <v>0.5</v>
      </c>
      <c r="AJ9" s="16"/>
      <c r="AK9" s="16">
        <v>0.42857142857142899</v>
      </c>
      <c r="AL9" s="16">
        <v>0.3125</v>
      </c>
      <c r="AM9" s="16">
        <v>0.4</v>
      </c>
      <c r="AN9" s="16">
        <v>0.5</v>
      </c>
      <c r="AO9" s="16">
        <v>1</v>
      </c>
      <c r="AP9" s="16">
        <v>0</v>
      </c>
      <c r="AQ9" s="16"/>
      <c r="AR9" s="16">
        <v>0.24</v>
      </c>
      <c r="AS9" s="16">
        <v>0.56000000000000005</v>
      </c>
      <c r="AT9" s="16">
        <v>0.56000000000000005</v>
      </c>
      <c r="AU9" s="16" t="s">
        <v>129</v>
      </c>
      <c r="AV9" s="16">
        <v>0</v>
      </c>
      <c r="AW9" s="16">
        <v>0</v>
      </c>
      <c r="AX9" s="16" t="s">
        <v>129</v>
      </c>
      <c r="AY9" s="16"/>
      <c r="AZ9" s="16">
        <v>0.476190476190476</v>
      </c>
      <c r="BA9" s="16">
        <v>0.16666666666666699</v>
      </c>
      <c r="BB9" s="16" t="s">
        <v>129</v>
      </c>
      <c r="BC9" s="16">
        <v>0.23529411764705899</v>
      </c>
      <c r="BD9" s="16">
        <v>0.38095238095238099</v>
      </c>
      <c r="BE9" s="16" t="s">
        <v>129</v>
      </c>
      <c r="BF9" s="16"/>
      <c r="BG9" s="16">
        <v>0.25</v>
      </c>
      <c r="BH9" s="16">
        <v>0.3125</v>
      </c>
      <c r="BI9" s="16">
        <v>0.44444444444444398</v>
      </c>
      <c r="BJ9" s="16">
        <v>0.3125</v>
      </c>
      <c r="BK9" s="16">
        <v>0.4</v>
      </c>
      <c r="BL9" s="16">
        <v>0.45454545454545497</v>
      </c>
      <c r="BM9" s="16"/>
      <c r="BN9" s="16">
        <v>0.33333333333333298</v>
      </c>
      <c r="BO9" s="16">
        <v>0.38461538461538503</v>
      </c>
      <c r="BP9" s="16"/>
      <c r="BQ9" s="16">
        <v>0.38888888888888901</v>
      </c>
      <c r="BR9" s="16">
        <v>0.340425531914894</v>
      </c>
      <c r="BS9" s="16"/>
      <c r="BT9" s="16">
        <v>0.35294117647058798</v>
      </c>
      <c r="BU9" s="16">
        <v>0.35714285714285698</v>
      </c>
    </row>
    <row r="10" spans="2:73" x14ac:dyDescent="0.35">
      <c r="B10" s="17" t="s">
        <v>93</v>
      </c>
      <c r="C10" s="18">
        <v>0.16923076923076899</v>
      </c>
      <c r="D10" s="18">
        <v>9.375E-2</v>
      </c>
      <c r="E10" s="18">
        <v>0.24242424242424199</v>
      </c>
      <c r="F10" s="18"/>
      <c r="G10" s="18">
        <v>0.25</v>
      </c>
      <c r="H10" s="18">
        <v>0.15094339622641501</v>
      </c>
      <c r="I10" s="18"/>
      <c r="J10" s="18">
        <v>0.14285714285714299</v>
      </c>
      <c r="K10" s="18">
        <v>0.33333333333333298</v>
      </c>
      <c r="L10" s="18">
        <v>0</v>
      </c>
      <c r="M10" s="18">
        <v>0</v>
      </c>
      <c r="N10" s="18">
        <v>0</v>
      </c>
      <c r="O10" s="18">
        <v>0.66666666666666696</v>
      </c>
      <c r="P10" s="18">
        <v>0</v>
      </c>
      <c r="Q10" s="18">
        <v>0.33333333333333298</v>
      </c>
      <c r="R10" s="18">
        <v>0</v>
      </c>
      <c r="S10" s="18">
        <v>7.1428571428571397E-2</v>
      </c>
      <c r="T10" s="18">
        <v>0.25</v>
      </c>
      <c r="U10" s="18" t="s">
        <v>129</v>
      </c>
      <c r="V10" s="18">
        <v>0</v>
      </c>
      <c r="W10" s="18">
        <v>0</v>
      </c>
      <c r="X10" s="18">
        <v>0</v>
      </c>
      <c r="Y10" s="18">
        <v>0.33333333333333298</v>
      </c>
      <c r="Z10" s="18"/>
      <c r="AA10" s="18">
        <v>0.17647058823529399</v>
      </c>
      <c r="AB10" s="18">
        <v>0.296296296296296</v>
      </c>
      <c r="AC10" s="18">
        <v>0</v>
      </c>
      <c r="AD10" s="18">
        <v>0</v>
      </c>
      <c r="AE10" s="18"/>
      <c r="AF10" s="18">
        <v>0.17499999999999999</v>
      </c>
      <c r="AG10" s="18">
        <v>0</v>
      </c>
      <c r="AH10" s="18">
        <v>0.11111111111111099</v>
      </c>
      <c r="AI10" s="18">
        <v>0</v>
      </c>
      <c r="AJ10" s="18"/>
      <c r="AK10" s="18">
        <v>0.14285714285714299</v>
      </c>
      <c r="AL10" s="18">
        <v>0.1875</v>
      </c>
      <c r="AM10" s="18">
        <v>0.2</v>
      </c>
      <c r="AN10" s="18">
        <v>0.25</v>
      </c>
      <c r="AO10" s="18">
        <v>0</v>
      </c>
      <c r="AP10" s="18">
        <v>0</v>
      </c>
      <c r="AQ10" s="18"/>
      <c r="AR10" s="18">
        <v>0.16</v>
      </c>
      <c r="AS10" s="18">
        <v>0.08</v>
      </c>
      <c r="AT10" s="18">
        <v>0.08</v>
      </c>
      <c r="AU10" s="18" t="s">
        <v>129</v>
      </c>
      <c r="AV10" s="18">
        <v>0.5</v>
      </c>
      <c r="AW10" s="18">
        <v>0</v>
      </c>
      <c r="AX10" s="18" t="s">
        <v>129</v>
      </c>
      <c r="AY10" s="18"/>
      <c r="AZ10" s="18">
        <v>4.7619047619047603E-2</v>
      </c>
      <c r="BA10" s="18">
        <v>0</v>
      </c>
      <c r="BB10" s="18" t="s">
        <v>129</v>
      </c>
      <c r="BC10" s="18">
        <v>0.23529411764705899</v>
      </c>
      <c r="BD10" s="18">
        <v>0.28571428571428598</v>
      </c>
      <c r="BE10" s="18" t="s">
        <v>129</v>
      </c>
      <c r="BF10" s="18"/>
      <c r="BG10" s="18">
        <v>0.125</v>
      </c>
      <c r="BH10" s="18">
        <v>0.25</v>
      </c>
      <c r="BI10" s="18">
        <v>0.22222222222222199</v>
      </c>
      <c r="BJ10" s="18">
        <v>0.1875</v>
      </c>
      <c r="BK10" s="18">
        <v>0</v>
      </c>
      <c r="BL10" s="18">
        <v>9.0909090909090898E-2</v>
      </c>
      <c r="BM10" s="18"/>
      <c r="BN10" s="18">
        <v>0.17948717948717899</v>
      </c>
      <c r="BO10" s="18">
        <v>0.15384615384615399</v>
      </c>
      <c r="BP10" s="18"/>
      <c r="BQ10" s="18">
        <v>0.16666666666666699</v>
      </c>
      <c r="BR10" s="18">
        <v>0.170212765957447</v>
      </c>
      <c r="BS10" s="18"/>
      <c r="BT10" s="18">
        <v>0.15686274509803899</v>
      </c>
      <c r="BU10" s="18">
        <v>0.214285714285714</v>
      </c>
    </row>
    <row r="11" spans="2:73" x14ac:dyDescent="0.35">
      <c r="B11" s="25" t="s">
        <v>192</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U17"/>
  <sheetViews>
    <sheetView showGridLines="0" topLeftCell="A6"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166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65</v>
      </c>
      <c r="D7" s="10">
        <v>32</v>
      </c>
      <c r="E7" s="10">
        <v>33</v>
      </c>
      <c r="F7" s="10"/>
      <c r="G7" s="10">
        <v>12</v>
      </c>
      <c r="H7" s="10">
        <v>53</v>
      </c>
      <c r="I7" s="10"/>
      <c r="J7" s="10">
        <v>7</v>
      </c>
      <c r="K7" s="10">
        <v>12</v>
      </c>
      <c r="L7" s="10">
        <v>1</v>
      </c>
      <c r="M7" s="10">
        <v>3</v>
      </c>
      <c r="N7" s="10">
        <v>1</v>
      </c>
      <c r="O7" s="10">
        <v>3</v>
      </c>
      <c r="P7" s="10">
        <v>3</v>
      </c>
      <c r="Q7" s="10">
        <v>3</v>
      </c>
      <c r="R7" s="10">
        <v>1</v>
      </c>
      <c r="S7" s="10">
        <v>14</v>
      </c>
      <c r="T7" s="10">
        <v>4</v>
      </c>
      <c r="U7" s="10" t="s">
        <v>128</v>
      </c>
      <c r="V7" s="10">
        <v>6</v>
      </c>
      <c r="W7" s="10">
        <v>3</v>
      </c>
      <c r="X7" s="10">
        <v>1</v>
      </c>
      <c r="Y7" s="10">
        <v>3</v>
      </c>
      <c r="Z7" s="10"/>
      <c r="AA7" s="10">
        <v>17</v>
      </c>
      <c r="AB7" s="10">
        <v>27</v>
      </c>
      <c r="AC7" s="10">
        <v>7</v>
      </c>
      <c r="AD7" s="10">
        <v>11</v>
      </c>
      <c r="AE7" s="10"/>
      <c r="AF7" s="10">
        <v>40</v>
      </c>
      <c r="AG7" s="10">
        <v>7</v>
      </c>
      <c r="AH7" s="10">
        <v>9</v>
      </c>
      <c r="AI7" s="10">
        <v>2</v>
      </c>
      <c r="AJ7" s="10"/>
      <c r="AK7" s="10">
        <v>21</v>
      </c>
      <c r="AL7" s="10">
        <v>16</v>
      </c>
      <c r="AM7" s="10">
        <v>5</v>
      </c>
      <c r="AN7" s="10">
        <v>4</v>
      </c>
      <c r="AO7" s="10">
        <v>1</v>
      </c>
      <c r="AP7" s="10">
        <v>2</v>
      </c>
      <c r="AQ7" s="10"/>
      <c r="AR7" s="10">
        <v>25</v>
      </c>
      <c r="AS7" s="10">
        <v>25</v>
      </c>
      <c r="AT7" s="10">
        <v>25</v>
      </c>
      <c r="AU7" s="10" t="s">
        <v>128</v>
      </c>
      <c r="AV7" s="10">
        <v>2</v>
      </c>
      <c r="AW7" s="10">
        <v>3</v>
      </c>
      <c r="AX7" s="10" t="s">
        <v>128</v>
      </c>
      <c r="AY7" s="10"/>
      <c r="AZ7" s="10">
        <v>21</v>
      </c>
      <c r="BA7" s="10">
        <v>6</v>
      </c>
      <c r="BB7" s="10" t="s">
        <v>128</v>
      </c>
      <c r="BC7" s="10">
        <v>17</v>
      </c>
      <c r="BD7" s="10">
        <v>21</v>
      </c>
      <c r="BE7" s="10" t="s">
        <v>128</v>
      </c>
      <c r="BF7" s="10"/>
      <c r="BG7" s="10">
        <v>8</v>
      </c>
      <c r="BH7" s="10">
        <v>16</v>
      </c>
      <c r="BI7" s="10">
        <v>9</v>
      </c>
      <c r="BJ7" s="10">
        <v>16</v>
      </c>
      <c r="BK7" s="10">
        <v>5</v>
      </c>
      <c r="BL7" s="10">
        <v>11</v>
      </c>
      <c r="BM7" s="10"/>
      <c r="BN7" s="10">
        <v>39</v>
      </c>
      <c r="BO7" s="10">
        <v>26</v>
      </c>
      <c r="BP7" s="10"/>
      <c r="BQ7" s="10">
        <v>18</v>
      </c>
      <c r="BR7" s="10">
        <v>47</v>
      </c>
      <c r="BS7" s="10"/>
      <c r="BT7" s="10">
        <v>51</v>
      </c>
      <c r="BU7" s="10">
        <v>14</v>
      </c>
    </row>
    <row r="8" spans="2:73" x14ac:dyDescent="0.35">
      <c r="B8" s="17" t="s">
        <v>163</v>
      </c>
      <c r="C8" s="16">
        <v>0.4</v>
      </c>
      <c r="D8" s="16">
        <v>0.46875</v>
      </c>
      <c r="E8" s="16">
        <v>0.33333333333333298</v>
      </c>
      <c r="F8" s="16"/>
      <c r="G8" s="16">
        <v>0.33333333333333298</v>
      </c>
      <c r="H8" s="16">
        <v>0.41509433962264197</v>
      </c>
      <c r="I8" s="16"/>
      <c r="J8" s="16">
        <v>0.42857142857142899</v>
      </c>
      <c r="K8" s="16">
        <v>0.41666666666666702</v>
      </c>
      <c r="L8" s="16">
        <v>0</v>
      </c>
      <c r="M8" s="16">
        <v>0.66666666666666696</v>
      </c>
      <c r="N8" s="16">
        <v>1</v>
      </c>
      <c r="O8" s="16">
        <v>0.33333333333333298</v>
      </c>
      <c r="P8" s="16">
        <v>0.33333333333333298</v>
      </c>
      <c r="Q8" s="16">
        <v>0.33333333333333298</v>
      </c>
      <c r="R8" s="16">
        <v>0</v>
      </c>
      <c r="S8" s="16">
        <v>0.35714285714285698</v>
      </c>
      <c r="T8" s="16">
        <v>0.5</v>
      </c>
      <c r="U8" s="16" t="s">
        <v>129</v>
      </c>
      <c r="V8" s="16">
        <v>0.5</v>
      </c>
      <c r="W8" s="16">
        <v>0.33333333333333298</v>
      </c>
      <c r="X8" s="16">
        <v>0</v>
      </c>
      <c r="Y8" s="16">
        <v>0.33333333333333298</v>
      </c>
      <c r="Z8" s="16"/>
      <c r="AA8" s="16">
        <v>0.29411764705882398</v>
      </c>
      <c r="AB8" s="16">
        <v>0.48148148148148101</v>
      </c>
      <c r="AC8" s="16">
        <v>0.42857142857142899</v>
      </c>
      <c r="AD8" s="16">
        <v>0.45454545454545497</v>
      </c>
      <c r="AE8" s="16"/>
      <c r="AF8" s="16">
        <v>0.375</v>
      </c>
      <c r="AG8" s="16">
        <v>0.57142857142857095</v>
      </c>
      <c r="AH8" s="16">
        <v>0.44444444444444398</v>
      </c>
      <c r="AI8" s="16">
        <v>0.5</v>
      </c>
      <c r="AJ8" s="16"/>
      <c r="AK8" s="16">
        <v>0.28571428571428598</v>
      </c>
      <c r="AL8" s="16">
        <v>0.4375</v>
      </c>
      <c r="AM8" s="16">
        <v>0.6</v>
      </c>
      <c r="AN8" s="16">
        <v>0.25</v>
      </c>
      <c r="AO8" s="16">
        <v>1</v>
      </c>
      <c r="AP8" s="16">
        <v>0.5</v>
      </c>
      <c r="AQ8" s="16"/>
      <c r="AR8" s="16">
        <v>0.48</v>
      </c>
      <c r="AS8" s="16">
        <v>0.32</v>
      </c>
      <c r="AT8" s="16">
        <v>0.32</v>
      </c>
      <c r="AU8" s="16" t="s">
        <v>129</v>
      </c>
      <c r="AV8" s="16">
        <v>0</v>
      </c>
      <c r="AW8" s="16">
        <v>0.33333333333333298</v>
      </c>
      <c r="AX8" s="16" t="s">
        <v>129</v>
      </c>
      <c r="AY8" s="16"/>
      <c r="AZ8" s="16">
        <v>0.38095238095238099</v>
      </c>
      <c r="BA8" s="16">
        <v>0.66666666666666696</v>
      </c>
      <c r="BB8" s="16" t="s">
        <v>129</v>
      </c>
      <c r="BC8" s="16">
        <v>0.41176470588235298</v>
      </c>
      <c r="BD8" s="16">
        <v>0.33333333333333298</v>
      </c>
      <c r="BE8" s="16" t="s">
        <v>129</v>
      </c>
      <c r="BF8" s="16"/>
      <c r="BG8" s="16">
        <v>0.375</v>
      </c>
      <c r="BH8" s="16">
        <v>0.4375</v>
      </c>
      <c r="BI8" s="16">
        <v>0.33333333333333298</v>
      </c>
      <c r="BJ8" s="16">
        <v>0.3125</v>
      </c>
      <c r="BK8" s="16">
        <v>0.8</v>
      </c>
      <c r="BL8" s="16">
        <v>0.36363636363636398</v>
      </c>
      <c r="BM8" s="16"/>
      <c r="BN8" s="16">
        <v>0.38461538461538503</v>
      </c>
      <c r="BO8" s="16">
        <v>0.42307692307692302</v>
      </c>
      <c r="BP8" s="16"/>
      <c r="BQ8" s="16">
        <v>0.33333333333333298</v>
      </c>
      <c r="BR8" s="16">
        <v>0.42553191489361702</v>
      </c>
      <c r="BS8" s="16"/>
      <c r="BT8" s="16">
        <v>0.39215686274509798</v>
      </c>
      <c r="BU8" s="16">
        <v>0.42857142857142899</v>
      </c>
    </row>
    <row r="9" spans="2:73" x14ac:dyDescent="0.35">
      <c r="B9" s="17" t="s">
        <v>164</v>
      </c>
      <c r="C9" s="16">
        <v>0.35384615384615398</v>
      </c>
      <c r="D9" s="16">
        <v>0.3125</v>
      </c>
      <c r="E9" s="16">
        <v>0.39393939393939398</v>
      </c>
      <c r="F9" s="16"/>
      <c r="G9" s="16">
        <v>0.25</v>
      </c>
      <c r="H9" s="16">
        <v>0.37735849056603799</v>
      </c>
      <c r="I9" s="16"/>
      <c r="J9" s="16">
        <v>0</v>
      </c>
      <c r="K9" s="16">
        <v>0.5</v>
      </c>
      <c r="L9" s="16">
        <v>0</v>
      </c>
      <c r="M9" s="16">
        <v>0</v>
      </c>
      <c r="N9" s="16">
        <v>0</v>
      </c>
      <c r="O9" s="16">
        <v>0.33333333333333298</v>
      </c>
      <c r="P9" s="16">
        <v>0.33333333333333298</v>
      </c>
      <c r="Q9" s="16">
        <v>0.33333333333333298</v>
      </c>
      <c r="R9" s="16">
        <v>1</v>
      </c>
      <c r="S9" s="16">
        <v>0.57142857142857095</v>
      </c>
      <c r="T9" s="16">
        <v>0.25</v>
      </c>
      <c r="U9" s="16" t="s">
        <v>129</v>
      </c>
      <c r="V9" s="16">
        <v>0.5</v>
      </c>
      <c r="W9" s="16">
        <v>0.33333333333333298</v>
      </c>
      <c r="X9" s="16">
        <v>0</v>
      </c>
      <c r="Y9" s="16">
        <v>0</v>
      </c>
      <c r="Z9" s="16"/>
      <c r="AA9" s="16">
        <v>0.35294117647058798</v>
      </c>
      <c r="AB9" s="16">
        <v>0.25925925925925902</v>
      </c>
      <c r="AC9" s="16">
        <v>0.42857142857142899</v>
      </c>
      <c r="AD9" s="16">
        <v>0.45454545454545497</v>
      </c>
      <c r="AE9" s="16"/>
      <c r="AF9" s="16">
        <v>0.35</v>
      </c>
      <c r="AG9" s="16">
        <v>0.28571428571428598</v>
      </c>
      <c r="AH9" s="16">
        <v>0.44444444444444398</v>
      </c>
      <c r="AI9" s="16">
        <v>0.5</v>
      </c>
      <c r="AJ9" s="16"/>
      <c r="AK9" s="16">
        <v>0.42857142857142899</v>
      </c>
      <c r="AL9" s="16">
        <v>0.25</v>
      </c>
      <c r="AM9" s="16">
        <v>0.2</v>
      </c>
      <c r="AN9" s="16">
        <v>0.75</v>
      </c>
      <c r="AO9" s="16">
        <v>0</v>
      </c>
      <c r="AP9" s="16">
        <v>0.5</v>
      </c>
      <c r="AQ9" s="16"/>
      <c r="AR9" s="16">
        <v>0.36</v>
      </c>
      <c r="AS9" s="16">
        <v>0.48</v>
      </c>
      <c r="AT9" s="16">
        <v>0.48</v>
      </c>
      <c r="AU9" s="16" t="s">
        <v>129</v>
      </c>
      <c r="AV9" s="16">
        <v>0.5</v>
      </c>
      <c r="AW9" s="16">
        <v>0</v>
      </c>
      <c r="AX9" s="16" t="s">
        <v>129</v>
      </c>
      <c r="AY9" s="16"/>
      <c r="AZ9" s="16">
        <v>0.33333333333333298</v>
      </c>
      <c r="BA9" s="16">
        <v>0.16666666666666699</v>
      </c>
      <c r="BB9" s="16" t="s">
        <v>129</v>
      </c>
      <c r="BC9" s="16">
        <v>0.17647058823529399</v>
      </c>
      <c r="BD9" s="16">
        <v>0.57142857142857095</v>
      </c>
      <c r="BE9" s="16" t="s">
        <v>129</v>
      </c>
      <c r="BF9" s="16"/>
      <c r="BG9" s="16">
        <v>0.25</v>
      </c>
      <c r="BH9" s="16">
        <v>0.3125</v>
      </c>
      <c r="BI9" s="16">
        <v>0.33333333333333298</v>
      </c>
      <c r="BJ9" s="16">
        <v>0.5</v>
      </c>
      <c r="BK9" s="16">
        <v>0</v>
      </c>
      <c r="BL9" s="16">
        <v>0.45454545454545497</v>
      </c>
      <c r="BM9" s="16"/>
      <c r="BN9" s="16">
        <v>0.35897435897435898</v>
      </c>
      <c r="BO9" s="16">
        <v>0.34615384615384598</v>
      </c>
      <c r="BP9" s="16"/>
      <c r="BQ9" s="16">
        <v>0.38888888888888901</v>
      </c>
      <c r="BR9" s="16">
        <v>0.340425531914894</v>
      </c>
      <c r="BS9" s="16"/>
      <c r="BT9" s="16">
        <v>0.35294117647058798</v>
      </c>
      <c r="BU9" s="16">
        <v>0.35714285714285698</v>
      </c>
    </row>
    <row r="10" spans="2:73" x14ac:dyDescent="0.35">
      <c r="B10" s="17" t="s">
        <v>127</v>
      </c>
      <c r="C10" s="16">
        <v>0.21538461538461501</v>
      </c>
      <c r="D10" s="16">
        <v>0.21875</v>
      </c>
      <c r="E10" s="16">
        <v>0.21212121212121199</v>
      </c>
      <c r="F10" s="16"/>
      <c r="G10" s="16">
        <v>0.41666666666666702</v>
      </c>
      <c r="H10" s="16">
        <v>0.169811320754717</v>
      </c>
      <c r="I10" s="16"/>
      <c r="J10" s="16">
        <v>0.57142857142857095</v>
      </c>
      <c r="K10" s="16">
        <v>0.16666666666666699</v>
      </c>
      <c r="L10" s="16">
        <v>1</v>
      </c>
      <c r="M10" s="16">
        <v>0.33333333333333298</v>
      </c>
      <c r="N10" s="16">
        <v>0</v>
      </c>
      <c r="O10" s="16">
        <v>0.33333333333333298</v>
      </c>
      <c r="P10" s="16">
        <v>0.33333333333333298</v>
      </c>
      <c r="Q10" s="16">
        <v>0</v>
      </c>
      <c r="R10" s="16">
        <v>0</v>
      </c>
      <c r="S10" s="16">
        <v>7.1428571428571397E-2</v>
      </c>
      <c r="T10" s="16">
        <v>0</v>
      </c>
      <c r="U10" s="16" t="s">
        <v>129</v>
      </c>
      <c r="V10" s="16">
        <v>0</v>
      </c>
      <c r="W10" s="16">
        <v>0</v>
      </c>
      <c r="X10" s="16">
        <v>1</v>
      </c>
      <c r="Y10" s="16">
        <v>0.66666666666666696</v>
      </c>
      <c r="Z10" s="16"/>
      <c r="AA10" s="16">
        <v>0.35294117647058798</v>
      </c>
      <c r="AB10" s="16">
        <v>0.18518518518518501</v>
      </c>
      <c r="AC10" s="16">
        <v>0.14285714285714299</v>
      </c>
      <c r="AD10" s="16">
        <v>9.0909090909090898E-2</v>
      </c>
      <c r="AE10" s="16"/>
      <c r="AF10" s="16">
        <v>0.27500000000000002</v>
      </c>
      <c r="AG10" s="16">
        <v>0.14285714285714299</v>
      </c>
      <c r="AH10" s="16">
        <v>0.11111111111111099</v>
      </c>
      <c r="AI10" s="16">
        <v>0</v>
      </c>
      <c r="AJ10" s="16"/>
      <c r="AK10" s="16">
        <v>0.238095238095238</v>
      </c>
      <c r="AL10" s="16">
        <v>0.25</v>
      </c>
      <c r="AM10" s="16">
        <v>0.2</v>
      </c>
      <c r="AN10" s="16">
        <v>0.25</v>
      </c>
      <c r="AO10" s="16">
        <v>0</v>
      </c>
      <c r="AP10" s="16">
        <v>0</v>
      </c>
      <c r="AQ10" s="16"/>
      <c r="AR10" s="16">
        <v>0.12</v>
      </c>
      <c r="AS10" s="16">
        <v>0.2</v>
      </c>
      <c r="AT10" s="16">
        <v>0.2</v>
      </c>
      <c r="AU10" s="16" t="s">
        <v>129</v>
      </c>
      <c r="AV10" s="16">
        <v>0.5</v>
      </c>
      <c r="AW10" s="16">
        <v>0.66666666666666696</v>
      </c>
      <c r="AX10" s="16" t="s">
        <v>129</v>
      </c>
      <c r="AY10" s="16"/>
      <c r="AZ10" s="16">
        <v>0.238095238095238</v>
      </c>
      <c r="BA10" s="16">
        <v>0.16666666666666699</v>
      </c>
      <c r="BB10" s="16" t="s">
        <v>129</v>
      </c>
      <c r="BC10" s="16">
        <v>0.35294117647058798</v>
      </c>
      <c r="BD10" s="16">
        <v>9.5238095238095205E-2</v>
      </c>
      <c r="BE10" s="16" t="s">
        <v>129</v>
      </c>
      <c r="BF10" s="16"/>
      <c r="BG10" s="16">
        <v>0.375</v>
      </c>
      <c r="BH10" s="16">
        <v>0.1875</v>
      </c>
      <c r="BI10" s="16">
        <v>0.33333333333333298</v>
      </c>
      <c r="BJ10" s="16">
        <v>0.125</v>
      </c>
      <c r="BK10" s="16">
        <v>0.2</v>
      </c>
      <c r="BL10" s="16">
        <v>0.18181818181818199</v>
      </c>
      <c r="BM10" s="16"/>
      <c r="BN10" s="16">
        <v>0.20512820512820501</v>
      </c>
      <c r="BO10" s="16">
        <v>0.230769230769231</v>
      </c>
      <c r="BP10" s="16"/>
      <c r="BQ10" s="16">
        <v>0.22222222222222199</v>
      </c>
      <c r="BR10" s="16">
        <v>0.21276595744680901</v>
      </c>
      <c r="BS10" s="16"/>
      <c r="BT10" s="16">
        <v>0.23529411764705899</v>
      </c>
      <c r="BU10" s="16">
        <v>0.14285714285714299</v>
      </c>
    </row>
    <row r="11" spans="2:73" x14ac:dyDescent="0.35">
      <c r="B11" s="17" t="s">
        <v>165</v>
      </c>
      <c r="C11" s="16">
        <v>3.0769230769230799E-2</v>
      </c>
      <c r="D11" s="16">
        <v>3.125E-2</v>
      </c>
      <c r="E11" s="16">
        <v>3.03030303030303E-2</v>
      </c>
      <c r="F11" s="16"/>
      <c r="G11" s="16">
        <v>8.3333333333333301E-2</v>
      </c>
      <c r="H11" s="16">
        <v>1.88679245283019E-2</v>
      </c>
      <c r="I11" s="16"/>
      <c r="J11" s="16">
        <v>0</v>
      </c>
      <c r="K11" s="16">
        <v>0</v>
      </c>
      <c r="L11" s="16">
        <v>0</v>
      </c>
      <c r="M11" s="16">
        <v>0.33333333333333298</v>
      </c>
      <c r="N11" s="16">
        <v>0</v>
      </c>
      <c r="O11" s="16">
        <v>0</v>
      </c>
      <c r="P11" s="16">
        <v>0</v>
      </c>
      <c r="Q11" s="16">
        <v>0</v>
      </c>
      <c r="R11" s="16">
        <v>0</v>
      </c>
      <c r="S11" s="16">
        <v>0</v>
      </c>
      <c r="T11" s="16">
        <v>0</v>
      </c>
      <c r="U11" s="16" t="s">
        <v>129</v>
      </c>
      <c r="V11" s="16">
        <v>0</v>
      </c>
      <c r="W11" s="16">
        <v>0.33333333333333298</v>
      </c>
      <c r="X11" s="16">
        <v>0</v>
      </c>
      <c r="Y11" s="16">
        <v>0</v>
      </c>
      <c r="Z11" s="16"/>
      <c r="AA11" s="16">
        <v>0</v>
      </c>
      <c r="AB11" s="16">
        <v>3.7037037037037E-2</v>
      </c>
      <c r="AC11" s="16">
        <v>0</v>
      </c>
      <c r="AD11" s="16">
        <v>9.0909090909090898E-2</v>
      </c>
      <c r="AE11" s="16"/>
      <c r="AF11" s="16">
        <v>0</v>
      </c>
      <c r="AG11" s="16">
        <v>0.14285714285714299</v>
      </c>
      <c r="AH11" s="16">
        <v>0</v>
      </c>
      <c r="AI11" s="16">
        <v>0</v>
      </c>
      <c r="AJ11" s="16"/>
      <c r="AK11" s="16">
        <v>0</v>
      </c>
      <c r="AL11" s="16">
        <v>0</v>
      </c>
      <c r="AM11" s="16">
        <v>0</v>
      </c>
      <c r="AN11" s="16">
        <v>0</v>
      </c>
      <c r="AO11" s="16">
        <v>0</v>
      </c>
      <c r="AP11" s="16">
        <v>0</v>
      </c>
      <c r="AQ11" s="16"/>
      <c r="AR11" s="16">
        <v>0</v>
      </c>
      <c r="AS11" s="16">
        <v>0.04</v>
      </c>
      <c r="AT11" s="16">
        <v>0.04</v>
      </c>
      <c r="AU11" s="16" t="s">
        <v>129</v>
      </c>
      <c r="AV11" s="16">
        <v>0</v>
      </c>
      <c r="AW11" s="16">
        <v>0</v>
      </c>
      <c r="AX11" s="16" t="s">
        <v>129</v>
      </c>
      <c r="AY11" s="16"/>
      <c r="AZ11" s="16">
        <v>4.7619047619047603E-2</v>
      </c>
      <c r="BA11" s="16">
        <v>0</v>
      </c>
      <c r="BB11" s="16" t="s">
        <v>129</v>
      </c>
      <c r="BC11" s="16">
        <v>5.8823529411764698E-2</v>
      </c>
      <c r="BD11" s="16">
        <v>0</v>
      </c>
      <c r="BE11" s="16" t="s">
        <v>129</v>
      </c>
      <c r="BF11" s="16"/>
      <c r="BG11" s="16">
        <v>0</v>
      </c>
      <c r="BH11" s="16">
        <v>0</v>
      </c>
      <c r="BI11" s="16">
        <v>0.11111111111111099</v>
      </c>
      <c r="BJ11" s="16">
        <v>0</v>
      </c>
      <c r="BK11" s="16">
        <v>0.2</v>
      </c>
      <c r="BL11" s="16">
        <v>0</v>
      </c>
      <c r="BM11" s="16"/>
      <c r="BN11" s="16">
        <v>2.5641025641025599E-2</v>
      </c>
      <c r="BO11" s="16">
        <v>3.8461538461538498E-2</v>
      </c>
      <c r="BP11" s="16"/>
      <c r="BQ11" s="16">
        <v>0</v>
      </c>
      <c r="BR11" s="16">
        <v>4.2553191489361701E-2</v>
      </c>
      <c r="BS11" s="16"/>
      <c r="BT11" s="16">
        <v>3.9215686274509803E-2</v>
      </c>
      <c r="BU11" s="16">
        <v>0</v>
      </c>
    </row>
    <row r="12" spans="2:73" x14ac:dyDescent="0.35">
      <c r="B12" s="17" t="s">
        <v>93</v>
      </c>
      <c r="C12" s="18">
        <v>3.0769230769230799E-2</v>
      </c>
      <c r="D12" s="18">
        <v>0</v>
      </c>
      <c r="E12" s="18">
        <v>6.0606060606060601E-2</v>
      </c>
      <c r="F12" s="18"/>
      <c r="G12" s="18">
        <v>0</v>
      </c>
      <c r="H12" s="18">
        <v>3.77358490566038E-2</v>
      </c>
      <c r="I12" s="18"/>
      <c r="J12" s="18">
        <v>0</v>
      </c>
      <c r="K12" s="18">
        <v>0</v>
      </c>
      <c r="L12" s="18">
        <v>0</v>
      </c>
      <c r="M12" s="18">
        <v>0</v>
      </c>
      <c r="N12" s="18">
        <v>0</v>
      </c>
      <c r="O12" s="18">
        <v>0</v>
      </c>
      <c r="P12" s="18">
        <v>0</v>
      </c>
      <c r="Q12" s="18">
        <v>0.33333333333333298</v>
      </c>
      <c r="R12" s="18">
        <v>0</v>
      </c>
      <c r="S12" s="18">
        <v>0</v>
      </c>
      <c r="T12" s="18">
        <v>0.25</v>
      </c>
      <c r="U12" s="18" t="s">
        <v>129</v>
      </c>
      <c r="V12" s="18">
        <v>0</v>
      </c>
      <c r="W12" s="18">
        <v>0</v>
      </c>
      <c r="X12" s="18">
        <v>0</v>
      </c>
      <c r="Y12" s="18">
        <v>0</v>
      </c>
      <c r="Z12" s="18"/>
      <c r="AA12" s="18">
        <v>0</v>
      </c>
      <c r="AB12" s="18">
        <v>7.4074074074074098E-2</v>
      </c>
      <c r="AC12" s="18">
        <v>0</v>
      </c>
      <c r="AD12" s="18">
        <v>0</v>
      </c>
      <c r="AE12" s="18"/>
      <c r="AF12" s="18">
        <v>2.5000000000000001E-2</v>
      </c>
      <c r="AG12" s="18">
        <v>0</v>
      </c>
      <c r="AH12" s="18">
        <v>0</v>
      </c>
      <c r="AI12" s="18">
        <v>0</v>
      </c>
      <c r="AJ12" s="18"/>
      <c r="AK12" s="18">
        <v>4.7619047619047603E-2</v>
      </c>
      <c r="AL12" s="18">
        <v>6.25E-2</v>
      </c>
      <c r="AM12" s="18">
        <v>0</v>
      </c>
      <c r="AN12" s="18">
        <v>0</v>
      </c>
      <c r="AO12" s="18">
        <v>0</v>
      </c>
      <c r="AP12" s="18">
        <v>0</v>
      </c>
      <c r="AQ12" s="18"/>
      <c r="AR12" s="18">
        <v>0.04</v>
      </c>
      <c r="AS12" s="18">
        <v>0.04</v>
      </c>
      <c r="AT12" s="18">
        <v>0.04</v>
      </c>
      <c r="AU12" s="18" t="s">
        <v>129</v>
      </c>
      <c r="AV12" s="18">
        <v>0</v>
      </c>
      <c r="AW12" s="18">
        <v>0</v>
      </c>
      <c r="AX12" s="18" t="s">
        <v>129</v>
      </c>
      <c r="AY12" s="18"/>
      <c r="AZ12" s="18">
        <v>4.7619047619047603E-2</v>
      </c>
      <c r="BA12" s="18">
        <v>0</v>
      </c>
      <c r="BB12" s="18" t="s">
        <v>129</v>
      </c>
      <c r="BC12" s="18">
        <v>0</v>
      </c>
      <c r="BD12" s="18">
        <v>4.7619047619047603E-2</v>
      </c>
      <c r="BE12" s="18" t="s">
        <v>129</v>
      </c>
      <c r="BF12" s="18"/>
      <c r="BG12" s="18">
        <v>0</v>
      </c>
      <c r="BH12" s="18">
        <v>6.25E-2</v>
      </c>
      <c r="BI12" s="18">
        <v>0</v>
      </c>
      <c r="BJ12" s="18">
        <v>6.25E-2</v>
      </c>
      <c r="BK12" s="18">
        <v>0</v>
      </c>
      <c r="BL12" s="18">
        <v>0</v>
      </c>
      <c r="BM12" s="18"/>
      <c r="BN12" s="18">
        <v>2.5641025641025599E-2</v>
      </c>
      <c r="BO12" s="18">
        <v>3.8461538461538498E-2</v>
      </c>
      <c r="BP12" s="18"/>
      <c r="BQ12" s="18">
        <v>5.5555555555555601E-2</v>
      </c>
      <c r="BR12" s="18">
        <v>2.1276595744680899E-2</v>
      </c>
      <c r="BS12" s="18"/>
      <c r="BT12" s="18">
        <v>1.9607843137254902E-2</v>
      </c>
      <c r="BU12" s="18">
        <v>7.1428571428571397E-2</v>
      </c>
    </row>
    <row r="13" spans="2:73" x14ac:dyDescent="0.35">
      <c r="B13" s="25" t="s">
        <v>192</v>
      </c>
    </row>
    <row r="14" spans="2:73" x14ac:dyDescent="0.35">
      <c r="B14" t="s">
        <v>96</v>
      </c>
    </row>
    <row r="15" spans="2:73" x14ac:dyDescent="0.35">
      <c r="B15" t="s">
        <v>97</v>
      </c>
    </row>
    <row r="17" spans="2:2" x14ac:dyDescent="0.35">
      <c r="B17"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U20"/>
  <sheetViews>
    <sheetView showGridLines="0" topLeftCell="A11"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173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ht="29" x14ac:dyDescent="0.35">
      <c r="B8" s="17" t="s">
        <v>167</v>
      </c>
      <c r="C8" s="16">
        <v>0.72456575682382096</v>
      </c>
      <c r="D8" s="16">
        <v>0.82634730538922196</v>
      </c>
      <c r="E8" s="16">
        <v>0.65254237288135597</v>
      </c>
      <c r="F8" s="16"/>
      <c r="G8" s="16">
        <v>0.65060240963855398</v>
      </c>
      <c r="H8" s="16">
        <v>0.74375000000000002</v>
      </c>
      <c r="I8" s="16"/>
      <c r="J8" s="16">
        <v>0.67647058823529405</v>
      </c>
      <c r="K8" s="16">
        <v>0.72413793103448298</v>
      </c>
      <c r="L8" s="16">
        <v>0.68181818181818199</v>
      </c>
      <c r="M8" s="16">
        <v>0.65</v>
      </c>
      <c r="N8" s="16">
        <v>0.875</v>
      </c>
      <c r="O8" s="16">
        <v>0.66666666666666696</v>
      </c>
      <c r="P8" s="16">
        <v>0.76923076923076905</v>
      </c>
      <c r="Q8" s="16">
        <v>0.76470588235294101</v>
      </c>
      <c r="R8" s="16">
        <v>1</v>
      </c>
      <c r="S8" s="16">
        <v>0.63888888888888895</v>
      </c>
      <c r="T8" s="16">
        <v>0.73913043478260898</v>
      </c>
      <c r="U8" s="16">
        <v>0.53846153846153799</v>
      </c>
      <c r="V8" s="16">
        <v>0.76</v>
      </c>
      <c r="W8" s="16">
        <v>0.85714285714285698</v>
      </c>
      <c r="X8" s="16">
        <v>0.8</v>
      </c>
      <c r="Y8" s="16">
        <v>0.85714285714285698</v>
      </c>
      <c r="Z8" s="16"/>
      <c r="AA8" s="16">
        <v>0.748466257668712</v>
      </c>
      <c r="AB8" s="16">
        <v>0.78294573643410803</v>
      </c>
      <c r="AC8" s="16">
        <v>0.49019607843137297</v>
      </c>
      <c r="AD8" s="16">
        <v>0.70588235294117696</v>
      </c>
      <c r="AE8" s="16"/>
      <c r="AF8" s="16">
        <v>0.73114754098360701</v>
      </c>
      <c r="AG8" s="16">
        <v>0.79166666666666696</v>
      </c>
      <c r="AH8" s="16">
        <v>0.68421052631578905</v>
      </c>
      <c r="AI8" s="16">
        <v>1</v>
      </c>
      <c r="AJ8" s="16"/>
      <c r="AK8" s="16">
        <v>0.72897196261682196</v>
      </c>
      <c r="AL8" s="16">
        <v>0.81967213114754101</v>
      </c>
      <c r="AM8" s="16">
        <v>0.8125</v>
      </c>
      <c r="AN8" s="16">
        <v>0.75862068965517204</v>
      </c>
      <c r="AO8" s="16">
        <v>0.88888888888888895</v>
      </c>
      <c r="AP8" s="16">
        <v>0.70370370370370405</v>
      </c>
      <c r="AQ8" s="16"/>
      <c r="AR8" s="16">
        <v>0.97674418604651203</v>
      </c>
      <c r="AS8" s="16">
        <v>0.85365853658536595</v>
      </c>
      <c r="AT8" s="16">
        <v>0.85365853658536595</v>
      </c>
      <c r="AU8" s="16" t="s">
        <v>129</v>
      </c>
      <c r="AV8" s="16">
        <v>0.22727272727272699</v>
      </c>
      <c r="AW8" s="16">
        <v>0.48780487804877998</v>
      </c>
      <c r="AX8" s="16">
        <v>0</v>
      </c>
      <c r="AY8" s="16"/>
      <c r="AZ8" s="16">
        <v>0.67289719626168198</v>
      </c>
      <c r="BA8" s="16">
        <v>0.75757575757575801</v>
      </c>
      <c r="BB8" s="16">
        <v>0.45454545454545497</v>
      </c>
      <c r="BC8" s="16">
        <v>0.72448979591836704</v>
      </c>
      <c r="BD8" s="16">
        <v>0.79310344827586199</v>
      </c>
      <c r="BE8" s="16">
        <v>0.375</v>
      </c>
      <c r="BF8" s="16"/>
      <c r="BG8" s="16">
        <v>0.78125</v>
      </c>
      <c r="BH8" s="16">
        <v>0.75</v>
      </c>
      <c r="BI8" s="16">
        <v>0.62790697674418605</v>
      </c>
      <c r="BJ8" s="16">
        <v>0.72727272727272696</v>
      </c>
      <c r="BK8" s="16">
        <v>0.73134328358209</v>
      </c>
      <c r="BL8" s="16">
        <v>0.68</v>
      </c>
      <c r="BM8" s="16"/>
      <c r="BN8" s="16">
        <v>0.69456066945606698</v>
      </c>
      <c r="BO8" s="16">
        <v>0.77500000000000002</v>
      </c>
      <c r="BP8" s="16"/>
      <c r="BQ8" s="16">
        <v>0.72794117647058798</v>
      </c>
      <c r="BR8" s="16">
        <v>0.721804511278195</v>
      </c>
      <c r="BS8" s="16"/>
      <c r="BT8" s="16">
        <v>0.76175548589341702</v>
      </c>
      <c r="BU8" s="16">
        <v>0.58974358974358998</v>
      </c>
    </row>
    <row r="9" spans="2:73" x14ac:dyDescent="0.35">
      <c r="B9" s="17" t="s">
        <v>168</v>
      </c>
      <c r="C9" s="16">
        <v>0.1712158808933</v>
      </c>
      <c r="D9" s="16">
        <v>0.16766467065868301</v>
      </c>
      <c r="E9" s="16">
        <v>0.17372881355932199</v>
      </c>
      <c r="F9" s="16"/>
      <c r="G9" s="16">
        <v>0.16867469879518099</v>
      </c>
      <c r="H9" s="16">
        <v>0.171875</v>
      </c>
      <c r="I9" s="16"/>
      <c r="J9" s="16">
        <v>0.26470588235294101</v>
      </c>
      <c r="K9" s="16">
        <v>0.24137931034482801</v>
      </c>
      <c r="L9" s="16">
        <v>0.13636363636363599</v>
      </c>
      <c r="M9" s="16">
        <v>0.1</v>
      </c>
      <c r="N9" s="16">
        <v>0.125</v>
      </c>
      <c r="O9" s="16">
        <v>8.3333333333333301E-2</v>
      </c>
      <c r="P9" s="16">
        <v>0.19230769230769201</v>
      </c>
      <c r="Q9" s="16">
        <v>0.14705882352941199</v>
      </c>
      <c r="R9" s="16">
        <v>7.69230769230769E-2</v>
      </c>
      <c r="S9" s="16">
        <v>0.180555555555556</v>
      </c>
      <c r="T9" s="16">
        <v>0.217391304347826</v>
      </c>
      <c r="U9" s="16">
        <v>7.69230769230769E-2</v>
      </c>
      <c r="V9" s="16">
        <v>0.12</v>
      </c>
      <c r="W9" s="16">
        <v>0.14285714285714299</v>
      </c>
      <c r="X9" s="16">
        <v>0.2</v>
      </c>
      <c r="Y9" s="16">
        <v>7.1428571428571397E-2</v>
      </c>
      <c r="Z9" s="16"/>
      <c r="AA9" s="16">
        <v>0.13496932515337401</v>
      </c>
      <c r="AB9" s="16">
        <v>0.178294573643411</v>
      </c>
      <c r="AC9" s="16">
        <v>0.11764705882352899</v>
      </c>
      <c r="AD9" s="16">
        <v>0.32352941176470601</v>
      </c>
      <c r="AE9" s="16"/>
      <c r="AF9" s="16">
        <v>0.15409836065573801</v>
      </c>
      <c r="AG9" s="16">
        <v>0.125</v>
      </c>
      <c r="AH9" s="16">
        <v>0.31578947368421101</v>
      </c>
      <c r="AI9" s="16">
        <v>0.5</v>
      </c>
      <c r="AJ9" s="16"/>
      <c r="AK9" s="16">
        <v>0.168224299065421</v>
      </c>
      <c r="AL9" s="16">
        <v>0.24590163934426201</v>
      </c>
      <c r="AM9" s="16">
        <v>0.125</v>
      </c>
      <c r="AN9" s="16">
        <v>0.20689655172413801</v>
      </c>
      <c r="AO9" s="16">
        <v>0.33333333333333298</v>
      </c>
      <c r="AP9" s="16">
        <v>0.11111111111111099</v>
      </c>
      <c r="AQ9" s="16"/>
      <c r="AR9" s="16">
        <v>0.125581395348837</v>
      </c>
      <c r="AS9" s="16">
        <v>0.26829268292682901</v>
      </c>
      <c r="AT9" s="16">
        <v>0.26829268292682901</v>
      </c>
      <c r="AU9" s="16" t="s">
        <v>129</v>
      </c>
      <c r="AV9" s="16">
        <v>9.0909090909090898E-2</v>
      </c>
      <c r="AW9" s="16">
        <v>0.146341463414634</v>
      </c>
      <c r="AX9" s="16">
        <v>0.4</v>
      </c>
      <c r="AY9" s="16"/>
      <c r="AZ9" s="16">
        <v>0.28037383177570102</v>
      </c>
      <c r="BA9" s="16">
        <v>0.15151515151515199</v>
      </c>
      <c r="BB9" s="16">
        <v>9.0909090909090898E-2</v>
      </c>
      <c r="BC9" s="16">
        <v>0.11224489795918401</v>
      </c>
      <c r="BD9" s="16">
        <v>0.13103448275862101</v>
      </c>
      <c r="BE9" s="16">
        <v>0.375</v>
      </c>
      <c r="BF9" s="16"/>
      <c r="BG9" s="16">
        <v>0.15625</v>
      </c>
      <c r="BH9" s="16">
        <v>0.17647058823529399</v>
      </c>
      <c r="BI9" s="16">
        <v>0.116279069767442</v>
      </c>
      <c r="BJ9" s="16">
        <v>0.190909090909091</v>
      </c>
      <c r="BK9" s="16">
        <v>0.20895522388059701</v>
      </c>
      <c r="BL9" s="16">
        <v>0.14000000000000001</v>
      </c>
      <c r="BM9" s="16"/>
      <c r="BN9" s="16">
        <v>0.13807531380753099</v>
      </c>
      <c r="BO9" s="16">
        <v>0.22500000000000001</v>
      </c>
      <c r="BP9" s="16"/>
      <c r="BQ9" s="16">
        <v>0.125</v>
      </c>
      <c r="BR9" s="16">
        <v>0.19548872180451099</v>
      </c>
      <c r="BS9" s="16"/>
      <c r="BT9" s="16">
        <v>0.13166144200627</v>
      </c>
      <c r="BU9" s="16">
        <v>0.32051282051282098</v>
      </c>
    </row>
    <row r="10" spans="2:73" ht="29" x14ac:dyDescent="0.35">
      <c r="B10" s="17" t="s">
        <v>169</v>
      </c>
      <c r="C10" s="16">
        <v>0.13151364764268</v>
      </c>
      <c r="D10" s="16">
        <v>8.9820359281437098E-2</v>
      </c>
      <c r="E10" s="16">
        <v>0.161016949152542</v>
      </c>
      <c r="F10" s="16"/>
      <c r="G10" s="16">
        <v>0.21686746987951799</v>
      </c>
      <c r="H10" s="16">
        <v>0.109375</v>
      </c>
      <c r="I10" s="16"/>
      <c r="J10" s="16">
        <v>0.11764705882352899</v>
      </c>
      <c r="K10" s="16">
        <v>0.15517241379310301</v>
      </c>
      <c r="L10" s="16">
        <v>9.0909090909090898E-2</v>
      </c>
      <c r="M10" s="16">
        <v>0.1</v>
      </c>
      <c r="N10" s="16">
        <v>0</v>
      </c>
      <c r="O10" s="16">
        <v>8.3333333333333301E-2</v>
      </c>
      <c r="P10" s="16">
        <v>0.30769230769230799</v>
      </c>
      <c r="Q10" s="16">
        <v>0.11764705882352899</v>
      </c>
      <c r="R10" s="16">
        <v>0</v>
      </c>
      <c r="S10" s="16">
        <v>0.15277777777777801</v>
      </c>
      <c r="T10" s="16">
        <v>0.13043478260869601</v>
      </c>
      <c r="U10" s="16">
        <v>0.230769230769231</v>
      </c>
      <c r="V10" s="16">
        <v>0.08</v>
      </c>
      <c r="W10" s="16">
        <v>0.14285714285714299</v>
      </c>
      <c r="X10" s="16">
        <v>6.6666666666666693E-2</v>
      </c>
      <c r="Y10" s="16">
        <v>7.1428571428571397E-2</v>
      </c>
      <c r="Z10" s="16"/>
      <c r="AA10" s="16">
        <v>8.5889570552147201E-2</v>
      </c>
      <c r="AB10" s="16">
        <v>0.13953488372093001</v>
      </c>
      <c r="AC10" s="16">
        <v>0.25490196078431399</v>
      </c>
      <c r="AD10" s="16">
        <v>0.17647058823529399</v>
      </c>
      <c r="AE10" s="16"/>
      <c r="AF10" s="16">
        <v>0.13114754098360701</v>
      </c>
      <c r="AG10" s="16">
        <v>0.25</v>
      </c>
      <c r="AH10" s="16">
        <v>0.13157894736842099</v>
      </c>
      <c r="AI10" s="16">
        <v>0</v>
      </c>
      <c r="AJ10" s="16"/>
      <c r="AK10" s="16">
        <v>0.19626168224299101</v>
      </c>
      <c r="AL10" s="16">
        <v>9.8360655737704902E-2</v>
      </c>
      <c r="AM10" s="16">
        <v>0.15625</v>
      </c>
      <c r="AN10" s="16">
        <v>6.8965517241379296E-2</v>
      </c>
      <c r="AO10" s="16">
        <v>0.11111111111111099</v>
      </c>
      <c r="AP10" s="16">
        <v>0.11111111111111099</v>
      </c>
      <c r="AQ10" s="16"/>
      <c r="AR10" s="16">
        <v>6.5116279069767399E-2</v>
      </c>
      <c r="AS10" s="16">
        <v>0.12195121951219499</v>
      </c>
      <c r="AT10" s="16">
        <v>0.12195121951219499</v>
      </c>
      <c r="AU10" s="16" t="s">
        <v>129</v>
      </c>
      <c r="AV10" s="16">
        <v>0.22727272727272699</v>
      </c>
      <c r="AW10" s="16">
        <v>0.19512195121951201</v>
      </c>
      <c r="AX10" s="16">
        <v>0.2</v>
      </c>
      <c r="AY10" s="16"/>
      <c r="AZ10" s="16">
        <v>0.15887850467289699</v>
      </c>
      <c r="BA10" s="16">
        <v>0.18181818181818199</v>
      </c>
      <c r="BB10" s="16">
        <v>9.0909090909090898E-2</v>
      </c>
      <c r="BC10" s="16">
        <v>0.102040816326531</v>
      </c>
      <c r="BD10" s="16">
        <v>0.11034482758620701</v>
      </c>
      <c r="BE10" s="16">
        <v>0.375</v>
      </c>
      <c r="BF10" s="16"/>
      <c r="BG10" s="16">
        <v>6.25E-2</v>
      </c>
      <c r="BH10" s="16">
        <v>0.14705882352941199</v>
      </c>
      <c r="BI10" s="16">
        <v>4.6511627906976702E-2</v>
      </c>
      <c r="BJ10" s="16">
        <v>0.17272727272727301</v>
      </c>
      <c r="BK10" s="16">
        <v>0.17910447761194001</v>
      </c>
      <c r="BL10" s="16">
        <v>0.12</v>
      </c>
      <c r="BM10" s="16"/>
      <c r="BN10" s="16">
        <v>0.14225941422594099</v>
      </c>
      <c r="BO10" s="16">
        <v>0.11874999999999999</v>
      </c>
      <c r="BP10" s="16"/>
      <c r="BQ10" s="16">
        <v>0.10294117647058799</v>
      </c>
      <c r="BR10" s="16">
        <v>0.14661654135338301</v>
      </c>
      <c r="BS10" s="16"/>
      <c r="BT10" s="16">
        <v>0.112852664576803</v>
      </c>
      <c r="BU10" s="16">
        <v>0.20512820512820501</v>
      </c>
    </row>
    <row r="11" spans="2:73" ht="29" x14ac:dyDescent="0.35">
      <c r="B11" s="17" t="s">
        <v>170</v>
      </c>
      <c r="C11" s="16">
        <v>5.7071960297766698E-2</v>
      </c>
      <c r="D11" s="16">
        <v>7.7844311377245498E-2</v>
      </c>
      <c r="E11" s="16">
        <v>4.2372881355932202E-2</v>
      </c>
      <c r="F11" s="16"/>
      <c r="G11" s="16">
        <v>2.40963855421687E-2</v>
      </c>
      <c r="H11" s="16">
        <v>6.5625000000000003E-2</v>
      </c>
      <c r="I11" s="16"/>
      <c r="J11" s="16">
        <v>5.8823529411764698E-2</v>
      </c>
      <c r="K11" s="16">
        <v>0.13793103448275901</v>
      </c>
      <c r="L11" s="16">
        <v>0</v>
      </c>
      <c r="M11" s="16">
        <v>0.05</v>
      </c>
      <c r="N11" s="16">
        <v>0.125</v>
      </c>
      <c r="O11" s="16">
        <v>0</v>
      </c>
      <c r="P11" s="16">
        <v>3.8461538461538498E-2</v>
      </c>
      <c r="Q11" s="16">
        <v>5.8823529411764698E-2</v>
      </c>
      <c r="R11" s="16">
        <v>0</v>
      </c>
      <c r="S11" s="16">
        <v>6.9444444444444406E-2</v>
      </c>
      <c r="T11" s="16">
        <v>0</v>
      </c>
      <c r="U11" s="16">
        <v>0</v>
      </c>
      <c r="V11" s="16">
        <v>0.04</v>
      </c>
      <c r="W11" s="16">
        <v>0</v>
      </c>
      <c r="X11" s="16">
        <v>6.6666666666666693E-2</v>
      </c>
      <c r="Y11" s="16">
        <v>7.1428571428571397E-2</v>
      </c>
      <c r="Z11" s="16"/>
      <c r="AA11" s="16">
        <v>5.5214723926380403E-2</v>
      </c>
      <c r="AB11" s="16">
        <v>6.2015503875968998E-2</v>
      </c>
      <c r="AC11" s="16">
        <v>7.8431372549019607E-2</v>
      </c>
      <c r="AD11" s="16">
        <v>0</v>
      </c>
      <c r="AE11" s="16"/>
      <c r="AF11" s="16">
        <v>6.8852459016393405E-2</v>
      </c>
      <c r="AG11" s="16">
        <v>4.1666666666666699E-2</v>
      </c>
      <c r="AH11" s="16">
        <v>0</v>
      </c>
      <c r="AI11" s="16">
        <v>0</v>
      </c>
      <c r="AJ11" s="16"/>
      <c r="AK11" s="16">
        <v>7.4766355140186896E-2</v>
      </c>
      <c r="AL11" s="16">
        <v>4.91803278688525E-2</v>
      </c>
      <c r="AM11" s="16">
        <v>0.125</v>
      </c>
      <c r="AN11" s="16">
        <v>3.4482758620689703E-2</v>
      </c>
      <c r="AO11" s="16">
        <v>0.11111111111111099</v>
      </c>
      <c r="AP11" s="16">
        <v>0</v>
      </c>
      <c r="AQ11" s="16"/>
      <c r="AR11" s="16">
        <v>5.5813953488372099E-2</v>
      </c>
      <c r="AS11" s="16">
        <v>7.3170731707317097E-2</v>
      </c>
      <c r="AT11" s="16">
        <v>7.3170731707317097E-2</v>
      </c>
      <c r="AU11" s="16" t="s">
        <v>129</v>
      </c>
      <c r="AV11" s="16">
        <v>4.5454545454545497E-2</v>
      </c>
      <c r="AW11" s="16">
        <v>2.4390243902439001E-2</v>
      </c>
      <c r="AX11" s="16">
        <v>0.2</v>
      </c>
      <c r="AY11" s="16"/>
      <c r="AZ11" s="16">
        <v>1.86915887850467E-2</v>
      </c>
      <c r="BA11" s="16">
        <v>9.0909090909090898E-2</v>
      </c>
      <c r="BB11" s="16">
        <v>0.18181818181818199</v>
      </c>
      <c r="BC11" s="16">
        <v>4.08163265306122E-2</v>
      </c>
      <c r="BD11" s="16">
        <v>6.8965517241379296E-2</v>
      </c>
      <c r="BE11" s="16">
        <v>0.25</v>
      </c>
      <c r="BF11" s="16"/>
      <c r="BG11" s="16">
        <v>6.25E-2</v>
      </c>
      <c r="BH11" s="16">
        <v>4.4117647058823498E-2</v>
      </c>
      <c r="BI11" s="16">
        <v>4.6511627906976702E-2</v>
      </c>
      <c r="BJ11" s="16">
        <v>6.3636363636363602E-2</v>
      </c>
      <c r="BK11" s="16">
        <v>7.4626865671641798E-2</v>
      </c>
      <c r="BL11" s="16">
        <v>0.04</v>
      </c>
      <c r="BM11" s="16"/>
      <c r="BN11" s="16">
        <v>6.2761506276150597E-2</v>
      </c>
      <c r="BO11" s="16">
        <v>0.05</v>
      </c>
      <c r="BP11" s="16"/>
      <c r="BQ11" s="16">
        <v>6.6176470588235295E-2</v>
      </c>
      <c r="BR11" s="16">
        <v>5.2631578947368397E-2</v>
      </c>
      <c r="BS11" s="16"/>
      <c r="BT11" s="16">
        <v>5.9561128526645801E-2</v>
      </c>
      <c r="BU11" s="16">
        <v>3.8461538461538498E-2</v>
      </c>
    </row>
    <row r="12" spans="2:73" ht="58" x14ac:dyDescent="0.35">
      <c r="B12" s="17" t="s">
        <v>171</v>
      </c>
      <c r="C12" s="16">
        <v>3.7220843672456601E-2</v>
      </c>
      <c r="D12" s="16">
        <v>5.3892215568862298E-2</v>
      </c>
      <c r="E12" s="16">
        <v>2.5423728813559299E-2</v>
      </c>
      <c r="F12" s="16"/>
      <c r="G12" s="16">
        <v>3.6144578313252997E-2</v>
      </c>
      <c r="H12" s="16">
        <v>3.7499999999999999E-2</v>
      </c>
      <c r="I12" s="16"/>
      <c r="J12" s="16">
        <v>0.14705882352941199</v>
      </c>
      <c r="K12" s="16">
        <v>5.1724137931034503E-2</v>
      </c>
      <c r="L12" s="16">
        <v>0</v>
      </c>
      <c r="M12" s="16">
        <v>0.05</v>
      </c>
      <c r="N12" s="16">
        <v>0</v>
      </c>
      <c r="O12" s="16">
        <v>0</v>
      </c>
      <c r="P12" s="16">
        <v>0</v>
      </c>
      <c r="Q12" s="16">
        <v>0</v>
      </c>
      <c r="R12" s="16">
        <v>0</v>
      </c>
      <c r="S12" s="16">
        <v>4.1666666666666699E-2</v>
      </c>
      <c r="T12" s="16">
        <v>4.3478260869565202E-2</v>
      </c>
      <c r="U12" s="16">
        <v>0</v>
      </c>
      <c r="V12" s="16">
        <v>0</v>
      </c>
      <c r="W12" s="16">
        <v>0</v>
      </c>
      <c r="X12" s="16">
        <v>6.6666666666666693E-2</v>
      </c>
      <c r="Y12" s="16">
        <v>7.1428571428571397E-2</v>
      </c>
      <c r="Z12" s="16"/>
      <c r="AA12" s="16">
        <v>1.22699386503067E-2</v>
      </c>
      <c r="AB12" s="16">
        <v>2.32558139534884E-2</v>
      </c>
      <c r="AC12" s="16">
        <v>3.9215686274509803E-2</v>
      </c>
      <c r="AD12" s="16">
        <v>0.17647058823529399</v>
      </c>
      <c r="AE12" s="16"/>
      <c r="AF12" s="16">
        <v>3.2786885245901599E-2</v>
      </c>
      <c r="AG12" s="16">
        <v>4.1666666666666699E-2</v>
      </c>
      <c r="AH12" s="16">
        <v>5.2631578947368397E-2</v>
      </c>
      <c r="AI12" s="16">
        <v>0.5</v>
      </c>
      <c r="AJ12" s="16"/>
      <c r="AK12" s="16">
        <v>9.3457943925233603E-3</v>
      </c>
      <c r="AL12" s="16">
        <v>8.1967213114754106E-2</v>
      </c>
      <c r="AM12" s="16">
        <v>3.125E-2</v>
      </c>
      <c r="AN12" s="16">
        <v>3.4482758620689703E-2</v>
      </c>
      <c r="AO12" s="16">
        <v>0</v>
      </c>
      <c r="AP12" s="16">
        <v>0</v>
      </c>
      <c r="AQ12" s="16"/>
      <c r="AR12" s="16">
        <v>2.7906976744186001E-2</v>
      </c>
      <c r="AS12" s="16">
        <v>4.8780487804878099E-2</v>
      </c>
      <c r="AT12" s="16">
        <v>4.8780487804878099E-2</v>
      </c>
      <c r="AU12" s="16" t="s">
        <v>129</v>
      </c>
      <c r="AV12" s="16">
        <v>0</v>
      </c>
      <c r="AW12" s="16">
        <v>0</v>
      </c>
      <c r="AX12" s="16">
        <v>0.2</v>
      </c>
      <c r="AY12" s="16"/>
      <c r="AZ12" s="16">
        <v>0.11214953271028</v>
      </c>
      <c r="BA12" s="16">
        <v>0</v>
      </c>
      <c r="BB12" s="16">
        <v>0</v>
      </c>
      <c r="BC12" s="16">
        <v>1.02040816326531E-2</v>
      </c>
      <c r="BD12" s="16">
        <v>1.37931034482759E-2</v>
      </c>
      <c r="BE12" s="16">
        <v>0</v>
      </c>
      <c r="BF12" s="16"/>
      <c r="BG12" s="16">
        <v>3.125E-2</v>
      </c>
      <c r="BH12" s="16">
        <v>1.4705882352941201E-2</v>
      </c>
      <c r="BI12" s="16">
        <v>0</v>
      </c>
      <c r="BJ12" s="16">
        <v>4.5454545454545497E-2</v>
      </c>
      <c r="BK12" s="16">
        <v>7.4626865671641798E-2</v>
      </c>
      <c r="BL12" s="16">
        <v>0.04</v>
      </c>
      <c r="BM12" s="16"/>
      <c r="BN12" s="16">
        <v>4.1841004184100403E-2</v>
      </c>
      <c r="BO12" s="16">
        <v>3.125E-2</v>
      </c>
      <c r="BP12" s="16"/>
      <c r="BQ12" s="16">
        <v>3.6764705882352901E-2</v>
      </c>
      <c r="BR12" s="16">
        <v>3.7593984962405999E-2</v>
      </c>
      <c r="BS12" s="16"/>
      <c r="BT12" s="16">
        <v>2.8213166144200601E-2</v>
      </c>
      <c r="BU12" s="16">
        <v>7.69230769230769E-2</v>
      </c>
    </row>
    <row r="13" spans="2:73" ht="43.5" x14ac:dyDescent="0.35">
      <c r="B13" s="17" t="s">
        <v>172</v>
      </c>
      <c r="C13" s="16">
        <v>9.9255583126550903E-3</v>
      </c>
      <c r="D13" s="16">
        <v>1.79640718562874E-2</v>
      </c>
      <c r="E13" s="16">
        <v>4.2372881355932203E-3</v>
      </c>
      <c r="F13" s="16"/>
      <c r="G13" s="16">
        <v>1.20481927710843E-2</v>
      </c>
      <c r="H13" s="16">
        <v>9.3749999999999997E-3</v>
      </c>
      <c r="I13" s="16"/>
      <c r="J13" s="16">
        <v>0</v>
      </c>
      <c r="K13" s="16">
        <v>3.4482758620689703E-2</v>
      </c>
      <c r="L13" s="16">
        <v>0</v>
      </c>
      <c r="M13" s="16">
        <v>0</v>
      </c>
      <c r="N13" s="16">
        <v>0</v>
      </c>
      <c r="O13" s="16">
        <v>0</v>
      </c>
      <c r="P13" s="16">
        <v>0</v>
      </c>
      <c r="Q13" s="16">
        <v>0</v>
      </c>
      <c r="R13" s="16">
        <v>0</v>
      </c>
      <c r="S13" s="16">
        <v>2.7777777777777801E-2</v>
      </c>
      <c r="T13" s="16">
        <v>0</v>
      </c>
      <c r="U13" s="16">
        <v>0</v>
      </c>
      <c r="V13" s="16">
        <v>0</v>
      </c>
      <c r="W13" s="16">
        <v>0</v>
      </c>
      <c r="X13" s="16">
        <v>0</v>
      </c>
      <c r="Y13" s="16">
        <v>0</v>
      </c>
      <c r="Z13" s="16"/>
      <c r="AA13" s="16">
        <v>6.13496932515337E-3</v>
      </c>
      <c r="AB13" s="16">
        <v>0</v>
      </c>
      <c r="AC13" s="16">
        <v>0</v>
      </c>
      <c r="AD13" s="16">
        <v>5.8823529411764698E-2</v>
      </c>
      <c r="AE13" s="16"/>
      <c r="AF13" s="16">
        <v>3.27868852459016E-3</v>
      </c>
      <c r="AG13" s="16">
        <v>0</v>
      </c>
      <c r="AH13" s="16">
        <v>0</v>
      </c>
      <c r="AI13" s="16">
        <v>0.5</v>
      </c>
      <c r="AJ13" s="16"/>
      <c r="AK13" s="16">
        <v>9.3457943925233603E-3</v>
      </c>
      <c r="AL13" s="16">
        <v>1.63934426229508E-2</v>
      </c>
      <c r="AM13" s="16">
        <v>0</v>
      </c>
      <c r="AN13" s="16">
        <v>3.4482758620689703E-2</v>
      </c>
      <c r="AO13" s="16">
        <v>0</v>
      </c>
      <c r="AP13" s="16">
        <v>0</v>
      </c>
      <c r="AQ13" s="16"/>
      <c r="AR13" s="16">
        <v>1.3953488372093001E-2</v>
      </c>
      <c r="AS13" s="16">
        <v>0</v>
      </c>
      <c r="AT13" s="16">
        <v>0</v>
      </c>
      <c r="AU13" s="16" t="s">
        <v>129</v>
      </c>
      <c r="AV13" s="16">
        <v>0</v>
      </c>
      <c r="AW13" s="16">
        <v>2.4390243902439001E-2</v>
      </c>
      <c r="AX13" s="16">
        <v>0</v>
      </c>
      <c r="AY13" s="16"/>
      <c r="AZ13" s="16">
        <v>2.80373831775701E-2</v>
      </c>
      <c r="BA13" s="16">
        <v>0</v>
      </c>
      <c r="BB13" s="16">
        <v>0</v>
      </c>
      <c r="BC13" s="16">
        <v>0</v>
      </c>
      <c r="BD13" s="16">
        <v>0</v>
      </c>
      <c r="BE13" s="16">
        <v>0.125</v>
      </c>
      <c r="BF13" s="16"/>
      <c r="BG13" s="16">
        <v>1.5625E-2</v>
      </c>
      <c r="BH13" s="16">
        <v>0</v>
      </c>
      <c r="BI13" s="16">
        <v>0</v>
      </c>
      <c r="BJ13" s="16">
        <v>9.0909090909090905E-3</v>
      </c>
      <c r="BK13" s="16">
        <v>1.49253731343284E-2</v>
      </c>
      <c r="BL13" s="16">
        <v>0.02</v>
      </c>
      <c r="BM13" s="16"/>
      <c r="BN13" s="16">
        <v>4.1841004184100397E-3</v>
      </c>
      <c r="BO13" s="16">
        <v>1.8749999999999999E-2</v>
      </c>
      <c r="BP13" s="16"/>
      <c r="BQ13" s="16">
        <v>0</v>
      </c>
      <c r="BR13" s="16">
        <v>1.50375939849624E-2</v>
      </c>
      <c r="BS13" s="16"/>
      <c r="BT13" s="16">
        <v>9.4043887147335394E-3</v>
      </c>
      <c r="BU13" s="16">
        <v>1.2820512820512799E-2</v>
      </c>
    </row>
    <row r="14" spans="2:73" x14ac:dyDescent="0.35">
      <c r="B14" s="17" t="s">
        <v>93</v>
      </c>
      <c r="C14" s="16">
        <v>9.9255583126550903E-3</v>
      </c>
      <c r="D14" s="16">
        <v>5.9880239520958096E-3</v>
      </c>
      <c r="E14" s="16">
        <v>1.27118644067797E-2</v>
      </c>
      <c r="F14" s="16"/>
      <c r="G14" s="16">
        <v>0</v>
      </c>
      <c r="H14" s="16">
        <v>1.2500000000000001E-2</v>
      </c>
      <c r="I14" s="16"/>
      <c r="J14" s="16">
        <v>0</v>
      </c>
      <c r="K14" s="16">
        <v>0</v>
      </c>
      <c r="L14" s="16">
        <v>0</v>
      </c>
      <c r="M14" s="16">
        <v>0</v>
      </c>
      <c r="N14" s="16">
        <v>0</v>
      </c>
      <c r="O14" s="16">
        <v>0</v>
      </c>
      <c r="P14" s="16">
        <v>3.8461538461538498E-2</v>
      </c>
      <c r="Q14" s="16">
        <v>2.9411764705882401E-2</v>
      </c>
      <c r="R14" s="16">
        <v>0</v>
      </c>
      <c r="S14" s="16">
        <v>2.7777777777777801E-2</v>
      </c>
      <c r="T14" s="16">
        <v>0</v>
      </c>
      <c r="U14" s="16">
        <v>0</v>
      </c>
      <c r="V14" s="16">
        <v>0</v>
      </c>
      <c r="W14" s="16">
        <v>0</v>
      </c>
      <c r="X14" s="16">
        <v>0</v>
      </c>
      <c r="Y14" s="16">
        <v>0</v>
      </c>
      <c r="Z14" s="16"/>
      <c r="AA14" s="16">
        <v>1.22699386503067E-2</v>
      </c>
      <c r="AB14" s="16">
        <v>0</v>
      </c>
      <c r="AC14" s="16">
        <v>1.9607843137254902E-2</v>
      </c>
      <c r="AD14" s="16">
        <v>0</v>
      </c>
      <c r="AE14" s="16"/>
      <c r="AF14" s="16">
        <v>1.3114754098360701E-2</v>
      </c>
      <c r="AG14" s="16">
        <v>0</v>
      </c>
      <c r="AH14" s="16">
        <v>0</v>
      </c>
      <c r="AI14" s="16">
        <v>0</v>
      </c>
      <c r="AJ14" s="16"/>
      <c r="AK14" s="16">
        <v>1.86915887850467E-2</v>
      </c>
      <c r="AL14" s="16">
        <v>0</v>
      </c>
      <c r="AM14" s="16">
        <v>0</v>
      </c>
      <c r="AN14" s="16">
        <v>0</v>
      </c>
      <c r="AO14" s="16">
        <v>0</v>
      </c>
      <c r="AP14" s="16">
        <v>0</v>
      </c>
      <c r="AQ14" s="16"/>
      <c r="AR14" s="16">
        <v>4.65116279069767E-3</v>
      </c>
      <c r="AS14" s="16">
        <v>0</v>
      </c>
      <c r="AT14" s="16">
        <v>0</v>
      </c>
      <c r="AU14" s="16" t="s">
        <v>129</v>
      </c>
      <c r="AV14" s="16">
        <v>4.5454545454545497E-2</v>
      </c>
      <c r="AW14" s="16">
        <v>0</v>
      </c>
      <c r="AX14" s="16">
        <v>0</v>
      </c>
      <c r="AY14" s="16"/>
      <c r="AZ14" s="16">
        <v>9.3457943925233603E-3</v>
      </c>
      <c r="BA14" s="16">
        <v>0</v>
      </c>
      <c r="BB14" s="16">
        <v>0</v>
      </c>
      <c r="BC14" s="16">
        <v>2.04081632653061E-2</v>
      </c>
      <c r="BD14" s="16">
        <v>6.8965517241379301E-3</v>
      </c>
      <c r="BE14" s="16">
        <v>0</v>
      </c>
      <c r="BF14" s="16"/>
      <c r="BG14" s="16">
        <v>3.125E-2</v>
      </c>
      <c r="BH14" s="16">
        <v>0</v>
      </c>
      <c r="BI14" s="16">
        <v>0</v>
      </c>
      <c r="BJ14" s="16">
        <v>9.0909090909090905E-3</v>
      </c>
      <c r="BK14" s="16">
        <v>1.49253731343284E-2</v>
      </c>
      <c r="BL14" s="16">
        <v>0</v>
      </c>
      <c r="BM14" s="16"/>
      <c r="BN14" s="16">
        <v>1.2552301255230099E-2</v>
      </c>
      <c r="BO14" s="16">
        <v>6.2500000000000003E-3</v>
      </c>
      <c r="BP14" s="16"/>
      <c r="BQ14" s="16">
        <v>1.4705882352941201E-2</v>
      </c>
      <c r="BR14" s="16">
        <v>7.5187969924812E-3</v>
      </c>
      <c r="BS14" s="16"/>
      <c r="BT14" s="16">
        <v>6.2695924764890297E-3</v>
      </c>
      <c r="BU14" s="16">
        <v>2.5641025641025599E-2</v>
      </c>
    </row>
    <row r="15" spans="2:73" x14ac:dyDescent="0.35">
      <c r="B15" s="17" t="s">
        <v>153</v>
      </c>
      <c r="C15" s="18">
        <v>0.210918114143921</v>
      </c>
      <c r="D15" s="18">
        <v>0.155688622754491</v>
      </c>
      <c r="E15" s="18">
        <v>0.25</v>
      </c>
      <c r="F15" s="18"/>
      <c r="G15" s="18">
        <v>0.28915662650602397</v>
      </c>
      <c r="H15" s="18">
        <v>0.19062499999999999</v>
      </c>
      <c r="I15" s="18"/>
      <c r="J15" s="18">
        <v>0.14705882352941199</v>
      </c>
      <c r="K15" s="18">
        <v>0.17241379310344801</v>
      </c>
      <c r="L15" s="18">
        <v>0.22727272727272699</v>
      </c>
      <c r="M15" s="18">
        <v>0.3</v>
      </c>
      <c r="N15" s="18">
        <v>0.125</v>
      </c>
      <c r="O15" s="18">
        <v>0.33333333333333298</v>
      </c>
      <c r="P15" s="18">
        <v>0.115384615384615</v>
      </c>
      <c r="Q15" s="18">
        <v>0.17647058823529399</v>
      </c>
      <c r="R15" s="18">
        <v>0</v>
      </c>
      <c r="S15" s="18">
        <v>0.26388888888888901</v>
      </c>
      <c r="T15" s="18">
        <v>8.6956521739130405E-2</v>
      </c>
      <c r="U15" s="18">
        <v>0.46153846153846201</v>
      </c>
      <c r="V15" s="18">
        <v>0.28000000000000003</v>
      </c>
      <c r="W15" s="18">
        <v>0.14285714285714299</v>
      </c>
      <c r="X15" s="18">
        <v>0.46666666666666701</v>
      </c>
      <c r="Y15" s="18">
        <v>0.14285714285714299</v>
      </c>
      <c r="Z15" s="18"/>
      <c r="AA15" s="18">
        <v>0.26993865030674802</v>
      </c>
      <c r="AB15" s="18">
        <v>0.13953488372093001</v>
      </c>
      <c r="AC15" s="18">
        <v>0.25490196078431399</v>
      </c>
      <c r="AD15" s="18">
        <v>0.11764705882352899</v>
      </c>
      <c r="AE15" s="18"/>
      <c r="AF15" s="18">
        <v>0.20655737704918001</v>
      </c>
      <c r="AG15" s="18">
        <v>4.1666666666666699E-2</v>
      </c>
      <c r="AH15" s="18">
        <v>0.18421052631578899</v>
      </c>
      <c r="AI15" s="18">
        <v>0</v>
      </c>
      <c r="AJ15" s="18"/>
      <c r="AK15" s="18">
        <v>0.13084112149532701</v>
      </c>
      <c r="AL15" s="18">
        <v>0.114754098360656</v>
      </c>
      <c r="AM15" s="18">
        <v>0.15625</v>
      </c>
      <c r="AN15" s="18">
        <v>0.17241379310344801</v>
      </c>
      <c r="AO15" s="18">
        <v>0</v>
      </c>
      <c r="AP15" s="18">
        <v>0.37037037037037002</v>
      </c>
      <c r="AQ15" s="18"/>
      <c r="AR15" s="18">
        <v>9.3023255813953501E-2</v>
      </c>
      <c r="AS15" s="18">
        <v>0.12195121951219499</v>
      </c>
      <c r="AT15" s="18">
        <v>0.12195121951219499</v>
      </c>
      <c r="AU15" s="18" t="s">
        <v>129</v>
      </c>
      <c r="AV15" s="18">
        <v>0.54545454545454497</v>
      </c>
      <c r="AW15" s="18">
        <v>0.36585365853658502</v>
      </c>
      <c r="AX15" s="18">
        <v>0.4</v>
      </c>
      <c r="AY15" s="18"/>
      <c r="AZ15" s="18">
        <v>0.14953271028037399</v>
      </c>
      <c r="BA15" s="18">
        <v>0.15151515151515199</v>
      </c>
      <c r="BB15" s="18">
        <v>0.45454545454545497</v>
      </c>
      <c r="BC15" s="18">
        <v>0.27551020408163301</v>
      </c>
      <c r="BD15" s="18">
        <v>0.20689655172413801</v>
      </c>
      <c r="BE15" s="18">
        <v>0.25</v>
      </c>
      <c r="BF15" s="18"/>
      <c r="BG15" s="18">
        <v>0.234375</v>
      </c>
      <c r="BH15" s="18">
        <v>0.20588235294117599</v>
      </c>
      <c r="BI15" s="18">
        <v>0.27906976744186002</v>
      </c>
      <c r="BJ15" s="18">
        <v>0.218181818181818</v>
      </c>
      <c r="BK15" s="18">
        <v>0.119402985074627</v>
      </c>
      <c r="BL15" s="18">
        <v>0.24</v>
      </c>
      <c r="BM15" s="18"/>
      <c r="BN15" s="18">
        <v>0.19665271966527201</v>
      </c>
      <c r="BO15" s="18">
        <v>0.22500000000000001</v>
      </c>
      <c r="BP15" s="18"/>
      <c r="BQ15" s="18">
        <v>0.17647058823529399</v>
      </c>
      <c r="BR15" s="18">
        <v>0.22556390977443599</v>
      </c>
      <c r="BS15" s="18"/>
      <c r="BT15" s="18">
        <v>0.21943573667711599</v>
      </c>
      <c r="BU15" s="18">
        <v>0.15384615384615399</v>
      </c>
    </row>
    <row r="16" spans="2:73" x14ac:dyDescent="0.35">
      <c r="B16" s="25" t="s">
        <v>387</v>
      </c>
    </row>
    <row r="17" spans="2:2" x14ac:dyDescent="0.35">
      <c r="B17" t="s">
        <v>96</v>
      </c>
    </row>
    <row r="18" spans="2:2" x14ac:dyDescent="0.35">
      <c r="B18" t="s">
        <v>97</v>
      </c>
    </row>
    <row r="20" spans="2:2" x14ac:dyDescent="0.35">
      <c r="B20"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U28"/>
  <sheetViews>
    <sheetView showGridLines="0" topLeftCell="A16" workbookViewId="0">
      <pane xSplit="2" topLeftCell="C1" activePane="topRight" state="frozen"/>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188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174</v>
      </c>
      <c r="C8" s="16">
        <v>0.429280397022333</v>
      </c>
      <c r="D8" s="16">
        <v>0.47904191616766501</v>
      </c>
      <c r="E8" s="16">
        <v>0.394067796610169</v>
      </c>
      <c r="F8" s="16"/>
      <c r="G8" s="16">
        <v>0.421686746987952</v>
      </c>
      <c r="H8" s="16">
        <v>0.43125000000000002</v>
      </c>
      <c r="I8" s="16"/>
      <c r="J8" s="16">
        <v>0.38235294117647101</v>
      </c>
      <c r="K8" s="16">
        <v>0.431034482758621</v>
      </c>
      <c r="L8" s="16">
        <v>0.27272727272727298</v>
      </c>
      <c r="M8" s="16">
        <v>0.35</v>
      </c>
      <c r="N8" s="16">
        <v>0.375</v>
      </c>
      <c r="O8" s="16">
        <v>0.25</v>
      </c>
      <c r="P8" s="16">
        <v>0.46153846153846201</v>
      </c>
      <c r="Q8" s="16">
        <v>0.5</v>
      </c>
      <c r="R8" s="16">
        <v>0.30769230769230799</v>
      </c>
      <c r="S8" s="16">
        <v>0.45833333333333298</v>
      </c>
      <c r="T8" s="16">
        <v>0.47826086956521702</v>
      </c>
      <c r="U8" s="16">
        <v>0.38461538461538503</v>
      </c>
      <c r="V8" s="16">
        <v>0.48</v>
      </c>
      <c r="W8" s="16">
        <v>0.42857142857142899</v>
      </c>
      <c r="X8" s="16">
        <v>0.6</v>
      </c>
      <c r="Y8" s="16">
        <v>0.5</v>
      </c>
      <c r="Z8" s="16"/>
      <c r="AA8" s="16">
        <v>0.374233128834356</v>
      </c>
      <c r="AB8" s="16">
        <v>0.49612403100775199</v>
      </c>
      <c r="AC8" s="16">
        <v>0.54901960784313697</v>
      </c>
      <c r="AD8" s="16">
        <v>0.441176470588235</v>
      </c>
      <c r="AE8" s="16"/>
      <c r="AF8" s="16">
        <v>0.43278688524590198</v>
      </c>
      <c r="AG8" s="16">
        <v>0.45833333333333298</v>
      </c>
      <c r="AH8" s="16">
        <v>0.394736842105263</v>
      </c>
      <c r="AI8" s="16">
        <v>0.5</v>
      </c>
      <c r="AJ8" s="16"/>
      <c r="AK8" s="16">
        <v>0.47663551401869197</v>
      </c>
      <c r="AL8" s="16">
        <v>0.50819672131147497</v>
      </c>
      <c r="AM8" s="16">
        <v>0.46875</v>
      </c>
      <c r="AN8" s="16">
        <v>0.27586206896551702</v>
      </c>
      <c r="AO8" s="16">
        <v>0.44444444444444398</v>
      </c>
      <c r="AP8" s="16">
        <v>0.44444444444444398</v>
      </c>
      <c r="AQ8" s="16"/>
      <c r="AR8" s="16">
        <v>0.44186046511627902</v>
      </c>
      <c r="AS8" s="16">
        <v>0.46341463414634099</v>
      </c>
      <c r="AT8" s="16">
        <v>0.46341463414634099</v>
      </c>
      <c r="AU8" s="16" t="s">
        <v>129</v>
      </c>
      <c r="AV8" s="16">
        <v>0.31818181818181801</v>
      </c>
      <c r="AW8" s="16">
        <v>0.439024390243902</v>
      </c>
      <c r="AX8" s="16">
        <v>0.6</v>
      </c>
      <c r="AY8" s="16"/>
      <c r="AZ8" s="16">
        <v>0.38317757009345799</v>
      </c>
      <c r="BA8" s="16">
        <v>0.57575757575757602</v>
      </c>
      <c r="BB8" s="16">
        <v>0.45454545454545497</v>
      </c>
      <c r="BC8" s="16">
        <v>0.36734693877551</v>
      </c>
      <c r="BD8" s="16">
        <v>0.47586206896551703</v>
      </c>
      <c r="BE8" s="16">
        <v>0.375</v>
      </c>
      <c r="BF8" s="16"/>
      <c r="BG8" s="16">
        <v>0.3125</v>
      </c>
      <c r="BH8" s="16">
        <v>0.47058823529411797</v>
      </c>
      <c r="BI8" s="16">
        <v>0.44186046511627902</v>
      </c>
      <c r="BJ8" s="16">
        <v>0.42727272727272703</v>
      </c>
      <c r="BK8" s="16">
        <v>0.41791044776119401</v>
      </c>
      <c r="BL8" s="16">
        <v>0.54</v>
      </c>
      <c r="BM8" s="16"/>
      <c r="BN8" s="16">
        <v>0.45188284518828498</v>
      </c>
      <c r="BO8" s="16">
        <v>0.4</v>
      </c>
      <c r="BP8" s="16"/>
      <c r="BQ8" s="16">
        <v>0.45588235294117602</v>
      </c>
      <c r="BR8" s="16">
        <v>0.41729323308270699</v>
      </c>
      <c r="BS8" s="16"/>
      <c r="BT8" s="16">
        <v>0.44200626959247602</v>
      </c>
      <c r="BU8" s="16">
        <v>0.39743589743589702</v>
      </c>
    </row>
    <row r="9" spans="2:73" ht="29" x14ac:dyDescent="0.35">
      <c r="B9" s="17" t="s">
        <v>175</v>
      </c>
      <c r="C9" s="16">
        <v>0.42679900744416899</v>
      </c>
      <c r="D9" s="16">
        <v>0.45508982035928103</v>
      </c>
      <c r="E9" s="16">
        <v>0.40677966101694901</v>
      </c>
      <c r="F9" s="16"/>
      <c r="G9" s="16">
        <v>0.34939759036144602</v>
      </c>
      <c r="H9" s="16">
        <v>0.44687500000000002</v>
      </c>
      <c r="I9" s="16"/>
      <c r="J9" s="16">
        <v>0.52941176470588203</v>
      </c>
      <c r="K9" s="16">
        <v>0.46551724137931</v>
      </c>
      <c r="L9" s="16">
        <v>0.36363636363636398</v>
      </c>
      <c r="M9" s="16">
        <v>0.4</v>
      </c>
      <c r="N9" s="16">
        <v>0.5</v>
      </c>
      <c r="O9" s="16">
        <v>0.16666666666666699</v>
      </c>
      <c r="P9" s="16">
        <v>0.34615384615384598</v>
      </c>
      <c r="Q9" s="16">
        <v>0.41176470588235298</v>
      </c>
      <c r="R9" s="16">
        <v>0.46153846153846201</v>
      </c>
      <c r="S9" s="16">
        <v>0.43055555555555602</v>
      </c>
      <c r="T9" s="16">
        <v>0.47826086956521702</v>
      </c>
      <c r="U9" s="16">
        <v>0.46153846153846201</v>
      </c>
      <c r="V9" s="16">
        <v>0.36</v>
      </c>
      <c r="W9" s="16">
        <v>0.28571428571428598</v>
      </c>
      <c r="X9" s="16">
        <v>0.33333333333333298</v>
      </c>
      <c r="Y9" s="16">
        <v>0.71428571428571397</v>
      </c>
      <c r="Z9" s="16"/>
      <c r="AA9" s="16">
        <v>0.41717791411042898</v>
      </c>
      <c r="AB9" s="16">
        <v>0.387596899224806</v>
      </c>
      <c r="AC9" s="16">
        <v>0.45098039215686297</v>
      </c>
      <c r="AD9" s="16">
        <v>0.55882352941176505</v>
      </c>
      <c r="AE9" s="16"/>
      <c r="AF9" s="16">
        <v>0.439344262295082</v>
      </c>
      <c r="AG9" s="16">
        <v>0.54166666666666696</v>
      </c>
      <c r="AH9" s="16">
        <v>0.42105263157894701</v>
      </c>
      <c r="AI9" s="16">
        <v>0.5</v>
      </c>
      <c r="AJ9" s="16"/>
      <c r="AK9" s="16">
        <v>0.47663551401869197</v>
      </c>
      <c r="AL9" s="16">
        <v>0.57377049180327899</v>
      </c>
      <c r="AM9" s="16">
        <v>0.4375</v>
      </c>
      <c r="AN9" s="16">
        <v>0.31034482758620702</v>
      </c>
      <c r="AO9" s="16">
        <v>0.33333333333333298</v>
      </c>
      <c r="AP9" s="16">
        <v>0.22222222222222199</v>
      </c>
      <c r="AQ9" s="16"/>
      <c r="AR9" s="16">
        <v>0.47906976744185997</v>
      </c>
      <c r="AS9" s="16">
        <v>0.46341463414634099</v>
      </c>
      <c r="AT9" s="16">
        <v>0.46341463414634099</v>
      </c>
      <c r="AU9" s="16" t="s">
        <v>129</v>
      </c>
      <c r="AV9" s="16">
        <v>0.31818181818181801</v>
      </c>
      <c r="AW9" s="16">
        <v>0.34146341463414598</v>
      </c>
      <c r="AX9" s="16">
        <v>0.4</v>
      </c>
      <c r="AY9" s="16"/>
      <c r="AZ9" s="16">
        <v>0.51401869158878499</v>
      </c>
      <c r="BA9" s="16">
        <v>0.60606060606060597</v>
      </c>
      <c r="BB9" s="16">
        <v>0.36363636363636398</v>
      </c>
      <c r="BC9" s="16">
        <v>0.31632653061224503</v>
      </c>
      <c r="BD9" s="16">
        <v>0.40689655172413802</v>
      </c>
      <c r="BE9" s="16">
        <v>0.25</v>
      </c>
      <c r="BF9" s="16"/>
      <c r="BG9" s="16">
        <v>0.34375</v>
      </c>
      <c r="BH9" s="16">
        <v>0.5</v>
      </c>
      <c r="BI9" s="16">
        <v>0.34883720930232598</v>
      </c>
      <c r="BJ9" s="16">
        <v>0.46363636363636401</v>
      </c>
      <c r="BK9" s="16">
        <v>0.43283582089552203</v>
      </c>
      <c r="BL9" s="16">
        <v>0.4</v>
      </c>
      <c r="BM9" s="16"/>
      <c r="BN9" s="16">
        <v>0.43933054393305399</v>
      </c>
      <c r="BO9" s="16">
        <v>0.40625</v>
      </c>
      <c r="BP9" s="16"/>
      <c r="BQ9" s="16">
        <v>0.433823529411765</v>
      </c>
      <c r="BR9" s="16">
        <v>0.42105263157894701</v>
      </c>
      <c r="BS9" s="16"/>
      <c r="BT9" s="16">
        <v>0.44514106583072099</v>
      </c>
      <c r="BU9" s="16">
        <v>0.35897435897435898</v>
      </c>
    </row>
    <row r="10" spans="2:73" x14ac:dyDescent="0.35">
      <c r="B10" s="17" t="s">
        <v>176</v>
      </c>
      <c r="C10" s="16">
        <v>0.397022332506204</v>
      </c>
      <c r="D10" s="16">
        <v>0.40718562874251502</v>
      </c>
      <c r="E10" s="16">
        <v>0.38983050847457601</v>
      </c>
      <c r="F10" s="16"/>
      <c r="G10" s="16">
        <v>0.421686746987952</v>
      </c>
      <c r="H10" s="16">
        <v>0.390625</v>
      </c>
      <c r="I10" s="16"/>
      <c r="J10" s="16">
        <v>0.35294117647058798</v>
      </c>
      <c r="K10" s="16">
        <v>0.32758620689655199</v>
      </c>
      <c r="L10" s="16">
        <v>0.36363636363636398</v>
      </c>
      <c r="M10" s="16">
        <v>0.45</v>
      </c>
      <c r="N10" s="16">
        <v>0.5</v>
      </c>
      <c r="O10" s="16">
        <v>0.25</v>
      </c>
      <c r="P10" s="16">
        <v>0.61538461538461497</v>
      </c>
      <c r="Q10" s="16">
        <v>0.35294117647058798</v>
      </c>
      <c r="R10" s="16">
        <v>0.230769230769231</v>
      </c>
      <c r="S10" s="16">
        <v>0.41666666666666702</v>
      </c>
      <c r="T10" s="16">
        <v>0.39130434782608697</v>
      </c>
      <c r="U10" s="16">
        <v>0.30769230769230799</v>
      </c>
      <c r="V10" s="16">
        <v>0.4</v>
      </c>
      <c r="W10" s="16">
        <v>0.57142857142857095</v>
      </c>
      <c r="X10" s="16">
        <v>0.4</v>
      </c>
      <c r="Y10" s="16">
        <v>0.5</v>
      </c>
      <c r="Z10" s="16"/>
      <c r="AA10" s="16">
        <v>0.35582822085889598</v>
      </c>
      <c r="AB10" s="16">
        <v>0.418604651162791</v>
      </c>
      <c r="AC10" s="16">
        <v>0.41176470588235298</v>
      </c>
      <c r="AD10" s="16">
        <v>0.441176470588235</v>
      </c>
      <c r="AE10" s="16"/>
      <c r="AF10" s="16">
        <v>0.422950819672131</v>
      </c>
      <c r="AG10" s="16">
        <v>0.29166666666666702</v>
      </c>
      <c r="AH10" s="16">
        <v>0.26315789473684198</v>
      </c>
      <c r="AI10" s="16">
        <v>0.5</v>
      </c>
      <c r="AJ10" s="16"/>
      <c r="AK10" s="16">
        <v>0.355140186915888</v>
      </c>
      <c r="AL10" s="16">
        <v>0.45901639344262302</v>
      </c>
      <c r="AM10" s="16">
        <v>0.46875</v>
      </c>
      <c r="AN10" s="16">
        <v>0.37931034482758602</v>
      </c>
      <c r="AO10" s="16">
        <v>0.44444444444444398</v>
      </c>
      <c r="AP10" s="16">
        <v>0.48148148148148101</v>
      </c>
      <c r="AQ10" s="16"/>
      <c r="AR10" s="16">
        <v>0.40465116279069802</v>
      </c>
      <c r="AS10" s="16">
        <v>0.46341463414634099</v>
      </c>
      <c r="AT10" s="16">
        <v>0.46341463414634099</v>
      </c>
      <c r="AU10" s="16" t="s">
        <v>129</v>
      </c>
      <c r="AV10" s="16">
        <v>0.40909090909090901</v>
      </c>
      <c r="AW10" s="16">
        <v>0.34146341463414598</v>
      </c>
      <c r="AX10" s="16">
        <v>0.4</v>
      </c>
      <c r="AY10" s="16"/>
      <c r="AZ10" s="16">
        <v>0.355140186915888</v>
      </c>
      <c r="BA10" s="16">
        <v>0.48484848484848497</v>
      </c>
      <c r="BB10" s="16">
        <v>0.27272727272727298</v>
      </c>
      <c r="BC10" s="16">
        <v>0.42857142857142899</v>
      </c>
      <c r="BD10" s="16">
        <v>0.42068965517241402</v>
      </c>
      <c r="BE10" s="16">
        <v>0</v>
      </c>
      <c r="BF10" s="16"/>
      <c r="BG10" s="16">
        <v>0.34375</v>
      </c>
      <c r="BH10" s="16">
        <v>0.47058823529411797</v>
      </c>
      <c r="BI10" s="16">
        <v>0.46511627906976699</v>
      </c>
      <c r="BJ10" s="16">
        <v>0.4</v>
      </c>
      <c r="BK10" s="16">
        <v>0.402985074626866</v>
      </c>
      <c r="BL10" s="16">
        <v>0.3</v>
      </c>
      <c r="BM10" s="16"/>
      <c r="BN10" s="16">
        <v>0.46443514644351502</v>
      </c>
      <c r="BO10" s="16">
        <v>0.29375000000000001</v>
      </c>
      <c r="BP10" s="16"/>
      <c r="BQ10" s="16">
        <v>0.48529411764705899</v>
      </c>
      <c r="BR10" s="16">
        <v>0.349624060150376</v>
      </c>
      <c r="BS10" s="16"/>
      <c r="BT10" s="16">
        <v>0.41065830721003099</v>
      </c>
      <c r="BU10" s="16">
        <v>0.35897435897435898</v>
      </c>
    </row>
    <row r="11" spans="2:73" ht="29" x14ac:dyDescent="0.35">
      <c r="B11" s="17" t="s">
        <v>177</v>
      </c>
      <c r="C11" s="16">
        <v>0.37220843672456599</v>
      </c>
      <c r="D11" s="16">
        <v>0.37125748502993999</v>
      </c>
      <c r="E11" s="16">
        <v>0.37288135593220301</v>
      </c>
      <c r="F11" s="16"/>
      <c r="G11" s="16">
        <v>0.38554216867469898</v>
      </c>
      <c r="H11" s="16">
        <v>0.36875000000000002</v>
      </c>
      <c r="I11" s="16"/>
      <c r="J11" s="16">
        <v>0.52941176470588203</v>
      </c>
      <c r="K11" s="16">
        <v>0.34482758620689702</v>
      </c>
      <c r="L11" s="16">
        <v>0.27272727272727298</v>
      </c>
      <c r="M11" s="16">
        <v>0.4</v>
      </c>
      <c r="N11" s="16">
        <v>0.375</v>
      </c>
      <c r="O11" s="16">
        <v>0.16666666666666699</v>
      </c>
      <c r="P11" s="16">
        <v>0.46153846153846201</v>
      </c>
      <c r="Q11" s="16">
        <v>0.35294117647058798</v>
      </c>
      <c r="R11" s="16">
        <v>0.46153846153846201</v>
      </c>
      <c r="S11" s="16">
        <v>0.375</v>
      </c>
      <c r="T11" s="16">
        <v>0.434782608695652</v>
      </c>
      <c r="U11" s="16">
        <v>0.30769230769230799</v>
      </c>
      <c r="V11" s="16">
        <v>0.32</v>
      </c>
      <c r="W11" s="16">
        <v>0.42857142857142899</v>
      </c>
      <c r="X11" s="16">
        <v>0.33333333333333298</v>
      </c>
      <c r="Y11" s="16">
        <v>0.214285714285714</v>
      </c>
      <c r="Z11" s="16"/>
      <c r="AA11" s="16">
        <v>0.380368098159509</v>
      </c>
      <c r="AB11" s="16">
        <v>0.418604651162791</v>
      </c>
      <c r="AC11" s="16">
        <v>0.29411764705882398</v>
      </c>
      <c r="AD11" s="16">
        <v>0.35294117647058798</v>
      </c>
      <c r="AE11" s="16"/>
      <c r="AF11" s="16">
        <v>0.39672131147541001</v>
      </c>
      <c r="AG11" s="16">
        <v>0.41666666666666702</v>
      </c>
      <c r="AH11" s="16">
        <v>0.23684210526315799</v>
      </c>
      <c r="AI11" s="16">
        <v>0.5</v>
      </c>
      <c r="AJ11" s="16"/>
      <c r="AK11" s="16">
        <v>0.42990654205607498</v>
      </c>
      <c r="AL11" s="16">
        <v>0.42622950819672101</v>
      </c>
      <c r="AM11" s="16">
        <v>0.3125</v>
      </c>
      <c r="AN11" s="16">
        <v>0.24137931034482801</v>
      </c>
      <c r="AO11" s="16">
        <v>0.44444444444444398</v>
      </c>
      <c r="AP11" s="16">
        <v>0.44444444444444398</v>
      </c>
      <c r="AQ11" s="16"/>
      <c r="AR11" s="16">
        <v>0.38139534883720899</v>
      </c>
      <c r="AS11" s="16">
        <v>0.39024390243902402</v>
      </c>
      <c r="AT11" s="16">
        <v>0.39024390243902402</v>
      </c>
      <c r="AU11" s="16" t="s">
        <v>129</v>
      </c>
      <c r="AV11" s="16">
        <v>0.45454545454545497</v>
      </c>
      <c r="AW11" s="16">
        <v>0.439024390243902</v>
      </c>
      <c r="AX11" s="16">
        <v>0.4</v>
      </c>
      <c r="AY11" s="16"/>
      <c r="AZ11" s="16">
        <v>0.355140186915888</v>
      </c>
      <c r="BA11" s="16">
        <v>0.42424242424242398</v>
      </c>
      <c r="BB11" s="16">
        <v>0.54545454545454497</v>
      </c>
      <c r="BC11" s="16">
        <v>0.30612244897959201</v>
      </c>
      <c r="BD11" s="16">
        <v>0.41379310344827602</v>
      </c>
      <c r="BE11" s="16">
        <v>0.25</v>
      </c>
      <c r="BF11" s="16"/>
      <c r="BG11" s="16">
        <v>0.265625</v>
      </c>
      <c r="BH11" s="16">
        <v>0.39705882352941202</v>
      </c>
      <c r="BI11" s="16">
        <v>0.34883720930232598</v>
      </c>
      <c r="BJ11" s="16">
        <v>0.43636363636363601</v>
      </c>
      <c r="BK11" s="16">
        <v>0.35820895522388102</v>
      </c>
      <c r="BL11" s="16">
        <v>0.38</v>
      </c>
      <c r="BM11" s="16"/>
      <c r="BN11" s="16">
        <v>0.37656903765690403</v>
      </c>
      <c r="BO11" s="16">
        <v>0.35625000000000001</v>
      </c>
      <c r="BP11" s="16"/>
      <c r="BQ11" s="16">
        <v>0.41911764705882398</v>
      </c>
      <c r="BR11" s="16">
        <v>0.34586466165413499</v>
      </c>
      <c r="BS11" s="16"/>
      <c r="BT11" s="16">
        <v>0.382445141065831</v>
      </c>
      <c r="BU11" s="16">
        <v>0.32051282051282098</v>
      </c>
    </row>
    <row r="12" spans="2:73" ht="29" x14ac:dyDescent="0.35">
      <c r="B12" s="17" t="s">
        <v>178</v>
      </c>
      <c r="C12" s="16">
        <v>0.317617866004963</v>
      </c>
      <c r="D12" s="16">
        <v>0.33532934131736503</v>
      </c>
      <c r="E12" s="16">
        <v>0.305084745762712</v>
      </c>
      <c r="F12" s="16"/>
      <c r="G12" s="16">
        <v>0.32530120481927699</v>
      </c>
      <c r="H12" s="16">
        <v>0.31562499999999999</v>
      </c>
      <c r="I12" s="16"/>
      <c r="J12" s="16">
        <v>0.29411764705882398</v>
      </c>
      <c r="K12" s="16">
        <v>0.29310344827586199</v>
      </c>
      <c r="L12" s="16">
        <v>0.31818181818181801</v>
      </c>
      <c r="M12" s="16">
        <v>0.3</v>
      </c>
      <c r="N12" s="16">
        <v>0.125</v>
      </c>
      <c r="O12" s="16">
        <v>0.25</v>
      </c>
      <c r="P12" s="16">
        <v>0.34615384615384598</v>
      </c>
      <c r="Q12" s="16">
        <v>0.26470588235294101</v>
      </c>
      <c r="R12" s="16">
        <v>7.69230769230769E-2</v>
      </c>
      <c r="S12" s="16">
        <v>0.34722222222222199</v>
      </c>
      <c r="T12" s="16">
        <v>0.434782608695652</v>
      </c>
      <c r="U12" s="16">
        <v>0.230769230769231</v>
      </c>
      <c r="V12" s="16">
        <v>0.28000000000000003</v>
      </c>
      <c r="W12" s="16">
        <v>0.5</v>
      </c>
      <c r="X12" s="16">
        <v>0.46666666666666701</v>
      </c>
      <c r="Y12" s="16">
        <v>0.42857142857142899</v>
      </c>
      <c r="Z12" s="16"/>
      <c r="AA12" s="16">
        <v>0.35582822085889598</v>
      </c>
      <c r="AB12" s="16">
        <v>0.29457364341085301</v>
      </c>
      <c r="AC12" s="16">
        <v>0.27450980392156898</v>
      </c>
      <c r="AD12" s="16">
        <v>0.35294117647058798</v>
      </c>
      <c r="AE12" s="16"/>
      <c r="AF12" s="16">
        <v>0.34426229508196698</v>
      </c>
      <c r="AG12" s="16">
        <v>0.33333333333333298</v>
      </c>
      <c r="AH12" s="16">
        <v>0.23684210526315799</v>
      </c>
      <c r="AI12" s="16">
        <v>1</v>
      </c>
      <c r="AJ12" s="16"/>
      <c r="AK12" s="16">
        <v>0.32710280373831802</v>
      </c>
      <c r="AL12" s="16">
        <v>0.409836065573771</v>
      </c>
      <c r="AM12" s="16">
        <v>0.34375</v>
      </c>
      <c r="AN12" s="16">
        <v>0.20689655172413801</v>
      </c>
      <c r="AO12" s="16">
        <v>0.22222222222222199</v>
      </c>
      <c r="AP12" s="16">
        <v>0.407407407407407</v>
      </c>
      <c r="AQ12" s="16"/>
      <c r="AR12" s="16">
        <v>0.34418604651162799</v>
      </c>
      <c r="AS12" s="16">
        <v>0.24390243902438999</v>
      </c>
      <c r="AT12" s="16">
        <v>0.24390243902438999</v>
      </c>
      <c r="AU12" s="16" t="s">
        <v>129</v>
      </c>
      <c r="AV12" s="16">
        <v>0.36363636363636398</v>
      </c>
      <c r="AW12" s="16">
        <v>0.34146341463414598</v>
      </c>
      <c r="AX12" s="16">
        <v>0.4</v>
      </c>
      <c r="AY12" s="16"/>
      <c r="AZ12" s="16">
        <v>0.27102803738317799</v>
      </c>
      <c r="BA12" s="16">
        <v>0.39393939393939398</v>
      </c>
      <c r="BB12" s="16">
        <v>0.45454545454545497</v>
      </c>
      <c r="BC12" s="16">
        <v>0.32653061224489799</v>
      </c>
      <c r="BD12" s="16">
        <v>0.33103448275862102</v>
      </c>
      <c r="BE12" s="16">
        <v>0.125</v>
      </c>
      <c r="BF12" s="16"/>
      <c r="BG12" s="16">
        <v>0.34375</v>
      </c>
      <c r="BH12" s="16">
        <v>0.33823529411764702</v>
      </c>
      <c r="BI12" s="16">
        <v>0.32558139534883701</v>
      </c>
      <c r="BJ12" s="16">
        <v>0.28181818181818202</v>
      </c>
      <c r="BK12" s="16">
        <v>0.37313432835820898</v>
      </c>
      <c r="BL12" s="16">
        <v>0.26</v>
      </c>
      <c r="BM12" s="16"/>
      <c r="BN12" s="16">
        <v>0.36401673640167398</v>
      </c>
      <c r="BO12" s="16">
        <v>0.24374999999999999</v>
      </c>
      <c r="BP12" s="16"/>
      <c r="BQ12" s="16">
        <v>0.441176470588235</v>
      </c>
      <c r="BR12" s="16">
        <v>0.25187969924811998</v>
      </c>
      <c r="BS12" s="16"/>
      <c r="BT12" s="16">
        <v>0.33542319749216298</v>
      </c>
      <c r="BU12" s="16">
        <v>0.243589743589744</v>
      </c>
    </row>
    <row r="13" spans="2:73" x14ac:dyDescent="0.35">
      <c r="B13" s="17" t="s">
        <v>179</v>
      </c>
      <c r="C13" s="16">
        <v>0.30521091811414403</v>
      </c>
      <c r="D13" s="16">
        <v>0.33532934131736503</v>
      </c>
      <c r="E13" s="16">
        <v>0.28389830508474601</v>
      </c>
      <c r="F13" s="16"/>
      <c r="G13" s="16">
        <v>0.265060240963855</v>
      </c>
      <c r="H13" s="16">
        <v>0.31562499999999999</v>
      </c>
      <c r="I13" s="16"/>
      <c r="J13" s="16">
        <v>0.35294117647058798</v>
      </c>
      <c r="K13" s="16">
        <v>0.24137931034482801</v>
      </c>
      <c r="L13" s="16">
        <v>0.22727272727272699</v>
      </c>
      <c r="M13" s="16">
        <v>0.35</v>
      </c>
      <c r="N13" s="16">
        <v>0.125</v>
      </c>
      <c r="O13" s="16">
        <v>8.3333333333333301E-2</v>
      </c>
      <c r="P13" s="16">
        <v>0.34615384615384598</v>
      </c>
      <c r="Q13" s="16">
        <v>0.23529411764705899</v>
      </c>
      <c r="R13" s="16">
        <v>7.69230769230769E-2</v>
      </c>
      <c r="S13" s="16">
        <v>0.36111111111111099</v>
      </c>
      <c r="T13" s="16">
        <v>0.39130434782608697</v>
      </c>
      <c r="U13" s="16">
        <v>0.30769230769230799</v>
      </c>
      <c r="V13" s="16">
        <v>0.28000000000000003</v>
      </c>
      <c r="W13" s="16">
        <v>0.214285714285714</v>
      </c>
      <c r="X13" s="16">
        <v>0.4</v>
      </c>
      <c r="Y13" s="16">
        <v>0.71428571428571397</v>
      </c>
      <c r="Z13" s="16"/>
      <c r="AA13" s="16">
        <v>0.31901840490797501</v>
      </c>
      <c r="AB13" s="16">
        <v>0.34108527131782901</v>
      </c>
      <c r="AC13" s="16">
        <v>0.23529411764705899</v>
      </c>
      <c r="AD13" s="16">
        <v>0.38235294117647101</v>
      </c>
      <c r="AE13" s="16"/>
      <c r="AF13" s="16">
        <v>0.32131147540983601</v>
      </c>
      <c r="AG13" s="16">
        <v>0.29166666666666702</v>
      </c>
      <c r="AH13" s="16">
        <v>0.21052631578947401</v>
      </c>
      <c r="AI13" s="16">
        <v>0.5</v>
      </c>
      <c r="AJ13" s="16"/>
      <c r="AK13" s="16">
        <v>0.32710280373831802</v>
      </c>
      <c r="AL13" s="16">
        <v>0.34426229508196698</v>
      </c>
      <c r="AM13" s="16">
        <v>0.4375</v>
      </c>
      <c r="AN13" s="16">
        <v>0.27586206896551702</v>
      </c>
      <c r="AO13" s="16">
        <v>0.44444444444444398</v>
      </c>
      <c r="AP13" s="16">
        <v>0.296296296296296</v>
      </c>
      <c r="AQ13" s="16"/>
      <c r="AR13" s="16">
        <v>0.330232558139535</v>
      </c>
      <c r="AS13" s="16">
        <v>0.219512195121951</v>
      </c>
      <c r="AT13" s="16">
        <v>0.219512195121951</v>
      </c>
      <c r="AU13" s="16" t="s">
        <v>129</v>
      </c>
      <c r="AV13" s="16">
        <v>0.18181818181818199</v>
      </c>
      <c r="AW13" s="16">
        <v>0.34146341463414598</v>
      </c>
      <c r="AX13" s="16">
        <v>0.4</v>
      </c>
      <c r="AY13" s="16"/>
      <c r="AZ13" s="16">
        <v>0.31775700934579398</v>
      </c>
      <c r="BA13" s="16">
        <v>0.33333333333333298</v>
      </c>
      <c r="BB13" s="16">
        <v>0.45454545454545497</v>
      </c>
      <c r="BC13" s="16">
        <v>0.26530612244898</v>
      </c>
      <c r="BD13" s="16">
        <v>0.31034482758620702</v>
      </c>
      <c r="BE13" s="16">
        <v>0.125</v>
      </c>
      <c r="BF13" s="16"/>
      <c r="BG13" s="16">
        <v>0.25</v>
      </c>
      <c r="BH13" s="16">
        <v>0.29411764705882398</v>
      </c>
      <c r="BI13" s="16">
        <v>0.32558139534883701</v>
      </c>
      <c r="BJ13" s="16">
        <v>0.30909090909090903</v>
      </c>
      <c r="BK13" s="16">
        <v>0.31343283582089598</v>
      </c>
      <c r="BL13" s="16">
        <v>0.34</v>
      </c>
      <c r="BM13" s="16"/>
      <c r="BN13" s="16">
        <v>0.334728033472803</v>
      </c>
      <c r="BO13" s="16">
        <v>0.26250000000000001</v>
      </c>
      <c r="BP13" s="16"/>
      <c r="BQ13" s="16">
        <v>0.316176470588235</v>
      </c>
      <c r="BR13" s="16">
        <v>0.29699248120300797</v>
      </c>
      <c r="BS13" s="16"/>
      <c r="BT13" s="16">
        <v>0.32915360501567398</v>
      </c>
      <c r="BU13" s="16">
        <v>0.20512820512820501</v>
      </c>
    </row>
    <row r="14" spans="2:73" ht="29" x14ac:dyDescent="0.35">
      <c r="B14" s="17" t="s">
        <v>180</v>
      </c>
      <c r="C14" s="16">
        <v>0.21339950372208399</v>
      </c>
      <c r="D14" s="16">
        <v>0.23353293413173701</v>
      </c>
      <c r="E14" s="16">
        <v>0.19915254237288099</v>
      </c>
      <c r="F14" s="16"/>
      <c r="G14" s="16">
        <v>0.21686746987951799</v>
      </c>
      <c r="H14" s="16">
        <v>0.21249999999999999</v>
      </c>
      <c r="I14" s="16"/>
      <c r="J14" s="16">
        <v>0.20588235294117599</v>
      </c>
      <c r="K14" s="16">
        <v>0.17241379310344801</v>
      </c>
      <c r="L14" s="16">
        <v>0.27272727272727298</v>
      </c>
      <c r="M14" s="16">
        <v>0.15</v>
      </c>
      <c r="N14" s="16">
        <v>0.25</v>
      </c>
      <c r="O14" s="16">
        <v>8.3333333333333301E-2</v>
      </c>
      <c r="P14" s="16">
        <v>0.15384615384615399</v>
      </c>
      <c r="Q14" s="16">
        <v>0.38235294117647101</v>
      </c>
      <c r="R14" s="16">
        <v>0.15384615384615399</v>
      </c>
      <c r="S14" s="16">
        <v>0.194444444444444</v>
      </c>
      <c r="T14" s="16">
        <v>0.30434782608695699</v>
      </c>
      <c r="U14" s="16">
        <v>0.30769230769230799</v>
      </c>
      <c r="V14" s="16">
        <v>0.2</v>
      </c>
      <c r="W14" s="16">
        <v>0.14285714285714299</v>
      </c>
      <c r="X14" s="16">
        <v>0.133333333333333</v>
      </c>
      <c r="Y14" s="16">
        <v>0.28571428571428598</v>
      </c>
      <c r="Z14" s="16"/>
      <c r="AA14" s="16">
        <v>0.22699386503067501</v>
      </c>
      <c r="AB14" s="16">
        <v>0.201550387596899</v>
      </c>
      <c r="AC14" s="16">
        <v>0.25490196078431399</v>
      </c>
      <c r="AD14" s="16">
        <v>0.17647058823529399</v>
      </c>
      <c r="AE14" s="16"/>
      <c r="AF14" s="16">
        <v>0.226229508196721</v>
      </c>
      <c r="AG14" s="16">
        <v>8.3333333333333301E-2</v>
      </c>
      <c r="AH14" s="16">
        <v>0.21052631578947401</v>
      </c>
      <c r="AI14" s="16">
        <v>0</v>
      </c>
      <c r="AJ14" s="16"/>
      <c r="AK14" s="16">
        <v>0.233644859813084</v>
      </c>
      <c r="AL14" s="16">
        <v>0.27868852459016402</v>
      </c>
      <c r="AM14" s="16">
        <v>0.1875</v>
      </c>
      <c r="AN14" s="16">
        <v>0.24137931034482801</v>
      </c>
      <c r="AO14" s="16">
        <v>0.44444444444444398</v>
      </c>
      <c r="AP14" s="16">
        <v>0.296296296296296</v>
      </c>
      <c r="AQ14" s="16"/>
      <c r="AR14" s="16">
        <v>0.209302325581395</v>
      </c>
      <c r="AS14" s="16">
        <v>0.219512195121951</v>
      </c>
      <c r="AT14" s="16">
        <v>0.219512195121951</v>
      </c>
      <c r="AU14" s="16" t="s">
        <v>129</v>
      </c>
      <c r="AV14" s="16">
        <v>0.13636363636363599</v>
      </c>
      <c r="AW14" s="16">
        <v>0.24390243902438999</v>
      </c>
      <c r="AX14" s="16">
        <v>0.4</v>
      </c>
      <c r="AY14" s="16"/>
      <c r="AZ14" s="16">
        <v>0.18691588785046701</v>
      </c>
      <c r="BA14" s="16">
        <v>0.24242424242424199</v>
      </c>
      <c r="BB14" s="16">
        <v>0.36363636363636398</v>
      </c>
      <c r="BC14" s="16">
        <v>0.16326530612244899</v>
      </c>
      <c r="BD14" s="16">
        <v>0.24827586206896601</v>
      </c>
      <c r="BE14" s="16">
        <v>0.25</v>
      </c>
      <c r="BF14" s="16"/>
      <c r="BG14" s="16">
        <v>0.140625</v>
      </c>
      <c r="BH14" s="16">
        <v>0.25</v>
      </c>
      <c r="BI14" s="16">
        <v>0.27906976744186002</v>
      </c>
      <c r="BJ14" s="16">
        <v>0.17272727272727301</v>
      </c>
      <c r="BK14" s="16">
        <v>0.29850746268656703</v>
      </c>
      <c r="BL14" s="16">
        <v>0.18</v>
      </c>
      <c r="BM14" s="16"/>
      <c r="BN14" s="16">
        <v>0.19665271966527201</v>
      </c>
      <c r="BO14" s="16">
        <v>0.23749999999999999</v>
      </c>
      <c r="BP14" s="16"/>
      <c r="BQ14" s="16">
        <v>0.191176470588235</v>
      </c>
      <c r="BR14" s="16">
        <v>0.22556390977443599</v>
      </c>
      <c r="BS14" s="16"/>
      <c r="BT14" s="16">
        <v>0.22257053291536</v>
      </c>
      <c r="BU14" s="16">
        <v>0.19230769230769201</v>
      </c>
    </row>
    <row r="15" spans="2:73" x14ac:dyDescent="0.35">
      <c r="B15" s="17" t="s">
        <v>181</v>
      </c>
      <c r="C15" s="16">
        <v>0.15136476426799</v>
      </c>
      <c r="D15" s="16">
        <v>0.18562874251497</v>
      </c>
      <c r="E15" s="16">
        <v>0.12711864406779699</v>
      </c>
      <c r="F15" s="16"/>
      <c r="G15" s="16">
        <v>0.16867469879518099</v>
      </c>
      <c r="H15" s="16">
        <v>0.14687500000000001</v>
      </c>
      <c r="I15" s="16"/>
      <c r="J15" s="16">
        <v>0.23529411764705899</v>
      </c>
      <c r="K15" s="16">
        <v>0.15517241379310301</v>
      </c>
      <c r="L15" s="16">
        <v>9.0909090909090898E-2</v>
      </c>
      <c r="M15" s="16">
        <v>0</v>
      </c>
      <c r="N15" s="16">
        <v>0.375</v>
      </c>
      <c r="O15" s="16">
        <v>8.3333333333333301E-2</v>
      </c>
      <c r="P15" s="16">
        <v>0.115384615384615</v>
      </c>
      <c r="Q15" s="16">
        <v>0.20588235294117599</v>
      </c>
      <c r="R15" s="16">
        <v>0.15384615384615399</v>
      </c>
      <c r="S15" s="16">
        <v>0.13888888888888901</v>
      </c>
      <c r="T15" s="16">
        <v>0.26086956521739102</v>
      </c>
      <c r="U15" s="16">
        <v>0.15384615384615399</v>
      </c>
      <c r="V15" s="16">
        <v>0.08</v>
      </c>
      <c r="W15" s="16">
        <v>0.14285714285714299</v>
      </c>
      <c r="X15" s="16">
        <v>0.2</v>
      </c>
      <c r="Y15" s="16">
        <v>7.1428571428571397E-2</v>
      </c>
      <c r="Z15" s="16"/>
      <c r="AA15" s="16">
        <v>0.128834355828221</v>
      </c>
      <c r="AB15" s="16">
        <v>0.13953488372093001</v>
      </c>
      <c r="AC15" s="16">
        <v>0.27450980392156898</v>
      </c>
      <c r="AD15" s="16">
        <v>0.17647058823529399</v>
      </c>
      <c r="AE15" s="16"/>
      <c r="AF15" s="16">
        <v>0.16065573770491801</v>
      </c>
      <c r="AG15" s="16">
        <v>4.1666666666666699E-2</v>
      </c>
      <c r="AH15" s="16">
        <v>0.13157894736842099</v>
      </c>
      <c r="AI15" s="16">
        <v>0</v>
      </c>
      <c r="AJ15" s="16"/>
      <c r="AK15" s="16">
        <v>0.15887850467289699</v>
      </c>
      <c r="AL15" s="16">
        <v>0.18032786885245899</v>
      </c>
      <c r="AM15" s="16">
        <v>0.15625</v>
      </c>
      <c r="AN15" s="16">
        <v>0.20689655172413801</v>
      </c>
      <c r="AO15" s="16">
        <v>0.33333333333333298</v>
      </c>
      <c r="AP15" s="16">
        <v>0.148148148148148</v>
      </c>
      <c r="AQ15" s="16"/>
      <c r="AR15" s="16">
        <v>0.144186046511628</v>
      </c>
      <c r="AS15" s="16">
        <v>0.26829268292682901</v>
      </c>
      <c r="AT15" s="16">
        <v>0.26829268292682901</v>
      </c>
      <c r="AU15" s="16" t="s">
        <v>129</v>
      </c>
      <c r="AV15" s="16">
        <v>9.0909090909090898E-2</v>
      </c>
      <c r="AW15" s="16">
        <v>0.12195121951219499</v>
      </c>
      <c r="AX15" s="16">
        <v>0.4</v>
      </c>
      <c r="AY15" s="16"/>
      <c r="AZ15" s="16">
        <v>0.121495327102804</v>
      </c>
      <c r="BA15" s="16">
        <v>0.18181818181818199</v>
      </c>
      <c r="BB15" s="16">
        <v>0</v>
      </c>
      <c r="BC15" s="16">
        <v>0.14285714285714299</v>
      </c>
      <c r="BD15" s="16">
        <v>0.18620689655172401</v>
      </c>
      <c r="BE15" s="16">
        <v>0.125</v>
      </c>
      <c r="BF15" s="16"/>
      <c r="BG15" s="16">
        <v>9.375E-2</v>
      </c>
      <c r="BH15" s="16">
        <v>0.14705882352941199</v>
      </c>
      <c r="BI15" s="16">
        <v>0.209302325581395</v>
      </c>
      <c r="BJ15" s="16">
        <v>0.15454545454545501</v>
      </c>
      <c r="BK15" s="16">
        <v>0.17910447761194001</v>
      </c>
      <c r="BL15" s="16">
        <v>0.14000000000000001</v>
      </c>
      <c r="BM15" s="16"/>
      <c r="BN15" s="16">
        <v>0.14644351464435101</v>
      </c>
      <c r="BO15" s="16">
        <v>0.15625</v>
      </c>
      <c r="BP15" s="16"/>
      <c r="BQ15" s="16">
        <v>0.14705882352941199</v>
      </c>
      <c r="BR15" s="16">
        <v>0.15413533834586499</v>
      </c>
      <c r="BS15" s="16"/>
      <c r="BT15" s="16">
        <v>0.13166144200627</v>
      </c>
      <c r="BU15" s="16">
        <v>0.243589743589744</v>
      </c>
    </row>
    <row r="16" spans="2:73" ht="29" x14ac:dyDescent="0.35">
      <c r="B16" s="17" t="s">
        <v>182</v>
      </c>
      <c r="C16" s="16">
        <v>0.14143920595533499</v>
      </c>
      <c r="D16" s="16">
        <v>0.209580838323353</v>
      </c>
      <c r="E16" s="16">
        <v>9.3220338983050793E-2</v>
      </c>
      <c r="F16" s="16"/>
      <c r="G16" s="16">
        <v>0.16867469879518099</v>
      </c>
      <c r="H16" s="16">
        <v>0.13437499999999999</v>
      </c>
      <c r="I16" s="16"/>
      <c r="J16" s="16">
        <v>0.14705882352941199</v>
      </c>
      <c r="K16" s="16">
        <v>6.8965517241379296E-2</v>
      </c>
      <c r="L16" s="16">
        <v>0.18181818181818199</v>
      </c>
      <c r="M16" s="16">
        <v>0.1</v>
      </c>
      <c r="N16" s="16">
        <v>0.125</v>
      </c>
      <c r="O16" s="16">
        <v>0.16666666666666699</v>
      </c>
      <c r="P16" s="16">
        <v>0.115384615384615</v>
      </c>
      <c r="Q16" s="16">
        <v>0.20588235294117599</v>
      </c>
      <c r="R16" s="16">
        <v>0.15384615384615399</v>
      </c>
      <c r="S16" s="16">
        <v>2.7777777777777801E-2</v>
      </c>
      <c r="T16" s="16">
        <v>0.217391304347826</v>
      </c>
      <c r="U16" s="16">
        <v>0.230769230769231</v>
      </c>
      <c r="V16" s="16">
        <v>0.16</v>
      </c>
      <c r="W16" s="16">
        <v>0.214285714285714</v>
      </c>
      <c r="X16" s="16">
        <v>0.33333333333333298</v>
      </c>
      <c r="Y16" s="16">
        <v>0.35714285714285698</v>
      </c>
      <c r="Z16" s="16"/>
      <c r="AA16" s="16">
        <v>0.184049079754601</v>
      </c>
      <c r="AB16" s="16">
        <v>0.13178294573643401</v>
      </c>
      <c r="AC16" s="16">
        <v>0.13725490196078399</v>
      </c>
      <c r="AD16" s="16">
        <v>5.8823529411764698E-2</v>
      </c>
      <c r="AE16" s="16"/>
      <c r="AF16" s="16">
        <v>0.16065573770491801</v>
      </c>
      <c r="AG16" s="16">
        <v>0.16666666666666699</v>
      </c>
      <c r="AH16" s="16">
        <v>2.6315789473684199E-2</v>
      </c>
      <c r="AI16" s="16">
        <v>0</v>
      </c>
      <c r="AJ16" s="16"/>
      <c r="AK16" s="16">
        <v>0.19626168224299101</v>
      </c>
      <c r="AL16" s="16">
        <v>0.114754098360656</v>
      </c>
      <c r="AM16" s="16">
        <v>0.125</v>
      </c>
      <c r="AN16" s="16">
        <v>0.13793103448275901</v>
      </c>
      <c r="AO16" s="16">
        <v>0.22222222222222199</v>
      </c>
      <c r="AP16" s="16">
        <v>0.18518518518518501</v>
      </c>
      <c r="AQ16" s="16"/>
      <c r="AR16" s="16">
        <v>0.17209302325581399</v>
      </c>
      <c r="AS16" s="16">
        <v>0.12195121951219499</v>
      </c>
      <c r="AT16" s="16">
        <v>0.12195121951219499</v>
      </c>
      <c r="AU16" s="16" t="s">
        <v>129</v>
      </c>
      <c r="AV16" s="16">
        <v>4.5454545454545497E-2</v>
      </c>
      <c r="AW16" s="16">
        <v>0.17073170731707299</v>
      </c>
      <c r="AX16" s="16">
        <v>0</v>
      </c>
      <c r="AY16" s="16"/>
      <c r="AZ16" s="16">
        <v>6.5420560747663503E-2</v>
      </c>
      <c r="BA16" s="16">
        <v>0.18181818181818199</v>
      </c>
      <c r="BB16" s="16">
        <v>0.27272727272727298</v>
      </c>
      <c r="BC16" s="16">
        <v>0.19387755102040799</v>
      </c>
      <c r="BD16" s="16">
        <v>0.14482758620689701</v>
      </c>
      <c r="BE16" s="16">
        <v>0.125</v>
      </c>
      <c r="BF16" s="16"/>
      <c r="BG16" s="16">
        <v>0.109375</v>
      </c>
      <c r="BH16" s="16">
        <v>0.191176470588235</v>
      </c>
      <c r="BI16" s="16">
        <v>0.13953488372093001</v>
      </c>
      <c r="BJ16" s="16">
        <v>0.163636363636364</v>
      </c>
      <c r="BK16" s="16">
        <v>0.14925373134328401</v>
      </c>
      <c r="BL16" s="16">
        <v>0.06</v>
      </c>
      <c r="BM16" s="16"/>
      <c r="BN16" s="16">
        <v>0.125523012552301</v>
      </c>
      <c r="BO16" s="16">
        <v>0.16250000000000001</v>
      </c>
      <c r="BP16" s="16"/>
      <c r="BQ16" s="16">
        <v>0.13235294117647101</v>
      </c>
      <c r="BR16" s="16">
        <v>0.14661654135338301</v>
      </c>
      <c r="BS16" s="16"/>
      <c r="BT16" s="16">
        <v>0.166144200626959</v>
      </c>
      <c r="BU16" s="16">
        <v>5.1282051282051301E-2</v>
      </c>
    </row>
    <row r="17" spans="2:73" ht="29" x14ac:dyDescent="0.35">
      <c r="B17" s="17" t="s">
        <v>183</v>
      </c>
      <c r="C17" s="16">
        <v>0.106699751861042</v>
      </c>
      <c r="D17" s="16">
        <v>0.101796407185629</v>
      </c>
      <c r="E17" s="16">
        <v>0.110169491525424</v>
      </c>
      <c r="F17" s="16"/>
      <c r="G17" s="16">
        <v>8.4337349397590397E-2</v>
      </c>
      <c r="H17" s="16">
        <v>0.1125</v>
      </c>
      <c r="I17" s="16"/>
      <c r="J17" s="16">
        <v>8.8235294117647106E-2</v>
      </c>
      <c r="K17" s="16">
        <v>0.10344827586206901</v>
      </c>
      <c r="L17" s="16">
        <v>0.18181818181818199</v>
      </c>
      <c r="M17" s="16">
        <v>0.1</v>
      </c>
      <c r="N17" s="16">
        <v>0.125</v>
      </c>
      <c r="O17" s="16">
        <v>8.3333333333333301E-2</v>
      </c>
      <c r="P17" s="16">
        <v>3.8461538461538498E-2</v>
      </c>
      <c r="Q17" s="16">
        <v>8.8235294117647106E-2</v>
      </c>
      <c r="R17" s="16">
        <v>7.69230769230769E-2</v>
      </c>
      <c r="S17" s="16">
        <v>0.11111111111111099</v>
      </c>
      <c r="T17" s="16">
        <v>8.6956521739130405E-2</v>
      </c>
      <c r="U17" s="16">
        <v>0.230769230769231</v>
      </c>
      <c r="V17" s="16">
        <v>0.12</v>
      </c>
      <c r="W17" s="16">
        <v>0.214285714285714</v>
      </c>
      <c r="X17" s="16">
        <v>6.6666666666666693E-2</v>
      </c>
      <c r="Y17" s="16">
        <v>7.1428571428571397E-2</v>
      </c>
      <c r="Z17" s="16"/>
      <c r="AA17" s="16">
        <v>0.110429447852761</v>
      </c>
      <c r="AB17" s="16">
        <v>0.10077519379845</v>
      </c>
      <c r="AC17" s="16">
        <v>9.8039215686274495E-2</v>
      </c>
      <c r="AD17" s="16">
        <v>5.8823529411764698E-2</v>
      </c>
      <c r="AE17" s="16"/>
      <c r="AF17" s="16">
        <v>9.5081967213114807E-2</v>
      </c>
      <c r="AG17" s="16">
        <v>8.3333333333333301E-2</v>
      </c>
      <c r="AH17" s="16">
        <v>0.21052631578947401</v>
      </c>
      <c r="AI17" s="16">
        <v>0</v>
      </c>
      <c r="AJ17" s="16"/>
      <c r="AK17" s="16">
        <v>9.34579439252336E-2</v>
      </c>
      <c r="AL17" s="16">
        <v>1.63934426229508E-2</v>
      </c>
      <c r="AM17" s="16">
        <v>3.125E-2</v>
      </c>
      <c r="AN17" s="16">
        <v>0.10344827586206901</v>
      </c>
      <c r="AO17" s="16">
        <v>0</v>
      </c>
      <c r="AP17" s="16">
        <v>0.18518518518518501</v>
      </c>
      <c r="AQ17" s="16"/>
      <c r="AR17" s="16">
        <v>7.9069767441860506E-2</v>
      </c>
      <c r="AS17" s="16">
        <v>0.12195121951219499</v>
      </c>
      <c r="AT17" s="16">
        <v>0.12195121951219499</v>
      </c>
      <c r="AU17" s="16" t="s">
        <v>129</v>
      </c>
      <c r="AV17" s="16">
        <v>0.13636363636363599</v>
      </c>
      <c r="AW17" s="16">
        <v>0.17073170731707299</v>
      </c>
      <c r="AX17" s="16">
        <v>0</v>
      </c>
      <c r="AY17" s="16"/>
      <c r="AZ17" s="16">
        <v>0.121495327102804</v>
      </c>
      <c r="BA17" s="16">
        <v>6.0606060606060601E-2</v>
      </c>
      <c r="BB17" s="16">
        <v>9.0909090909090898E-2</v>
      </c>
      <c r="BC17" s="16">
        <v>0.122448979591837</v>
      </c>
      <c r="BD17" s="16">
        <v>8.9655172413793102E-2</v>
      </c>
      <c r="BE17" s="16">
        <v>0.25</v>
      </c>
      <c r="BF17" s="16"/>
      <c r="BG17" s="16">
        <v>0.15625</v>
      </c>
      <c r="BH17" s="16">
        <v>8.8235294117647106E-2</v>
      </c>
      <c r="BI17" s="16">
        <v>9.3023255813953501E-2</v>
      </c>
      <c r="BJ17" s="16">
        <v>0.118181818181818</v>
      </c>
      <c r="BK17" s="16">
        <v>0.104477611940299</v>
      </c>
      <c r="BL17" s="16">
        <v>0.06</v>
      </c>
      <c r="BM17" s="16"/>
      <c r="BN17" s="16">
        <v>0.108786610878661</v>
      </c>
      <c r="BO17" s="16">
        <v>0.10625</v>
      </c>
      <c r="BP17" s="16"/>
      <c r="BQ17" s="16">
        <v>8.0882352941176502E-2</v>
      </c>
      <c r="BR17" s="16">
        <v>0.12030075187969901</v>
      </c>
      <c r="BS17" s="16"/>
      <c r="BT17" s="16">
        <v>9.40438871473354E-2</v>
      </c>
      <c r="BU17" s="16">
        <v>0.15384615384615399</v>
      </c>
    </row>
    <row r="18" spans="2:73" x14ac:dyDescent="0.35">
      <c r="B18" s="17" t="s">
        <v>184</v>
      </c>
      <c r="C18" s="16">
        <v>9.9255583126550903E-2</v>
      </c>
      <c r="D18" s="16">
        <v>8.3832335329341298E-2</v>
      </c>
      <c r="E18" s="16">
        <v>0.110169491525424</v>
      </c>
      <c r="F18" s="16"/>
      <c r="G18" s="16">
        <v>6.02409638554217E-2</v>
      </c>
      <c r="H18" s="16">
        <v>0.109375</v>
      </c>
      <c r="I18" s="16"/>
      <c r="J18" s="16">
        <v>0.17647058823529399</v>
      </c>
      <c r="K18" s="16">
        <v>8.6206896551724102E-2</v>
      </c>
      <c r="L18" s="16">
        <v>0.13636363636363599</v>
      </c>
      <c r="M18" s="16">
        <v>0.15</v>
      </c>
      <c r="N18" s="16">
        <v>0.25</v>
      </c>
      <c r="O18" s="16">
        <v>0</v>
      </c>
      <c r="P18" s="16">
        <v>3.8461538461538498E-2</v>
      </c>
      <c r="Q18" s="16">
        <v>8.8235294117647106E-2</v>
      </c>
      <c r="R18" s="16">
        <v>0</v>
      </c>
      <c r="S18" s="16">
        <v>8.3333333333333301E-2</v>
      </c>
      <c r="T18" s="16">
        <v>8.6956521739130405E-2</v>
      </c>
      <c r="U18" s="16">
        <v>7.69230769230769E-2</v>
      </c>
      <c r="V18" s="16">
        <v>0.12</v>
      </c>
      <c r="W18" s="16">
        <v>0</v>
      </c>
      <c r="X18" s="16">
        <v>6.6666666666666693E-2</v>
      </c>
      <c r="Y18" s="16">
        <v>0.28571428571428598</v>
      </c>
      <c r="Z18" s="16"/>
      <c r="AA18" s="16">
        <v>0.128834355828221</v>
      </c>
      <c r="AB18" s="16">
        <v>4.6511627906976702E-2</v>
      </c>
      <c r="AC18" s="16">
        <v>0.19607843137254899</v>
      </c>
      <c r="AD18" s="16">
        <v>2.9411764705882401E-2</v>
      </c>
      <c r="AE18" s="16"/>
      <c r="AF18" s="16">
        <v>0.11147540983606601</v>
      </c>
      <c r="AG18" s="16">
        <v>4.1666666666666699E-2</v>
      </c>
      <c r="AH18" s="16">
        <v>5.2631578947368397E-2</v>
      </c>
      <c r="AI18" s="16">
        <v>0</v>
      </c>
      <c r="AJ18" s="16"/>
      <c r="AK18" s="16">
        <v>5.60747663551402E-2</v>
      </c>
      <c r="AL18" s="16">
        <v>0.16393442622950799</v>
      </c>
      <c r="AM18" s="16">
        <v>9.375E-2</v>
      </c>
      <c r="AN18" s="16">
        <v>3.4482758620689703E-2</v>
      </c>
      <c r="AO18" s="16">
        <v>0.33333333333333298</v>
      </c>
      <c r="AP18" s="16">
        <v>7.4074074074074098E-2</v>
      </c>
      <c r="AQ18" s="16"/>
      <c r="AR18" s="16">
        <v>0.116279069767442</v>
      </c>
      <c r="AS18" s="16">
        <v>4.8780487804878099E-2</v>
      </c>
      <c r="AT18" s="16">
        <v>4.8780487804878099E-2</v>
      </c>
      <c r="AU18" s="16" t="s">
        <v>129</v>
      </c>
      <c r="AV18" s="16">
        <v>4.5454545454545497E-2</v>
      </c>
      <c r="AW18" s="16">
        <v>9.7560975609756101E-2</v>
      </c>
      <c r="AX18" s="16">
        <v>0</v>
      </c>
      <c r="AY18" s="16"/>
      <c r="AZ18" s="16">
        <v>9.34579439252336E-2</v>
      </c>
      <c r="BA18" s="16">
        <v>0.12121212121212099</v>
      </c>
      <c r="BB18" s="16">
        <v>0</v>
      </c>
      <c r="BC18" s="16">
        <v>0.11224489795918401</v>
      </c>
      <c r="BD18" s="16">
        <v>9.6551724137931005E-2</v>
      </c>
      <c r="BE18" s="16">
        <v>0.125</v>
      </c>
      <c r="BF18" s="16"/>
      <c r="BG18" s="16">
        <v>0.109375</v>
      </c>
      <c r="BH18" s="16">
        <v>0.11764705882352899</v>
      </c>
      <c r="BI18" s="16">
        <v>9.3023255813953501E-2</v>
      </c>
      <c r="BJ18" s="16">
        <v>9.0909090909090898E-2</v>
      </c>
      <c r="BK18" s="16">
        <v>8.9552238805970102E-2</v>
      </c>
      <c r="BL18" s="16">
        <v>0.1</v>
      </c>
      <c r="BM18" s="16"/>
      <c r="BN18" s="16">
        <v>0.121338912133891</v>
      </c>
      <c r="BO18" s="16">
        <v>6.25E-2</v>
      </c>
      <c r="BP18" s="16"/>
      <c r="BQ18" s="16">
        <v>0.10294117647058799</v>
      </c>
      <c r="BR18" s="16">
        <v>9.7744360902255606E-2</v>
      </c>
      <c r="BS18" s="16"/>
      <c r="BT18" s="16">
        <v>9.40438871473354E-2</v>
      </c>
      <c r="BU18" s="16">
        <v>0.115384615384615</v>
      </c>
    </row>
    <row r="19" spans="2:73" x14ac:dyDescent="0.35">
      <c r="B19" s="17" t="s">
        <v>185</v>
      </c>
      <c r="C19" s="16">
        <v>7.4441687344913104E-2</v>
      </c>
      <c r="D19" s="16">
        <v>8.9820359281437098E-2</v>
      </c>
      <c r="E19" s="16">
        <v>6.3559322033898302E-2</v>
      </c>
      <c r="F19" s="16"/>
      <c r="G19" s="16">
        <v>8.4337349397590397E-2</v>
      </c>
      <c r="H19" s="16">
        <v>7.1874999999999994E-2</v>
      </c>
      <c r="I19" s="16"/>
      <c r="J19" s="16">
        <v>5.8823529411764698E-2</v>
      </c>
      <c r="K19" s="16">
        <v>0.10344827586206901</v>
      </c>
      <c r="L19" s="16">
        <v>4.5454545454545497E-2</v>
      </c>
      <c r="M19" s="16">
        <v>0.1</v>
      </c>
      <c r="N19" s="16">
        <v>0.125</v>
      </c>
      <c r="O19" s="16">
        <v>0</v>
      </c>
      <c r="P19" s="16">
        <v>0.115384615384615</v>
      </c>
      <c r="Q19" s="16">
        <v>0.11764705882352899</v>
      </c>
      <c r="R19" s="16">
        <v>7.69230769230769E-2</v>
      </c>
      <c r="S19" s="16">
        <v>6.9444444444444406E-2</v>
      </c>
      <c r="T19" s="16">
        <v>8.6956521739130405E-2</v>
      </c>
      <c r="U19" s="16">
        <v>7.69230769230769E-2</v>
      </c>
      <c r="V19" s="16">
        <v>0.04</v>
      </c>
      <c r="W19" s="16">
        <v>0</v>
      </c>
      <c r="X19" s="16">
        <v>6.6666666666666693E-2</v>
      </c>
      <c r="Y19" s="16">
        <v>0</v>
      </c>
      <c r="Z19" s="16"/>
      <c r="AA19" s="16">
        <v>6.13496932515337E-2</v>
      </c>
      <c r="AB19" s="16">
        <v>7.7519379844961198E-2</v>
      </c>
      <c r="AC19" s="16">
        <v>5.8823529411764698E-2</v>
      </c>
      <c r="AD19" s="16">
        <v>0.17647058823529399</v>
      </c>
      <c r="AE19" s="16"/>
      <c r="AF19" s="16">
        <v>6.8852459016393405E-2</v>
      </c>
      <c r="AG19" s="16">
        <v>0.125</v>
      </c>
      <c r="AH19" s="16">
        <v>7.8947368421052599E-2</v>
      </c>
      <c r="AI19" s="16">
        <v>0</v>
      </c>
      <c r="AJ19" s="16"/>
      <c r="AK19" s="16">
        <v>7.4766355140186896E-2</v>
      </c>
      <c r="AL19" s="16">
        <v>9.8360655737704902E-2</v>
      </c>
      <c r="AM19" s="16">
        <v>3.125E-2</v>
      </c>
      <c r="AN19" s="16">
        <v>6.8965517241379296E-2</v>
      </c>
      <c r="AO19" s="16">
        <v>0</v>
      </c>
      <c r="AP19" s="16">
        <v>3.7037037037037E-2</v>
      </c>
      <c r="AQ19" s="16"/>
      <c r="AR19" s="16">
        <v>7.4418604651162804E-2</v>
      </c>
      <c r="AS19" s="16">
        <v>2.4390243902439001E-2</v>
      </c>
      <c r="AT19" s="16">
        <v>2.4390243902439001E-2</v>
      </c>
      <c r="AU19" s="16" t="s">
        <v>129</v>
      </c>
      <c r="AV19" s="16">
        <v>9.0909090909090898E-2</v>
      </c>
      <c r="AW19" s="16">
        <v>4.8780487804878099E-2</v>
      </c>
      <c r="AX19" s="16">
        <v>0.2</v>
      </c>
      <c r="AY19" s="16"/>
      <c r="AZ19" s="16">
        <v>0.11214953271028</v>
      </c>
      <c r="BA19" s="16">
        <v>0</v>
      </c>
      <c r="BB19" s="16">
        <v>0</v>
      </c>
      <c r="BC19" s="16">
        <v>6.1224489795918401E-2</v>
      </c>
      <c r="BD19" s="16">
        <v>6.8965517241379296E-2</v>
      </c>
      <c r="BE19" s="16">
        <v>0.25</v>
      </c>
      <c r="BF19" s="16"/>
      <c r="BG19" s="16">
        <v>7.8125E-2</v>
      </c>
      <c r="BH19" s="16">
        <v>8.8235294117647106E-2</v>
      </c>
      <c r="BI19" s="16">
        <v>4.6511627906976702E-2</v>
      </c>
      <c r="BJ19" s="16">
        <v>8.1818181818181804E-2</v>
      </c>
      <c r="BK19" s="16">
        <v>8.9552238805970102E-2</v>
      </c>
      <c r="BL19" s="16">
        <v>0.04</v>
      </c>
      <c r="BM19" s="16"/>
      <c r="BN19" s="16">
        <v>5.85774058577406E-2</v>
      </c>
      <c r="BO19" s="16">
        <v>9.375E-2</v>
      </c>
      <c r="BP19" s="16"/>
      <c r="BQ19" s="16">
        <v>6.6176470588235295E-2</v>
      </c>
      <c r="BR19" s="16">
        <v>7.8947368421052599E-2</v>
      </c>
      <c r="BS19" s="16"/>
      <c r="BT19" s="16">
        <v>6.8965517241379296E-2</v>
      </c>
      <c r="BU19" s="16">
        <v>0.102564102564103</v>
      </c>
    </row>
    <row r="20" spans="2:73" x14ac:dyDescent="0.35">
      <c r="B20" s="17" t="s">
        <v>186</v>
      </c>
      <c r="C20" s="16">
        <v>6.9478908188585597E-2</v>
      </c>
      <c r="D20" s="16">
        <v>0.101796407185629</v>
      </c>
      <c r="E20" s="16">
        <v>4.6610169491525397E-2</v>
      </c>
      <c r="F20" s="16"/>
      <c r="G20" s="16">
        <v>2.40963855421687E-2</v>
      </c>
      <c r="H20" s="16">
        <v>8.1250000000000003E-2</v>
      </c>
      <c r="I20" s="16"/>
      <c r="J20" s="16">
        <v>8.8235294117647106E-2</v>
      </c>
      <c r="K20" s="16">
        <v>0.10344827586206901</v>
      </c>
      <c r="L20" s="16">
        <v>4.5454545454545497E-2</v>
      </c>
      <c r="M20" s="16">
        <v>0.05</v>
      </c>
      <c r="N20" s="16">
        <v>0.125</v>
      </c>
      <c r="O20" s="16">
        <v>0</v>
      </c>
      <c r="P20" s="16">
        <v>3.8461538461538498E-2</v>
      </c>
      <c r="Q20" s="16">
        <v>0.11764705882352899</v>
      </c>
      <c r="R20" s="16">
        <v>0</v>
      </c>
      <c r="S20" s="16">
        <v>5.5555555555555601E-2</v>
      </c>
      <c r="T20" s="16">
        <v>8.6956521739130405E-2</v>
      </c>
      <c r="U20" s="16">
        <v>0</v>
      </c>
      <c r="V20" s="16">
        <v>0.08</v>
      </c>
      <c r="W20" s="16">
        <v>0</v>
      </c>
      <c r="X20" s="16">
        <v>0.133333333333333</v>
      </c>
      <c r="Y20" s="16">
        <v>7.1428571428571397E-2</v>
      </c>
      <c r="Z20" s="16"/>
      <c r="AA20" s="16">
        <v>6.13496932515337E-2</v>
      </c>
      <c r="AB20" s="16">
        <v>8.5271317829457405E-2</v>
      </c>
      <c r="AC20" s="16">
        <v>7.8431372549019607E-2</v>
      </c>
      <c r="AD20" s="16">
        <v>2.9411764705882401E-2</v>
      </c>
      <c r="AE20" s="16"/>
      <c r="AF20" s="16">
        <v>8.1967213114754106E-2</v>
      </c>
      <c r="AG20" s="16">
        <v>4.1666666666666699E-2</v>
      </c>
      <c r="AH20" s="16">
        <v>2.6315789473684199E-2</v>
      </c>
      <c r="AI20" s="16">
        <v>0</v>
      </c>
      <c r="AJ20" s="16"/>
      <c r="AK20" s="16">
        <v>4.67289719626168E-2</v>
      </c>
      <c r="AL20" s="16">
        <v>0.13114754098360701</v>
      </c>
      <c r="AM20" s="16">
        <v>9.375E-2</v>
      </c>
      <c r="AN20" s="16">
        <v>3.4482758620689703E-2</v>
      </c>
      <c r="AO20" s="16">
        <v>0.11111111111111099</v>
      </c>
      <c r="AP20" s="16">
        <v>7.4074074074074098E-2</v>
      </c>
      <c r="AQ20" s="16"/>
      <c r="AR20" s="16">
        <v>7.9069767441860506E-2</v>
      </c>
      <c r="AS20" s="16">
        <v>0.17073170731707299</v>
      </c>
      <c r="AT20" s="16">
        <v>0.17073170731707299</v>
      </c>
      <c r="AU20" s="16" t="s">
        <v>129</v>
      </c>
      <c r="AV20" s="16">
        <v>4.5454545454545497E-2</v>
      </c>
      <c r="AW20" s="16">
        <v>0</v>
      </c>
      <c r="AX20" s="16">
        <v>0</v>
      </c>
      <c r="AY20" s="16"/>
      <c r="AZ20" s="16">
        <v>7.4766355140186896E-2</v>
      </c>
      <c r="BA20" s="16">
        <v>0.12121212121212099</v>
      </c>
      <c r="BB20" s="16">
        <v>0</v>
      </c>
      <c r="BC20" s="16">
        <v>4.08163265306122E-2</v>
      </c>
      <c r="BD20" s="16">
        <v>7.5862068965517199E-2</v>
      </c>
      <c r="BE20" s="16">
        <v>0.125</v>
      </c>
      <c r="BF20" s="16"/>
      <c r="BG20" s="16">
        <v>3.125E-2</v>
      </c>
      <c r="BH20" s="16">
        <v>8.8235294117647106E-2</v>
      </c>
      <c r="BI20" s="16">
        <v>4.6511627906976702E-2</v>
      </c>
      <c r="BJ20" s="16">
        <v>6.3636363636363602E-2</v>
      </c>
      <c r="BK20" s="16">
        <v>8.9552238805970102E-2</v>
      </c>
      <c r="BL20" s="16">
        <v>0.1</v>
      </c>
      <c r="BM20" s="16"/>
      <c r="BN20" s="16">
        <v>7.9497907949790794E-2</v>
      </c>
      <c r="BO20" s="16">
        <v>5.6250000000000001E-2</v>
      </c>
      <c r="BP20" s="16"/>
      <c r="BQ20" s="16">
        <v>7.3529411764705899E-2</v>
      </c>
      <c r="BR20" s="16">
        <v>6.7669172932330796E-2</v>
      </c>
      <c r="BS20" s="16"/>
      <c r="BT20" s="16">
        <v>6.8965517241379296E-2</v>
      </c>
      <c r="BU20" s="16">
        <v>7.69230769230769E-2</v>
      </c>
    </row>
    <row r="21" spans="2:73" ht="43.5" x14ac:dyDescent="0.35">
      <c r="B21" s="17" t="s">
        <v>187</v>
      </c>
      <c r="C21" s="16">
        <v>5.2109181141439198E-2</v>
      </c>
      <c r="D21" s="16">
        <v>5.3892215568862298E-2</v>
      </c>
      <c r="E21" s="16">
        <v>5.0847457627118599E-2</v>
      </c>
      <c r="F21" s="16"/>
      <c r="G21" s="16">
        <v>4.81927710843374E-2</v>
      </c>
      <c r="H21" s="16">
        <v>5.3124999999999999E-2</v>
      </c>
      <c r="I21" s="16"/>
      <c r="J21" s="16">
        <v>2.9411764705882401E-2</v>
      </c>
      <c r="K21" s="16">
        <v>5.1724137931034503E-2</v>
      </c>
      <c r="L21" s="16">
        <v>4.5454545454545497E-2</v>
      </c>
      <c r="M21" s="16">
        <v>0</v>
      </c>
      <c r="N21" s="16">
        <v>0</v>
      </c>
      <c r="O21" s="16">
        <v>0</v>
      </c>
      <c r="P21" s="16">
        <v>0.115384615384615</v>
      </c>
      <c r="Q21" s="16">
        <v>5.8823529411764698E-2</v>
      </c>
      <c r="R21" s="16">
        <v>7.69230769230769E-2</v>
      </c>
      <c r="S21" s="16">
        <v>8.3333333333333301E-2</v>
      </c>
      <c r="T21" s="16">
        <v>8.6956521739130405E-2</v>
      </c>
      <c r="U21" s="16">
        <v>0</v>
      </c>
      <c r="V21" s="16">
        <v>0.04</v>
      </c>
      <c r="W21" s="16">
        <v>0</v>
      </c>
      <c r="X21" s="16">
        <v>0</v>
      </c>
      <c r="Y21" s="16">
        <v>7.1428571428571397E-2</v>
      </c>
      <c r="Z21" s="16"/>
      <c r="AA21" s="16">
        <v>6.13496932515337E-2</v>
      </c>
      <c r="AB21" s="16">
        <v>4.6511627906976702E-2</v>
      </c>
      <c r="AC21" s="16">
        <v>1.9607843137254902E-2</v>
      </c>
      <c r="AD21" s="16">
        <v>0.11764705882352899</v>
      </c>
      <c r="AE21" s="16"/>
      <c r="AF21" s="16">
        <v>4.91803278688525E-2</v>
      </c>
      <c r="AG21" s="16">
        <v>8.3333333333333301E-2</v>
      </c>
      <c r="AH21" s="16">
        <v>7.8947368421052599E-2</v>
      </c>
      <c r="AI21" s="16">
        <v>0</v>
      </c>
      <c r="AJ21" s="16"/>
      <c r="AK21" s="16">
        <v>7.4766355140186896E-2</v>
      </c>
      <c r="AL21" s="16">
        <v>6.5573770491803296E-2</v>
      </c>
      <c r="AM21" s="16">
        <v>6.25E-2</v>
      </c>
      <c r="AN21" s="16">
        <v>0</v>
      </c>
      <c r="AO21" s="16">
        <v>0</v>
      </c>
      <c r="AP21" s="16">
        <v>0</v>
      </c>
      <c r="AQ21" s="16"/>
      <c r="AR21" s="16">
        <v>5.5813953488372099E-2</v>
      </c>
      <c r="AS21" s="16">
        <v>9.7560975609756101E-2</v>
      </c>
      <c r="AT21" s="16">
        <v>9.7560975609756101E-2</v>
      </c>
      <c r="AU21" s="16" t="s">
        <v>129</v>
      </c>
      <c r="AV21" s="16">
        <v>0</v>
      </c>
      <c r="AW21" s="16">
        <v>4.8780487804878099E-2</v>
      </c>
      <c r="AX21" s="16">
        <v>0</v>
      </c>
      <c r="AY21" s="16"/>
      <c r="AZ21" s="16">
        <v>7.4766355140186896E-2</v>
      </c>
      <c r="BA21" s="16">
        <v>6.0606060606060601E-2</v>
      </c>
      <c r="BB21" s="16">
        <v>9.0909090909090898E-2</v>
      </c>
      <c r="BC21" s="16">
        <v>3.06122448979592E-2</v>
      </c>
      <c r="BD21" s="16">
        <v>4.13793103448276E-2</v>
      </c>
      <c r="BE21" s="16">
        <v>0.125</v>
      </c>
      <c r="BF21" s="16"/>
      <c r="BG21" s="16">
        <v>0</v>
      </c>
      <c r="BH21" s="16">
        <v>7.3529411764705899E-2</v>
      </c>
      <c r="BI21" s="16">
        <v>6.9767441860465101E-2</v>
      </c>
      <c r="BJ21" s="16">
        <v>4.5454545454545497E-2</v>
      </c>
      <c r="BK21" s="16">
        <v>5.9701492537313397E-2</v>
      </c>
      <c r="BL21" s="16">
        <v>0.08</v>
      </c>
      <c r="BM21" s="16"/>
      <c r="BN21" s="16">
        <v>6.2761506276150597E-2</v>
      </c>
      <c r="BO21" s="16">
        <v>3.7499999999999999E-2</v>
      </c>
      <c r="BP21" s="16"/>
      <c r="BQ21" s="16">
        <v>5.8823529411764698E-2</v>
      </c>
      <c r="BR21" s="16">
        <v>4.8872180451127803E-2</v>
      </c>
      <c r="BS21" s="16"/>
      <c r="BT21" s="16">
        <v>5.0156739811912203E-2</v>
      </c>
      <c r="BU21" s="16">
        <v>5.1282051282051301E-2</v>
      </c>
    </row>
    <row r="22" spans="2:73" x14ac:dyDescent="0.35">
      <c r="B22" s="17" t="s">
        <v>93</v>
      </c>
      <c r="C22" s="16">
        <v>3.7220843672456601E-2</v>
      </c>
      <c r="D22" s="16">
        <v>2.9940119760479E-2</v>
      </c>
      <c r="E22" s="16">
        <v>4.2372881355932202E-2</v>
      </c>
      <c r="F22" s="16"/>
      <c r="G22" s="16">
        <v>6.02409638554217E-2</v>
      </c>
      <c r="H22" s="16">
        <v>3.125E-2</v>
      </c>
      <c r="I22" s="16"/>
      <c r="J22" s="16">
        <v>5.8823529411764698E-2</v>
      </c>
      <c r="K22" s="16">
        <v>6.8965517241379296E-2</v>
      </c>
      <c r="L22" s="16">
        <v>0.13636363636363599</v>
      </c>
      <c r="M22" s="16">
        <v>0</v>
      </c>
      <c r="N22" s="16">
        <v>0.125</v>
      </c>
      <c r="O22" s="16">
        <v>8.3333333333333301E-2</v>
      </c>
      <c r="P22" s="16">
        <v>0</v>
      </c>
      <c r="Q22" s="16">
        <v>2.9411764705882401E-2</v>
      </c>
      <c r="R22" s="16">
        <v>0</v>
      </c>
      <c r="S22" s="16">
        <v>2.7777777777777801E-2</v>
      </c>
      <c r="T22" s="16">
        <v>0</v>
      </c>
      <c r="U22" s="16">
        <v>0</v>
      </c>
      <c r="V22" s="16">
        <v>0.04</v>
      </c>
      <c r="W22" s="16">
        <v>0</v>
      </c>
      <c r="X22" s="16">
        <v>0</v>
      </c>
      <c r="Y22" s="16">
        <v>0</v>
      </c>
      <c r="Z22" s="16"/>
      <c r="AA22" s="16">
        <v>3.0674846625766899E-2</v>
      </c>
      <c r="AB22" s="16">
        <v>5.4263565891472902E-2</v>
      </c>
      <c r="AC22" s="16">
        <v>0</v>
      </c>
      <c r="AD22" s="16">
        <v>0</v>
      </c>
      <c r="AE22" s="16"/>
      <c r="AF22" s="16">
        <v>3.2786885245901599E-2</v>
      </c>
      <c r="AG22" s="16">
        <v>4.1666666666666699E-2</v>
      </c>
      <c r="AH22" s="16">
        <v>0</v>
      </c>
      <c r="AI22" s="16">
        <v>0</v>
      </c>
      <c r="AJ22" s="16"/>
      <c r="AK22" s="16">
        <v>1.86915887850467E-2</v>
      </c>
      <c r="AL22" s="16">
        <v>3.2786885245901599E-2</v>
      </c>
      <c r="AM22" s="16">
        <v>0</v>
      </c>
      <c r="AN22" s="16">
        <v>3.4482758620689703E-2</v>
      </c>
      <c r="AO22" s="16">
        <v>0</v>
      </c>
      <c r="AP22" s="16">
        <v>0</v>
      </c>
      <c r="AQ22" s="16"/>
      <c r="AR22" s="16">
        <v>4.1860465116279097E-2</v>
      </c>
      <c r="AS22" s="16">
        <v>2.4390243902439001E-2</v>
      </c>
      <c r="AT22" s="16">
        <v>2.4390243902439001E-2</v>
      </c>
      <c r="AU22" s="16" t="s">
        <v>129</v>
      </c>
      <c r="AV22" s="16">
        <v>9.0909090909090898E-2</v>
      </c>
      <c r="AW22" s="16">
        <v>2.4390243902439001E-2</v>
      </c>
      <c r="AX22" s="16">
        <v>0</v>
      </c>
      <c r="AY22" s="16"/>
      <c r="AZ22" s="16">
        <v>5.60747663551402E-2</v>
      </c>
      <c r="BA22" s="16">
        <v>0</v>
      </c>
      <c r="BB22" s="16">
        <v>0</v>
      </c>
      <c r="BC22" s="16">
        <v>4.08163265306122E-2</v>
      </c>
      <c r="BD22" s="16">
        <v>3.4482758620689703E-2</v>
      </c>
      <c r="BE22" s="16">
        <v>0</v>
      </c>
      <c r="BF22" s="16"/>
      <c r="BG22" s="16">
        <v>7.8125E-2</v>
      </c>
      <c r="BH22" s="16">
        <v>1.4705882352941201E-2</v>
      </c>
      <c r="BI22" s="16">
        <v>2.32558139534884E-2</v>
      </c>
      <c r="BJ22" s="16">
        <v>9.0909090909090905E-3</v>
      </c>
      <c r="BK22" s="16">
        <v>4.47761194029851E-2</v>
      </c>
      <c r="BL22" s="16">
        <v>0.08</v>
      </c>
      <c r="BM22" s="16"/>
      <c r="BN22" s="16">
        <v>2.5104602510460299E-2</v>
      </c>
      <c r="BO22" s="16">
        <v>5.6250000000000001E-2</v>
      </c>
      <c r="BP22" s="16"/>
      <c r="BQ22" s="16">
        <v>3.6764705882352901E-2</v>
      </c>
      <c r="BR22" s="16">
        <v>3.7593984962405999E-2</v>
      </c>
      <c r="BS22" s="16"/>
      <c r="BT22" s="16">
        <v>3.7617554858934199E-2</v>
      </c>
      <c r="BU22" s="16">
        <v>3.8461538461538498E-2</v>
      </c>
    </row>
    <row r="23" spans="2:73" x14ac:dyDescent="0.35">
      <c r="B23" s="17" t="s">
        <v>153</v>
      </c>
      <c r="C23" s="18">
        <v>3.2258064516128997E-2</v>
      </c>
      <c r="D23" s="18">
        <v>1.79640718562874E-2</v>
      </c>
      <c r="E23" s="18">
        <v>4.2372881355932202E-2</v>
      </c>
      <c r="F23" s="18"/>
      <c r="G23" s="18">
        <v>2.40963855421687E-2</v>
      </c>
      <c r="H23" s="18">
        <v>3.4375000000000003E-2</v>
      </c>
      <c r="I23" s="18"/>
      <c r="J23" s="18">
        <v>2.9411764705882401E-2</v>
      </c>
      <c r="K23" s="18">
        <v>6.8965517241379296E-2</v>
      </c>
      <c r="L23" s="18">
        <v>4.5454545454545497E-2</v>
      </c>
      <c r="M23" s="18">
        <v>0.05</v>
      </c>
      <c r="N23" s="18">
        <v>0</v>
      </c>
      <c r="O23" s="18">
        <v>0</v>
      </c>
      <c r="P23" s="18">
        <v>0</v>
      </c>
      <c r="Q23" s="18">
        <v>0</v>
      </c>
      <c r="R23" s="18">
        <v>0</v>
      </c>
      <c r="S23" s="18">
        <v>2.7777777777777801E-2</v>
      </c>
      <c r="T23" s="18">
        <v>0</v>
      </c>
      <c r="U23" s="18">
        <v>0</v>
      </c>
      <c r="V23" s="18">
        <v>0.12</v>
      </c>
      <c r="W23" s="18">
        <v>7.1428571428571397E-2</v>
      </c>
      <c r="X23" s="18">
        <v>0</v>
      </c>
      <c r="Y23" s="18">
        <v>0</v>
      </c>
      <c r="Z23" s="18"/>
      <c r="AA23" s="18">
        <v>3.6809815950920199E-2</v>
      </c>
      <c r="AB23" s="18">
        <v>3.1007751937984499E-2</v>
      </c>
      <c r="AC23" s="18">
        <v>3.9215686274509803E-2</v>
      </c>
      <c r="AD23" s="18">
        <v>0</v>
      </c>
      <c r="AE23" s="18"/>
      <c r="AF23" s="18">
        <v>1.63934426229508E-2</v>
      </c>
      <c r="AG23" s="18">
        <v>0</v>
      </c>
      <c r="AH23" s="18">
        <v>0.18421052631578899</v>
      </c>
      <c r="AI23" s="18">
        <v>0</v>
      </c>
      <c r="AJ23" s="18"/>
      <c r="AK23" s="18">
        <v>3.7383177570093497E-2</v>
      </c>
      <c r="AL23" s="18">
        <v>3.2786885245901599E-2</v>
      </c>
      <c r="AM23" s="18">
        <v>3.125E-2</v>
      </c>
      <c r="AN23" s="18">
        <v>3.4482758620689703E-2</v>
      </c>
      <c r="AO23" s="18">
        <v>0</v>
      </c>
      <c r="AP23" s="18">
        <v>0</v>
      </c>
      <c r="AQ23" s="18"/>
      <c r="AR23" s="18">
        <v>2.32558139534884E-2</v>
      </c>
      <c r="AS23" s="18">
        <v>2.4390243902439001E-2</v>
      </c>
      <c r="AT23" s="18">
        <v>2.4390243902439001E-2</v>
      </c>
      <c r="AU23" s="18" t="s">
        <v>129</v>
      </c>
      <c r="AV23" s="18">
        <v>4.5454545454545497E-2</v>
      </c>
      <c r="AW23" s="18">
        <v>4.8780487804878099E-2</v>
      </c>
      <c r="AX23" s="18">
        <v>0</v>
      </c>
      <c r="AY23" s="18"/>
      <c r="AZ23" s="18">
        <v>1.86915887850467E-2</v>
      </c>
      <c r="BA23" s="18">
        <v>3.03030303030303E-2</v>
      </c>
      <c r="BB23" s="18">
        <v>0</v>
      </c>
      <c r="BC23" s="18">
        <v>3.06122448979592E-2</v>
      </c>
      <c r="BD23" s="18">
        <v>3.4482758620689703E-2</v>
      </c>
      <c r="BE23" s="18">
        <v>0.25</v>
      </c>
      <c r="BF23" s="18"/>
      <c r="BG23" s="18">
        <v>1.5625E-2</v>
      </c>
      <c r="BH23" s="18">
        <v>2.9411764705882401E-2</v>
      </c>
      <c r="BI23" s="18">
        <v>2.32558139534884E-2</v>
      </c>
      <c r="BJ23" s="18">
        <v>3.6363636363636397E-2</v>
      </c>
      <c r="BK23" s="18">
        <v>0</v>
      </c>
      <c r="BL23" s="18">
        <v>0.1</v>
      </c>
      <c r="BM23" s="18"/>
      <c r="BN23" s="18">
        <v>1.6736401673640201E-2</v>
      </c>
      <c r="BO23" s="18">
        <v>5.6250000000000001E-2</v>
      </c>
      <c r="BP23" s="18"/>
      <c r="BQ23" s="18">
        <v>1.4705882352941201E-2</v>
      </c>
      <c r="BR23" s="18">
        <v>4.13533834586466E-2</v>
      </c>
      <c r="BS23" s="18"/>
      <c r="BT23" s="18">
        <v>2.8213166144200601E-2</v>
      </c>
      <c r="BU23" s="18">
        <v>5.1282051282051301E-2</v>
      </c>
    </row>
    <row r="24" spans="2:73" x14ac:dyDescent="0.35">
      <c r="B24" s="25" t="s">
        <v>387</v>
      </c>
    </row>
    <row r="25" spans="2:73" x14ac:dyDescent="0.35">
      <c r="B25" t="s">
        <v>96</v>
      </c>
    </row>
    <row r="26" spans="2:73" x14ac:dyDescent="0.35">
      <c r="B26" t="s">
        <v>97</v>
      </c>
    </row>
    <row r="28" spans="2:73" x14ac:dyDescent="0.35">
      <c r="B28"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U28"/>
  <sheetViews>
    <sheetView showGridLines="0" topLeftCell="A14" workbookViewId="0">
      <pane xSplit="2" topLeftCell="C1" activePane="topRight" state="frozen"/>
      <selection pane="topRight" activeCell="C21" sqref="C21"/>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191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ht="29" x14ac:dyDescent="0.35">
      <c r="B8" s="17" t="s">
        <v>189</v>
      </c>
      <c r="C8" s="16">
        <v>0.24813895781637699</v>
      </c>
      <c r="D8" s="16">
        <v>0.26347305389221598</v>
      </c>
      <c r="E8" s="16">
        <v>0.23728813559322001</v>
      </c>
      <c r="F8" s="16"/>
      <c r="G8" s="16">
        <v>0.180722891566265</v>
      </c>
      <c r="H8" s="16">
        <v>0.265625</v>
      </c>
      <c r="I8" s="16"/>
      <c r="J8" s="16">
        <v>0.26470588235294101</v>
      </c>
      <c r="K8" s="16">
        <v>0.25862068965517199</v>
      </c>
      <c r="L8" s="16">
        <v>0.22727272727272699</v>
      </c>
      <c r="M8" s="16">
        <v>0.15</v>
      </c>
      <c r="N8" s="16">
        <v>0.25</v>
      </c>
      <c r="O8" s="16">
        <v>0.16666666666666699</v>
      </c>
      <c r="P8" s="16">
        <v>0.230769230769231</v>
      </c>
      <c r="Q8" s="16">
        <v>0.17647058823529399</v>
      </c>
      <c r="R8" s="16">
        <v>0.15384615384615399</v>
      </c>
      <c r="S8" s="16">
        <v>0.26388888888888901</v>
      </c>
      <c r="T8" s="16">
        <v>0.34782608695652201</v>
      </c>
      <c r="U8" s="16">
        <v>0.15384615384615399</v>
      </c>
      <c r="V8" s="16">
        <v>0.2</v>
      </c>
      <c r="W8" s="16">
        <v>0.42857142857142899</v>
      </c>
      <c r="X8" s="16">
        <v>0.266666666666667</v>
      </c>
      <c r="Y8" s="16">
        <v>0.42857142857142899</v>
      </c>
      <c r="Z8" s="16"/>
      <c r="AA8" s="16">
        <v>0.22699386503067501</v>
      </c>
      <c r="AB8" s="16">
        <v>0.24806201550387599</v>
      </c>
      <c r="AC8" s="16">
        <v>0.29411764705882398</v>
      </c>
      <c r="AD8" s="16">
        <v>0.35294117647058798</v>
      </c>
      <c r="AE8" s="16"/>
      <c r="AF8" s="16">
        <v>0.26229508196721302</v>
      </c>
      <c r="AG8" s="16">
        <v>8.3333333333333301E-2</v>
      </c>
      <c r="AH8" s="16">
        <v>0.23684210526315799</v>
      </c>
      <c r="AI8" s="16">
        <v>0.5</v>
      </c>
      <c r="AJ8" s="16"/>
      <c r="AK8" s="16">
        <v>0.22429906542056099</v>
      </c>
      <c r="AL8" s="16">
        <v>0.37704918032786899</v>
      </c>
      <c r="AM8" s="16">
        <v>0.21875</v>
      </c>
      <c r="AN8" s="16">
        <v>0.31034482758620702</v>
      </c>
      <c r="AO8" s="16">
        <v>0.44444444444444398</v>
      </c>
      <c r="AP8" s="16">
        <v>0.148148148148148</v>
      </c>
      <c r="AQ8" s="16"/>
      <c r="AR8" s="16">
        <v>0.28372093023255801</v>
      </c>
      <c r="AS8" s="16">
        <v>0.31707317073170699</v>
      </c>
      <c r="AT8" s="16">
        <v>0.31707317073170699</v>
      </c>
      <c r="AU8" s="16" t="s">
        <v>129</v>
      </c>
      <c r="AV8" s="16">
        <v>9.0909090909090898E-2</v>
      </c>
      <c r="AW8" s="16">
        <v>0.146341463414634</v>
      </c>
      <c r="AX8" s="16">
        <v>0.4</v>
      </c>
      <c r="AY8" s="16"/>
      <c r="AZ8" s="16">
        <v>0.242990654205607</v>
      </c>
      <c r="BA8" s="16">
        <v>0.21212121212121199</v>
      </c>
      <c r="BB8" s="16">
        <v>0.18181818181818199</v>
      </c>
      <c r="BC8" s="16">
        <v>0.22448979591836701</v>
      </c>
      <c r="BD8" s="16">
        <v>0.28275862068965502</v>
      </c>
      <c r="BE8" s="16">
        <v>0.25</v>
      </c>
      <c r="BF8" s="16"/>
      <c r="BG8" s="16">
        <v>0.25</v>
      </c>
      <c r="BH8" s="16">
        <v>0.26470588235294101</v>
      </c>
      <c r="BI8" s="16">
        <v>0.232558139534884</v>
      </c>
      <c r="BJ8" s="16">
        <v>0.24545454545454501</v>
      </c>
      <c r="BK8" s="16">
        <v>0.22388059701492499</v>
      </c>
      <c r="BL8" s="16">
        <v>0.28000000000000003</v>
      </c>
      <c r="BM8" s="16"/>
      <c r="BN8" s="16">
        <v>0.255230125523013</v>
      </c>
      <c r="BO8" s="16">
        <v>0.24374999999999999</v>
      </c>
      <c r="BP8" s="16"/>
      <c r="BQ8" s="16">
        <v>0.27941176470588203</v>
      </c>
      <c r="BR8" s="16">
        <v>0.233082706766917</v>
      </c>
      <c r="BS8" s="16"/>
      <c r="BT8" s="16">
        <v>0.24451410658307199</v>
      </c>
      <c r="BU8" s="16">
        <v>0.269230769230769</v>
      </c>
    </row>
    <row r="9" spans="2:73" x14ac:dyDescent="0.35">
      <c r="B9" s="17" t="s">
        <v>174</v>
      </c>
      <c r="C9" s="16">
        <v>0.22332506203473901</v>
      </c>
      <c r="D9" s="16">
        <v>0.22754491017964101</v>
      </c>
      <c r="E9" s="16">
        <v>0.22033898305084701</v>
      </c>
      <c r="F9" s="16"/>
      <c r="G9" s="16">
        <v>0.25301204819277101</v>
      </c>
      <c r="H9" s="16">
        <v>0.21562500000000001</v>
      </c>
      <c r="I9" s="16"/>
      <c r="J9" s="16">
        <v>0.29411764705882398</v>
      </c>
      <c r="K9" s="16">
        <v>0.22413793103448301</v>
      </c>
      <c r="L9" s="16">
        <v>0.22727272727272699</v>
      </c>
      <c r="M9" s="16">
        <v>0.25</v>
      </c>
      <c r="N9" s="16">
        <v>0.125</v>
      </c>
      <c r="O9" s="16">
        <v>0.33333333333333298</v>
      </c>
      <c r="P9" s="16">
        <v>0.230769230769231</v>
      </c>
      <c r="Q9" s="16">
        <v>0.20588235294117599</v>
      </c>
      <c r="R9" s="16">
        <v>0.53846153846153799</v>
      </c>
      <c r="S9" s="16">
        <v>0.13888888888888901</v>
      </c>
      <c r="T9" s="16">
        <v>0.173913043478261</v>
      </c>
      <c r="U9" s="16">
        <v>0.38461538461538503</v>
      </c>
      <c r="V9" s="16">
        <v>0.28000000000000003</v>
      </c>
      <c r="W9" s="16">
        <v>0.28571428571428598</v>
      </c>
      <c r="X9" s="16">
        <v>6.6666666666666693E-2</v>
      </c>
      <c r="Y9" s="16">
        <v>7.1428571428571397E-2</v>
      </c>
      <c r="Z9" s="16"/>
      <c r="AA9" s="16">
        <v>0.28834355828220898</v>
      </c>
      <c r="AB9" s="16">
        <v>0.162790697674419</v>
      </c>
      <c r="AC9" s="16">
        <v>0.19607843137254899</v>
      </c>
      <c r="AD9" s="16">
        <v>0.11764705882352899</v>
      </c>
      <c r="AE9" s="16"/>
      <c r="AF9" s="16">
        <v>0.213114754098361</v>
      </c>
      <c r="AG9" s="16">
        <v>0.33333333333333298</v>
      </c>
      <c r="AH9" s="16">
        <v>0.23684210526315799</v>
      </c>
      <c r="AI9" s="16">
        <v>0</v>
      </c>
      <c r="AJ9" s="16"/>
      <c r="AK9" s="16">
        <v>0.233644859813084</v>
      </c>
      <c r="AL9" s="16">
        <v>0.19672131147541</v>
      </c>
      <c r="AM9" s="16">
        <v>0.1875</v>
      </c>
      <c r="AN9" s="16">
        <v>0.24137931034482801</v>
      </c>
      <c r="AO9" s="16">
        <v>0.11111111111111099</v>
      </c>
      <c r="AP9" s="16">
        <v>0.33333333333333298</v>
      </c>
      <c r="AQ9" s="16"/>
      <c r="AR9" s="16">
        <v>0.23720930232558099</v>
      </c>
      <c r="AS9" s="16">
        <v>0.17073170731707299</v>
      </c>
      <c r="AT9" s="16">
        <v>0.17073170731707299</v>
      </c>
      <c r="AU9" s="16" t="s">
        <v>129</v>
      </c>
      <c r="AV9" s="16">
        <v>0.27272727272727298</v>
      </c>
      <c r="AW9" s="16">
        <v>0.26829268292682901</v>
      </c>
      <c r="AX9" s="16">
        <v>0</v>
      </c>
      <c r="AY9" s="16"/>
      <c r="AZ9" s="16">
        <v>0.18691588785046701</v>
      </c>
      <c r="BA9" s="16">
        <v>0.21212121212121199</v>
      </c>
      <c r="BB9" s="16">
        <v>0.27272727272727298</v>
      </c>
      <c r="BC9" s="16">
        <v>0.28571428571428598</v>
      </c>
      <c r="BD9" s="16">
        <v>0.20689655172413801</v>
      </c>
      <c r="BE9" s="16">
        <v>0.25</v>
      </c>
      <c r="BF9" s="16"/>
      <c r="BG9" s="16">
        <v>0.3125</v>
      </c>
      <c r="BH9" s="16">
        <v>0.20588235294117599</v>
      </c>
      <c r="BI9" s="16">
        <v>0.13953488372093001</v>
      </c>
      <c r="BJ9" s="16">
        <v>0.236363636363636</v>
      </c>
      <c r="BK9" s="16">
        <v>0.26865671641791</v>
      </c>
      <c r="BL9" s="16">
        <v>0.12</v>
      </c>
      <c r="BM9" s="16"/>
      <c r="BN9" s="16">
        <v>0.213389121338912</v>
      </c>
      <c r="BO9" s="16">
        <v>0.23125000000000001</v>
      </c>
      <c r="BP9" s="16"/>
      <c r="BQ9" s="16">
        <v>0.213235294117647</v>
      </c>
      <c r="BR9" s="16">
        <v>0.22556390977443599</v>
      </c>
      <c r="BS9" s="16"/>
      <c r="BT9" s="16">
        <v>0.23510971786833901</v>
      </c>
      <c r="BU9" s="16">
        <v>0.15384615384615399</v>
      </c>
    </row>
    <row r="10" spans="2:73" ht="29" x14ac:dyDescent="0.35">
      <c r="B10" s="17" t="s">
        <v>180</v>
      </c>
      <c r="C10" s="16">
        <v>0.20843672456575699</v>
      </c>
      <c r="D10" s="16">
        <v>0.239520958083832</v>
      </c>
      <c r="E10" s="16">
        <v>0.186440677966102</v>
      </c>
      <c r="F10" s="16"/>
      <c r="G10" s="16">
        <v>0.19277108433734899</v>
      </c>
      <c r="H10" s="16">
        <v>0.21249999999999999</v>
      </c>
      <c r="I10" s="16"/>
      <c r="J10" s="16">
        <v>0.17647058823529399</v>
      </c>
      <c r="K10" s="16">
        <v>0.17241379310344801</v>
      </c>
      <c r="L10" s="16">
        <v>0.18181818181818199</v>
      </c>
      <c r="M10" s="16">
        <v>0.2</v>
      </c>
      <c r="N10" s="16">
        <v>0.25</v>
      </c>
      <c r="O10" s="16">
        <v>0.25</v>
      </c>
      <c r="P10" s="16">
        <v>0.269230769230769</v>
      </c>
      <c r="Q10" s="16">
        <v>0.11764705882352899</v>
      </c>
      <c r="R10" s="16">
        <v>0.38461538461538503</v>
      </c>
      <c r="S10" s="16">
        <v>0.194444444444444</v>
      </c>
      <c r="T10" s="16">
        <v>0.30434782608695699</v>
      </c>
      <c r="U10" s="16">
        <v>0.38461538461538503</v>
      </c>
      <c r="V10" s="16">
        <v>0.24</v>
      </c>
      <c r="W10" s="16">
        <v>0.214285714285714</v>
      </c>
      <c r="X10" s="16">
        <v>0.133333333333333</v>
      </c>
      <c r="Y10" s="16">
        <v>0.14285714285714299</v>
      </c>
      <c r="Z10" s="16"/>
      <c r="AA10" s="16">
        <v>0.20858895705521499</v>
      </c>
      <c r="AB10" s="16">
        <v>0.209302325581395</v>
      </c>
      <c r="AC10" s="16">
        <v>0.19607843137254899</v>
      </c>
      <c r="AD10" s="16">
        <v>0.20588235294117599</v>
      </c>
      <c r="AE10" s="16"/>
      <c r="AF10" s="16">
        <v>0.20327868852459</v>
      </c>
      <c r="AG10" s="16">
        <v>0.25</v>
      </c>
      <c r="AH10" s="16">
        <v>0.26315789473684198</v>
      </c>
      <c r="AI10" s="16">
        <v>0</v>
      </c>
      <c r="AJ10" s="16"/>
      <c r="AK10" s="16">
        <v>0.19626168224299101</v>
      </c>
      <c r="AL10" s="16">
        <v>0.27868852459016402</v>
      </c>
      <c r="AM10" s="16">
        <v>0.1875</v>
      </c>
      <c r="AN10" s="16">
        <v>0.17241379310344801</v>
      </c>
      <c r="AO10" s="16">
        <v>0</v>
      </c>
      <c r="AP10" s="16">
        <v>0.11111111111111099</v>
      </c>
      <c r="AQ10" s="16"/>
      <c r="AR10" s="16">
        <v>0.21395348837209299</v>
      </c>
      <c r="AS10" s="16">
        <v>0.219512195121951</v>
      </c>
      <c r="AT10" s="16">
        <v>0.219512195121951</v>
      </c>
      <c r="AU10" s="16" t="s">
        <v>129</v>
      </c>
      <c r="AV10" s="16">
        <v>0.22727272727272699</v>
      </c>
      <c r="AW10" s="16">
        <v>0.219512195121951</v>
      </c>
      <c r="AX10" s="16">
        <v>0</v>
      </c>
      <c r="AY10" s="16"/>
      <c r="AZ10" s="16">
        <v>0.19626168224299101</v>
      </c>
      <c r="BA10" s="16">
        <v>0.18181818181818199</v>
      </c>
      <c r="BB10" s="16">
        <v>0.18181818181818199</v>
      </c>
      <c r="BC10" s="16">
        <v>0.23469387755102</v>
      </c>
      <c r="BD10" s="16">
        <v>0.2</v>
      </c>
      <c r="BE10" s="16">
        <v>0.25</v>
      </c>
      <c r="BF10" s="16"/>
      <c r="BG10" s="16">
        <v>0.203125</v>
      </c>
      <c r="BH10" s="16">
        <v>0.25</v>
      </c>
      <c r="BI10" s="16">
        <v>0.209302325581395</v>
      </c>
      <c r="BJ10" s="16">
        <v>0.20909090909090899</v>
      </c>
      <c r="BK10" s="16">
        <v>0.14925373134328401</v>
      </c>
      <c r="BL10" s="16">
        <v>0.22</v>
      </c>
      <c r="BM10" s="16"/>
      <c r="BN10" s="16">
        <v>0.213389121338912</v>
      </c>
      <c r="BO10" s="16">
        <v>0.20624999999999999</v>
      </c>
      <c r="BP10" s="16"/>
      <c r="BQ10" s="16">
        <v>0.16911764705882401</v>
      </c>
      <c r="BR10" s="16">
        <v>0.22556390977443599</v>
      </c>
      <c r="BS10" s="16"/>
      <c r="BT10" s="16">
        <v>0.20689655172413801</v>
      </c>
      <c r="BU10" s="16">
        <v>0.20512820512820501</v>
      </c>
    </row>
    <row r="11" spans="2:73" x14ac:dyDescent="0.35">
      <c r="B11" s="17" t="s">
        <v>179</v>
      </c>
      <c r="C11" s="16">
        <v>0.18362282878411901</v>
      </c>
      <c r="D11" s="16">
        <v>0.20359281437125701</v>
      </c>
      <c r="E11" s="16">
        <v>0.169491525423729</v>
      </c>
      <c r="F11" s="16"/>
      <c r="G11" s="16">
        <v>0.21686746987951799</v>
      </c>
      <c r="H11" s="16">
        <v>0.17499999999999999</v>
      </c>
      <c r="I11" s="16"/>
      <c r="J11" s="16">
        <v>0.17647058823529399</v>
      </c>
      <c r="K11" s="16">
        <v>0.15517241379310301</v>
      </c>
      <c r="L11" s="16">
        <v>0.27272727272727298</v>
      </c>
      <c r="M11" s="16">
        <v>0.05</v>
      </c>
      <c r="N11" s="16">
        <v>0.125</v>
      </c>
      <c r="O11" s="16">
        <v>0.5</v>
      </c>
      <c r="P11" s="16">
        <v>0.38461538461538503</v>
      </c>
      <c r="Q11" s="16">
        <v>8.8235294117647106E-2</v>
      </c>
      <c r="R11" s="16">
        <v>0.230769230769231</v>
      </c>
      <c r="S11" s="16">
        <v>0.194444444444444</v>
      </c>
      <c r="T11" s="16">
        <v>0.13043478260869601</v>
      </c>
      <c r="U11" s="16">
        <v>0.230769230769231</v>
      </c>
      <c r="V11" s="16">
        <v>0.16</v>
      </c>
      <c r="W11" s="16">
        <v>0.14285714285714299</v>
      </c>
      <c r="X11" s="16">
        <v>0.2</v>
      </c>
      <c r="Y11" s="16">
        <v>0</v>
      </c>
      <c r="Z11" s="16"/>
      <c r="AA11" s="16">
        <v>0.190184049079755</v>
      </c>
      <c r="AB11" s="16">
        <v>0.14728682170542601</v>
      </c>
      <c r="AC11" s="16">
        <v>0.15686274509803899</v>
      </c>
      <c r="AD11" s="16">
        <v>0.20588235294117599</v>
      </c>
      <c r="AE11" s="16"/>
      <c r="AF11" s="16">
        <v>0.17049180327868901</v>
      </c>
      <c r="AG11" s="16">
        <v>0.41666666666666702</v>
      </c>
      <c r="AH11" s="16">
        <v>0.21052631578947401</v>
      </c>
      <c r="AI11" s="16">
        <v>0</v>
      </c>
      <c r="AJ11" s="16"/>
      <c r="AK11" s="16">
        <v>0.19626168224299101</v>
      </c>
      <c r="AL11" s="16">
        <v>9.8360655737704902E-2</v>
      </c>
      <c r="AM11" s="16">
        <v>9.375E-2</v>
      </c>
      <c r="AN11" s="16">
        <v>0.17241379310344801</v>
      </c>
      <c r="AO11" s="16">
        <v>0.11111111111111099</v>
      </c>
      <c r="AP11" s="16">
        <v>0.33333333333333298</v>
      </c>
      <c r="AQ11" s="16"/>
      <c r="AR11" s="16">
        <v>0.17674418604651199</v>
      </c>
      <c r="AS11" s="16">
        <v>0.146341463414634</v>
      </c>
      <c r="AT11" s="16">
        <v>0.146341463414634</v>
      </c>
      <c r="AU11" s="16" t="s">
        <v>129</v>
      </c>
      <c r="AV11" s="16">
        <v>0.36363636363636398</v>
      </c>
      <c r="AW11" s="16">
        <v>0.19512195121951201</v>
      </c>
      <c r="AX11" s="16">
        <v>0.2</v>
      </c>
      <c r="AY11" s="16"/>
      <c r="AZ11" s="16">
        <v>0.168224299065421</v>
      </c>
      <c r="BA11" s="16">
        <v>0.27272727272727298</v>
      </c>
      <c r="BB11" s="16">
        <v>9.0909090909090898E-2</v>
      </c>
      <c r="BC11" s="16">
        <v>0.20408163265306101</v>
      </c>
      <c r="BD11" s="16">
        <v>0.16551724137931001</v>
      </c>
      <c r="BE11" s="16">
        <v>0.25</v>
      </c>
      <c r="BF11" s="16"/>
      <c r="BG11" s="16">
        <v>0.21875</v>
      </c>
      <c r="BH11" s="16">
        <v>0.17647058823529399</v>
      </c>
      <c r="BI11" s="16">
        <v>0.162790697674419</v>
      </c>
      <c r="BJ11" s="16">
        <v>0.2</v>
      </c>
      <c r="BK11" s="16">
        <v>0.20895522388059701</v>
      </c>
      <c r="BL11" s="16">
        <v>0.1</v>
      </c>
      <c r="BM11" s="16"/>
      <c r="BN11" s="16">
        <v>0.17573221757322199</v>
      </c>
      <c r="BO11" s="16">
        <v>0.2</v>
      </c>
      <c r="BP11" s="16"/>
      <c r="BQ11" s="16">
        <v>0.16911764705882401</v>
      </c>
      <c r="BR11" s="16">
        <v>0.191729323308271</v>
      </c>
      <c r="BS11" s="16"/>
      <c r="BT11" s="16">
        <v>0.191222570532915</v>
      </c>
      <c r="BU11" s="16">
        <v>0.141025641025641</v>
      </c>
    </row>
    <row r="12" spans="2:73" ht="29" x14ac:dyDescent="0.35">
      <c r="B12" s="17" t="s">
        <v>182</v>
      </c>
      <c r="C12" s="16">
        <v>0.17369727047146399</v>
      </c>
      <c r="D12" s="16">
        <v>0.149700598802395</v>
      </c>
      <c r="E12" s="16">
        <v>0.19067796610169499</v>
      </c>
      <c r="F12" s="16"/>
      <c r="G12" s="16">
        <v>0.14457831325301199</v>
      </c>
      <c r="H12" s="16">
        <v>0.18124999999999999</v>
      </c>
      <c r="I12" s="16"/>
      <c r="J12" s="16">
        <v>0.26470588235294101</v>
      </c>
      <c r="K12" s="16">
        <v>0.15517241379310301</v>
      </c>
      <c r="L12" s="16">
        <v>9.0909090909090898E-2</v>
      </c>
      <c r="M12" s="16">
        <v>0.4</v>
      </c>
      <c r="N12" s="16">
        <v>0.25</v>
      </c>
      <c r="O12" s="16">
        <v>0.16666666666666699</v>
      </c>
      <c r="P12" s="16">
        <v>0.19230769230769201</v>
      </c>
      <c r="Q12" s="16">
        <v>0.20588235294117599</v>
      </c>
      <c r="R12" s="16">
        <v>0.230769230769231</v>
      </c>
      <c r="S12" s="16">
        <v>0.180555555555556</v>
      </c>
      <c r="T12" s="16">
        <v>0.173913043478261</v>
      </c>
      <c r="U12" s="16">
        <v>0</v>
      </c>
      <c r="V12" s="16">
        <v>0.12</v>
      </c>
      <c r="W12" s="16">
        <v>0.14285714285714299</v>
      </c>
      <c r="X12" s="16">
        <v>0</v>
      </c>
      <c r="Y12" s="16">
        <v>7.1428571428571397E-2</v>
      </c>
      <c r="Z12" s="16"/>
      <c r="AA12" s="16">
        <v>0.17791411042944799</v>
      </c>
      <c r="AB12" s="16">
        <v>0.162790697674419</v>
      </c>
      <c r="AC12" s="16">
        <v>0.17647058823529399</v>
      </c>
      <c r="AD12" s="16">
        <v>0.11764705882352899</v>
      </c>
      <c r="AE12" s="16"/>
      <c r="AF12" s="16">
        <v>0.167213114754098</v>
      </c>
      <c r="AG12" s="16">
        <v>8.3333333333333301E-2</v>
      </c>
      <c r="AH12" s="16">
        <v>0.18421052631578899</v>
      </c>
      <c r="AI12" s="16">
        <v>0</v>
      </c>
      <c r="AJ12" s="16"/>
      <c r="AK12" s="16">
        <v>0.177570093457944</v>
      </c>
      <c r="AL12" s="16">
        <v>0.114754098360656</v>
      </c>
      <c r="AM12" s="16">
        <v>0.1875</v>
      </c>
      <c r="AN12" s="16">
        <v>0.17241379310344801</v>
      </c>
      <c r="AO12" s="16">
        <v>0.11111111111111099</v>
      </c>
      <c r="AP12" s="16">
        <v>0.148148148148148</v>
      </c>
      <c r="AQ12" s="16"/>
      <c r="AR12" s="16">
        <v>0.13023255813953499</v>
      </c>
      <c r="AS12" s="16">
        <v>0.146341463414634</v>
      </c>
      <c r="AT12" s="16">
        <v>0.146341463414634</v>
      </c>
      <c r="AU12" s="16" t="s">
        <v>129</v>
      </c>
      <c r="AV12" s="16">
        <v>0.13636363636363599</v>
      </c>
      <c r="AW12" s="16">
        <v>0.24390243902438999</v>
      </c>
      <c r="AX12" s="16">
        <v>0.2</v>
      </c>
      <c r="AY12" s="16"/>
      <c r="AZ12" s="16">
        <v>0.11214953271028</v>
      </c>
      <c r="BA12" s="16">
        <v>0.12121212121212099</v>
      </c>
      <c r="BB12" s="16">
        <v>0.27272727272727298</v>
      </c>
      <c r="BC12" s="16">
        <v>0.214285714285714</v>
      </c>
      <c r="BD12" s="16">
        <v>0.18620689655172401</v>
      </c>
      <c r="BE12" s="16">
        <v>0.375</v>
      </c>
      <c r="BF12" s="16"/>
      <c r="BG12" s="16">
        <v>0.1875</v>
      </c>
      <c r="BH12" s="16">
        <v>0.13235294117647101</v>
      </c>
      <c r="BI12" s="16">
        <v>0.186046511627907</v>
      </c>
      <c r="BJ12" s="16">
        <v>0.190909090909091</v>
      </c>
      <c r="BK12" s="16">
        <v>0.164179104477612</v>
      </c>
      <c r="BL12" s="16">
        <v>0.18</v>
      </c>
      <c r="BM12" s="16"/>
      <c r="BN12" s="16">
        <v>0.171548117154812</v>
      </c>
      <c r="BO12" s="16">
        <v>0.18124999999999999</v>
      </c>
      <c r="BP12" s="16"/>
      <c r="BQ12" s="16">
        <v>0.191176470588235</v>
      </c>
      <c r="BR12" s="16">
        <v>0.16541353383458601</v>
      </c>
      <c r="BS12" s="16"/>
      <c r="BT12" s="16">
        <v>0.188087774294671</v>
      </c>
      <c r="BU12" s="16">
        <v>0.128205128205128</v>
      </c>
    </row>
    <row r="13" spans="2:73" x14ac:dyDescent="0.35">
      <c r="B13" s="17" t="s">
        <v>184</v>
      </c>
      <c r="C13" s="16">
        <v>0.17369727047146399</v>
      </c>
      <c r="D13" s="16">
        <v>0.179640718562874</v>
      </c>
      <c r="E13" s="16">
        <v>0.169491525423729</v>
      </c>
      <c r="F13" s="16"/>
      <c r="G13" s="16">
        <v>0.14457831325301199</v>
      </c>
      <c r="H13" s="16">
        <v>0.18124999999999999</v>
      </c>
      <c r="I13" s="16"/>
      <c r="J13" s="16">
        <v>0.11764705882352899</v>
      </c>
      <c r="K13" s="16">
        <v>0.15517241379310301</v>
      </c>
      <c r="L13" s="16">
        <v>0.18181818181818199</v>
      </c>
      <c r="M13" s="16">
        <v>0.25</v>
      </c>
      <c r="N13" s="16">
        <v>0.125</v>
      </c>
      <c r="O13" s="16">
        <v>0.25</v>
      </c>
      <c r="P13" s="16">
        <v>0.19230769230769201</v>
      </c>
      <c r="Q13" s="16">
        <v>0.20588235294117599</v>
      </c>
      <c r="R13" s="16">
        <v>0.15384615384615399</v>
      </c>
      <c r="S13" s="16">
        <v>0.22222222222222199</v>
      </c>
      <c r="T13" s="16">
        <v>0.13043478260869601</v>
      </c>
      <c r="U13" s="16">
        <v>7.69230769230769E-2</v>
      </c>
      <c r="V13" s="16">
        <v>0.24</v>
      </c>
      <c r="W13" s="16">
        <v>7.1428571428571397E-2</v>
      </c>
      <c r="X13" s="16">
        <v>0.133333333333333</v>
      </c>
      <c r="Y13" s="16">
        <v>7.1428571428571397E-2</v>
      </c>
      <c r="Z13" s="16"/>
      <c r="AA13" s="16">
        <v>0.214723926380368</v>
      </c>
      <c r="AB13" s="16">
        <v>0.14728682170542601</v>
      </c>
      <c r="AC13" s="16">
        <v>0.15686274509803899</v>
      </c>
      <c r="AD13" s="16">
        <v>0.11764705882352899</v>
      </c>
      <c r="AE13" s="16"/>
      <c r="AF13" s="16">
        <v>0.17704918032786901</v>
      </c>
      <c r="AG13" s="16">
        <v>0.16666666666666699</v>
      </c>
      <c r="AH13" s="16">
        <v>0.18421052631578899</v>
      </c>
      <c r="AI13" s="16">
        <v>0.5</v>
      </c>
      <c r="AJ13" s="16"/>
      <c r="AK13" s="16">
        <v>0.20560747663551401</v>
      </c>
      <c r="AL13" s="16">
        <v>9.8360655737704902E-2</v>
      </c>
      <c r="AM13" s="16">
        <v>0.21875</v>
      </c>
      <c r="AN13" s="16">
        <v>0.13793103448275901</v>
      </c>
      <c r="AO13" s="16">
        <v>0</v>
      </c>
      <c r="AP13" s="16">
        <v>0.22222222222222199</v>
      </c>
      <c r="AQ13" s="16"/>
      <c r="AR13" s="16">
        <v>0.148837209302326</v>
      </c>
      <c r="AS13" s="16">
        <v>0.17073170731707299</v>
      </c>
      <c r="AT13" s="16">
        <v>0.17073170731707299</v>
      </c>
      <c r="AU13" s="16" t="s">
        <v>129</v>
      </c>
      <c r="AV13" s="16">
        <v>0.22727272727272699</v>
      </c>
      <c r="AW13" s="16">
        <v>0.219512195121951</v>
      </c>
      <c r="AX13" s="16">
        <v>0.2</v>
      </c>
      <c r="AY13" s="16"/>
      <c r="AZ13" s="16">
        <v>0.168224299065421</v>
      </c>
      <c r="BA13" s="16">
        <v>0.27272727272727298</v>
      </c>
      <c r="BB13" s="16">
        <v>0.36363636363636398</v>
      </c>
      <c r="BC13" s="16">
        <v>0.15306122448979601</v>
      </c>
      <c r="BD13" s="16">
        <v>0.15862068965517201</v>
      </c>
      <c r="BE13" s="16">
        <v>0.125</v>
      </c>
      <c r="BF13" s="16"/>
      <c r="BG13" s="16">
        <v>0.15625</v>
      </c>
      <c r="BH13" s="16">
        <v>0.14705882352941199</v>
      </c>
      <c r="BI13" s="16">
        <v>0.209302325581395</v>
      </c>
      <c r="BJ13" s="16">
        <v>0.18181818181818199</v>
      </c>
      <c r="BK13" s="16">
        <v>0.20895522388059701</v>
      </c>
      <c r="BL13" s="16">
        <v>0.14000000000000001</v>
      </c>
      <c r="BM13" s="16"/>
      <c r="BN13" s="16">
        <v>0.14644351464435101</v>
      </c>
      <c r="BO13" s="16">
        <v>0.21249999999999999</v>
      </c>
      <c r="BP13" s="16"/>
      <c r="BQ13" s="16">
        <v>0.13235294117647101</v>
      </c>
      <c r="BR13" s="16">
        <v>0.19548872180451099</v>
      </c>
      <c r="BS13" s="16"/>
      <c r="BT13" s="16">
        <v>0.18495297805642599</v>
      </c>
      <c r="BU13" s="16">
        <v>0.128205128205128</v>
      </c>
    </row>
    <row r="14" spans="2:73" x14ac:dyDescent="0.35">
      <c r="B14" s="17" t="s">
        <v>181</v>
      </c>
      <c r="C14" s="16">
        <v>0.17369727047146399</v>
      </c>
      <c r="D14" s="16">
        <v>0.18562874251497</v>
      </c>
      <c r="E14" s="16">
        <v>0.16525423728813601</v>
      </c>
      <c r="F14" s="16"/>
      <c r="G14" s="16">
        <v>0.16867469879518099</v>
      </c>
      <c r="H14" s="16">
        <v>0.17499999999999999</v>
      </c>
      <c r="I14" s="16"/>
      <c r="J14" s="16">
        <v>0.23529411764705899</v>
      </c>
      <c r="K14" s="16">
        <v>0.12068965517241401</v>
      </c>
      <c r="L14" s="16">
        <v>0.13636363636363599</v>
      </c>
      <c r="M14" s="16">
        <v>0.25</v>
      </c>
      <c r="N14" s="16">
        <v>0.125</v>
      </c>
      <c r="O14" s="16">
        <v>0.25</v>
      </c>
      <c r="P14" s="16">
        <v>0.230769230769231</v>
      </c>
      <c r="Q14" s="16">
        <v>0.11764705882352899</v>
      </c>
      <c r="R14" s="16">
        <v>0.15384615384615399</v>
      </c>
      <c r="S14" s="16">
        <v>0.194444444444444</v>
      </c>
      <c r="T14" s="16">
        <v>8.6956521739130405E-2</v>
      </c>
      <c r="U14" s="16">
        <v>0.30769230769230799</v>
      </c>
      <c r="V14" s="16">
        <v>0.2</v>
      </c>
      <c r="W14" s="16">
        <v>7.1428571428571397E-2</v>
      </c>
      <c r="X14" s="16">
        <v>0.133333333333333</v>
      </c>
      <c r="Y14" s="16">
        <v>0.214285714285714</v>
      </c>
      <c r="Z14" s="16"/>
      <c r="AA14" s="16">
        <v>0.190184049079755</v>
      </c>
      <c r="AB14" s="16">
        <v>0.170542635658915</v>
      </c>
      <c r="AC14" s="16">
        <v>0.17647058823529399</v>
      </c>
      <c r="AD14" s="16">
        <v>0.11764705882352899</v>
      </c>
      <c r="AE14" s="16"/>
      <c r="AF14" s="16">
        <v>0.17049180327868901</v>
      </c>
      <c r="AG14" s="16">
        <v>0.25</v>
      </c>
      <c r="AH14" s="16">
        <v>0.21052631578947401</v>
      </c>
      <c r="AI14" s="16">
        <v>0</v>
      </c>
      <c r="AJ14" s="16"/>
      <c r="AK14" s="16">
        <v>0.19626168224299101</v>
      </c>
      <c r="AL14" s="16">
        <v>0.114754098360656</v>
      </c>
      <c r="AM14" s="16">
        <v>0.125</v>
      </c>
      <c r="AN14" s="16">
        <v>0</v>
      </c>
      <c r="AO14" s="16">
        <v>0.11111111111111099</v>
      </c>
      <c r="AP14" s="16">
        <v>0.22222222222222199</v>
      </c>
      <c r="AQ14" s="16"/>
      <c r="AR14" s="16">
        <v>0.13953488372093001</v>
      </c>
      <c r="AS14" s="16">
        <v>0.19512195121951201</v>
      </c>
      <c r="AT14" s="16">
        <v>0.19512195121951201</v>
      </c>
      <c r="AU14" s="16" t="s">
        <v>129</v>
      </c>
      <c r="AV14" s="16">
        <v>0.13636363636363599</v>
      </c>
      <c r="AW14" s="16">
        <v>0.26829268292682901</v>
      </c>
      <c r="AX14" s="16">
        <v>0.4</v>
      </c>
      <c r="AY14" s="16"/>
      <c r="AZ14" s="16">
        <v>0.14953271028037399</v>
      </c>
      <c r="BA14" s="16">
        <v>0.15151515151515199</v>
      </c>
      <c r="BB14" s="16">
        <v>0.27272727272727298</v>
      </c>
      <c r="BC14" s="16">
        <v>0.20408163265306101</v>
      </c>
      <c r="BD14" s="16">
        <v>0.15862068965517201</v>
      </c>
      <c r="BE14" s="16">
        <v>0.375</v>
      </c>
      <c r="BF14" s="16"/>
      <c r="BG14" s="16">
        <v>0.171875</v>
      </c>
      <c r="BH14" s="16">
        <v>0.20588235294117599</v>
      </c>
      <c r="BI14" s="16">
        <v>0.209302325581395</v>
      </c>
      <c r="BJ14" s="16">
        <v>0.145454545454545</v>
      </c>
      <c r="BK14" s="16">
        <v>0.17910447761194001</v>
      </c>
      <c r="BL14" s="16">
        <v>0.16</v>
      </c>
      <c r="BM14" s="16"/>
      <c r="BN14" s="16">
        <v>0.171548117154812</v>
      </c>
      <c r="BO14" s="16">
        <v>0.18124999999999999</v>
      </c>
      <c r="BP14" s="16"/>
      <c r="BQ14" s="16">
        <v>0.154411764705882</v>
      </c>
      <c r="BR14" s="16">
        <v>0.180451127819549</v>
      </c>
      <c r="BS14" s="16"/>
      <c r="BT14" s="16">
        <v>0.188087774294671</v>
      </c>
      <c r="BU14" s="16">
        <v>0.115384615384615</v>
      </c>
    </row>
    <row r="15" spans="2:73" x14ac:dyDescent="0.35">
      <c r="B15" s="17" t="s">
        <v>176</v>
      </c>
      <c r="C15" s="16">
        <v>0.15632754342431801</v>
      </c>
      <c r="D15" s="16">
        <v>0.125748502994012</v>
      </c>
      <c r="E15" s="16">
        <v>0.177966101694915</v>
      </c>
      <c r="F15" s="16"/>
      <c r="G15" s="16">
        <v>0.156626506024096</v>
      </c>
      <c r="H15" s="16">
        <v>0.15625</v>
      </c>
      <c r="I15" s="16"/>
      <c r="J15" s="16">
        <v>0.20588235294117599</v>
      </c>
      <c r="K15" s="16">
        <v>0.13793103448275901</v>
      </c>
      <c r="L15" s="16">
        <v>0.27272727272727298</v>
      </c>
      <c r="M15" s="16">
        <v>0.2</v>
      </c>
      <c r="N15" s="16">
        <v>0.25</v>
      </c>
      <c r="O15" s="16">
        <v>0.33333333333333298</v>
      </c>
      <c r="P15" s="16">
        <v>7.69230769230769E-2</v>
      </c>
      <c r="Q15" s="16">
        <v>0.11764705882352899</v>
      </c>
      <c r="R15" s="16">
        <v>0.15384615384615399</v>
      </c>
      <c r="S15" s="16">
        <v>0.125</v>
      </c>
      <c r="T15" s="16">
        <v>0.13043478260869601</v>
      </c>
      <c r="U15" s="16">
        <v>0.15384615384615399</v>
      </c>
      <c r="V15" s="16">
        <v>0.16</v>
      </c>
      <c r="W15" s="16">
        <v>7.1428571428571397E-2</v>
      </c>
      <c r="X15" s="16">
        <v>0.266666666666667</v>
      </c>
      <c r="Y15" s="16">
        <v>7.1428571428571397E-2</v>
      </c>
      <c r="Z15" s="16"/>
      <c r="AA15" s="16">
        <v>0.20245398773006101</v>
      </c>
      <c r="AB15" s="16">
        <v>0.116279069767442</v>
      </c>
      <c r="AC15" s="16">
        <v>0.13725490196078399</v>
      </c>
      <c r="AD15" s="16">
        <v>0.14705882352941199</v>
      </c>
      <c r="AE15" s="16"/>
      <c r="AF15" s="16">
        <v>0.144262295081967</v>
      </c>
      <c r="AG15" s="16">
        <v>0.29166666666666702</v>
      </c>
      <c r="AH15" s="16">
        <v>0.21052631578947401</v>
      </c>
      <c r="AI15" s="16">
        <v>0</v>
      </c>
      <c r="AJ15" s="16"/>
      <c r="AK15" s="16">
        <v>0.21495327102803699</v>
      </c>
      <c r="AL15" s="16">
        <v>9.8360655737704902E-2</v>
      </c>
      <c r="AM15" s="16">
        <v>6.25E-2</v>
      </c>
      <c r="AN15" s="16">
        <v>0.10344827586206901</v>
      </c>
      <c r="AO15" s="16">
        <v>0.11111111111111099</v>
      </c>
      <c r="AP15" s="16">
        <v>7.4074074074074098E-2</v>
      </c>
      <c r="AQ15" s="16"/>
      <c r="AR15" s="16">
        <v>0.148837209302326</v>
      </c>
      <c r="AS15" s="16">
        <v>9.7560975609756101E-2</v>
      </c>
      <c r="AT15" s="16">
        <v>9.7560975609756101E-2</v>
      </c>
      <c r="AU15" s="16" t="s">
        <v>129</v>
      </c>
      <c r="AV15" s="16">
        <v>0.13636363636363599</v>
      </c>
      <c r="AW15" s="16">
        <v>0.292682926829268</v>
      </c>
      <c r="AX15" s="16">
        <v>0.2</v>
      </c>
      <c r="AY15" s="16"/>
      <c r="AZ15" s="16">
        <v>0.121495327102804</v>
      </c>
      <c r="BA15" s="16">
        <v>0.12121212121212099</v>
      </c>
      <c r="BB15" s="16">
        <v>9.0909090909090898E-2</v>
      </c>
      <c r="BC15" s="16">
        <v>0.183673469387755</v>
      </c>
      <c r="BD15" s="16">
        <v>0.15172413793103401</v>
      </c>
      <c r="BE15" s="16">
        <v>0.5</v>
      </c>
      <c r="BF15" s="16"/>
      <c r="BG15" s="16">
        <v>0.171875</v>
      </c>
      <c r="BH15" s="16">
        <v>2.9411764705882401E-2</v>
      </c>
      <c r="BI15" s="16">
        <v>0.27906976744186002</v>
      </c>
      <c r="BJ15" s="16">
        <v>0.15454545454545501</v>
      </c>
      <c r="BK15" s="16">
        <v>0.14925373134328401</v>
      </c>
      <c r="BL15" s="16">
        <v>0.2</v>
      </c>
      <c r="BM15" s="16"/>
      <c r="BN15" s="16">
        <v>0.108786610878661</v>
      </c>
      <c r="BO15" s="16">
        <v>0.23125000000000001</v>
      </c>
      <c r="BP15" s="16"/>
      <c r="BQ15" s="16">
        <v>9.5588235294117599E-2</v>
      </c>
      <c r="BR15" s="16">
        <v>0.18796992481203001</v>
      </c>
      <c r="BS15" s="16"/>
      <c r="BT15" s="16">
        <v>0.16927899686520401</v>
      </c>
      <c r="BU15" s="16">
        <v>8.9743589743589702E-2</v>
      </c>
    </row>
    <row r="16" spans="2:73" x14ac:dyDescent="0.35">
      <c r="B16" s="17" t="s">
        <v>186</v>
      </c>
      <c r="C16" s="16">
        <v>7.9404466501240695E-2</v>
      </c>
      <c r="D16" s="16">
        <v>9.5808383233532898E-2</v>
      </c>
      <c r="E16" s="16">
        <v>6.7796610169491497E-2</v>
      </c>
      <c r="F16" s="16"/>
      <c r="G16" s="16">
        <v>8.4337349397590397E-2</v>
      </c>
      <c r="H16" s="16">
        <v>7.8125E-2</v>
      </c>
      <c r="I16" s="16"/>
      <c r="J16" s="16">
        <v>2.9411764705882401E-2</v>
      </c>
      <c r="K16" s="16">
        <v>8.6206896551724102E-2</v>
      </c>
      <c r="L16" s="16">
        <v>9.0909090909090898E-2</v>
      </c>
      <c r="M16" s="16">
        <v>0.1</v>
      </c>
      <c r="N16" s="16">
        <v>0.125</v>
      </c>
      <c r="O16" s="16">
        <v>8.3333333333333301E-2</v>
      </c>
      <c r="P16" s="16">
        <v>7.69230769230769E-2</v>
      </c>
      <c r="Q16" s="16">
        <v>2.9411764705882401E-2</v>
      </c>
      <c r="R16" s="16">
        <v>0.15384615384615399</v>
      </c>
      <c r="S16" s="16">
        <v>9.7222222222222196E-2</v>
      </c>
      <c r="T16" s="16">
        <v>8.6956521739130405E-2</v>
      </c>
      <c r="U16" s="16">
        <v>0</v>
      </c>
      <c r="V16" s="16">
        <v>0.04</v>
      </c>
      <c r="W16" s="16">
        <v>0</v>
      </c>
      <c r="X16" s="16">
        <v>0.133333333333333</v>
      </c>
      <c r="Y16" s="16">
        <v>0.214285714285714</v>
      </c>
      <c r="Z16" s="16"/>
      <c r="AA16" s="16">
        <v>0.11656441717791401</v>
      </c>
      <c r="AB16" s="16">
        <v>6.2015503875968998E-2</v>
      </c>
      <c r="AC16" s="16">
        <v>7.8431372549019607E-2</v>
      </c>
      <c r="AD16" s="16">
        <v>2.9411764705882401E-2</v>
      </c>
      <c r="AE16" s="16"/>
      <c r="AF16" s="16">
        <v>7.5409836065573804E-2</v>
      </c>
      <c r="AG16" s="16">
        <v>8.3333333333333301E-2</v>
      </c>
      <c r="AH16" s="16">
        <v>0.105263157894737</v>
      </c>
      <c r="AI16" s="16">
        <v>0</v>
      </c>
      <c r="AJ16" s="16"/>
      <c r="AK16" s="16">
        <v>3.7383177570093497E-2</v>
      </c>
      <c r="AL16" s="16">
        <v>8.1967213114754106E-2</v>
      </c>
      <c r="AM16" s="16">
        <v>0</v>
      </c>
      <c r="AN16" s="16">
        <v>0</v>
      </c>
      <c r="AO16" s="16">
        <v>0.22222222222222199</v>
      </c>
      <c r="AP16" s="16">
        <v>0.22222222222222199</v>
      </c>
      <c r="AQ16" s="16"/>
      <c r="AR16" s="16">
        <v>7.4418604651162804E-2</v>
      </c>
      <c r="AS16" s="16">
        <v>4.8780487804878099E-2</v>
      </c>
      <c r="AT16" s="16">
        <v>4.8780487804878099E-2</v>
      </c>
      <c r="AU16" s="16" t="s">
        <v>129</v>
      </c>
      <c r="AV16" s="16">
        <v>0.13636363636363599</v>
      </c>
      <c r="AW16" s="16">
        <v>0.12195121951219499</v>
      </c>
      <c r="AX16" s="16">
        <v>0.4</v>
      </c>
      <c r="AY16" s="16"/>
      <c r="AZ16" s="16">
        <v>5.60747663551402E-2</v>
      </c>
      <c r="BA16" s="16">
        <v>0.12121212121212099</v>
      </c>
      <c r="BB16" s="16">
        <v>9.0909090909090898E-2</v>
      </c>
      <c r="BC16" s="16">
        <v>0.122448979591837</v>
      </c>
      <c r="BD16" s="16">
        <v>6.2068965517241399E-2</v>
      </c>
      <c r="BE16" s="16">
        <v>0</v>
      </c>
      <c r="BF16" s="16"/>
      <c r="BG16" s="16">
        <v>0.125</v>
      </c>
      <c r="BH16" s="16">
        <v>7.3529411764705899E-2</v>
      </c>
      <c r="BI16" s="16">
        <v>6.9767441860465101E-2</v>
      </c>
      <c r="BJ16" s="16">
        <v>8.1818181818181804E-2</v>
      </c>
      <c r="BK16" s="16">
        <v>8.9552238805970102E-2</v>
      </c>
      <c r="BL16" s="16">
        <v>0.02</v>
      </c>
      <c r="BM16" s="16"/>
      <c r="BN16" s="16">
        <v>8.3682008368200805E-2</v>
      </c>
      <c r="BO16" s="16">
        <v>6.8750000000000006E-2</v>
      </c>
      <c r="BP16" s="16"/>
      <c r="BQ16" s="16">
        <v>4.4117647058823498E-2</v>
      </c>
      <c r="BR16" s="16">
        <v>9.3984962406015005E-2</v>
      </c>
      <c r="BS16" s="16"/>
      <c r="BT16" s="16">
        <v>7.8369905956112901E-2</v>
      </c>
      <c r="BU16" s="16">
        <v>7.69230769230769E-2</v>
      </c>
    </row>
    <row r="17" spans="2:73" ht="29" x14ac:dyDescent="0.35">
      <c r="B17" s="17" t="s">
        <v>175</v>
      </c>
      <c r="C17" s="16">
        <v>5.2109181141439198E-2</v>
      </c>
      <c r="D17" s="16">
        <v>4.1916167664670698E-2</v>
      </c>
      <c r="E17" s="16">
        <v>5.93220338983051E-2</v>
      </c>
      <c r="F17" s="16"/>
      <c r="G17" s="16">
        <v>8.4337349397590397E-2</v>
      </c>
      <c r="H17" s="16">
        <v>4.3749999999999997E-2</v>
      </c>
      <c r="I17" s="16"/>
      <c r="J17" s="16">
        <v>2.9411764705882401E-2</v>
      </c>
      <c r="K17" s="16">
        <v>5.1724137931034503E-2</v>
      </c>
      <c r="L17" s="16">
        <v>4.5454545454545497E-2</v>
      </c>
      <c r="M17" s="16">
        <v>0.05</v>
      </c>
      <c r="N17" s="16">
        <v>0</v>
      </c>
      <c r="O17" s="16">
        <v>0</v>
      </c>
      <c r="P17" s="16">
        <v>0.15384615384615399</v>
      </c>
      <c r="Q17" s="16">
        <v>0</v>
      </c>
      <c r="R17" s="16">
        <v>7.69230769230769E-2</v>
      </c>
      <c r="S17" s="16">
        <v>8.3333333333333301E-2</v>
      </c>
      <c r="T17" s="16">
        <v>0</v>
      </c>
      <c r="U17" s="16">
        <v>7.69230769230769E-2</v>
      </c>
      <c r="V17" s="16">
        <v>0.04</v>
      </c>
      <c r="W17" s="16">
        <v>7.1428571428571397E-2</v>
      </c>
      <c r="X17" s="16">
        <v>6.6666666666666693E-2</v>
      </c>
      <c r="Y17" s="16">
        <v>0</v>
      </c>
      <c r="Z17" s="16"/>
      <c r="AA17" s="16">
        <v>6.13496932515337E-2</v>
      </c>
      <c r="AB17" s="16">
        <v>3.1007751937984499E-2</v>
      </c>
      <c r="AC17" s="16">
        <v>5.8823529411764698E-2</v>
      </c>
      <c r="AD17" s="16">
        <v>8.8235294117647106E-2</v>
      </c>
      <c r="AE17" s="16"/>
      <c r="AF17" s="16">
        <v>4.2622950819672101E-2</v>
      </c>
      <c r="AG17" s="16">
        <v>0</v>
      </c>
      <c r="AH17" s="16">
        <v>0.18421052631578899</v>
      </c>
      <c r="AI17" s="16">
        <v>0</v>
      </c>
      <c r="AJ17" s="16"/>
      <c r="AK17" s="16">
        <v>5.60747663551402E-2</v>
      </c>
      <c r="AL17" s="16">
        <v>0</v>
      </c>
      <c r="AM17" s="16">
        <v>3.125E-2</v>
      </c>
      <c r="AN17" s="16">
        <v>6.8965517241379296E-2</v>
      </c>
      <c r="AO17" s="16">
        <v>0</v>
      </c>
      <c r="AP17" s="16">
        <v>0</v>
      </c>
      <c r="AQ17" s="16"/>
      <c r="AR17" s="16">
        <v>3.25581395348837E-2</v>
      </c>
      <c r="AS17" s="16">
        <v>4.8780487804878099E-2</v>
      </c>
      <c r="AT17" s="16">
        <v>4.8780487804878099E-2</v>
      </c>
      <c r="AU17" s="16" t="s">
        <v>129</v>
      </c>
      <c r="AV17" s="16">
        <v>0.13636363636363599</v>
      </c>
      <c r="AW17" s="16">
        <v>4.8780487804878099E-2</v>
      </c>
      <c r="AX17" s="16">
        <v>0</v>
      </c>
      <c r="AY17" s="16"/>
      <c r="AZ17" s="16">
        <v>3.7383177570093497E-2</v>
      </c>
      <c r="BA17" s="16">
        <v>0</v>
      </c>
      <c r="BB17" s="16">
        <v>9.0909090909090898E-2</v>
      </c>
      <c r="BC17" s="16">
        <v>7.1428571428571397E-2</v>
      </c>
      <c r="BD17" s="16">
        <v>4.8275862068965503E-2</v>
      </c>
      <c r="BE17" s="16">
        <v>0.25</v>
      </c>
      <c r="BF17" s="16"/>
      <c r="BG17" s="16">
        <v>4.6875E-2</v>
      </c>
      <c r="BH17" s="16">
        <v>7.3529411764705899E-2</v>
      </c>
      <c r="BI17" s="16">
        <v>4.6511627906976702E-2</v>
      </c>
      <c r="BJ17" s="16">
        <v>5.4545454545454501E-2</v>
      </c>
      <c r="BK17" s="16">
        <v>5.9701492537313397E-2</v>
      </c>
      <c r="BL17" s="16">
        <v>0.02</v>
      </c>
      <c r="BM17" s="16"/>
      <c r="BN17" s="16">
        <v>2.92887029288703E-2</v>
      </c>
      <c r="BO17" s="16">
        <v>8.7499999999999994E-2</v>
      </c>
      <c r="BP17" s="16"/>
      <c r="BQ17" s="16">
        <v>2.2058823529411801E-2</v>
      </c>
      <c r="BR17" s="16">
        <v>6.7669172932330796E-2</v>
      </c>
      <c r="BS17" s="16"/>
      <c r="BT17" s="16">
        <v>4.70219435736677E-2</v>
      </c>
      <c r="BU17" s="16">
        <v>6.4102564102564097E-2</v>
      </c>
    </row>
    <row r="18" spans="2:73" ht="29" x14ac:dyDescent="0.35">
      <c r="B18" s="17" t="s">
        <v>177</v>
      </c>
      <c r="C18" s="16">
        <v>4.7146401985111698E-2</v>
      </c>
      <c r="D18" s="16">
        <v>5.9880239520958098E-2</v>
      </c>
      <c r="E18" s="16">
        <v>3.8135593220338999E-2</v>
      </c>
      <c r="F18" s="16"/>
      <c r="G18" s="16">
        <v>4.81927710843374E-2</v>
      </c>
      <c r="H18" s="16">
        <v>4.6875E-2</v>
      </c>
      <c r="I18" s="16"/>
      <c r="J18" s="16">
        <v>0</v>
      </c>
      <c r="K18" s="16">
        <v>6.8965517241379296E-2</v>
      </c>
      <c r="L18" s="16">
        <v>9.0909090909090898E-2</v>
      </c>
      <c r="M18" s="16">
        <v>0.1</v>
      </c>
      <c r="N18" s="16">
        <v>0.125</v>
      </c>
      <c r="O18" s="16">
        <v>8.3333333333333301E-2</v>
      </c>
      <c r="P18" s="16">
        <v>7.69230769230769E-2</v>
      </c>
      <c r="Q18" s="16">
        <v>0</v>
      </c>
      <c r="R18" s="16">
        <v>0</v>
      </c>
      <c r="S18" s="16">
        <v>1.38888888888889E-2</v>
      </c>
      <c r="T18" s="16">
        <v>0</v>
      </c>
      <c r="U18" s="16">
        <v>7.69230769230769E-2</v>
      </c>
      <c r="V18" s="16">
        <v>0.08</v>
      </c>
      <c r="W18" s="16">
        <v>0</v>
      </c>
      <c r="X18" s="16">
        <v>0.133333333333333</v>
      </c>
      <c r="Y18" s="16">
        <v>7.1428571428571397E-2</v>
      </c>
      <c r="Z18" s="16"/>
      <c r="AA18" s="16">
        <v>4.9079754601227002E-2</v>
      </c>
      <c r="AB18" s="16">
        <v>4.6511627906976702E-2</v>
      </c>
      <c r="AC18" s="16">
        <v>1.9607843137254902E-2</v>
      </c>
      <c r="AD18" s="16">
        <v>2.9411764705882401E-2</v>
      </c>
      <c r="AE18" s="16"/>
      <c r="AF18" s="16">
        <v>4.59016393442623E-2</v>
      </c>
      <c r="AG18" s="16">
        <v>4.1666666666666699E-2</v>
      </c>
      <c r="AH18" s="16">
        <v>0.105263157894737</v>
      </c>
      <c r="AI18" s="16">
        <v>0</v>
      </c>
      <c r="AJ18" s="16"/>
      <c r="AK18" s="16">
        <v>9.3457943925233603E-3</v>
      </c>
      <c r="AL18" s="16">
        <v>1.63934426229508E-2</v>
      </c>
      <c r="AM18" s="16">
        <v>6.25E-2</v>
      </c>
      <c r="AN18" s="16">
        <v>6.8965517241379296E-2</v>
      </c>
      <c r="AO18" s="16">
        <v>0</v>
      </c>
      <c r="AP18" s="16">
        <v>7.4074074074074098E-2</v>
      </c>
      <c r="AQ18" s="16"/>
      <c r="AR18" s="16">
        <v>5.1162790697674397E-2</v>
      </c>
      <c r="AS18" s="16">
        <v>0</v>
      </c>
      <c r="AT18" s="16">
        <v>0</v>
      </c>
      <c r="AU18" s="16" t="s">
        <v>129</v>
      </c>
      <c r="AV18" s="16">
        <v>9.0909090909090898E-2</v>
      </c>
      <c r="AW18" s="16">
        <v>4.8780487804878099E-2</v>
      </c>
      <c r="AX18" s="16">
        <v>0</v>
      </c>
      <c r="AY18" s="16"/>
      <c r="AZ18" s="16">
        <v>2.80373831775701E-2</v>
      </c>
      <c r="BA18" s="16">
        <v>6.0606060606060601E-2</v>
      </c>
      <c r="BB18" s="16">
        <v>0.18181818181818199</v>
      </c>
      <c r="BC18" s="16">
        <v>7.1428571428571397E-2</v>
      </c>
      <c r="BD18" s="16">
        <v>3.4482758620689703E-2</v>
      </c>
      <c r="BE18" s="16">
        <v>0</v>
      </c>
      <c r="BF18" s="16"/>
      <c r="BG18" s="16">
        <v>7.8125E-2</v>
      </c>
      <c r="BH18" s="16">
        <v>4.4117647058823498E-2</v>
      </c>
      <c r="BI18" s="16">
        <v>4.6511627906976702E-2</v>
      </c>
      <c r="BJ18" s="16">
        <v>3.6363636363636397E-2</v>
      </c>
      <c r="BK18" s="16">
        <v>5.9701492537313397E-2</v>
      </c>
      <c r="BL18" s="16">
        <v>0.02</v>
      </c>
      <c r="BM18" s="16"/>
      <c r="BN18" s="16">
        <v>5.4393305439330498E-2</v>
      </c>
      <c r="BO18" s="16">
        <v>3.7499999999999999E-2</v>
      </c>
      <c r="BP18" s="16"/>
      <c r="BQ18" s="16">
        <v>5.1470588235294101E-2</v>
      </c>
      <c r="BR18" s="16">
        <v>4.5112781954887202E-2</v>
      </c>
      <c r="BS18" s="16"/>
      <c r="BT18" s="16">
        <v>4.3887147335423198E-2</v>
      </c>
      <c r="BU18" s="16">
        <v>5.1282051282051301E-2</v>
      </c>
    </row>
    <row r="19" spans="2:73" x14ac:dyDescent="0.35">
      <c r="B19" s="17" t="s">
        <v>185</v>
      </c>
      <c r="C19" s="16">
        <v>4.2183622828784101E-2</v>
      </c>
      <c r="D19" s="16">
        <v>7.1856287425149698E-2</v>
      </c>
      <c r="E19" s="16">
        <v>2.1186440677966101E-2</v>
      </c>
      <c r="F19" s="16"/>
      <c r="G19" s="16">
        <v>7.2289156626505993E-2</v>
      </c>
      <c r="H19" s="16">
        <v>3.4375000000000003E-2</v>
      </c>
      <c r="I19" s="16"/>
      <c r="J19" s="16">
        <v>2.9411764705882401E-2</v>
      </c>
      <c r="K19" s="16">
        <v>3.4482758620689703E-2</v>
      </c>
      <c r="L19" s="16">
        <v>0</v>
      </c>
      <c r="M19" s="16">
        <v>0.05</v>
      </c>
      <c r="N19" s="16">
        <v>0.125</v>
      </c>
      <c r="O19" s="16">
        <v>0</v>
      </c>
      <c r="P19" s="16">
        <v>0</v>
      </c>
      <c r="Q19" s="16">
        <v>0</v>
      </c>
      <c r="R19" s="16">
        <v>7.69230769230769E-2</v>
      </c>
      <c r="S19" s="16">
        <v>6.9444444444444406E-2</v>
      </c>
      <c r="T19" s="16">
        <v>4.3478260869565202E-2</v>
      </c>
      <c r="U19" s="16">
        <v>0</v>
      </c>
      <c r="V19" s="16">
        <v>0.04</v>
      </c>
      <c r="W19" s="16">
        <v>0</v>
      </c>
      <c r="X19" s="16">
        <v>6.6666666666666693E-2</v>
      </c>
      <c r="Y19" s="16">
        <v>0.214285714285714</v>
      </c>
      <c r="Z19" s="16"/>
      <c r="AA19" s="16">
        <v>4.2944785276073601E-2</v>
      </c>
      <c r="AB19" s="16">
        <v>3.8759689922480599E-2</v>
      </c>
      <c r="AC19" s="16">
        <v>5.8823529411764698E-2</v>
      </c>
      <c r="AD19" s="16">
        <v>5.8823529411764698E-2</v>
      </c>
      <c r="AE19" s="16"/>
      <c r="AF19" s="16">
        <v>4.59016393442623E-2</v>
      </c>
      <c r="AG19" s="16">
        <v>8.3333333333333301E-2</v>
      </c>
      <c r="AH19" s="16">
        <v>2.6315789473684199E-2</v>
      </c>
      <c r="AI19" s="16">
        <v>0</v>
      </c>
      <c r="AJ19" s="16"/>
      <c r="AK19" s="16">
        <v>1.86915887850467E-2</v>
      </c>
      <c r="AL19" s="16">
        <v>4.91803278688525E-2</v>
      </c>
      <c r="AM19" s="16">
        <v>0</v>
      </c>
      <c r="AN19" s="16">
        <v>0</v>
      </c>
      <c r="AO19" s="16">
        <v>0.22222222222222199</v>
      </c>
      <c r="AP19" s="16">
        <v>3.7037037037037E-2</v>
      </c>
      <c r="AQ19" s="16"/>
      <c r="AR19" s="16">
        <v>4.1860465116279097E-2</v>
      </c>
      <c r="AS19" s="16">
        <v>4.8780487804878099E-2</v>
      </c>
      <c r="AT19" s="16">
        <v>4.8780487804878099E-2</v>
      </c>
      <c r="AU19" s="16" t="s">
        <v>129</v>
      </c>
      <c r="AV19" s="16">
        <v>4.5454545454545497E-2</v>
      </c>
      <c r="AW19" s="16">
        <v>2.4390243902439001E-2</v>
      </c>
      <c r="AX19" s="16">
        <v>0</v>
      </c>
      <c r="AY19" s="16"/>
      <c r="AZ19" s="16">
        <v>3.7383177570093497E-2</v>
      </c>
      <c r="BA19" s="16">
        <v>6.0606060606060601E-2</v>
      </c>
      <c r="BB19" s="16">
        <v>0</v>
      </c>
      <c r="BC19" s="16">
        <v>4.08163265306122E-2</v>
      </c>
      <c r="BD19" s="16">
        <v>4.8275862068965503E-2</v>
      </c>
      <c r="BE19" s="16">
        <v>0</v>
      </c>
      <c r="BF19" s="16"/>
      <c r="BG19" s="16">
        <v>6.25E-2</v>
      </c>
      <c r="BH19" s="16">
        <v>2.9411764705882401E-2</v>
      </c>
      <c r="BI19" s="16">
        <v>4.6511627906976702E-2</v>
      </c>
      <c r="BJ19" s="16">
        <v>4.5454545454545497E-2</v>
      </c>
      <c r="BK19" s="16">
        <v>4.47761194029851E-2</v>
      </c>
      <c r="BL19" s="16">
        <v>0.02</v>
      </c>
      <c r="BM19" s="16"/>
      <c r="BN19" s="16">
        <v>5.4393305439330498E-2</v>
      </c>
      <c r="BO19" s="16">
        <v>2.5000000000000001E-2</v>
      </c>
      <c r="BP19" s="16"/>
      <c r="BQ19" s="16">
        <v>4.4117647058823498E-2</v>
      </c>
      <c r="BR19" s="16">
        <v>4.13533834586466E-2</v>
      </c>
      <c r="BS19" s="16"/>
      <c r="BT19" s="16">
        <v>5.0156739811912203E-2</v>
      </c>
      <c r="BU19" s="16">
        <v>1.2820512820512799E-2</v>
      </c>
    </row>
    <row r="20" spans="2:73" ht="43.5" x14ac:dyDescent="0.35">
      <c r="B20" s="17" t="s">
        <v>187</v>
      </c>
      <c r="C20" s="16">
        <v>3.9702233250620299E-2</v>
      </c>
      <c r="D20" s="16">
        <v>3.59281437125748E-2</v>
      </c>
      <c r="E20" s="16">
        <v>4.2372881355932202E-2</v>
      </c>
      <c r="F20" s="16"/>
      <c r="G20" s="16">
        <v>3.6144578313252997E-2</v>
      </c>
      <c r="H20" s="16">
        <v>4.0625000000000001E-2</v>
      </c>
      <c r="I20" s="16"/>
      <c r="J20" s="16">
        <v>2.9411764705882401E-2</v>
      </c>
      <c r="K20" s="16">
        <v>3.4482758620689703E-2</v>
      </c>
      <c r="L20" s="16">
        <v>4.5454545454545497E-2</v>
      </c>
      <c r="M20" s="16">
        <v>0</v>
      </c>
      <c r="N20" s="16">
        <v>0</v>
      </c>
      <c r="O20" s="16">
        <v>0</v>
      </c>
      <c r="P20" s="16">
        <v>3.8461538461538498E-2</v>
      </c>
      <c r="Q20" s="16">
        <v>0</v>
      </c>
      <c r="R20" s="16">
        <v>0.15384615384615399</v>
      </c>
      <c r="S20" s="16">
        <v>5.5555555555555601E-2</v>
      </c>
      <c r="T20" s="16">
        <v>4.3478260869565202E-2</v>
      </c>
      <c r="U20" s="16">
        <v>7.69230769230769E-2</v>
      </c>
      <c r="V20" s="16">
        <v>0.04</v>
      </c>
      <c r="W20" s="16">
        <v>0</v>
      </c>
      <c r="X20" s="16">
        <v>6.6666666666666693E-2</v>
      </c>
      <c r="Y20" s="16">
        <v>7.1428571428571397E-2</v>
      </c>
      <c r="Z20" s="16"/>
      <c r="AA20" s="16">
        <v>3.0674846625766899E-2</v>
      </c>
      <c r="AB20" s="16">
        <v>5.4263565891472902E-2</v>
      </c>
      <c r="AC20" s="16">
        <v>1.9607843137254902E-2</v>
      </c>
      <c r="AD20" s="16">
        <v>8.8235294117647106E-2</v>
      </c>
      <c r="AE20" s="16"/>
      <c r="AF20" s="16">
        <v>3.6065573770491799E-2</v>
      </c>
      <c r="AG20" s="16">
        <v>4.1666666666666699E-2</v>
      </c>
      <c r="AH20" s="16">
        <v>7.8947368421052599E-2</v>
      </c>
      <c r="AI20" s="16">
        <v>0</v>
      </c>
      <c r="AJ20" s="16"/>
      <c r="AK20" s="16">
        <v>1.86915887850467E-2</v>
      </c>
      <c r="AL20" s="16">
        <v>1.63934426229508E-2</v>
      </c>
      <c r="AM20" s="16">
        <v>0</v>
      </c>
      <c r="AN20" s="16">
        <v>3.4482758620689703E-2</v>
      </c>
      <c r="AO20" s="16">
        <v>0</v>
      </c>
      <c r="AP20" s="16">
        <v>7.4074074074074098E-2</v>
      </c>
      <c r="AQ20" s="16"/>
      <c r="AR20" s="16">
        <v>3.25581395348837E-2</v>
      </c>
      <c r="AS20" s="16">
        <v>4.8780487804878099E-2</v>
      </c>
      <c r="AT20" s="16">
        <v>4.8780487804878099E-2</v>
      </c>
      <c r="AU20" s="16" t="s">
        <v>129</v>
      </c>
      <c r="AV20" s="16">
        <v>9.0909090909090898E-2</v>
      </c>
      <c r="AW20" s="16">
        <v>2.4390243902439001E-2</v>
      </c>
      <c r="AX20" s="16">
        <v>0</v>
      </c>
      <c r="AY20" s="16"/>
      <c r="AZ20" s="16">
        <v>3.7383177570093497E-2</v>
      </c>
      <c r="BA20" s="16">
        <v>9.0909090909090898E-2</v>
      </c>
      <c r="BB20" s="16">
        <v>0</v>
      </c>
      <c r="BC20" s="16">
        <v>3.06122448979592E-2</v>
      </c>
      <c r="BD20" s="16">
        <v>4.13793103448276E-2</v>
      </c>
      <c r="BE20" s="16">
        <v>0</v>
      </c>
      <c r="BF20" s="16"/>
      <c r="BG20" s="16">
        <v>4.6875E-2</v>
      </c>
      <c r="BH20" s="16">
        <v>4.4117647058823498E-2</v>
      </c>
      <c r="BI20" s="16">
        <v>0</v>
      </c>
      <c r="BJ20" s="16">
        <v>4.5454545454545497E-2</v>
      </c>
      <c r="BK20" s="16">
        <v>5.9701492537313397E-2</v>
      </c>
      <c r="BL20" s="16">
        <v>0.02</v>
      </c>
      <c r="BM20" s="16"/>
      <c r="BN20" s="16">
        <v>5.0209205020920501E-2</v>
      </c>
      <c r="BO20" s="16">
        <v>2.5000000000000001E-2</v>
      </c>
      <c r="BP20" s="16"/>
      <c r="BQ20" s="16">
        <v>2.9411764705882401E-2</v>
      </c>
      <c r="BR20" s="16">
        <v>4.5112781954887202E-2</v>
      </c>
      <c r="BS20" s="16"/>
      <c r="BT20" s="16">
        <v>3.7617554858934199E-2</v>
      </c>
      <c r="BU20" s="16">
        <v>5.1282051282051301E-2</v>
      </c>
    </row>
    <row r="21" spans="2:73" ht="29" x14ac:dyDescent="0.35">
      <c r="B21" s="17" t="s">
        <v>178</v>
      </c>
      <c r="C21" s="16">
        <v>9.9255583126550903E-3</v>
      </c>
      <c r="D21" s="16">
        <v>5.9880239520958096E-3</v>
      </c>
      <c r="E21" s="16">
        <v>1.27118644067797E-2</v>
      </c>
      <c r="F21" s="16"/>
      <c r="G21" s="16">
        <v>1.20481927710843E-2</v>
      </c>
      <c r="H21" s="16">
        <v>9.3749999999999997E-3</v>
      </c>
      <c r="I21" s="16"/>
      <c r="J21" s="16">
        <v>0</v>
      </c>
      <c r="K21" s="16">
        <v>1.72413793103448E-2</v>
      </c>
      <c r="L21" s="16">
        <v>4.5454545454545497E-2</v>
      </c>
      <c r="M21" s="16">
        <v>0</v>
      </c>
      <c r="N21" s="16">
        <v>0</v>
      </c>
      <c r="O21" s="16">
        <v>0</v>
      </c>
      <c r="P21" s="16">
        <v>3.8461538461538498E-2</v>
      </c>
      <c r="Q21" s="16">
        <v>2.9411764705882401E-2</v>
      </c>
      <c r="R21" s="16">
        <v>0</v>
      </c>
      <c r="S21" s="16">
        <v>0</v>
      </c>
      <c r="T21" s="16">
        <v>0</v>
      </c>
      <c r="U21" s="16">
        <v>0</v>
      </c>
      <c r="V21" s="16">
        <v>0</v>
      </c>
      <c r="W21" s="16">
        <v>0</v>
      </c>
      <c r="X21" s="16">
        <v>0</v>
      </c>
      <c r="Y21" s="16">
        <v>0</v>
      </c>
      <c r="Z21" s="16"/>
      <c r="AA21" s="16">
        <v>6.13496932515337E-3</v>
      </c>
      <c r="AB21" s="16">
        <v>2.32558139534884E-2</v>
      </c>
      <c r="AC21" s="16">
        <v>0</v>
      </c>
      <c r="AD21" s="16">
        <v>0</v>
      </c>
      <c r="AE21" s="16"/>
      <c r="AF21" s="16">
        <v>9.8360655737704892E-3</v>
      </c>
      <c r="AG21" s="16">
        <v>4.1666666666666699E-2</v>
      </c>
      <c r="AH21" s="16">
        <v>0</v>
      </c>
      <c r="AI21" s="16">
        <v>0</v>
      </c>
      <c r="AJ21" s="16"/>
      <c r="AK21" s="16">
        <v>0</v>
      </c>
      <c r="AL21" s="16">
        <v>0</v>
      </c>
      <c r="AM21" s="16">
        <v>3.125E-2</v>
      </c>
      <c r="AN21" s="16">
        <v>0</v>
      </c>
      <c r="AO21" s="16">
        <v>0</v>
      </c>
      <c r="AP21" s="16">
        <v>0</v>
      </c>
      <c r="AQ21" s="16"/>
      <c r="AR21" s="16">
        <v>4.65116279069767E-3</v>
      </c>
      <c r="AS21" s="16">
        <v>0</v>
      </c>
      <c r="AT21" s="16">
        <v>0</v>
      </c>
      <c r="AU21" s="16" t="s">
        <v>129</v>
      </c>
      <c r="AV21" s="16">
        <v>0</v>
      </c>
      <c r="AW21" s="16">
        <v>2.4390243902439001E-2</v>
      </c>
      <c r="AX21" s="16">
        <v>0</v>
      </c>
      <c r="AY21" s="16"/>
      <c r="AZ21" s="16">
        <v>9.3457943925233603E-3</v>
      </c>
      <c r="BA21" s="16">
        <v>0</v>
      </c>
      <c r="BB21" s="16">
        <v>0</v>
      </c>
      <c r="BC21" s="16">
        <v>1.02040816326531E-2</v>
      </c>
      <c r="BD21" s="16">
        <v>1.37931034482759E-2</v>
      </c>
      <c r="BE21" s="16">
        <v>0</v>
      </c>
      <c r="BF21" s="16"/>
      <c r="BG21" s="16">
        <v>1.5625E-2</v>
      </c>
      <c r="BH21" s="16">
        <v>0</v>
      </c>
      <c r="BI21" s="16">
        <v>2.32558139534884E-2</v>
      </c>
      <c r="BJ21" s="16">
        <v>9.0909090909090905E-3</v>
      </c>
      <c r="BK21" s="16">
        <v>1.49253731343284E-2</v>
      </c>
      <c r="BL21" s="16">
        <v>0</v>
      </c>
      <c r="BM21" s="16"/>
      <c r="BN21" s="16">
        <v>1.6736401673640201E-2</v>
      </c>
      <c r="BO21" s="16">
        <v>0</v>
      </c>
      <c r="BP21" s="16"/>
      <c r="BQ21" s="16">
        <v>7.3529411764705899E-3</v>
      </c>
      <c r="BR21" s="16">
        <v>1.12781954887218E-2</v>
      </c>
      <c r="BS21" s="16"/>
      <c r="BT21" s="16">
        <v>1.2539184952978099E-2</v>
      </c>
      <c r="BU21" s="16">
        <v>0</v>
      </c>
    </row>
    <row r="22" spans="2:73" x14ac:dyDescent="0.35">
      <c r="B22" s="17" t="s">
        <v>190</v>
      </c>
      <c r="C22" s="16">
        <v>4.9627791563275403E-2</v>
      </c>
      <c r="D22" s="16">
        <v>5.9880239520958098E-2</v>
      </c>
      <c r="E22" s="16">
        <v>4.2372881355932202E-2</v>
      </c>
      <c r="F22" s="16"/>
      <c r="G22" s="16">
        <v>7.2289156626505993E-2</v>
      </c>
      <c r="H22" s="16">
        <v>4.3749999999999997E-2</v>
      </c>
      <c r="I22" s="16"/>
      <c r="J22" s="16">
        <v>0</v>
      </c>
      <c r="K22" s="16">
        <v>3.4482758620689703E-2</v>
      </c>
      <c r="L22" s="16">
        <v>0</v>
      </c>
      <c r="M22" s="16">
        <v>0.15</v>
      </c>
      <c r="N22" s="16">
        <v>0</v>
      </c>
      <c r="O22" s="16">
        <v>0</v>
      </c>
      <c r="P22" s="16">
        <v>0.115384615384615</v>
      </c>
      <c r="Q22" s="16">
        <v>0.11764705882352899</v>
      </c>
      <c r="R22" s="16">
        <v>0</v>
      </c>
      <c r="S22" s="16">
        <v>4.1666666666666699E-2</v>
      </c>
      <c r="T22" s="16">
        <v>0</v>
      </c>
      <c r="U22" s="16">
        <v>7.69230769230769E-2</v>
      </c>
      <c r="V22" s="16">
        <v>0.08</v>
      </c>
      <c r="W22" s="16">
        <v>7.1428571428571397E-2</v>
      </c>
      <c r="X22" s="16">
        <v>6.6666666666666693E-2</v>
      </c>
      <c r="Y22" s="16">
        <v>0</v>
      </c>
      <c r="Z22" s="16"/>
      <c r="AA22" s="16">
        <v>6.13496932515337E-2</v>
      </c>
      <c r="AB22" s="16">
        <v>4.6511627906976702E-2</v>
      </c>
      <c r="AC22" s="16">
        <v>1.9607843137254902E-2</v>
      </c>
      <c r="AD22" s="16">
        <v>2.9411764705882401E-2</v>
      </c>
      <c r="AE22" s="16"/>
      <c r="AF22" s="16">
        <v>3.6065573770491799E-2</v>
      </c>
      <c r="AG22" s="16">
        <v>4.1666666666666699E-2</v>
      </c>
      <c r="AH22" s="16">
        <v>7.8947368421052599E-2</v>
      </c>
      <c r="AI22" s="16">
        <v>0</v>
      </c>
      <c r="AJ22" s="16"/>
      <c r="AK22" s="16">
        <v>6.5420560747663503E-2</v>
      </c>
      <c r="AL22" s="16">
        <v>0</v>
      </c>
      <c r="AM22" s="16">
        <v>0.125</v>
      </c>
      <c r="AN22" s="16">
        <v>6.8965517241379296E-2</v>
      </c>
      <c r="AO22" s="16">
        <v>0</v>
      </c>
      <c r="AP22" s="16">
        <v>0</v>
      </c>
      <c r="AQ22" s="16"/>
      <c r="AR22" s="16">
        <v>4.6511627906976702E-2</v>
      </c>
      <c r="AS22" s="16">
        <v>2.4390243902439001E-2</v>
      </c>
      <c r="AT22" s="16">
        <v>2.4390243902439001E-2</v>
      </c>
      <c r="AU22" s="16" t="s">
        <v>129</v>
      </c>
      <c r="AV22" s="16">
        <v>9.0909090909090898E-2</v>
      </c>
      <c r="AW22" s="16">
        <v>0.146341463414634</v>
      </c>
      <c r="AX22" s="16">
        <v>0</v>
      </c>
      <c r="AY22" s="16"/>
      <c r="AZ22" s="16">
        <v>4.67289719626168E-2</v>
      </c>
      <c r="BA22" s="16">
        <v>0</v>
      </c>
      <c r="BB22" s="16">
        <v>0</v>
      </c>
      <c r="BC22" s="16">
        <v>4.08163265306122E-2</v>
      </c>
      <c r="BD22" s="16">
        <v>6.2068965517241399E-2</v>
      </c>
      <c r="BE22" s="16">
        <v>0.25</v>
      </c>
      <c r="BF22" s="16"/>
      <c r="BG22" s="16">
        <v>1.5625E-2</v>
      </c>
      <c r="BH22" s="16">
        <v>4.4117647058823498E-2</v>
      </c>
      <c r="BI22" s="16">
        <v>9.3023255813953501E-2</v>
      </c>
      <c r="BJ22" s="16">
        <v>5.4545454545454501E-2</v>
      </c>
      <c r="BK22" s="16">
        <v>2.9850746268656699E-2</v>
      </c>
      <c r="BL22" s="16">
        <v>0.08</v>
      </c>
      <c r="BM22" s="16"/>
      <c r="BN22" s="16">
        <v>3.7656903765690398E-2</v>
      </c>
      <c r="BO22" s="16">
        <v>6.8750000000000006E-2</v>
      </c>
      <c r="BP22" s="16"/>
      <c r="BQ22" s="16">
        <v>3.6764705882352901E-2</v>
      </c>
      <c r="BR22" s="16">
        <v>5.6390977443608999E-2</v>
      </c>
      <c r="BS22" s="16"/>
      <c r="BT22" s="16">
        <v>5.9561128526645801E-2</v>
      </c>
      <c r="BU22" s="16">
        <v>1.2820512820512799E-2</v>
      </c>
    </row>
    <row r="23" spans="2:73" x14ac:dyDescent="0.35">
      <c r="B23" s="17" t="s">
        <v>131</v>
      </c>
      <c r="C23" s="18">
        <v>5.7071960297766698E-2</v>
      </c>
      <c r="D23" s="18">
        <v>4.1916167664670698E-2</v>
      </c>
      <c r="E23" s="18">
        <v>6.7796610169491497E-2</v>
      </c>
      <c r="F23" s="18"/>
      <c r="G23" s="18">
        <v>8.4337349397590397E-2</v>
      </c>
      <c r="H23" s="18">
        <v>0.05</v>
      </c>
      <c r="I23" s="18"/>
      <c r="J23" s="18">
        <v>5.8823529411764698E-2</v>
      </c>
      <c r="K23" s="18">
        <v>6.8965517241379296E-2</v>
      </c>
      <c r="L23" s="18">
        <v>0.13636363636363599</v>
      </c>
      <c r="M23" s="18">
        <v>0.1</v>
      </c>
      <c r="N23" s="18">
        <v>0.125</v>
      </c>
      <c r="O23" s="18">
        <v>8.3333333333333301E-2</v>
      </c>
      <c r="P23" s="18">
        <v>0</v>
      </c>
      <c r="Q23" s="18">
        <v>0.14705882352941199</v>
      </c>
      <c r="R23" s="18">
        <v>0</v>
      </c>
      <c r="S23" s="18">
        <v>4.1666666666666699E-2</v>
      </c>
      <c r="T23" s="18">
        <v>4.3478260869565202E-2</v>
      </c>
      <c r="U23" s="18">
        <v>0</v>
      </c>
      <c r="V23" s="18">
        <v>0.04</v>
      </c>
      <c r="W23" s="18">
        <v>0</v>
      </c>
      <c r="X23" s="18">
        <v>0</v>
      </c>
      <c r="Y23" s="18">
        <v>0</v>
      </c>
      <c r="Z23" s="18"/>
      <c r="AA23" s="18">
        <v>4.2944785276073601E-2</v>
      </c>
      <c r="AB23" s="18">
        <v>8.5271317829457405E-2</v>
      </c>
      <c r="AC23" s="18">
        <v>5.8823529411764698E-2</v>
      </c>
      <c r="AD23" s="18">
        <v>2.9411764705882401E-2</v>
      </c>
      <c r="AE23" s="18"/>
      <c r="AF23" s="18">
        <v>6.5573770491803296E-2</v>
      </c>
      <c r="AG23" s="18">
        <v>0</v>
      </c>
      <c r="AH23" s="18">
        <v>0</v>
      </c>
      <c r="AI23" s="18">
        <v>0</v>
      </c>
      <c r="AJ23" s="18"/>
      <c r="AK23" s="18">
        <v>4.67289719626168E-2</v>
      </c>
      <c r="AL23" s="18">
        <v>0</v>
      </c>
      <c r="AM23" s="18">
        <v>6.25E-2</v>
      </c>
      <c r="AN23" s="18">
        <v>6.8965517241379296E-2</v>
      </c>
      <c r="AO23" s="18">
        <v>0.11111111111111099</v>
      </c>
      <c r="AP23" s="18">
        <v>7.4074074074074098E-2</v>
      </c>
      <c r="AQ23" s="18"/>
      <c r="AR23" s="18">
        <v>4.1860465116279097E-2</v>
      </c>
      <c r="AS23" s="18">
        <v>4.8780487804878099E-2</v>
      </c>
      <c r="AT23" s="18">
        <v>4.8780487804878099E-2</v>
      </c>
      <c r="AU23" s="18" t="s">
        <v>129</v>
      </c>
      <c r="AV23" s="18">
        <v>9.0909090909090898E-2</v>
      </c>
      <c r="AW23" s="18">
        <v>0</v>
      </c>
      <c r="AX23" s="18">
        <v>0</v>
      </c>
      <c r="AY23" s="18"/>
      <c r="AZ23" s="18">
        <v>0.10280373831775701</v>
      </c>
      <c r="BA23" s="18">
        <v>3.03030303030303E-2</v>
      </c>
      <c r="BB23" s="18">
        <v>0</v>
      </c>
      <c r="BC23" s="18">
        <v>6.1224489795918401E-2</v>
      </c>
      <c r="BD23" s="18">
        <v>2.7586206896551699E-2</v>
      </c>
      <c r="BE23" s="18">
        <v>0.125</v>
      </c>
      <c r="BF23" s="18"/>
      <c r="BG23" s="18">
        <v>3.125E-2</v>
      </c>
      <c r="BH23" s="18">
        <v>2.9411764705882401E-2</v>
      </c>
      <c r="BI23" s="18">
        <v>6.9767441860465101E-2</v>
      </c>
      <c r="BJ23" s="18">
        <v>4.5454545454545497E-2</v>
      </c>
      <c r="BK23" s="18">
        <v>8.9552238805970102E-2</v>
      </c>
      <c r="BL23" s="18">
        <v>0.1</v>
      </c>
      <c r="BM23" s="18"/>
      <c r="BN23" s="18">
        <v>5.85774058577406E-2</v>
      </c>
      <c r="BO23" s="18">
        <v>0.05</v>
      </c>
      <c r="BP23" s="18"/>
      <c r="BQ23" s="18">
        <v>6.6176470588235295E-2</v>
      </c>
      <c r="BR23" s="18">
        <v>5.2631578947368397E-2</v>
      </c>
      <c r="BS23" s="18"/>
      <c r="BT23" s="18">
        <v>5.3291536050156699E-2</v>
      </c>
      <c r="BU23" s="18">
        <v>7.69230769230769E-2</v>
      </c>
    </row>
    <row r="24" spans="2:73" x14ac:dyDescent="0.35">
      <c r="B24" s="25" t="s">
        <v>387</v>
      </c>
    </row>
    <row r="25" spans="2:73" x14ac:dyDescent="0.35">
      <c r="B25" t="s">
        <v>96</v>
      </c>
    </row>
    <row r="26" spans="2:73" x14ac:dyDescent="0.35">
      <c r="B26" t="s">
        <v>97</v>
      </c>
    </row>
    <row r="28" spans="2:73" x14ac:dyDescent="0.35">
      <c r="B28"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U15"/>
  <sheetViews>
    <sheetView showGridLines="0" topLeftCell="A8" workbookViewId="0">
      <pane xSplit="2" topLeftCell="C1" activePane="topRight" state="frozen"/>
      <selection pane="topRight" activeCell="D13" sqref="D13"/>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126</v>
      </c>
      <c r="C8" s="16">
        <v>8.1885856079404504E-2</v>
      </c>
      <c r="D8" s="16">
        <v>4.7904191616766498E-2</v>
      </c>
      <c r="E8" s="16">
        <v>0.105932203389831</v>
      </c>
      <c r="F8" s="16"/>
      <c r="G8" s="16">
        <v>0.180722891566265</v>
      </c>
      <c r="H8" s="16">
        <v>5.6250000000000001E-2</v>
      </c>
      <c r="I8" s="16"/>
      <c r="J8" s="16">
        <v>2.9411764705882401E-2</v>
      </c>
      <c r="K8" s="16">
        <v>0.10344827586206901</v>
      </c>
      <c r="L8" s="16">
        <v>0.13636363636363599</v>
      </c>
      <c r="M8" s="16">
        <v>0.1</v>
      </c>
      <c r="N8" s="16">
        <v>0</v>
      </c>
      <c r="O8" s="16">
        <v>8.3333333333333301E-2</v>
      </c>
      <c r="P8" s="16">
        <v>0.115384615384615</v>
      </c>
      <c r="Q8" s="16">
        <v>5.8823529411764698E-2</v>
      </c>
      <c r="R8" s="16">
        <v>0</v>
      </c>
      <c r="S8" s="16">
        <v>6.9444444444444406E-2</v>
      </c>
      <c r="T8" s="16">
        <v>4.3478260869565202E-2</v>
      </c>
      <c r="U8" s="16">
        <v>0.15384615384615399</v>
      </c>
      <c r="V8" s="16">
        <v>0.08</v>
      </c>
      <c r="W8" s="16">
        <v>7.1428571428571397E-2</v>
      </c>
      <c r="X8" s="16">
        <v>0</v>
      </c>
      <c r="Y8" s="16">
        <v>0.28571428571428598</v>
      </c>
      <c r="Z8" s="16"/>
      <c r="AA8" s="16">
        <v>0.122699386503067</v>
      </c>
      <c r="AB8" s="16">
        <v>5.4263565891472902E-2</v>
      </c>
      <c r="AC8" s="16">
        <v>7.8431372549019607E-2</v>
      </c>
      <c r="AD8" s="16">
        <v>0</v>
      </c>
      <c r="AE8" s="16"/>
      <c r="AF8" s="16">
        <v>8.1967213114754106E-2</v>
      </c>
      <c r="AG8" s="16">
        <v>0</v>
      </c>
      <c r="AH8" s="16">
        <v>0.13157894736842099</v>
      </c>
      <c r="AI8" s="16">
        <v>0</v>
      </c>
      <c r="AJ8" s="16"/>
      <c r="AK8" s="16">
        <v>4.67289719626168E-2</v>
      </c>
      <c r="AL8" s="16">
        <v>3.2786885245901599E-2</v>
      </c>
      <c r="AM8" s="16">
        <v>3.125E-2</v>
      </c>
      <c r="AN8" s="16">
        <v>6.8965517241379296E-2</v>
      </c>
      <c r="AO8" s="16">
        <v>0</v>
      </c>
      <c r="AP8" s="16">
        <v>0.22222222222222199</v>
      </c>
      <c r="AQ8" s="16"/>
      <c r="AR8" s="16">
        <v>2.7906976744186001E-2</v>
      </c>
      <c r="AS8" s="16">
        <v>2.4390243902439001E-2</v>
      </c>
      <c r="AT8" s="16">
        <v>2.4390243902439001E-2</v>
      </c>
      <c r="AU8" s="16" t="s">
        <v>129</v>
      </c>
      <c r="AV8" s="16">
        <v>0.13636363636363599</v>
      </c>
      <c r="AW8" s="16">
        <v>0.17073170731707299</v>
      </c>
      <c r="AX8" s="16">
        <v>0.6</v>
      </c>
      <c r="AY8" s="16"/>
      <c r="AZ8" s="16">
        <v>4.67289719626168E-2</v>
      </c>
      <c r="BA8" s="16">
        <v>3.03030303030303E-2</v>
      </c>
      <c r="BB8" s="16">
        <v>9.0909090909090898E-2</v>
      </c>
      <c r="BC8" s="16">
        <v>0.122448979591837</v>
      </c>
      <c r="BD8" s="16">
        <v>7.5862068965517199E-2</v>
      </c>
      <c r="BE8" s="16">
        <v>0.375</v>
      </c>
      <c r="BF8" s="16"/>
      <c r="BG8" s="16">
        <v>0.109375</v>
      </c>
      <c r="BH8" s="16">
        <v>7.3529411764705899E-2</v>
      </c>
      <c r="BI8" s="16">
        <v>4.6511627906976702E-2</v>
      </c>
      <c r="BJ8" s="16">
        <v>9.0909090909090898E-2</v>
      </c>
      <c r="BK8" s="16">
        <v>7.4626865671641798E-2</v>
      </c>
      <c r="BL8" s="16">
        <v>0.08</v>
      </c>
      <c r="BM8" s="16"/>
      <c r="BN8" s="16">
        <v>9.2050209205020897E-2</v>
      </c>
      <c r="BO8" s="16">
        <v>6.25E-2</v>
      </c>
      <c r="BP8" s="16"/>
      <c r="BQ8" s="16">
        <v>7.3529411764705899E-2</v>
      </c>
      <c r="BR8" s="16">
        <v>8.6466165413533802E-2</v>
      </c>
      <c r="BS8" s="16"/>
      <c r="BT8" s="16">
        <v>8.4639498432601906E-2</v>
      </c>
      <c r="BU8" s="16">
        <v>6.4102564102564097E-2</v>
      </c>
    </row>
    <row r="9" spans="2:73" x14ac:dyDescent="0.35">
      <c r="B9" s="17" t="s">
        <v>127</v>
      </c>
      <c r="C9" s="16">
        <v>0.74193548387096797</v>
      </c>
      <c r="D9" s="16">
        <v>0.79041916167664705</v>
      </c>
      <c r="E9" s="16">
        <v>0.70762711864406802</v>
      </c>
      <c r="F9" s="16"/>
      <c r="G9" s="16">
        <v>0.51807228915662695</v>
      </c>
      <c r="H9" s="16">
        <v>0.8</v>
      </c>
      <c r="I9" s="16"/>
      <c r="J9" s="16">
        <v>0.82352941176470595</v>
      </c>
      <c r="K9" s="16">
        <v>0.68965517241379304</v>
      </c>
      <c r="L9" s="16">
        <v>0.54545454545454497</v>
      </c>
      <c r="M9" s="16">
        <v>0.55000000000000004</v>
      </c>
      <c r="N9" s="16">
        <v>0.75</v>
      </c>
      <c r="O9" s="16">
        <v>0.75</v>
      </c>
      <c r="P9" s="16">
        <v>0.80769230769230804</v>
      </c>
      <c r="Q9" s="16">
        <v>0.82352941176470595</v>
      </c>
      <c r="R9" s="16">
        <v>0.92307692307692302</v>
      </c>
      <c r="S9" s="16">
        <v>0.77777777777777801</v>
      </c>
      <c r="T9" s="16">
        <v>0.78260869565217395</v>
      </c>
      <c r="U9" s="16">
        <v>0.61538461538461497</v>
      </c>
      <c r="V9" s="16">
        <v>0.72</v>
      </c>
      <c r="W9" s="16">
        <v>0.85714285714285698</v>
      </c>
      <c r="X9" s="16">
        <v>0.66666666666666696</v>
      </c>
      <c r="Y9" s="16">
        <v>0.71428571428571397</v>
      </c>
      <c r="Z9" s="16"/>
      <c r="AA9" s="16">
        <v>0.68098159509202405</v>
      </c>
      <c r="AB9" s="16">
        <v>0.806201550387597</v>
      </c>
      <c r="AC9" s="16">
        <v>0.68627450980392202</v>
      </c>
      <c r="AD9" s="16">
        <v>0.82352941176470595</v>
      </c>
      <c r="AE9" s="16"/>
      <c r="AF9" s="16">
        <v>0.73114754098360701</v>
      </c>
      <c r="AG9" s="16">
        <v>0.83333333333333304</v>
      </c>
      <c r="AH9" s="16">
        <v>0.71052631578947401</v>
      </c>
      <c r="AI9" s="16">
        <v>1</v>
      </c>
      <c r="AJ9" s="16"/>
      <c r="AK9" s="16">
        <v>0.76635514018691597</v>
      </c>
      <c r="AL9" s="16">
        <v>0.85245901639344301</v>
      </c>
      <c r="AM9" s="16">
        <v>0.84375</v>
      </c>
      <c r="AN9" s="16">
        <v>0.75862068965517204</v>
      </c>
      <c r="AO9" s="16">
        <v>0.77777777777777801</v>
      </c>
      <c r="AP9" s="16">
        <v>0.66666666666666696</v>
      </c>
      <c r="AQ9" s="16"/>
      <c r="AR9" s="16">
        <v>0.86511627906976696</v>
      </c>
      <c r="AS9" s="16">
        <v>0.82926829268292701</v>
      </c>
      <c r="AT9" s="16">
        <v>0.82926829268292701</v>
      </c>
      <c r="AU9" s="16" t="s">
        <v>129</v>
      </c>
      <c r="AV9" s="16">
        <v>0.5</v>
      </c>
      <c r="AW9" s="16">
        <v>0.51219512195121997</v>
      </c>
      <c r="AX9" s="16">
        <v>0.2</v>
      </c>
      <c r="AY9" s="16"/>
      <c r="AZ9" s="16">
        <v>0.82242990654205606</v>
      </c>
      <c r="BA9" s="16">
        <v>0.72727272727272696</v>
      </c>
      <c r="BB9" s="16">
        <v>0.63636363636363602</v>
      </c>
      <c r="BC9" s="16">
        <v>0.67346938775510201</v>
      </c>
      <c r="BD9" s="16">
        <v>0.76551724137930999</v>
      </c>
      <c r="BE9" s="16">
        <v>0.25</v>
      </c>
      <c r="BF9" s="16"/>
      <c r="BG9" s="16">
        <v>0.671875</v>
      </c>
      <c r="BH9" s="16">
        <v>0.79411764705882304</v>
      </c>
      <c r="BI9" s="16">
        <v>0.72093023255813904</v>
      </c>
      <c r="BJ9" s="16">
        <v>0.736363636363636</v>
      </c>
      <c r="BK9" s="16">
        <v>0.77611940298507498</v>
      </c>
      <c r="BL9" s="16">
        <v>0.74</v>
      </c>
      <c r="BM9" s="16"/>
      <c r="BN9" s="16">
        <v>0.74476987447698695</v>
      </c>
      <c r="BO9" s="16">
        <v>0.73750000000000004</v>
      </c>
      <c r="BP9" s="16"/>
      <c r="BQ9" s="16">
        <v>0.81617647058823495</v>
      </c>
      <c r="BR9" s="16">
        <v>0.70676691729323304</v>
      </c>
      <c r="BS9" s="16"/>
      <c r="BT9" s="16">
        <v>0.74608150470219403</v>
      </c>
      <c r="BU9" s="16">
        <v>0.74358974358974395</v>
      </c>
    </row>
    <row r="10" spans="2:73" x14ac:dyDescent="0.35">
      <c r="B10" s="17" t="s">
        <v>131</v>
      </c>
      <c r="C10" s="18">
        <v>0.17617866004962801</v>
      </c>
      <c r="D10" s="18">
        <v>0.16167664670658699</v>
      </c>
      <c r="E10" s="18">
        <v>0.186440677966102</v>
      </c>
      <c r="F10" s="18"/>
      <c r="G10" s="18">
        <v>0.30120481927710802</v>
      </c>
      <c r="H10" s="18">
        <v>0.14374999999999999</v>
      </c>
      <c r="I10" s="18"/>
      <c r="J10" s="18">
        <v>0.14705882352941199</v>
      </c>
      <c r="K10" s="18">
        <v>0.20689655172413801</v>
      </c>
      <c r="L10" s="18">
        <v>0.31818181818181801</v>
      </c>
      <c r="M10" s="18">
        <v>0.35</v>
      </c>
      <c r="N10" s="18">
        <v>0.25</v>
      </c>
      <c r="O10" s="18">
        <v>0.16666666666666699</v>
      </c>
      <c r="P10" s="18">
        <v>7.69230769230769E-2</v>
      </c>
      <c r="Q10" s="18">
        <v>0.11764705882352899</v>
      </c>
      <c r="R10" s="18">
        <v>7.69230769230769E-2</v>
      </c>
      <c r="S10" s="18">
        <v>0.15277777777777801</v>
      </c>
      <c r="T10" s="18">
        <v>0.173913043478261</v>
      </c>
      <c r="U10" s="18">
        <v>0.230769230769231</v>
      </c>
      <c r="V10" s="18">
        <v>0.2</v>
      </c>
      <c r="W10" s="18">
        <v>7.1428571428571397E-2</v>
      </c>
      <c r="X10" s="18">
        <v>0.33333333333333298</v>
      </c>
      <c r="Y10" s="18">
        <v>0</v>
      </c>
      <c r="Z10" s="18"/>
      <c r="AA10" s="18">
        <v>0.19631901840490801</v>
      </c>
      <c r="AB10" s="18">
        <v>0.13953488372093001</v>
      </c>
      <c r="AC10" s="18">
        <v>0.23529411764705899</v>
      </c>
      <c r="AD10" s="18">
        <v>0.17647058823529399</v>
      </c>
      <c r="AE10" s="18"/>
      <c r="AF10" s="18">
        <v>0.18688524590163899</v>
      </c>
      <c r="AG10" s="18">
        <v>0.16666666666666699</v>
      </c>
      <c r="AH10" s="18">
        <v>0.157894736842105</v>
      </c>
      <c r="AI10" s="18">
        <v>0</v>
      </c>
      <c r="AJ10" s="18"/>
      <c r="AK10" s="18">
        <v>0.18691588785046701</v>
      </c>
      <c r="AL10" s="18">
        <v>0.114754098360656</v>
      </c>
      <c r="AM10" s="18">
        <v>0.125</v>
      </c>
      <c r="AN10" s="18">
        <v>0.17241379310344801</v>
      </c>
      <c r="AO10" s="18">
        <v>0.22222222222222199</v>
      </c>
      <c r="AP10" s="18">
        <v>0.11111111111111099</v>
      </c>
      <c r="AQ10" s="18"/>
      <c r="AR10" s="18">
        <v>0.106976744186047</v>
      </c>
      <c r="AS10" s="18">
        <v>0.146341463414634</v>
      </c>
      <c r="AT10" s="18">
        <v>0.146341463414634</v>
      </c>
      <c r="AU10" s="18" t="s">
        <v>129</v>
      </c>
      <c r="AV10" s="18">
        <v>0.36363636363636398</v>
      </c>
      <c r="AW10" s="18">
        <v>0.31707317073170699</v>
      </c>
      <c r="AX10" s="18">
        <v>0.2</v>
      </c>
      <c r="AY10" s="18"/>
      <c r="AZ10" s="18">
        <v>0.13084112149532701</v>
      </c>
      <c r="BA10" s="18">
        <v>0.24242424242424199</v>
      </c>
      <c r="BB10" s="18">
        <v>0.27272727272727298</v>
      </c>
      <c r="BC10" s="18">
        <v>0.20408163265306101</v>
      </c>
      <c r="BD10" s="18">
        <v>0.15862068965517201</v>
      </c>
      <c r="BE10" s="18">
        <v>0.375</v>
      </c>
      <c r="BF10" s="18"/>
      <c r="BG10" s="18">
        <v>0.21875</v>
      </c>
      <c r="BH10" s="18">
        <v>0.13235294117647101</v>
      </c>
      <c r="BI10" s="18">
        <v>0.232558139534884</v>
      </c>
      <c r="BJ10" s="18">
        <v>0.17272727272727301</v>
      </c>
      <c r="BK10" s="18">
        <v>0.14925373134328401</v>
      </c>
      <c r="BL10" s="18">
        <v>0.18</v>
      </c>
      <c r="BM10" s="18"/>
      <c r="BN10" s="18">
        <v>0.163179916317992</v>
      </c>
      <c r="BO10" s="18">
        <v>0.2</v>
      </c>
      <c r="BP10" s="18"/>
      <c r="BQ10" s="18">
        <v>0.110294117647059</v>
      </c>
      <c r="BR10" s="18">
        <v>0.20676691729323299</v>
      </c>
      <c r="BS10" s="18"/>
      <c r="BT10" s="18">
        <v>0.16927899686520401</v>
      </c>
      <c r="BU10" s="18">
        <v>0.19230769230769201</v>
      </c>
    </row>
    <row r="11" spans="2:73" x14ac:dyDescent="0.35">
      <c r="B11" s="2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U17"/>
  <sheetViews>
    <sheetView showGridLines="0" topLeftCell="A9"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199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33</v>
      </c>
      <c r="D7" s="10">
        <v>8</v>
      </c>
      <c r="E7" s="10">
        <v>25</v>
      </c>
      <c r="F7" s="10"/>
      <c r="G7" s="10">
        <v>15</v>
      </c>
      <c r="H7" s="10">
        <v>18</v>
      </c>
      <c r="I7" s="10"/>
      <c r="J7" s="10">
        <v>1</v>
      </c>
      <c r="K7" s="10">
        <v>6</v>
      </c>
      <c r="L7" s="10">
        <v>3</v>
      </c>
      <c r="M7" s="10">
        <v>2</v>
      </c>
      <c r="N7" s="10" t="s">
        <v>128</v>
      </c>
      <c r="O7" s="10">
        <v>1</v>
      </c>
      <c r="P7" s="10">
        <v>3</v>
      </c>
      <c r="Q7" s="10">
        <v>2</v>
      </c>
      <c r="R7" s="10" t="s">
        <v>128</v>
      </c>
      <c r="S7" s="10">
        <v>5</v>
      </c>
      <c r="T7" s="10">
        <v>1</v>
      </c>
      <c r="U7" s="10">
        <v>2</v>
      </c>
      <c r="V7" s="10">
        <v>2</v>
      </c>
      <c r="W7" s="10">
        <v>1</v>
      </c>
      <c r="X7" s="10" t="s">
        <v>128</v>
      </c>
      <c r="Y7" s="10">
        <v>4</v>
      </c>
      <c r="Z7" s="10"/>
      <c r="AA7" s="10">
        <v>20</v>
      </c>
      <c r="AB7" s="10">
        <v>7</v>
      </c>
      <c r="AC7" s="10">
        <v>4</v>
      </c>
      <c r="AD7" s="10" t="s">
        <v>128</v>
      </c>
      <c r="AE7" s="10"/>
      <c r="AF7" s="10">
        <v>25</v>
      </c>
      <c r="AG7" s="10" t="s">
        <v>128</v>
      </c>
      <c r="AH7" s="10">
        <v>5</v>
      </c>
      <c r="AI7" s="10" t="s">
        <v>128</v>
      </c>
      <c r="AJ7" s="10"/>
      <c r="AK7" s="10">
        <v>5</v>
      </c>
      <c r="AL7" s="10">
        <v>2</v>
      </c>
      <c r="AM7" s="10">
        <v>1</v>
      </c>
      <c r="AN7" s="10">
        <v>2</v>
      </c>
      <c r="AO7" s="10" t="s">
        <v>128</v>
      </c>
      <c r="AP7" s="10">
        <v>6</v>
      </c>
      <c r="AQ7" s="10"/>
      <c r="AR7" s="10">
        <v>6</v>
      </c>
      <c r="AS7" s="10">
        <v>1</v>
      </c>
      <c r="AT7" s="10">
        <v>1</v>
      </c>
      <c r="AU7" s="10" t="s">
        <v>128</v>
      </c>
      <c r="AV7" s="10">
        <v>3</v>
      </c>
      <c r="AW7" s="10">
        <v>7</v>
      </c>
      <c r="AX7" s="10">
        <v>3</v>
      </c>
      <c r="AY7" s="10"/>
      <c r="AZ7" s="10">
        <v>5</v>
      </c>
      <c r="BA7" s="10">
        <v>1</v>
      </c>
      <c r="BB7" s="10">
        <v>1</v>
      </c>
      <c r="BC7" s="10">
        <v>12</v>
      </c>
      <c r="BD7" s="10">
        <v>11</v>
      </c>
      <c r="BE7" s="10">
        <v>3</v>
      </c>
      <c r="BF7" s="10"/>
      <c r="BG7" s="10">
        <v>7</v>
      </c>
      <c r="BH7" s="10">
        <v>5</v>
      </c>
      <c r="BI7" s="10">
        <v>2</v>
      </c>
      <c r="BJ7" s="10">
        <v>10</v>
      </c>
      <c r="BK7" s="10">
        <v>5</v>
      </c>
      <c r="BL7" s="10">
        <v>4</v>
      </c>
      <c r="BM7" s="10"/>
      <c r="BN7" s="10">
        <v>22</v>
      </c>
      <c r="BO7" s="10">
        <v>10</v>
      </c>
      <c r="BP7" s="10"/>
      <c r="BQ7" s="10">
        <v>10</v>
      </c>
      <c r="BR7" s="10">
        <v>23</v>
      </c>
      <c r="BS7" s="10"/>
      <c r="BT7" s="10">
        <v>27</v>
      </c>
      <c r="BU7" s="10">
        <v>5</v>
      </c>
    </row>
    <row r="8" spans="2:73" ht="43.5" x14ac:dyDescent="0.35">
      <c r="B8" s="17" t="s">
        <v>194</v>
      </c>
      <c r="C8" s="16">
        <v>0.24242424242424199</v>
      </c>
      <c r="D8" s="16">
        <v>0.125</v>
      </c>
      <c r="E8" s="16">
        <v>0.28000000000000003</v>
      </c>
      <c r="F8" s="16"/>
      <c r="G8" s="16">
        <v>0.4</v>
      </c>
      <c r="H8" s="16">
        <v>0.11111111111111099</v>
      </c>
      <c r="I8" s="16"/>
      <c r="J8" s="16">
        <v>0</v>
      </c>
      <c r="K8" s="16">
        <v>0.33333333333333298</v>
      </c>
      <c r="L8" s="16">
        <v>0.33333333333333298</v>
      </c>
      <c r="M8" s="16">
        <v>0</v>
      </c>
      <c r="N8" s="16" t="s">
        <v>129</v>
      </c>
      <c r="O8" s="16">
        <v>0</v>
      </c>
      <c r="P8" s="16">
        <v>0</v>
      </c>
      <c r="Q8" s="16">
        <v>0.5</v>
      </c>
      <c r="R8" s="16" t="s">
        <v>129</v>
      </c>
      <c r="S8" s="16">
        <v>0.2</v>
      </c>
      <c r="T8" s="16">
        <v>0</v>
      </c>
      <c r="U8" s="16">
        <v>0.5</v>
      </c>
      <c r="V8" s="16">
        <v>0</v>
      </c>
      <c r="W8" s="16">
        <v>1</v>
      </c>
      <c r="X8" s="16" t="s">
        <v>129</v>
      </c>
      <c r="Y8" s="16">
        <v>0.25</v>
      </c>
      <c r="Z8" s="16"/>
      <c r="AA8" s="16">
        <v>0.2</v>
      </c>
      <c r="AB8" s="16">
        <v>0.14285714285714299</v>
      </c>
      <c r="AC8" s="16">
        <v>0.25</v>
      </c>
      <c r="AD8" s="16" t="s">
        <v>129</v>
      </c>
      <c r="AE8" s="16"/>
      <c r="AF8" s="16">
        <v>0.2</v>
      </c>
      <c r="AG8" s="16" t="s">
        <v>129</v>
      </c>
      <c r="AH8" s="16">
        <v>0.4</v>
      </c>
      <c r="AI8" s="16" t="s">
        <v>129</v>
      </c>
      <c r="AJ8" s="16"/>
      <c r="AK8" s="16">
        <v>0.2</v>
      </c>
      <c r="AL8" s="16">
        <v>1</v>
      </c>
      <c r="AM8" s="16">
        <v>0</v>
      </c>
      <c r="AN8" s="16">
        <v>0.5</v>
      </c>
      <c r="AO8" s="16" t="s">
        <v>129</v>
      </c>
      <c r="AP8" s="16">
        <v>0.16666666666666699</v>
      </c>
      <c r="AQ8" s="16"/>
      <c r="AR8" s="16">
        <v>0.16666666666666699</v>
      </c>
      <c r="AS8" s="16">
        <v>0</v>
      </c>
      <c r="AT8" s="16">
        <v>0</v>
      </c>
      <c r="AU8" s="16" t="s">
        <v>129</v>
      </c>
      <c r="AV8" s="16">
        <v>0</v>
      </c>
      <c r="AW8" s="16">
        <v>0.14285714285714299</v>
      </c>
      <c r="AX8" s="16">
        <v>0.33333333333333298</v>
      </c>
      <c r="AY8" s="16"/>
      <c r="AZ8" s="16">
        <v>0.2</v>
      </c>
      <c r="BA8" s="16">
        <v>1</v>
      </c>
      <c r="BB8" s="16">
        <v>0</v>
      </c>
      <c r="BC8" s="16">
        <v>0.25</v>
      </c>
      <c r="BD8" s="16">
        <v>9.0909090909090898E-2</v>
      </c>
      <c r="BE8" s="16">
        <v>0.66666666666666696</v>
      </c>
      <c r="BF8" s="16"/>
      <c r="BG8" s="16">
        <v>0.28571428571428598</v>
      </c>
      <c r="BH8" s="16">
        <v>0</v>
      </c>
      <c r="BI8" s="16">
        <v>0</v>
      </c>
      <c r="BJ8" s="16">
        <v>0.4</v>
      </c>
      <c r="BK8" s="16">
        <v>0.2</v>
      </c>
      <c r="BL8" s="16">
        <v>0.25</v>
      </c>
      <c r="BM8" s="16"/>
      <c r="BN8" s="16">
        <v>0.22727272727272699</v>
      </c>
      <c r="BO8" s="16">
        <v>0.3</v>
      </c>
      <c r="BP8" s="16"/>
      <c r="BQ8" s="16">
        <v>0.1</v>
      </c>
      <c r="BR8" s="16">
        <v>0.30434782608695699</v>
      </c>
      <c r="BS8" s="16"/>
      <c r="BT8" s="16">
        <v>0.18518518518518501</v>
      </c>
      <c r="BU8" s="16">
        <v>0.4</v>
      </c>
    </row>
    <row r="9" spans="2:73" ht="72.5" x14ac:dyDescent="0.35">
      <c r="B9" s="17" t="s">
        <v>195</v>
      </c>
      <c r="C9" s="16">
        <v>0.12121212121212099</v>
      </c>
      <c r="D9" s="16">
        <v>0</v>
      </c>
      <c r="E9" s="16">
        <v>0.16</v>
      </c>
      <c r="F9" s="16"/>
      <c r="G9" s="16">
        <v>6.6666666666666693E-2</v>
      </c>
      <c r="H9" s="16">
        <v>0.16666666666666699</v>
      </c>
      <c r="I9" s="16"/>
      <c r="J9" s="16">
        <v>0</v>
      </c>
      <c r="K9" s="16">
        <v>0</v>
      </c>
      <c r="L9" s="16">
        <v>0.33333333333333298</v>
      </c>
      <c r="M9" s="16">
        <v>0</v>
      </c>
      <c r="N9" s="16" t="s">
        <v>129</v>
      </c>
      <c r="O9" s="16">
        <v>0</v>
      </c>
      <c r="P9" s="16">
        <v>0.33333333333333298</v>
      </c>
      <c r="Q9" s="16">
        <v>0</v>
      </c>
      <c r="R9" s="16" t="s">
        <v>129</v>
      </c>
      <c r="S9" s="16">
        <v>0.2</v>
      </c>
      <c r="T9" s="16">
        <v>0</v>
      </c>
      <c r="U9" s="16">
        <v>0</v>
      </c>
      <c r="V9" s="16">
        <v>0.5</v>
      </c>
      <c r="W9" s="16">
        <v>0</v>
      </c>
      <c r="X9" s="16" t="s">
        <v>129</v>
      </c>
      <c r="Y9" s="16">
        <v>0</v>
      </c>
      <c r="Z9" s="16"/>
      <c r="AA9" s="16">
        <v>0.1</v>
      </c>
      <c r="AB9" s="16">
        <v>0.14285714285714299</v>
      </c>
      <c r="AC9" s="16">
        <v>0.25</v>
      </c>
      <c r="AD9" s="16" t="s">
        <v>129</v>
      </c>
      <c r="AE9" s="16"/>
      <c r="AF9" s="16">
        <v>0.16</v>
      </c>
      <c r="AG9" s="16" t="s">
        <v>129</v>
      </c>
      <c r="AH9" s="16">
        <v>0</v>
      </c>
      <c r="AI9" s="16" t="s">
        <v>129</v>
      </c>
      <c r="AJ9" s="16"/>
      <c r="AK9" s="16">
        <v>0</v>
      </c>
      <c r="AL9" s="16">
        <v>0</v>
      </c>
      <c r="AM9" s="16">
        <v>0</v>
      </c>
      <c r="AN9" s="16">
        <v>0</v>
      </c>
      <c r="AO9" s="16" t="s">
        <v>129</v>
      </c>
      <c r="AP9" s="16">
        <v>0.16666666666666699</v>
      </c>
      <c r="AQ9" s="16"/>
      <c r="AR9" s="16">
        <v>0</v>
      </c>
      <c r="AS9" s="16">
        <v>0</v>
      </c>
      <c r="AT9" s="16">
        <v>0</v>
      </c>
      <c r="AU9" s="16" t="s">
        <v>129</v>
      </c>
      <c r="AV9" s="16">
        <v>0.66666666666666696</v>
      </c>
      <c r="AW9" s="16">
        <v>0</v>
      </c>
      <c r="AX9" s="16">
        <v>0.33333333333333298</v>
      </c>
      <c r="AY9" s="16"/>
      <c r="AZ9" s="16">
        <v>0</v>
      </c>
      <c r="BA9" s="16">
        <v>0</v>
      </c>
      <c r="BB9" s="16">
        <v>0</v>
      </c>
      <c r="BC9" s="16">
        <v>0.16666666666666699</v>
      </c>
      <c r="BD9" s="16">
        <v>9.0909090909090898E-2</v>
      </c>
      <c r="BE9" s="16">
        <v>0.33333333333333298</v>
      </c>
      <c r="BF9" s="16"/>
      <c r="BG9" s="16">
        <v>0.14285714285714299</v>
      </c>
      <c r="BH9" s="16">
        <v>0.4</v>
      </c>
      <c r="BI9" s="16">
        <v>0</v>
      </c>
      <c r="BJ9" s="16">
        <v>0.1</v>
      </c>
      <c r="BK9" s="16">
        <v>0</v>
      </c>
      <c r="BL9" s="16">
        <v>0</v>
      </c>
      <c r="BM9" s="16"/>
      <c r="BN9" s="16">
        <v>0.18181818181818199</v>
      </c>
      <c r="BO9" s="16">
        <v>0</v>
      </c>
      <c r="BP9" s="16"/>
      <c r="BQ9" s="16">
        <v>0.3</v>
      </c>
      <c r="BR9" s="16">
        <v>4.3478260869565202E-2</v>
      </c>
      <c r="BS9" s="16"/>
      <c r="BT9" s="16">
        <v>0.11111111111111099</v>
      </c>
      <c r="BU9" s="16">
        <v>0.2</v>
      </c>
    </row>
    <row r="10" spans="2:73" ht="72.5" x14ac:dyDescent="0.35">
      <c r="B10" s="17" t="s">
        <v>196</v>
      </c>
      <c r="C10" s="16">
        <v>0.21212121212121199</v>
      </c>
      <c r="D10" s="16">
        <v>0.375</v>
      </c>
      <c r="E10" s="16">
        <v>0.16</v>
      </c>
      <c r="F10" s="16"/>
      <c r="G10" s="16">
        <v>0.133333333333333</v>
      </c>
      <c r="H10" s="16">
        <v>0.27777777777777801</v>
      </c>
      <c r="I10" s="16"/>
      <c r="J10" s="16">
        <v>0</v>
      </c>
      <c r="K10" s="16">
        <v>0</v>
      </c>
      <c r="L10" s="16">
        <v>0.33333333333333298</v>
      </c>
      <c r="M10" s="16">
        <v>0.5</v>
      </c>
      <c r="N10" s="16" t="s">
        <v>129</v>
      </c>
      <c r="O10" s="16">
        <v>0</v>
      </c>
      <c r="P10" s="16">
        <v>0</v>
      </c>
      <c r="Q10" s="16">
        <v>0</v>
      </c>
      <c r="R10" s="16" t="s">
        <v>129</v>
      </c>
      <c r="S10" s="16">
        <v>0.2</v>
      </c>
      <c r="T10" s="16">
        <v>0</v>
      </c>
      <c r="U10" s="16">
        <v>0</v>
      </c>
      <c r="V10" s="16">
        <v>0.5</v>
      </c>
      <c r="W10" s="16">
        <v>0</v>
      </c>
      <c r="X10" s="16" t="s">
        <v>129</v>
      </c>
      <c r="Y10" s="16">
        <v>0.75</v>
      </c>
      <c r="Z10" s="16"/>
      <c r="AA10" s="16">
        <v>0.25</v>
      </c>
      <c r="AB10" s="16">
        <v>0.28571428571428598</v>
      </c>
      <c r="AC10" s="16">
        <v>0</v>
      </c>
      <c r="AD10" s="16" t="s">
        <v>129</v>
      </c>
      <c r="AE10" s="16"/>
      <c r="AF10" s="16">
        <v>0.24</v>
      </c>
      <c r="AG10" s="16" t="s">
        <v>129</v>
      </c>
      <c r="AH10" s="16">
        <v>0.2</v>
      </c>
      <c r="AI10" s="16" t="s">
        <v>129</v>
      </c>
      <c r="AJ10" s="16"/>
      <c r="AK10" s="16">
        <v>0</v>
      </c>
      <c r="AL10" s="16">
        <v>0</v>
      </c>
      <c r="AM10" s="16">
        <v>0</v>
      </c>
      <c r="AN10" s="16">
        <v>0</v>
      </c>
      <c r="AO10" s="16" t="s">
        <v>129</v>
      </c>
      <c r="AP10" s="16">
        <v>0.33333333333333298</v>
      </c>
      <c r="AQ10" s="16"/>
      <c r="AR10" s="16">
        <v>0.5</v>
      </c>
      <c r="AS10" s="16">
        <v>1</v>
      </c>
      <c r="AT10" s="16">
        <v>1</v>
      </c>
      <c r="AU10" s="16" t="s">
        <v>129</v>
      </c>
      <c r="AV10" s="16">
        <v>0</v>
      </c>
      <c r="AW10" s="16">
        <v>0.28571428571428598</v>
      </c>
      <c r="AX10" s="16">
        <v>0.33333333333333298</v>
      </c>
      <c r="AY10" s="16"/>
      <c r="AZ10" s="16">
        <v>0.6</v>
      </c>
      <c r="BA10" s="16">
        <v>0</v>
      </c>
      <c r="BB10" s="16">
        <v>1</v>
      </c>
      <c r="BC10" s="16">
        <v>0.16666666666666699</v>
      </c>
      <c r="BD10" s="16">
        <v>9.0909090909090898E-2</v>
      </c>
      <c r="BE10" s="16">
        <v>0</v>
      </c>
      <c r="BF10" s="16"/>
      <c r="BG10" s="16">
        <v>0.28571428571428598</v>
      </c>
      <c r="BH10" s="16">
        <v>0</v>
      </c>
      <c r="BI10" s="16">
        <v>0.5</v>
      </c>
      <c r="BJ10" s="16">
        <v>0</v>
      </c>
      <c r="BK10" s="16">
        <v>0.2</v>
      </c>
      <c r="BL10" s="16">
        <v>0.75</v>
      </c>
      <c r="BM10" s="16"/>
      <c r="BN10" s="16">
        <v>0.27272727272727298</v>
      </c>
      <c r="BO10" s="16">
        <v>0.1</v>
      </c>
      <c r="BP10" s="16"/>
      <c r="BQ10" s="16">
        <v>0.3</v>
      </c>
      <c r="BR10" s="16">
        <v>0.173913043478261</v>
      </c>
      <c r="BS10" s="16"/>
      <c r="BT10" s="16">
        <v>0.25925925925925902</v>
      </c>
      <c r="BU10" s="16">
        <v>0</v>
      </c>
    </row>
    <row r="11" spans="2:73" ht="43.5" x14ac:dyDescent="0.35">
      <c r="B11" s="17" t="s">
        <v>197</v>
      </c>
      <c r="C11" s="16">
        <v>0.27272727272727298</v>
      </c>
      <c r="D11" s="16">
        <v>0.5</v>
      </c>
      <c r="E11" s="16">
        <v>0.2</v>
      </c>
      <c r="F11" s="16"/>
      <c r="G11" s="16">
        <v>0.2</v>
      </c>
      <c r="H11" s="16">
        <v>0.33333333333333298</v>
      </c>
      <c r="I11" s="16"/>
      <c r="J11" s="16">
        <v>0</v>
      </c>
      <c r="K11" s="16">
        <v>0.33333333333333298</v>
      </c>
      <c r="L11" s="16">
        <v>0</v>
      </c>
      <c r="M11" s="16">
        <v>0.5</v>
      </c>
      <c r="N11" s="16" t="s">
        <v>129</v>
      </c>
      <c r="O11" s="16">
        <v>0</v>
      </c>
      <c r="P11" s="16">
        <v>0.66666666666666696</v>
      </c>
      <c r="Q11" s="16">
        <v>0.5</v>
      </c>
      <c r="R11" s="16" t="s">
        <v>129</v>
      </c>
      <c r="S11" s="16">
        <v>0.4</v>
      </c>
      <c r="T11" s="16">
        <v>0</v>
      </c>
      <c r="U11" s="16">
        <v>0.5</v>
      </c>
      <c r="V11" s="16">
        <v>0</v>
      </c>
      <c r="W11" s="16">
        <v>0</v>
      </c>
      <c r="X11" s="16" t="s">
        <v>129</v>
      </c>
      <c r="Y11" s="16">
        <v>0</v>
      </c>
      <c r="Z11" s="16"/>
      <c r="AA11" s="16">
        <v>0.3</v>
      </c>
      <c r="AB11" s="16">
        <v>0.28571428571428598</v>
      </c>
      <c r="AC11" s="16">
        <v>0.25</v>
      </c>
      <c r="AD11" s="16" t="s">
        <v>129</v>
      </c>
      <c r="AE11" s="16"/>
      <c r="AF11" s="16">
        <v>0.24</v>
      </c>
      <c r="AG11" s="16" t="s">
        <v>129</v>
      </c>
      <c r="AH11" s="16">
        <v>0.2</v>
      </c>
      <c r="AI11" s="16" t="s">
        <v>129</v>
      </c>
      <c r="AJ11" s="16"/>
      <c r="AK11" s="16">
        <v>0.6</v>
      </c>
      <c r="AL11" s="16">
        <v>0</v>
      </c>
      <c r="AM11" s="16">
        <v>0</v>
      </c>
      <c r="AN11" s="16">
        <v>0.5</v>
      </c>
      <c r="AO11" s="16" t="s">
        <v>129</v>
      </c>
      <c r="AP11" s="16">
        <v>0.33333333333333298</v>
      </c>
      <c r="AQ11" s="16"/>
      <c r="AR11" s="16">
        <v>0.33333333333333298</v>
      </c>
      <c r="AS11" s="16">
        <v>0</v>
      </c>
      <c r="AT11" s="16">
        <v>0</v>
      </c>
      <c r="AU11" s="16" t="s">
        <v>129</v>
      </c>
      <c r="AV11" s="16">
        <v>0.33333333333333298</v>
      </c>
      <c r="AW11" s="16">
        <v>0.28571428571428598</v>
      </c>
      <c r="AX11" s="16">
        <v>0</v>
      </c>
      <c r="AY11" s="16"/>
      <c r="AZ11" s="16">
        <v>0</v>
      </c>
      <c r="BA11" s="16">
        <v>0</v>
      </c>
      <c r="BB11" s="16">
        <v>0</v>
      </c>
      <c r="BC11" s="16">
        <v>0.25</v>
      </c>
      <c r="BD11" s="16">
        <v>0.54545454545454497</v>
      </c>
      <c r="BE11" s="16">
        <v>0</v>
      </c>
      <c r="BF11" s="16"/>
      <c r="BG11" s="16">
        <v>0</v>
      </c>
      <c r="BH11" s="16">
        <v>0.6</v>
      </c>
      <c r="BI11" s="16">
        <v>0.5</v>
      </c>
      <c r="BJ11" s="16">
        <v>0.4</v>
      </c>
      <c r="BK11" s="16">
        <v>0.2</v>
      </c>
      <c r="BL11" s="16">
        <v>0</v>
      </c>
      <c r="BM11" s="16"/>
      <c r="BN11" s="16">
        <v>0.22727272727272699</v>
      </c>
      <c r="BO11" s="16">
        <v>0.4</v>
      </c>
      <c r="BP11" s="16"/>
      <c r="BQ11" s="16">
        <v>0.1</v>
      </c>
      <c r="BR11" s="16">
        <v>0.34782608695652201</v>
      </c>
      <c r="BS11" s="16"/>
      <c r="BT11" s="16">
        <v>0.25925925925925902</v>
      </c>
      <c r="BU11" s="16">
        <v>0.4</v>
      </c>
    </row>
    <row r="12" spans="2:73" x14ac:dyDescent="0.35">
      <c r="B12" s="17" t="s">
        <v>198</v>
      </c>
      <c r="C12" s="18">
        <v>0.15151515151515199</v>
      </c>
      <c r="D12" s="18">
        <v>0</v>
      </c>
      <c r="E12" s="18">
        <v>0.2</v>
      </c>
      <c r="F12" s="18"/>
      <c r="G12" s="18">
        <v>0.2</v>
      </c>
      <c r="H12" s="18">
        <v>0.11111111111111099</v>
      </c>
      <c r="I12" s="18"/>
      <c r="J12" s="18">
        <v>1</v>
      </c>
      <c r="K12" s="18">
        <v>0.33333333333333298</v>
      </c>
      <c r="L12" s="18">
        <v>0</v>
      </c>
      <c r="M12" s="18">
        <v>0</v>
      </c>
      <c r="N12" s="18" t="s">
        <v>129</v>
      </c>
      <c r="O12" s="18">
        <v>1</v>
      </c>
      <c r="P12" s="18">
        <v>0</v>
      </c>
      <c r="Q12" s="18">
        <v>0</v>
      </c>
      <c r="R12" s="18" t="s">
        <v>129</v>
      </c>
      <c r="S12" s="18">
        <v>0</v>
      </c>
      <c r="T12" s="18">
        <v>1</v>
      </c>
      <c r="U12" s="18">
        <v>0</v>
      </c>
      <c r="V12" s="18">
        <v>0</v>
      </c>
      <c r="W12" s="18">
        <v>0</v>
      </c>
      <c r="X12" s="18" t="s">
        <v>129</v>
      </c>
      <c r="Y12" s="18">
        <v>0</v>
      </c>
      <c r="Z12" s="18"/>
      <c r="AA12" s="18">
        <v>0.15</v>
      </c>
      <c r="AB12" s="18">
        <v>0.14285714285714299</v>
      </c>
      <c r="AC12" s="18">
        <v>0.25</v>
      </c>
      <c r="AD12" s="18" t="s">
        <v>129</v>
      </c>
      <c r="AE12" s="18"/>
      <c r="AF12" s="18">
        <v>0.16</v>
      </c>
      <c r="AG12" s="18" t="s">
        <v>129</v>
      </c>
      <c r="AH12" s="18">
        <v>0.2</v>
      </c>
      <c r="AI12" s="18" t="s">
        <v>129</v>
      </c>
      <c r="AJ12" s="18"/>
      <c r="AK12" s="18">
        <v>0.2</v>
      </c>
      <c r="AL12" s="18">
        <v>0</v>
      </c>
      <c r="AM12" s="18">
        <v>1</v>
      </c>
      <c r="AN12" s="18">
        <v>0</v>
      </c>
      <c r="AO12" s="18" t="s">
        <v>129</v>
      </c>
      <c r="AP12" s="18">
        <v>0</v>
      </c>
      <c r="AQ12" s="18"/>
      <c r="AR12" s="18">
        <v>0</v>
      </c>
      <c r="AS12" s="18">
        <v>0</v>
      </c>
      <c r="AT12" s="18">
        <v>0</v>
      </c>
      <c r="AU12" s="18" t="s">
        <v>129</v>
      </c>
      <c r="AV12" s="18">
        <v>0</v>
      </c>
      <c r="AW12" s="18">
        <v>0.28571428571428598</v>
      </c>
      <c r="AX12" s="18">
        <v>0</v>
      </c>
      <c r="AY12" s="18"/>
      <c r="AZ12" s="18">
        <v>0.2</v>
      </c>
      <c r="BA12" s="18">
        <v>0</v>
      </c>
      <c r="BB12" s="18">
        <v>0</v>
      </c>
      <c r="BC12" s="18">
        <v>0.16666666666666699</v>
      </c>
      <c r="BD12" s="18">
        <v>0.18181818181818199</v>
      </c>
      <c r="BE12" s="18">
        <v>0</v>
      </c>
      <c r="BF12" s="18"/>
      <c r="BG12" s="18">
        <v>0.28571428571428598</v>
      </c>
      <c r="BH12" s="18">
        <v>0</v>
      </c>
      <c r="BI12" s="18">
        <v>0</v>
      </c>
      <c r="BJ12" s="18">
        <v>0.1</v>
      </c>
      <c r="BK12" s="18">
        <v>0.4</v>
      </c>
      <c r="BL12" s="18">
        <v>0</v>
      </c>
      <c r="BM12" s="18"/>
      <c r="BN12" s="18">
        <v>9.0909090909090898E-2</v>
      </c>
      <c r="BO12" s="18">
        <v>0.2</v>
      </c>
      <c r="BP12" s="18"/>
      <c r="BQ12" s="18">
        <v>0.2</v>
      </c>
      <c r="BR12" s="18">
        <v>0.13043478260869601</v>
      </c>
      <c r="BS12" s="18"/>
      <c r="BT12" s="18">
        <v>0.18518518518518501</v>
      </c>
      <c r="BU12" s="18">
        <v>0</v>
      </c>
    </row>
    <row r="13" spans="2:73" x14ac:dyDescent="0.35">
      <c r="B13" s="25" t="s">
        <v>388</v>
      </c>
    </row>
    <row r="14" spans="2:73" x14ac:dyDescent="0.35">
      <c r="B14" t="s">
        <v>96</v>
      </c>
    </row>
    <row r="15" spans="2:73" x14ac:dyDescent="0.35">
      <c r="B15" t="s">
        <v>97</v>
      </c>
    </row>
    <row r="17" spans="2:2" x14ac:dyDescent="0.35">
      <c r="B17"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U22"/>
  <sheetViews>
    <sheetView showGridLines="0" topLeftCell="A11"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208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33</v>
      </c>
      <c r="D7" s="10">
        <v>8</v>
      </c>
      <c r="E7" s="10">
        <v>25</v>
      </c>
      <c r="F7" s="10"/>
      <c r="G7" s="10">
        <v>15</v>
      </c>
      <c r="H7" s="10">
        <v>18</v>
      </c>
      <c r="I7" s="10"/>
      <c r="J7" s="10">
        <v>1</v>
      </c>
      <c r="K7" s="10">
        <v>6</v>
      </c>
      <c r="L7" s="10">
        <v>3</v>
      </c>
      <c r="M7" s="10">
        <v>2</v>
      </c>
      <c r="N7" s="10" t="s">
        <v>128</v>
      </c>
      <c r="O7" s="10">
        <v>1</v>
      </c>
      <c r="P7" s="10">
        <v>3</v>
      </c>
      <c r="Q7" s="10">
        <v>2</v>
      </c>
      <c r="R7" s="10" t="s">
        <v>128</v>
      </c>
      <c r="S7" s="10">
        <v>5</v>
      </c>
      <c r="T7" s="10">
        <v>1</v>
      </c>
      <c r="U7" s="10">
        <v>2</v>
      </c>
      <c r="V7" s="10">
        <v>2</v>
      </c>
      <c r="W7" s="10">
        <v>1</v>
      </c>
      <c r="X7" s="10" t="s">
        <v>128</v>
      </c>
      <c r="Y7" s="10">
        <v>4</v>
      </c>
      <c r="Z7" s="10"/>
      <c r="AA7" s="10">
        <v>20</v>
      </c>
      <c r="AB7" s="10">
        <v>7</v>
      </c>
      <c r="AC7" s="10">
        <v>4</v>
      </c>
      <c r="AD7" s="10" t="s">
        <v>128</v>
      </c>
      <c r="AE7" s="10"/>
      <c r="AF7" s="10">
        <v>25</v>
      </c>
      <c r="AG7" s="10" t="s">
        <v>128</v>
      </c>
      <c r="AH7" s="10">
        <v>5</v>
      </c>
      <c r="AI7" s="10" t="s">
        <v>128</v>
      </c>
      <c r="AJ7" s="10"/>
      <c r="AK7" s="10">
        <v>5</v>
      </c>
      <c r="AL7" s="10">
        <v>2</v>
      </c>
      <c r="AM7" s="10">
        <v>1</v>
      </c>
      <c r="AN7" s="10">
        <v>2</v>
      </c>
      <c r="AO7" s="10" t="s">
        <v>128</v>
      </c>
      <c r="AP7" s="10">
        <v>6</v>
      </c>
      <c r="AQ7" s="10"/>
      <c r="AR7" s="10">
        <v>6</v>
      </c>
      <c r="AS7" s="10">
        <v>1</v>
      </c>
      <c r="AT7" s="10">
        <v>1</v>
      </c>
      <c r="AU7" s="10" t="s">
        <v>128</v>
      </c>
      <c r="AV7" s="10">
        <v>3</v>
      </c>
      <c r="AW7" s="10">
        <v>7</v>
      </c>
      <c r="AX7" s="10">
        <v>3</v>
      </c>
      <c r="AY7" s="10"/>
      <c r="AZ7" s="10">
        <v>5</v>
      </c>
      <c r="BA7" s="10">
        <v>1</v>
      </c>
      <c r="BB7" s="10">
        <v>1</v>
      </c>
      <c r="BC7" s="10">
        <v>12</v>
      </c>
      <c r="BD7" s="10">
        <v>11</v>
      </c>
      <c r="BE7" s="10">
        <v>3</v>
      </c>
      <c r="BF7" s="10"/>
      <c r="BG7" s="10">
        <v>7</v>
      </c>
      <c r="BH7" s="10">
        <v>5</v>
      </c>
      <c r="BI7" s="10">
        <v>2</v>
      </c>
      <c r="BJ7" s="10">
        <v>10</v>
      </c>
      <c r="BK7" s="10">
        <v>5</v>
      </c>
      <c r="BL7" s="10">
        <v>4</v>
      </c>
      <c r="BM7" s="10"/>
      <c r="BN7" s="10">
        <v>22</v>
      </c>
      <c r="BO7" s="10">
        <v>10</v>
      </c>
      <c r="BP7" s="10"/>
      <c r="BQ7" s="10">
        <v>10</v>
      </c>
      <c r="BR7" s="10">
        <v>23</v>
      </c>
      <c r="BS7" s="10"/>
      <c r="BT7" s="10">
        <v>27</v>
      </c>
      <c r="BU7" s="10">
        <v>5</v>
      </c>
    </row>
    <row r="8" spans="2:73" ht="43.5" x14ac:dyDescent="0.35">
      <c r="B8" s="17" t="s">
        <v>200</v>
      </c>
      <c r="C8" s="16">
        <v>0.60606060606060597</v>
      </c>
      <c r="D8" s="16">
        <v>0.75</v>
      </c>
      <c r="E8" s="16">
        <v>0.56000000000000005</v>
      </c>
      <c r="F8" s="16"/>
      <c r="G8" s="16">
        <v>0.53333333333333299</v>
      </c>
      <c r="H8" s="16">
        <v>0.66666666666666696</v>
      </c>
      <c r="I8" s="16"/>
      <c r="J8" s="16">
        <v>1</v>
      </c>
      <c r="K8" s="16">
        <v>0.5</v>
      </c>
      <c r="L8" s="16">
        <v>0.33333333333333298</v>
      </c>
      <c r="M8" s="16">
        <v>0.5</v>
      </c>
      <c r="N8" s="16" t="s">
        <v>129</v>
      </c>
      <c r="O8" s="16">
        <v>1</v>
      </c>
      <c r="P8" s="16">
        <v>0.66666666666666696</v>
      </c>
      <c r="Q8" s="16">
        <v>1</v>
      </c>
      <c r="R8" s="16" t="s">
        <v>129</v>
      </c>
      <c r="S8" s="16">
        <v>0.4</v>
      </c>
      <c r="T8" s="16">
        <v>0</v>
      </c>
      <c r="U8" s="16">
        <v>0.5</v>
      </c>
      <c r="V8" s="16">
        <v>1</v>
      </c>
      <c r="W8" s="16">
        <v>1</v>
      </c>
      <c r="X8" s="16" t="s">
        <v>129</v>
      </c>
      <c r="Y8" s="16">
        <v>0.75</v>
      </c>
      <c r="Z8" s="16"/>
      <c r="AA8" s="16">
        <v>0.55000000000000004</v>
      </c>
      <c r="AB8" s="16">
        <v>0.57142857142857095</v>
      </c>
      <c r="AC8" s="16">
        <v>1</v>
      </c>
      <c r="AD8" s="16" t="s">
        <v>129</v>
      </c>
      <c r="AE8" s="16"/>
      <c r="AF8" s="16">
        <v>0.68</v>
      </c>
      <c r="AG8" s="16" t="s">
        <v>129</v>
      </c>
      <c r="AH8" s="16">
        <v>0.4</v>
      </c>
      <c r="AI8" s="16" t="s">
        <v>129</v>
      </c>
      <c r="AJ8" s="16"/>
      <c r="AK8" s="16">
        <v>0.2</v>
      </c>
      <c r="AL8" s="16">
        <v>0.5</v>
      </c>
      <c r="AM8" s="16">
        <v>1</v>
      </c>
      <c r="AN8" s="16">
        <v>1</v>
      </c>
      <c r="AO8" s="16" t="s">
        <v>129</v>
      </c>
      <c r="AP8" s="16">
        <v>0.83333333333333304</v>
      </c>
      <c r="AQ8" s="16"/>
      <c r="AR8" s="16">
        <v>0.83333333333333304</v>
      </c>
      <c r="AS8" s="16">
        <v>1</v>
      </c>
      <c r="AT8" s="16">
        <v>1</v>
      </c>
      <c r="AU8" s="16" t="s">
        <v>129</v>
      </c>
      <c r="AV8" s="16">
        <v>0.33333333333333298</v>
      </c>
      <c r="AW8" s="16">
        <v>0.57142857142857095</v>
      </c>
      <c r="AX8" s="16">
        <v>0.33333333333333298</v>
      </c>
      <c r="AY8" s="16"/>
      <c r="AZ8" s="16">
        <v>0.6</v>
      </c>
      <c r="BA8" s="16">
        <v>1</v>
      </c>
      <c r="BB8" s="16">
        <v>1</v>
      </c>
      <c r="BC8" s="16">
        <v>0.58333333333333304</v>
      </c>
      <c r="BD8" s="16">
        <v>0.63636363636363602</v>
      </c>
      <c r="BE8" s="16">
        <v>0.33333333333333298</v>
      </c>
      <c r="BF8" s="16"/>
      <c r="BG8" s="16">
        <v>0.57142857142857095</v>
      </c>
      <c r="BH8" s="16">
        <v>0.6</v>
      </c>
      <c r="BI8" s="16">
        <v>0.5</v>
      </c>
      <c r="BJ8" s="16">
        <v>0.6</v>
      </c>
      <c r="BK8" s="16">
        <v>0.6</v>
      </c>
      <c r="BL8" s="16">
        <v>0.75</v>
      </c>
      <c r="BM8" s="16"/>
      <c r="BN8" s="16">
        <v>0.63636363636363602</v>
      </c>
      <c r="BO8" s="16">
        <v>0.5</v>
      </c>
      <c r="BP8" s="16"/>
      <c r="BQ8" s="16">
        <v>0.9</v>
      </c>
      <c r="BR8" s="16">
        <v>0.47826086956521702</v>
      </c>
      <c r="BS8" s="16"/>
      <c r="BT8" s="16">
        <v>0.66666666666666696</v>
      </c>
      <c r="BU8" s="16">
        <v>0.2</v>
      </c>
    </row>
    <row r="9" spans="2:73" ht="43.5" x14ac:dyDescent="0.35">
      <c r="B9" s="17" t="s">
        <v>201</v>
      </c>
      <c r="C9" s="16">
        <v>0.42424242424242398</v>
      </c>
      <c r="D9" s="16">
        <v>0.375</v>
      </c>
      <c r="E9" s="16">
        <v>0.44</v>
      </c>
      <c r="F9" s="16"/>
      <c r="G9" s="16">
        <v>0.46666666666666701</v>
      </c>
      <c r="H9" s="16">
        <v>0.38888888888888901</v>
      </c>
      <c r="I9" s="16"/>
      <c r="J9" s="16">
        <v>1</v>
      </c>
      <c r="K9" s="16">
        <v>0.5</v>
      </c>
      <c r="L9" s="16">
        <v>0</v>
      </c>
      <c r="M9" s="16">
        <v>0</v>
      </c>
      <c r="N9" s="16" t="s">
        <v>129</v>
      </c>
      <c r="O9" s="16">
        <v>0</v>
      </c>
      <c r="P9" s="16">
        <v>0.33333333333333298</v>
      </c>
      <c r="Q9" s="16">
        <v>0.5</v>
      </c>
      <c r="R9" s="16" t="s">
        <v>129</v>
      </c>
      <c r="S9" s="16">
        <v>0.6</v>
      </c>
      <c r="T9" s="16">
        <v>0</v>
      </c>
      <c r="U9" s="16">
        <v>0.5</v>
      </c>
      <c r="V9" s="16">
        <v>1</v>
      </c>
      <c r="W9" s="16">
        <v>0</v>
      </c>
      <c r="X9" s="16" t="s">
        <v>129</v>
      </c>
      <c r="Y9" s="16">
        <v>0.5</v>
      </c>
      <c r="Z9" s="16"/>
      <c r="AA9" s="16">
        <v>0.45</v>
      </c>
      <c r="AB9" s="16">
        <v>0.28571428571428598</v>
      </c>
      <c r="AC9" s="16">
        <v>0.5</v>
      </c>
      <c r="AD9" s="16" t="s">
        <v>129</v>
      </c>
      <c r="AE9" s="16"/>
      <c r="AF9" s="16">
        <v>0.48</v>
      </c>
      <c r="AG9" s="16" t="s">
        <v>129</v>
      </c>
      <c r="AH9" s="16">
        <v>0.4</v>
      </c>
      <c r="AI9" s="16" t="s">
        <v>129</v>
      </c>
      <c r="AJ9" s="16"/>
      <c r="AK9" s="16">
        <v>0.4</v>
      </c>
      <c r="AL9" s="16">
        <v>0.5</v>
      </c>
      <c r="AM9" s="16">
        <v>0</v>
      </c>
      <c r="AN9" s="16">
        <v>0</v>
      </c>
      <c r="AO9" s="16" t="s">
        <v>129</v>
      </c>
      <c r="AP9" s="16">
        <v>0.5</v>
      </c>
      <c r="AQ9" s="16"/>
      <c r="AR9" s="16">
        <v>0.33333333333333298</v>
      </c>
      <c r="AS9" s="16">
        <v>1</v>
      </c>
      <c r="AT9" s="16">
        <v>1</v>
      </c>
      <c r="AU9" s="16" t="s">
        <v>129</v>
      </c>
      <c r="AV9" s="16">
        <v>0.33333333333333298</v>
      </c>
      <c r="AW9" s="16">
        <v>0.28571428571428598</v>
      </c>
      <c r="AX9" s="16">
        <v>0.66666666666666696</v>
      </c>
      <c r="AY9" s="16"/>
      <c r="AZ9" s="16">
        <v>0.4</v>
      </c>
      <c r="BA9" s="16">
        <v>0</v>
      </c>
      <c r="BB9" s="16">
        <v>1</v>
      </c>
      <c r="BC9" s="16">
        <v>0.5</v>
      </c>
      <c r="BD9" s="16">
        <v>0.27272727272727298</v>
      </c>
      <c r="BE9" s="16">
        <v>0.66666666666666696</v>
      </c>
      <c r="BF9" s="16"/>
      <c r="BG9" s="16">
        <v>0.57142857142857095</v>
      </c>
      <c r="BH9" s="16">
        <v>0.4</v>
      </c>
      <c r="BI9" s="16">
        <v>0</v>
      </c>
      <c r="BJ9" s="16">
        <v>0.5</v>
      </c>
      <c r="BK9" s="16">
        <v>0.4</v>
      </c>
      <c r="BL9" s="16">
        <v>0.25</v>
      </c>
      <c r="BM9" s="16"/>
      <c r="BN9" s="16">
        <v>0.45454545454545497</v>
      </c>
      <c r="BO9" s="16">
        <v>0.3</v>
      </c>
      <c r="BP9" s="16"/>
      <c r="BQ9" s="16">
        <v>0.6</v>
      </c>
      <c r="BR9" s="16">
        <v>0.34782608695652201</v>
      </c>
      <c r="BS9" s="16"/>
      <c r="BT9" s="16">
        <v>0.407407407407407</v>
      </c>
      <c r="BU9" s="16">
        <v>0.6</v>
      </c>
    </row>
    <row r="10" spans="2:73" ht="29" x14ac:dyDescent="0.35">
      <c r="B10" s="17" t="s">
        <v>202</v>
      </c>
      <c r="C10" s="16">
        <v>0.39393939393939398</v>
      </c>
      <c r="D10" s="16">
        <v>0.5</v>
      </c>
      <c r="E10" s="16">
        <v>0.36</v>
      </c>
      <c r="F10" s="16"/>
      <c r="G10" s="16">
        <v>0.46666666666666701</v>
      </c>
      <c r="H10" s="16">
        <v>0.33333333333333298</v>
      </c>
      <c r="I10" s="16"/>
      <c r="J10" s="16">
        <v>1</v>
      </c>
      <c r="K10" s="16">
        <v>0.33333333333333298</v>
      </c>
      <c r="L10" s="16">
        <v>0.33333333333333298</v>
      </c>
      <c r="M10" s="16">
        <v>0.5</v>
      </c>
      <c r="N10" s="16" t="s">
        <v>129</v>
      </c>
      <c r="O10" s="16">
        <v>0</v>
      </c>
      <c r="P10" s="16">
        <v>0</v>
      </c>
      <c r="Q10" s="16">
        <v>0.5</v>
      </c>
      <c r="R10" s="16" t="s">
        <v>129</v>
      </c>
      <c r="S10" s="16">
        <v>0.4</v>
      </c>
      <c r="T10" s="16">
        <v>0</v>
      </c>
      <c r="U10" s="16">
        <v>0.5</v>
      </c>
      <c r="V10" s="16">
        <v>0.5</v>
      </c>
      <c r="W10" s="16">
        <v>0</v>
      </c>
      <c r="X10" s="16" t="s">
        <v>129</v>
      </c>
      <c r="Y10" s="16">
        <v>0.75</v>
      </c>
      <c r="Z10" s="16"/>
      <c r="AA10" s="16">
        <v>0.5</v>
      </c>
      <c r="AB10" s="16">
        <v>0.28571428571428598</v>
      </c>
      <c r="AC10" s="16">
        <v>0.25</v>
      </c>
      <c r="AD10" s="16" t="s">
        <v>129</v>
      </c>
      <c r="AE10" s="16"/>
      <c r="AF10" s="16">
        <v>0.32</v>
      </c>
      <c r="AG10" s="16" t="s">
        <v>129</v>
      </c>
      <c r="AH10" s="16">
        <v>0.6</v>
      </c>
      <c r="AI10" s="16" t="s">
        <v>129</v>
      </c>
      <c r="AJ10" s="16"/>
      <c r="AK10" s="16">
        <v>0.2</v>
      </c>
      <c r="AL10" s="16">
        <v>0.5</v>
      </c>
      <c r="AM10" s="16">
        <v>0</v>
      </c>
      <c r="AN10" s="16">
        <v>0.5</v>
      </c>
      <c r="AO10" s="16" t="s">
        <v>129</v>
      </c>
      <c r="AP10" s="16">
        <v>0.5</v>
      </c>
      <c r="AQ10" s="16"/>
      <c r="AR10" s="16">
        <v>0.83333333333333304</v>
      </c>
      <c r="AS10" s="16">
        <v>1</v>
      </c>
      <c r="AT10" s="16">
        <v>1</v>
      </c>
      <c r="AU10" s="16" t="s">
        <v>129</v>
      </c>
      <c r="AV10" s="16">
        <v>0</v>
      </c>
      <c r="AW10" s="16">
        <v>0.28571428571428598</v>
      </c>
      <c r="AX10" s="16">
        <v>0.33333333333333298</v>
      </c>
      <c r="AY10" s="16"/>
      <c r="AZ10" s="16">
        <v>0.4</v>
      </c>
      <c r="BA10" s="16">
        <v>0</v>
      </c>
      <c r="BB10" s="16">
        <v>0</v>
      </c>
      <c r="BC10" s="16">
        <v>0.5</v>
      </c>
      <c r="BD10" s="16">
        <v>0.45454545454545497</v>
      </c>
      <c r="BE10" s="16">
        <v>0</v>
      </c>
      <c r="BF10" s="16"/>
      <c r="BG10" s="16">
        <v>0.71428571428571397</v>
      </c>
      <c r="BH10" s="16">
        <v>0.4</v>
      </c>
      <c r="BI10" s="16">
        <v>0.5</v>
      </c>
      <c r="BJ10" s="16">
        <v>0.3</v>
      </c>
      <c r="BK10" s="16">
        <v>0.2</v>
      </c>
      <c r="BL10" s="16">
        <v>0.25</v>
      </c>
      <c r="BM10" s="16"/>
      <c r="BN10" s="16">
        <v>0.31818181818181801</v>
      </c>
      <c r="BO10" s="16">
        <v>0.5</v>
      </c>
      <c r="BP10" s="16"/>
      <c r="BQ10" s="16">
        <v>0.5</v>
      </c>
      <c r="BR10" s="16">
        <v>0.34782608695652201</v>
      </c>
      <c r="BS10" s="16"/>
      <c r="BT10" s="16">
        <v>0.407407407407407</v>
      </c>
      <c r="BU10" s="16">
        <v>0.4</v>
      </c>
    </row>
    <row r="11" spans="2:73" ht="29" x14ac:dyDescent="0.35">
      <c r="B11" s="17" t="s">
        <v>203</v>
      </c>
      <c r="C11" s="16">
        <v>0.30303030303030298</v>
      </c>
      <c r="D11" s="16">
        <v>0.25</v>
      </c>
      <c r="E11" s="16">
        <v>0.32</v>
      </c>
      <c r="F11" s="16"/>
      <c r="G11" s="16">
        <v>0.33333333333333298</v>
      </c>
      <c r="H11" s="16">
        <v>0.27777777777777801</v>
      </c>
      <c r="I11" s="16"/>
      <c r="J11" s="16">
        <v>1</v>
      </c>
      <c r="K11" s="16">
        <v>0.16666666666666699</v>
      </c>
      <c r="L11" s="16">
        <v>0</v>
      </c>
      <c r="M11" s="16">
        <v>0</v>
      </c>
      <c r="N11" s="16" t="s">
        <v>129</v>
      </c>
      <c r="O11" s="16">
        <v>1</v>
      </c>
      <c r="P11" s="16">
        <v>0</v>
      </c>
      <c r="Q11" s="16">
        <v>0</v>
      </c>
      <c r="R11" s="16" t="s">
        <v>129</v>
      </c>
      <c r="S11" s="16">
        <v>0.6</v>
      </c>
      <c r="T11" s="16">
        <v>0</v>
      </c>
      <c r="U11" s="16">
        <v>0</v>
      </c>
      <c r="V11" s="16">
        <v>0.5</v>
      </c>
      <c r="W11" s="16">
        <v>1</v>
      </c>
      <c r="X11" s="16" t="s">
        <v>129</v>
      </c>
      <c r="Y11" s="16">
        <v>0.5</v>
      </c>
      <c r="Z11" s="16"/>
      <c r="AA11" s="16">
        <v>0.35</v>
      </c>
      <c r="AB11" s="16">
        <v>0.42857142857142899</v>
      </c>
      <c r="AC11" s="16">
        <v>0</v>
      </c>
      <c r="AD11" s="16" t="s">
        <v>129</v>
      </c>
      <c r="AE11" s="16"/>
      <c r="AF11" s="16">
        <v>0.32</v>
      </c>
      <c r="AG11" s="16" t="s">
        <v>129</v>
      </c>
      <c r="AH11" s="16">
        <v>0.4</v>
      </c>
      <c r="AI11" s="16" t="s">
        <v>129</v>
      </c>
      <c r="AJ11" s="16"/>
      <c r="AK11" s="16">
        <v>0</v>
      </c>
      <c r="AL11" s="16">
        <v>0.5</v>
      </c>
      <c r="AM11" s="16">
        <v>0</v>
      </c>
      <c r="AN11" s="16">
        <v>0.5</v>
      </c>
      <c r="AO11" s="16" t="s">
        <v>129</v>
      </c>
      <c r="AP11" s="16">
        <v>0.16666666666666699</v>
      </c>
      <c r="AQ11" s="16"/>
      <c r="AR11" s="16">
        <v>0.16666666666666699</v>
      </c>
      <c r="AS11" s="16">
        <v>1</v>
      </c>
      <c r="AT11" s="16">
        <v>1</v>
      </c>
      <c r="AU11" s="16" t="s">
        <v>129</v>
      </c>
      <c r="AV11" s="16">
        <v>0</v>
      </c>
      <c r="AW11" s="16">
        <v>0.42857142857142899</v>
      </c>
      <c r="AX11" s="16">
        <v>0.66666666666666696</v>
      </c>
      <c r="AY11" s="16"/>
      <c r="AZ11" s="16">
        <v>0.2</v>
      </c>
      <c r="BA11" s="16">
        <v>0</v>
      </c>
      <c r="BB11" s="16">
        <v>1</v>
      </c>
      <c r="BC11" s="16">
        <v>0.5</v>
      </c>
      <c r="BD11" s="16">
        <v>9.0909090909090898E-2</v>
      </c>
      <c r="BE11" s="16">
        <v>0.33333333333333298</v>
      </c>
      <c r="BF11" s="16"/>
      <c r="BG11" s="16">
        <v>0.57142857142857095</v>
      </c>
      <c r="BH11" s="16">
        <v>0.2</v>
      </c>
      <c r="BI11" s="16">
        <v>0</v>
      </c>
      <c r="BJ11" s="16">
        <v>0.3</v>
      </c>
      <c r="BK11" s="16">
        <v>0.2</v>
      </c>
      <c r="BL11" s="16">
        <v>0.25</v>
      </c>
      <c r="BM11" s="16"/>
      <c r="BN11" s="16">
        <v>0.31818181818181801</v>
      </c>
      <c r="BO11" s="16">
        <v>0.2</v>
      </c>
      <c r="BP11" s="16"/>
      <c r="BQ11" s="16">
        <v>0.5</v>
      </c>
      <c r="BR11" s="16">
        <v>0.217391304347826</v>
      </c>
      <c r="BS11" s="16"/>
      <c r="BT11" s="16">
        <v>0.296296296296296</v>
      </c>
      <c r="BU11" s="16">
        <v>0.4</v>
      </c>
    </row>
    <row r="12" spans="2:73" ht="29" x14ac:dyDescent="0.35">
      <c r="B12" s="17" t="s">
        <v>204</v>
      </c>
      <c r="C12" s="16">
        <v>0.30303030303030298</v>
      </c>
      <c r="D12" s="16">
        <v>0.5</v>
      </c>
      <c r="E12" s="16">
        <v>0.24</v>
      </c>
      <c r="F12" s="16"/>
      <c r="G12" s="16">
        <v>0.4</v>
      </c>
      <c r="H12" s="16">
        <v>0.22222222222222199</v>
      </c>
      <c r="I12" s="16"/>
      <c r="J12" s="16">
        <v>1</v>
      </c>
      <c r="K12" s="16">
        <v>0.5</v>
      </c>
      <c r="L12" s="16">
        <v>0</v>
      </c>
      <c r="M12" s="16">
        <v>0</v>
      </c>
      <c r="N12" s="16" t="s">
        <v>129</v>
      </c>
      <c r="O12" s="16">
        <v>0</v>
      </c>
      <c r="P12" s="16">
        <v>0.33333333333333298</v>
      </c>
      <c r="Q12" s="16">
        <v>0.5</v>
      </c>
      <c r="R12" s="16" t="s">
        <v>129</v>
      </c>
      <c r="S12" s="16">
        <v>0</v>
      </c>
      <c r="T12" s="16">
        <v>0</v>
      </c>
      <c r="U12" s="16">
        <v>0</v>
      </c>
      <c r="V12" s="16">
        <v>0.5</v>
      </c>
      <c r="W12" s="16">
        <v>1</v>
      </c>
      <c r="X12" s="16" t="s">
        <v>129</v>
      </c>
      <c r="Y12" s="16">
        <v>0.5</v>
      </c>
      <c r="Z12" s="16"/>
      <c r="AA12" s="16">
        <v>0.3</v>
      </c>
      <c r="AB12" s="16">
        <v>0.14285714285714299</v>
      </c>
      <c r="AC12" s="16">
        <v>0.5</v>
      </c>
      <c r="AD12" s="16" t="s">
        <v>129</v>
      </c>
      <c r="AE12" s="16"/>
      <c r="AF12" s="16">
        <v>0.36</v>
      </c>
      <c r="AG12" s="16" t="s">
        <v>129</v>
      </c>
      <c r="AH12" s="16">
        <v>0.2</v>
      </c>
      <c r="AI12" s="16" t="s">
        <v>129</v>
      </c>
      <c r="AJ12" s="16"/>
      <c r="AK12" s="16">
        <v>0.4</v>
      </c>
      <c r="AL12" s="16">
        <v>0.5</v>
      </c>
      <c r="AM12" s="16">
        <v>0</v>
      </c>
      <c r="AN12" s="16">
        <v>0.5</v>
      </c>
      <c r="AO12" s="16" t="s">
        <v>129</v>
      </c>
      <c r="AP12" s="16">
        <v>0.33333333333333298</v>
      </c>
      <c r="AQ12" s="16"/>
      <c r="AR12" s="16">
        <v>0.33333333333333298</v>
      </c>
      <c r="AS12" s="16">
        <v>0</v>
      </c>
      <c r="AT12" s="16">
        <v>0</v>
      </c>
      <c r="AU12" s="16" t="s">
        <v>129</v>
      </c>
      <c r="AV12" s="16">
        <v>0.33333333333333298</v>
      </c>
      <c r="AW12" s="16">
        <v>0.28571428571428598</v>
      </c>
      <c r="AX12" s="16">
        <v>0</v>
      </c>
      <c r="AY12" s="16"/>
      <c r="AZ12" s="16">
        <v>0.4</v>
      </c>
      <c r="BA12" s="16">
        <v>0</v>
      </c>
      <c r="BB12" s="16">
        <v>0</v>
      </c>
      <c r="BC12" s="16">
        <v>0.41666666666666702</v>
      </c>
      <c r="BD12" s="16">
        <v>0.18181818181818199</v>
      </c>
      <c r="BE12" s="16">
        <v>0.33333333333333298</v>
      </c>
      <c r="BF12" s="16"/>
      <c r="BG12" s="16">
        <v>0.28571428571428598</v>
      </c>
      <c r="BH12" s="16">
        <v>0</v>
      </c>
      <c r="BI12" s="16">
        <v>0</v>
      </c>
      <c r="BJ12" s="16">
        <v>0.5</v>
      </c>
      <c r="BK12" s="16">
        <v>0.6</v>
      </c>
      <c r="BL12" s="16">
        <v>0</v>
      </c>
      <c r="BM12" s="16"/>
      <c r="BN12" s="16">
        <v>0.27272727272727298</v>
      </c>
      <c r="BO12" s="16">
        <v>0.3</v>
      </c>
      <c r="BP12" s="16"/>
      <c r="BQ12" s="16">
        <v>0.4</v>
      </c>
      <c r="BR12" s="16">
        <v>0.26086956521739102</v>
      </c>
      <c r="BS12" s="16"/>
      <c r="BT12" s="16">
        <v>0.33333333333333298</v>
      </c>
      <c r="BU12" s="16">
        <v>0.2</v>
      </c>
    </row>
    <row r="13" spans="2:73" ht="43.5" x14ac:dyDescent="0.35">
      <c r="B13" s="17" t="s">
        <v>205</v>
      </c>
      <c r="C13" s="16">
        <v>0.27272727272727298</v>
      </c>
      <c r="D13" s="16">
        <v>0.125</v>
      </c>
      <c r="E13" s="16">
        <v>0.32</v>
      </c>
      <c r="F13" s="16"/>
      <c r="G13" s="16">
        <v>0.266666666666667</v>
      </c>
      <c r="H13" s="16">
        <v>0.27777777777777801</v>
      </c>
      <c r="I13" s="16"/>
      <c r="J13" s="16">
        <v>0</v>
      </c>
      <c r="K13" s="16">
        <v>0.33333333333333298</v>
      </c>
      <c r="L13" s="16">
        <v>0</v>
      </c>
      <c r="M13" s="16">
        <v>0</v>
      </c>
      <c r="N13" s="16" t="s">
        <v>129</v>
      </c>
      <c r="O13" s="16">
        <v>0</v>
      </c>
      <c r="P13" s="16">
        <v>0.33333333333333298</v>
      </c>
      <c r="Q13" s="16">
        <v>0</v>
      </c>
      <c r="R13" s="16" t="s">
        <v>129</v>
      </c>
      <c r="S13" s="16">
        <v>0.4</v>
      </c>
      <c r="T13" s="16">
        <v>1</v>
      </c>
      <c r="U13" s="16">
        <v>0</v>
      </c>
      <c r="V13" s="16">
        <v>0</v>
      </c>
      <c r="W13" s="16">
        <v>0</v>
      </c>
      <c r="X13" s="16" t="s">
        <v>129</v>
      </c>
      <c r="Y13" s="16">
        <v>0.75</v>
      </c>
      <c r="Z13" s="16"/>
      <c r="AA13" s="16">
        <v>0.2</v>
      </c>
      <c r="AB13" s="16">
        <v>0.42857142857142899</v>
      </c>
      <c r="AC13" s="16">
        <v>0.25</v>
      </c>
      <c r="AD13" s="16" t="s">
        <v>129</v>
      </c>
      <c r="AE13" s="16"/>
      <c r="AF13" s="16">
        <v>0.36</v>
      </c>
      <c r="AG13" s="16" t="s">
        <v>129</v>
      </c>
      <c r="AH13" s="16">
        <v>0</v>
      </c>
      <c r="AI13" s="16" t="s">
        <v>129</v>
      </c>
      <c r="AJ13" s="16"/>
      <c r="AK13" s="16">
        <v>0.2</v>
      </c>
      <c r="AL13" s="16">
        <v>1</v>
      </c>
      <c r="AM13" s="16">
        <v>1</v>
      </c>
      <c r="AN13" s="16">
        <v>0</v>
      </c>
      <c r="AO13" s="16" t="s">
        <v>129</v>
      </c>
      <c r="AP13" s="16">
        <v>0.5</v>
      </c>
      <c r="AQ13" s="16"/>
      <c r="AR13" s="16">
        <v>0.16666666666666699</v>
      </c>
      <c r="AS13" s="16">
        <v>0</v>
      </c>
      <c r="AT13" s="16">
        <v>0</v>
      </c>
      <c r="AU13" s="16" t="s">
        <v>129</v>
      </c>
      <c r="AV13" s="16">
        <v>0.33333333333333298</v>
      </c>
      <c r="AW13" s="16">
        <v>0.42857142857142899</v>
      </c>
      <c r="AX13" s="16">
        <v>0.33333333333333298</v>
      </c>
      <c r="AY13" s="16"/>
      <c r="AZ13" s="16">
        <v>0.6</v>
      </c>
      <c r="BA13" s="16">
        <v>1</v>
      </c>
      <c r="BB13" s="16">
        <v>1</v>
      </c>
      <c r="BC13" s="16">
        <v>8.3333333333333301E-2</v>
      </c>
      <c r="BD13" s="16">
        <v>0.27272727272727298</v>
      </c>
      <c r="BE13" s="16">
        <v>0</v>
      </c>
      <c r="BF13" s="16"/>
      <c r="BG13" s="16">
        <v>0</v>
      </c>
      <c r="BH13" s="16">
        <v>0</v>
      </c>
      <c r="BI13" s="16">
        <v>0</v>
      </c>
      <c r="BJ13" s="16">
        <v>0.4</v>
      </c>
      <c r="BK13" s="16">
        <v>0.6</v>
      </c>
      <c r="BL13" s="16">
        <v>0.5</v>
      </c>
      <c r="BM13" s="16"/>
      <c r="BN13" s="16">
        <v>0.40909090909090901</v>
      </c>
      <c r="BO13" s="16">
        <v>0</v>
      </c>
      <c r="BP13" s="16"/>
      <c r="BQ13" s="16">
        <v>0.3</v>
      </c>
      <c r="BR13" s="16">
        <v>0.26086956521739102</v>
      </c>
      <c r="BS13" s="16"/>
      <c r="BT13" s="16">
        <v>0.296296296296296</v>
      </c>
      <c r="BU13" s="16">
        <v>0</v>
      </c>
    </row>
    <row r="14" spans="2:73" ht="29" x14ac:dyDescent="0.35">
      <c r="B14" s="17" t="s">
        <v>206</v>
      </c>
      <c r="C14" s="16">
        <v>0.21212121212121199</v>
      </c>
      <c r="D14" s="16">
        <v>0.125</v>
      </c>
      <c r="E14" s="16">
        <v>0.24</v>
      </c>
      <c r="F14" s="16"/>
      <c r="G14" s="16">
        <v>0.33333333333333298</v>
      </c>
      <c r="H14" s="16">
        <v>0.11111111111111099</v>
      </c>
      <c r="I14" s="16"/>
      <c r="J14" s="16">
        <v>1</v>
      </c>
      <c r="K14" s="16">
        <v>0.33333333333333298</v>
      </c>
      <c r="L14" s="16">
        <v>0</v>
      </c>
      <c r="M14" s="16">
        <v>0</v>
      </c>
      <c r="N14" s="16" t="s">
        <v>129</v>
      </c>
      <c r="O14" s="16">
        <v>0</v>
      </c>
      <c r="P14" s="16">
        <v>0</v>
      </c>
      <c r="Q14" s="16">
        <v>0</v>
      </c>
      <c r="R14" s="16" t="s">
        <v>129</v>
      </c>
      <c r="S14" s="16">
        <v>0</v>
      </c>
      <c r="T14" s="16">
        <v>0</v>
      </c>
      <c r="U14" s="16">
        <v>0.5</v>
      </c>
      <c r="V14" s="16">
        <v>0.5</v>
      </c>
      <c r="W14" s="16">
        <v>0</v>
      </c>
      <c r="X14" s="16" t="s">
        <v>129</v>
      </c>
      <c r="Y14" s="16">
        <v>0.5</v>
      </c>
      <c r="Z14" s="16"/>
      <c r="AA14" s="16">
        <v>0.25</v>
      </c>
      <c r="AB14" s="16">
        <v>0.14285714285714299</v>
      </c>
      <c r="AC14" s="16">
        <v>0</v>
      </c>
      <c r="AD14" s="16" t="s">
        <v>129</v>
      </c>
      <c r="AE14" s="16"/>
      <c r="AF14" s="16">
        <v>0.24</v>
      </c>
      <c r="AG14" s="16" t="s">
        <v>129</v>
      </c>
      <c r="AH14" s="16">
        <v>0</v>
      </c>
      <c r="AI14" s="16" t="s">
        <v>129</v>
      </c>
      <c r="AJ14" s="16"/>
      <c r="AK14" s="16">
        <v>0.2</v>
      </c>
      <c r="AL14" s="16">
        <v>0.5</v>
      </c>
      <c r="AM14" s="16">
        <v>0</v>
      </c>
      <c r="AN14" s="16">
        <v>0</v>
      </c>
      <c r="AO14" s="16" t="s">
        <v>129</v>
      </c>
      <c r="AP14" s="16">
        <v>0.16666666666666699</v>
      </c>
      <c r="AQ14" s="16"/>
      <c r="AR14" s="16">
        <v>0.5</v>
      </c>
      <c r="AS14" s="16">
        <v>1</v>
      </c>
      <c r="AT14" s="16">
        <v>1</v>
      </c>
      <c r="AU14" s="16" t="s">
        <v>129</v>
      </c>
      <c r="AV14" s="16">
        <v>0</v>
      </c>
      <c r="AW14" s="16">
        <v>0.14285714285714299</v>
      </c>
      <c r="AX14" s="16">
        <v>0</v>
      </c>
      <c r="AY14" s="16"/>
      <c r="AZ14" s="16">
        <v>0.4</v>
      </c>
      <c r="BA14" s="16">
        <v>0</v>
      </c>
      <c r="BB14" s="16">
        <v>0</v>
      </c>
      <c r="BC14" s="16">
        <v>0.16666666666666699</v>
      </c>
      <c r="BD14" s="16">
        <v>0.27272727272727298</v>
      </c>
      <c r="BE14" s="16">
        <v>0</v>
      </c>
      <c r="BF14" s="16"/>
      <c r="BG14" s="16">
        <v>0.28571428571428598</v>
      </c>
      <c r="BH14" s="16">
        <v>0.2</v>
      </c>
      <c r="BI14" s="16">
        <v>0</v>
      </c>
      <c r="BJ14" s="16">
        <v>0.3</v>
      </c>
      <c r="BK14" s="16">
        <v>0.2</v>
      </c>
      <c r="BL14" s="16">
        <v>0</v>
      </c>
      <c r="BM14" s="16"/>
      <c r="BN14" s="16">
        <v>0.13636363636363599</v>
      </c>
      <c r="BO14" s="16">
        <v>0.3</v>
      </c>
      <c r="BP14" s="16"/>
      <c r="BQ14" s="16">
        <v>0.3</v>
      </c>
      <c r="BR14" s="16">
        <v>0.173913043478261</v>
      </c>
      <c r="BS14" s="16"/>
      <c r="BT14" s="16">
        <v>0.22222222222222199</v>
      </c>
      <c r="BU14" s="16">
        <v>0.2</v>
      </c>
    </row>
    <row r="15" spans="2:73" ht="29" x14ac:dyDescent="0.35">
      <c r="B15" s="17" t="s">
        <v>207</v>
      </c>
      <c r="C15" s="16">
        <v>0.12121212121212099</v>
      </c>
      <c r="D15" s="16">
        <v>0.375</v>
      </c>
      <c r="E15" s="16">
        <v>0.04</v>
      </c>
      <c r="F15" s="16"/>
      <c r="G15" s="16">
        <v>0</v>
      </c>
      <c r="H15" s="16">
        <v>0.22222222222222199</v>
      </c>
      <c r="I15" s="16"/>
      <c r="J15" s="16">
        <v>0</v>
      </c>
      <c r="K15" s="16">
        <v>0.16666666666666699</v>
      </c>
      <c r="L15" s="16">
        <v>0</v>
      </c>
      <c r="M15" s="16">
        <v>0</v>
      </c>
      <c r="N15" s="16" t="s">
        <v>129</v>
      </c>
      <c r="O15" s="16">
        <v>0</v>
      </c>
      <c r="P15" s="16">
        <v>0</v>
      </c>
      <c r="Q15" s="16">
        <v>0</v>
      </c>
      <c r="R15" s="16" t="s">
        <v>129</v>
      </c>
      <c r="S15" s="16">
        <v>0</v>
      </c>
      <c r="T15" s="16">
        <v>0</v>
      </c>
      <c r="U15" s="16">
        <v>0.5</v>
      </c>
      <c r="V15" s="16">
        <v>0</v>
      </c>
      <c r="W15" s="16">
        <v>0</v>
      </c>
      <c r="X15" s="16" t="s">
        <v>129</v>
      </c>
      <c r="Y15" s="16">
        <v>0.5</v>
      </c>
      <c r="Z15" s="16"/>
      <c r="AA15" s="16">
        <v>0.2</v>
      </c>
      <c r="AB15" s="16">
        <v>0</v>
      </c>
      <c r="AC15" s="16">
        <v>0</v>
      </c>
      <c r="AD15" s="16" t="s">
        <v>129</v>
      </c>
      <c r="AE15" s="16"/>
      <c r="AF15" s="16">
        <v>0.12</v>
      </c>
      <c r="AG15" s="16" t="s">
        <v>129</v>
      </c>
      <c r="AH15" s="16">
        <v>0.2</v>
      </c>
      <c r="AI15" s="16" t="s">
        <v>129</v>
      </c>
      <c r="AJ15" s="16"/>
      <c r="AK15" s="16">
        <v>0.2</v>
      </c>
      <c r="AL15" s="16">
        <v>0</v>
      </c>
      <c r="AM15" s="16">
        <v>0</v>
      </c>
      <c r="AN15" s="16">
        <v>0</v>
      </c>
      <c r="AO15" s="16" t="s">
        <v>129</v>
      </c>
      <c r="AP15" s="16">
        <v>0.16666666666666699</v>
      </c>
      <c r="AQ15" s="16"/>
      <c r="AR15" s="16">
        <v>0.33333333333333298</v>
      </c>
      <c r="AS15" s="16">
        <v>0</v>
      </c>
      <c r="AT15" s="16">
        <v>0</v>
      </c>
      <c r="AU15" s="16" t="s">
        <v>129</v>
      </c>
      <c r="AV15" s="16">
        <v>0</v>
      </c>
      <c r="AW15" s="16">
        <v>0</v>
      </c>
      <c r="AX15" s="16">
        <v>0</v>
      </c>
      <c r="AY15" s="16"/>
      <c r="AZ15" s="16">
        <v>0.4</v>
      </c>
      <c r="BA15" s="16">
        <v>0</v>
      </c>
      <c r="BB15" s="16">
        <v>0</v>
      </c>
      <c r="BC15" s="16">
        <v>8.3333333333333301E-2</v>
      </c>
      <c r="BD15" s="16">
        <v>9.0909090909090898E-2</v>
      </c>
      <c r="BE15" s="16">
        <v>0</v>
      </c>
      <c r="BF15" s="16"/>
      <c r="BG15" s="16">
        <v>0.14285714285714299</v>
      </c>
      <c r="BH15" s="16">
        <v>0.2</v>
      </c>
      <c r="BI15" s="16">
        <v>0</v>
      </c>
      <c r="BJ15" s="16">
        <v>0</v>
      </c>
      <c r="BK15" s="16">
        <v>0.2</v>
      </c>
      <c r="BL15" s="16">
        <v>0.25</v>
      </c>
      <c r="BM15" s="16"/>
      <c r="BN15" s="16">
        <v>9.0909090909090898E-2</v>
      </c>
      <c r="BO15" s="16">
        <v>0.2</v>
      </c>
      <c r="BP15" s="16"/>
      <c r="BQ15" s="16">
        <v>0.2</v>
      </c>
      <c r="BR15" s="16">
        <v>8.6956521739130405E-2</v>
      </c>
      <c r="BS15" s="16"/>
      <c r="BT15" s="16">
        <v>0.148148148148148</v>
      </c>
      <c r="BU15" s="16">
        <v>0</v>
      </c>
    </row>
    <row r="16" spans="2:73" x14ac:dyDescent="0.35">
      <c r="B16" s="17" t="s">
        <v>93</v>
      </c>
      <c r="C16" s="16">
        <v>3.03030303030303E-2</v>
      </c>
      <c r="D16" s="16">
        <v>0</v>
      </c>
      <c r="E16" s="16">
        <v>0.04</v>
      </c>
      <c r="F16" s="16"/>
      <c r="G16" s="16">
        <v>6.6666666666666693E-2</v>
      </c>
      <c r="H16" s="16">
        <v>0</v>
      </c>
      <c r="I16" s="16"/>
      <c r="J16" s="16">
        <v>0</v>
      </c>
      <c r="K16" s="16">
        <v>0</v>
      </c>
      <c r="L16" s="16">
        <v>0.33333333333333298</v>
      </c>
      <c r="M16" s="16">
        <v>0</v>
      </c>
      <c r="N16" s="16" t="s">
        <v>129</v>
      </c>
      <c r="O16" s="16">
        <v>0</v>
      </c>
      <c r="P16" s="16">
        <v>0</v>
      </c>
      <c r="Q16" s="16">
        <v>0</v>
      </c>
      <c r="R16" s="16" t="s">
        <v>129</v>
      </c>
      <c r="S16" s="16">
        <v>0</v>
      </c>
      <c r="T16" s="16">
        <v>0</v>
      </c>
      <c r="U16" s="16">
        <v>0</v>
      </c>
      <c r="V16" s="16">
        <v>0</v>
      </c>
      <c r="W16" s="16">
        <v>0</v>
      </c>
      <c r="X16" s="16" t="s">
        <v>129</v>
      </c>
      <c r="Y16" s="16">
        <v>0</v>
      </c>
      <c r="Z16" s="16"/>
      <c r="AA16" s="16">
        <v>0.05</v>
      </c>
      <c r="AB16" s="16">
        <v>0</v>
      </c>
      <c r="AC16" s="16">
        <v>0</v>
      </c>
      <c r="AD16" s="16" t="s">
        <v>129</v>
      </c>
      <c r="AE16" s="16"/>
      <c r="AF16" s="16">
        <v>0.04</v>
      </c>
      <c r="AG16" s="16" t="s">
        <v>129</v>
      </c>
      <c r="AH16" s="16">
        <v>0</v>
      </c>
      <c r="AI16" s="16" t="s">
        <v>129</v>
      </c>
      <c r="AJ16" s="16"/>
      <c r="AK16" s="16">
        <v>0</v>
      </c>
      <c r="AL16" s="16">
        <v>0</v>
      </c>
      <c r="AM16" s="16">
        <v>0</v>
      </c>
      <c r="AN16" s="16">
        <v>0</v>
      </c>
      <c r="AO16" s="16" t="s">
        <v>129</v>
      </c>
      <c r="AP16" s="16">
        <v>0</v>
      </c>
      <c r="AQ16" s="16"/>
      <c r="AR16" s="16">
        <v>0</v>
      </c>
      <c r="AS16" s="16">
        <v>0</v>
      </c>
      <c r="AT16" s="16">
        <v>0</v>
      </c>
      <c r="AU16" s="16" t="s">
        <v>129</v>
      </c>
      <c r="AV16" s="16">
        <v>0.33333333333333298</v>
      </c>
      <c r="AW16" s="16">
        <v>0</v>
      </c>
      <c r="AX16" s="16">
        <v>0</v>
      </c>
      <c r="AY16" s="16"/>
      <c r="AZ16" s="16">
        <v>0</v>
      </c>
      <c r="BA16" s="16">
        <v>0</v>
      </c>
      <c r="BB16" s="16">
        <v>0</v>
      </c>
      <c r="BC16" s="16">
        <v>8.3333333333333301E-2</v>
      </c>
      <c r="BD16" s="16">
        <v>0</v>
      </c>
      <c r="BE16" s="16">
        <v>0</v>
      </c>
      <c r="BF16" s="16"/>
      <c r="BG16" s="16">
        <v>0</v>
      </c>
      <c r="BH16" s="16">
        <v>0.2</v>
      </c>
      <c r="BI16" s="16">
        <v>0</v>
      </c>
      <c r="BJ16" s="16">
        <v>0</v>
      </c>
      <c r="BK16" s="16">
        <v>0</v>
      </c>
      <c r="BL16" s="16">
        <v>0</v>
      </c>
      <c r="BM16" s="16"/>
      <c r="BN16" s="16">
        <v>4.5454545454545497E-2</v>
      </c>
      <c r="BO16" s="16">
        <v>0</v>
      </c>
      <c r="BP16" s="16"/>
      <c r="BQ16" s="16">
        <v>0</v>
      </c>
      <c r="BR16" s="16">
        <v>4.3478260869565202E-2</v>
      </c>
      <c r="BS16" s="16"/>
      <c r="BT16" s="16">
        <v>3.7037037037037E-2</v>
      </c>
      <c r="BU16" s="16">
        <v>0</v>
      </c>
    </row>
    <row r="17" spans="2:73" x14ac:dyDescent="0.35">
      <c r="B17" s="17" t="s">
        <v>153</v>
      </c>
      <c r="C17" s="18">
        <v>9.0909090909090898E-2</v>
      </c>
      <c r="D17" s="18">
        <v>0</v>
      </c>
      <c r="E17" s="18">
        <v>0.12</v>
      </c>
      <c r="F17" s="18"/>
      <c r="G17" s="18">
        <v>6.6666666666666693E-2</v>
      </c>
      <c r="H17" s="18">
        <v>0.11111111111111099</v>
      </c>
      <c r="I17" s="18"/>
      <c r="J17" s="18">
        <v>0</v>
      </c>
      <c r="K17" s="18">
        <v>0.16666666666666699</v>
      </c>
      <c r="L17" s="18">
        <v>0.33333333333333298</v>
      </c>
      <c r="M17" s="18">
        <v>0.5</v>
      </c>
      <c r="N17" s="18" t="s">
        <v>129</v>
      </c>
      <c r="O17" s="18">
        <v>0</v>
      </c>
      <c r="P17" s="18">
        <v>0</v>
      </c>
      <c r="Q17" s="18">
        <v>0</v>
      </c>
      <c r="R17" s="18" t="s">
        <v>129</v>
      </c>
      <c r="S17" s="18">
        <v>0</v>
      </c>
      <c r="T17" s="18">
        <v>0</v>
      </c>
      <c r="U17" s="18">
        <v>0</v>
      </c>
      <c r="V17" s="18">
        <v>0</v>
      </c>
      <c r="W17" s="18">
        <v>0</v>
      </c>
      <c r="X17" s="18" t="s">
        <v>129</v>
      </c>
      <c r="Y17" s="18">
        <v>0</v>
      </c>
      <c r="Z17" s="18"/>
      <c r="AA17" s="18">
        <v>0.15</v>
      </c>
      <c r="AB17" s="18">
        <v>0</v>
      </c>
      <c r="AC17" s="18">
        <v>0</v>
      </c>
      <c r="AD17" s="18" t="s">
        <v>129</v>
      </c>
      <c r="AE17" s="18"/>
      <c r="AF17" s="18">
        <v>0.04</v>
      </c>
      <c r="AG17" s="18" t="s">
        <v>129</v>
      </c>
      <c r="AH17" s="18">
        <v>0.2</v>
      </c>
      <c r="AI17" s="18" t="s">
        <v>129</v>
      </c>
      <c r="AJ17" s="18"/>
      <c r="AK17" s="18">
        <v>0</v>
      </c>
      <c r="AL17" s="18">
        <v>0</v>
      </c>
      <c r="AM17" s="18">
        <v>0</v>
      </c>
      <c r="AN17" s="18">
        <v>0</v>
      </c>
      <c r="AO17" s="18" t="s">
        <v>129</v>
      </c>
      <c r="AP17" s="18">
        <v>0</v>
      </c>
      <c r="AQ17" s="18"/>
      <c r="AR17" s="18">
        <v>0.16666666666666699</v>
      </c>
      <c r="AS17" s="18">
        <v>0</v>
      </c>
      <c r="AT17" s="18">
        <v>0</v>
      </c>
      <c r="AU17" s="18" t="s">
        <v>129</v>
      </c>
      <c r="AV17" s="18">
        <v>0</v>
      </c>
      <c r="AW17" s="18">
        <v>0.14285714285714299</v>
      </c>
      <c r="AX17" s="18">
        <v>0</v>
      </c>
      <c r="AY17" s="18"/>
      <c r="AZ17" s="18">
        <v>0</v>
      </c>
      <c r="BA17" s="18">
        <v>0</v>
      </c>
      <c r="BB17" s="18">
        <v>0</v>
      </c>
      <c r="BC17" s="18">
        <v>0</v>
      </c>
      <c r="BD17" s="18">
        <v>0.18181818181818199</v>
      </c>
      <c r="BE17" s="18">
        <v>0.33333333333333298</v>
      </c>
      <c r="BF17" s="18"/>
      <c r="BG17" s="18">
        <v>0</v>
      </c>
      <c r="BH17" s="18">
        <v>0.2</v>
      </c>
      <c r="BI17" s="18">
        <v>0.5</v>
      </c>
      <c r="BJ17" s="18">
        <v>0</v>
      </c>
      <c r="BK17" s="18">
        <v>0</v>
      </c>
      <c r="BL17" s="18">
        <v>0.25</v>
      </c>
      <c r="BM17" s="18"/>
      <c r="BN17" s="18">
        <v>4.5454545454545497E-2</v>
      </c>
      <c r="BO17" s="18">
        <v>0.2</v>
      </c>
      <c r="BP17" s="18"/>
      <c r="BQ17" s="18">
        <v>0</v>
      </c>
      <c r="BR17" s="18">
        <v>0.13043478260869601</v>
      </c>
      <c r="BS17" s="18"/>
      <c r="BT17" s="18">
        <v>0.11111111111111099</v>
      </c>
      <c r="BU17" s="18">
        <v>0</v>
      </c>
    </row>
    <row r="18" spans="2:73" x14ac:dyDescent="0.35">
      <c r="B18" s="25" t="s">
        <v>388</v>
      </c>
    </row>
    <row r="19" spans="2:73" x14ac:dyDescent="0.35">
      <c r="B19" t="s">
        <v>96</v>
      </c>
    </row>
    <row r="20" spans="2:73" x14ac:dyDescent="0.35">
      <c r="B20" t="s">
        <v>97</v>
      </c>
    </row>
    <row r="22" spans="2:73" x14ac:dyDescent="0.35">
      <c r="B22"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1" t="s">
        <v>225</v>
      </c>
      <c r="E2" s="27"/>
      <c r="F2" s="27"/>
      <c r="G2" s="27"/>
      <c r="H2" s="27"/>
      <c r="I2" s="27"/>
      <c r="J2" s="27"/>
      <c r="K2" s="27"/>
      <c r="L2" s="27"/>
    </row>
    <row r="6" spans="2:12" ht="50" customHeight="1" x14ac:dyDescent="0.35">
      <c r="B6" s="22" t="s">
        <v>15</v>
      </c>
      <c r="C6" s="22" t="s">
        <v>209</v>
      </c>
      <c r="D6" s="22" t="s">
        <v>210</v>
      </c>
      <c r="E6" s="22" t="s">
        <v>211</v>
      </c>
      <c r="F6" s="22" t="s">
        <v>212</v>
      </c>
      <c r="G6" s="22" t="s">
        <v>213</v>
      </c>
      <c r="H6" s="22" t="s">
        <v>214</v>
      </c>
      <c r="I6" s="22" t="s">
        <v>215</v>
      </c>
      <c r="J6" s="22" t="s">
        <v>216</v>
      </c>
      <c r="K6" s="22" t="s">
        <v>217</v>
      </c>
    </row>
    <row r="7" spans="2:12" x14ac:dyDescent="0.35">
      <c r="B7" s="17" t="s">
        <v>218</v>
      </c>
      <c r="C7" s="16">
        <v>0.27295285359801502</v>
      </c>
      <c r="D7" s="16">
        <v>0.126550868486352</v>
      </c>
      <c r="E7" s="16">
        <v>0.119106699751861</v>
      </c>
      <c r="F7" s="16">
        <v>0.12903225806451599</v>
      </c>
      <c r="G7" s="16">
        <v>9.9255583126550903E-2</v>
      </c>
      <c r="H7" s="16">
        <v>7.1960297766749406E-2</v>
      </c>
      <c r="I7" s="16">
        <v>7.1960297766749406E-2</v>
      </c>
      <c r="J7" s="16">
        <v>1.7369727047146399E-2</v>
      </c>
      <c r="K7" s="16">
        <v>1.2406947890818899E-2</v>
      </c>
    </row>
    <row r="8" spans="2:12" x14ac:dyDescent="0.35">
      <c r="B8" s="17" t="s">
        <v>219</v>
      </c>
      <c r="C8" s="16">
        <v>0.27543424317617898</v>
      </c>
      <c r="D8" s="16">
        <v>0.18362282878411901</v>
      </c>
      <c r="E8" s="16">
        <v>0.116625310173697</v>
      </c>
      <c r="F8" s="16">
        <v>0.109181141439206</v>
      </c>
      <c r="G8" s="16">
        <v>0.121588089330025</v>
      </c>
      <c r="H8" s="16">
        <v>8.4367245657568202E-2</v>
      </c>
      <c r="I8" s="16">
        <v>0.126550868486352</v>
      </c>
      <c r="J8" s="16">
        <v>7.1960297766749406E-2</v>
      </c>
      <c r="K8" s="16">
        <v>2.72952853598015E-2</v>
      </c>
    </row>
    <row r="9" spans="2:12" x14ac:dyDescent="0.35">
      <c r="B9" s="17" t="s">
        <v>220</v>
      </c>
      <c r="C9" s="16">
        <v>0.13647642679900701</v>
      </c>
      <c r="D9" s="16">
        <v>0.166253101736973</v>
      </c>
      <c r="E9" s="16">
        <v>0.16377171215880901</v>
      </c>
      <c r="F9" s="16">
        <v>0.14392059553349901</v>
      </c>
      <c r="G9" s="16">
        <v>0.13647642679900701</v>
      </c>
      <c r="H9" s="16">
        <v>0.1712158808933</v>
      </c>
      <c r="I9" s="16">
        <v>9.6774193548387094E-2</v>
      </c>
      <c r="J9" s="16">
        <v>0.11414392059553299</v>
      </c>
      <c r="K9" s="16">
        <v>8.6848635235731997E-2</v>
      </c>
    </row>
    <row r="10" spans="2:12" x14ac:dyDescent="0.35">
      <c r="B10" s="17" t="s">
        <v>221</v>
      </c>
      <c r="C10" s="16">
        <v>0.116625310173697</v>
      </c>
      <c r="D10" s="16">
        <v>0.146401985111663</v>
      </c>
      <c r="E10" s="16">
        <v>0.13647642679900701</v>
      </c>
      <c r="F10" s="16">
        <v>0.138957816377171</v>
      </c>
      <c r="G10" s="16">
        <v>0.126550868486352</v>
      </c>
      <c r="H10" s="16">
        <v>9.9255583126550903E-2</v>
      </c>
      <c r="I10" s="16">
        <v>0.116625310173697</v>
      </c>
      <c r="J10" s="16">
        <v>0.13647642679900701</v>
      </c>
      <c r="K10" s="16">
        <v>0.116625310173697</v>
      </c>
    </row>
    <row r="11" spans="2:12" x14ac:dyDescent="0.35">
      <c r="B11" s="17" t="s">
        <v>222</v>
      </c>
      <c r="C11" s="16">
        <v>0.1712158808933</v>
      </c>
      <c r="D11" s="16">
        <v>0.35235732009925602</v>
      </c>
      <c r="E11" s="16">
        <v>0.42431761786600503</v>
      </c>
      <c r="F11" s="16">
        <v>0.46153846153846201</v>
      </c>
      <c r="G11" s="16">
        <v>0.48138957816377198</v>
      </c>
      <c r="H11" s="16">
        <v>0.51861042183622796</v>
      </c>
      <c r="I11" s="16">
        <v>0.555831265508685</v>
      </c>
      <c r="J11" s="16">
        <v>0.62531017369727004</v>
      </c>
      <c r="K11" s="16">
        <v>0.714640198511166</v>
      </c>
    </row>
    <row r="12" spans="2:12" x14ac:dyDescent="0.35">
      <c r="B12" s="17" t="s">
        <v>93</v>
      </c>
      <c r="C12" s="16">
        <v>2.72952853598015E-2</v>
      </c>
      <c r="D12" s="16">
        <v>2.4813895781637701E-2</v>
      </c>
      <c r="E12" s="16">
        <v>3.9702233250620299E-2</v>
      </c>
      <c r="F12" s="16">
        <v>1.7369727047146399E-2</v>
      </c>
      <c r="G12" s="16">
        <v>3.4739454094292799E-2</v>
      </c>
      <c r="H12" s="16">
        <v>5.4590570719603E-2</v>
      </c>
      <c r="I12" s="16">
        <v>3.2258064516128997E-2</v>
      </c>
      <c r="J12" s="16">
        <v>3.4739454094292799E-2</v>
      </c>
      <c r="K12" s="16">
        <v>4.2183622828784101E-2</v>
      </c>
    </row>
    <row r="13" spans="2:12" x14ac:dyDescent="0.35">
      <c r="B13" s="21" t="s">
        <v>223</v>
      </c>
      <c r="C13" s="19">
        <v>0.54838709677419395</v>
      </c>
      <c r="D13" s="19">
        <v>0.310173697270472</v>
      </c>
      <c r="E13" s="19">
        <v>0.23573200992555801</v>
      </c>
      <c r="F13" s="19">
        <v>0.238213399503722</v>
      </c>
      <c r="G13" s="19">
        <v>0.22084367245657599</v>
      </c>
      <c r="H13" s="19">
        <v>0.15632754342431801</v>
      </c>
      <c r="I13" s="19">
        <v>0.198511166253102</v>
      </c>
      <c r="J13" s="19">
        <v>8.9330024813895806E-2</v>
      </c>
      <c r="K13" s="19">
        <v>3.9702233250620299E-2</v>
      </c>
    </row>
    <row r="14" spans="2:12" x14ac:dyDescent="0.35">
      <c r="B14" s="21" t="s">
        <v>224</v>
      </c>
      <c r="C14" s="19">
        <v>0.28784119106699801</v>
      </c>
      <c r="D14" s="19">
        <v>0.49875930521091799</v>
      </c>
      <c r="E14" s="19">
        <v>0.56079404466501204</v>
      </c>
      <c r="F14" s="19">
        <v>0.60049627791563298</v>
      </c>
      <c r="G14" s="19">
        <v>0.60794044665012403</v>
      </c>
      <c r="H14" s="19">
        <v>0.61786600496277899</v>
      </c>
      <c r="I14" s="19">
        <v>0.67245657568238204</v>
      </c>
      <c r="J14" s="19">
        <v>0.761786600496278</v>
      </c>
      <c r="K14" s="19">
        <v>0.83126550868486304</v>
      </c>
    </row>
    <row r="15" spans="2:12" x14ac:dyDescent="0.35">
      <c r="B15" s="21" t="s">
        <v>105</v>
      </c>
      <c r="C15" s="20">
        <v>0.26054590570719599</v>
      </c>
      <c r="D15" s="20">
        <v>-0.18858560794044699</v>
      </c>
      <c r="E15" s="20">
        <v>-0.325062034739454</v>
      </c>
      <c r="F15" s="20">
        <v>-0.36228287841191098</v>
      </c>
      <c r="G15" s="20">
        <v>-0.38709677419354799</v>
      </c>
      <c r="H15" s="20">
        <v>-0.46153846153846201</v>
      </c>
      <c r="I15" s="20">
        <v>-0.47394540942927998</v>
      </c>
      <c r="J15" s="20">
        <v>-0.67245657568238204</v>
      </c>
      <c r="K15" s="20">
        <v>-0.79156327543424299</v>
      </c>
    </row>
    <row r="16" spans="2:12" x14ac:dyDescent="0.35">
      <c r="B16" s="15" t="s">
        <v>387</v>
      </c>
      <c r="C16" s="15"/>
      <c r="D16" s="15"/>
      <c r="E16" s="15"/>
      <c r="F16" s="15"/>
      <c r="G16" s="15"/>
      <c r="H16" s="15"/>
      <c r="I16" s="15"/>
      <c r="J16" s="15"/>
      <c r="K16" s="15"/>
    </row>
    <row r="17" spans="2:2" x14ac:dyDescent="0.35">
      <c r="B17" t="s">
        <v>96</v>
      </c>
    </row>
    <row r="18" spans="2:2" x14ac:dyDescent="0.35">
      <c r="B18" t="s">
        <v>97</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218</v>
      </c>
      <c r="C8" s="16">
        <v>7.1960297766749406E-2</v>
      </c>
      <c r="D8" s="16">
        <v>5.3892215568862298E-2</v>
      </c>
      <c r="E8" s="16">
        <v>8.4745762711864403E-2</v>
      </c>
      <c r="F8" s="16"/>
      <c r="G8" s="16">
        <v>7.2289156626505993E-2</v>
      </c>
      <c r="H8" s="16">
        <v>7.1874999999999994E-2</v>
      </c>
      <c r="I8" s="16"/>
      <c r="J8" s="16">
        <v>8.8235294117647106E-2</v>
      </c>
      <c r="K8" s="16">
        <v>3.4482758620689703E-2</v>
      </c>
      <c r="L8" s="16">
        <v>0.13636363636363599</v>
      </c>
      <c r="M8" s="16">
        <v>0.05</v>
      </c>
      <c r="N8" s="16">
        <v>0</v>
      </c>
      <c r="O8" s="16">
        <v>8.3333333333333301E-2</v>
      </c>
      <c r="P8" s="16">
        <v>0.115384615384615</v>
      </c>
      <c r="Q8" s="16">
        <v>2.9411764705882401E-2</v>
      </c>
      <c r="R8" s="16">
        <v>7.69230769230769E-2</v>
      </c>
      <c r="S8" s="16">
        <v>5.5555555555555601E-2</v>
      </c>
      <c r="T8" s="16">
        <v>4.3478260869565202E-2</v>
      </c>
      <c r="U8" s="16">
        <v>0</v>
      </c>
      <c r="V8" s="16">
        <v>0.04</v>
      </c>
      <c r="W8" s="16">
        <v>0.14285714285714299</v>
      </c>
      <c r="X8" s="16">
        <v>0.133333333333333</v>
      </c>
      <c r="Y8" s="16">
        <v>0.28571428571428598</v>
      </c>
      <c r="Z8" s="16"/>
      <c r="AA8" s="16">
        <v>9.2024539877300596E-2</v>
      </c>
      <c r="AB8" s="16">
        <v>4.6511627906976702E-2</v>
      </c>
      <c r="AC8" s="16">
        <v>5.8823529411764698E-2</v>
      </c>
      <c r="AD8" s="16">
        <v>8.8235294117647106E-2</v>
      </c>
      <c r="AE8" s="16"/>
      <c r="AF8" s="16">
        <v>5.9016393442623001E-2</v>
      </c>
      <c r="AG8" s="16">
        <v>0.125</v>
      </c>
      <c r="AH8" s="16">
        <v>0.13157894736842099</v>
      </c>
      <c r="AI8" s="16">
        <v>0</v>
      </c>
      <c r="AJ8" s="16"/>
      <c r="AK8" s="16">
        <v>8.4112149532710304E-2</v>
      </c>
      <c r="AL8" s="16">
        <v>1.63934426229508E-2</v>
      </c>
      <c r="AM8" s="16">
        <v>9.375E-2</v>
      </c>
      <c r="AN8" s="16">
        <v>3.4482758620689703E-2</v>
      </c>
      <c r="AO8" s="16">
        <v>0</v>
      </c>
      <c r="AP8" s="16">
        <v>0.18518518518518501</v>
      </c>
      <c r="AQ8" s="16"/>
      <c r="AR8" s="16">
        <v>6.9767441860465101E-2</v>
      </c>
      <c r="AS8" s="16">
        <v>2.4390243902439001E-2</v>
      </c>
      <c r="AT8" s="16">
        <v>2.4390243902439001E-2</v>
      </c>
      <c r="AU8" s="16" t="s">
        <v>129</v>
      </c>
      <c r="AV8" s="16">
        <v>9.0909090909090898E-2</v>
      </c>
      <c r="AW8" s="16">
        <v>0.146341463414634</v>
      </c>
      <c r="AX8" s="16">
        <v>0.2</v>
      </c>
      <c r="AY8" s="16"/>
      <c r="AZ8" s="16">
        <v>7.4766355140186896E-2</v>
      </c>
      <c r="BA8" s="16">
        <v>9.0909090909090898E-2</v>
      </c>
      <c r="BB8" s="16">
        <v>0</v>
      </c>
      <c r="BC8" s="16">
        <v>6.1224489795918401E-2</v>
      </c>
      <c r="BD8" s="16">
        <v>6.8965517241379296E-2</v>
      </c>
      <c r="BE8" s="16">
        <v>0.25</v>
      </c>
      <c r="BF8" s="16"/>
      <c r="BG8" s="16">
        <v>6.25E-2</v>
      </c>
      <c r="BH8" s="16">
        <v>4.4117647058823498E-2</v>
      </c>
      <c r="BI8" s="16">
        <v>6.9767441860465101E-2</v>
      </c>
      <c r="BJ8" s="16">
        <v>9.0909090909090898E-2</v>
      </c>
      <c r="BK8" s="16">
        <v>4.47761194029851E-2</v>
      </c>
      <c r="BL8" s="16">
        <v>0.12</v>
      </c>
      <c r="BM8" s="16"/>
      <c r="BN8" s="16">
        <v>7.9497907949790794E-2</v>
      </c>
      <c r="BO8" s="16">
        <v>6.25E-2</v>
      </c>
      <c r="BP8" s="16"/>
      <c r="BQ8" s="16">
        <v>7.3529411764705899E-2</v>
      </c>
      <c r="BR8" s="16">
        <v>7.1428571428571397E-2</v>
      </c>
      <c r="BS8" s="16"/>
      <c r="BT8" s="16">
        <v>8.4639498432601906E-2</v>
      </c>
      <c r="BU8" s="16">
        <v>2.5641025641025599E-2</v>
      </c>
    </row>
    <row r="9" spans="2:73" x14ac:dyDescent="0.35">
      <c r="B9" s="17" t="s">
        <v>219</v>
      </c>
      <c r="C9" s="16">
        <v>0.126550868486352</v>
      </c>
      <c r="D9" s="16">
        <v>0.16766467065868301</v>
      </c>
      <c r="E9" s="16">
        <v>9.74576271186441E-2</v>
      </c>
      <c r="F9" s="16"/>
      <c r="G9" s="16">
        <v>0.120481927710843</v>
      </c>
      <c r="H9" s="16">
        <v>0.12812499999999999</v>
      </c>
      <c r="I9" s="16"/>
      <c r="J9" s="16">
        <v>0.11764705882352899</v>
      </c>
      <c r="K9" s="16">
        <v>0.12068965517241401</v>
      </c>
      <c r="L9" s="16">
        <v>9.0909090909090898E-2</v>
      </c>
      <c r="M9" s="16">
        <v>0.2</v>
      </c>
      <c r="N9" s="16">
        <v>0.125</v>
      </c>
      <c r="O9" s="16">
        <v>8.3333333333333301E-2</v>
      </c>
      <c r="P9" s="16">
        <v>7.69230769230769E-2</v>
      </c>
      <c r="Q9" s="16">
        <v>0.11764705882352899</v>
      </c>
      <c r="R9" s="16">
        <v>0.15384615384615399</v>
      </c>
      <c r="S9" s="16">
        <v>0.125</v>
      </c>
      <c r="T9" s="16">
        <v>0.173913043478261</v>
      </c>
      <c r="U9" s="16">
        <v>0.230769230769231</v>
      </c>
      <c r="V9" s="16">
        <v>0.28000000000000003</v>
      </c>
      <c r="W9" s="16">
        <v>0</v>
      </c>
      <c r="X9" s="16">
        <v>6.6666666666666693E-2</v>
      </c>
      <c r="Y9" s="16">
        <v>0</v>
      </c>
      <c r="Z9" s="16"/>
      <c r="AA9" s="16">
        <v>0.122699386503067</v>
      </c>
      <c r="AB9" s="16">
        <v>0.124031007751938</v>
      </c>
      <c r="AC9" s="16">
        <v>0.11764705882352899</v>
      </c>
      <c r="AD9" s="16">
        <v>0.17647058823529399</v>
      </c>
      <c r="AE9" s="16"/>
      <c r="AF9" s="16">
        <v>0.14098360655737699</v>
      </c>
      <c r="AG9" s="16">
        <v>0.125</v>
      </c>
      <c r="AH9" s="16">
        <v>7.8947368421052599E-2</v>
      </c>
      <c r="AI9" s="16">
        <v>0</v>
      </c>
      <c r="AJ9" s="16"/>
      <c r="AK9" s="16">
        <v>0.168224299065421</v>
      </c>
      <c r="AL9" s="16">
        <v>0.14754098360655701</v>
      </c>
      <c r="AM9" s="16">
        <v>0.125</v>
      </c>
      <c r="AN9" s="16">
        <v>6.8965517241379296E-2</v>
      </c>
      <c r="AO9" s="16">
        <v>0.33333333333333298</v>
      </c>
      <c r="AP9" s="16">
        <v>3.7037037037037E-2</v>
      </c>
      <c r="AQ9" s="16"/>
      <c r="AR9" s="16">
        <v>0.106976744186047</v>
      </c>
      <c r="AS9" s="16">
        <v>0.219512195121951</v>
      </c>
      <c r="AT9" s="16">
        <v>0.219512195121951</v>
      </c>
      <c r="AU9" s="16" t="s">
        <v>129</v>
      </c>
      <c r="AV9" s="16">
        <v>0.18181818181818199</v>
      </c>
      <c r="AW9" s="16">
        <v>0.12195121951219499</v>
      </c>
      <c r="AX9" s="16">
        <v>0</v>
      </c>
      <c r="AY9" s="16"/>
      <c r="AZ9" s="16">
        <v>0.14018691588785001</v>
      </c>
      <c r="BA9" s="16">
        <v>0.18181818181818199</v>
      </c>
      <c r="BB9" s="16">
        <v>9.0909090909090898E-2</v>
      </c>
      <c r="BC9" s="16">
        <v>9.1836734693877597E-2</v>
      </c>
      <c r="BD9" s="16">
        <v>0.13103448275862101</v>
      </c>
      <c r="BE9" s="16">
        <v>0.125</v>
      </c>
      <c r="BF9" s="16"/>
      <c r="BG9" s="16">
        <v>0.125</v>
      </c>
      <c r="BH9" s="16">
        <v>0.10294117647058799</v>
      </c>
      <c r="BI9" s="16">
        <v>9.3023255813953501E-2</v>
      </c>
      <c r="BJ9" s="16">
        <v>0.17272727272727301</v>
      </c>
      <c r="BK9" s="16">
        <v>0.134328358208955</v>
      </c>
      <c r="BL9" s="16">
        <v>0.08</v>
      </c>
      <c r="BM9" s="16"/>
      <c r="BN9" s="16">
        <v>0.104602510460251</v>
      </c>
      <c r="BO9" s="16">
        <v>0.16250000000000001</v>
      </c>
      <c r="BP9" s="16"/>
      <c r="BQ9" s="16">
        <v>8.8235294117647106E-2</v>
      </c>
      <c r="BR9" s="16">
        <v>0.14661654135338301</v>
      </c>
      <c r="BS9" s="16"/>
      <c r="BT9" s="16">
        <v>0.13479623824451401</v>
      </c>
      <c r="BU9" s="16">
        <v>0.102564102564103</v>
      </c>
    </row>
    <row r="10" spans="2:73" x14ac:dyDescent="0.35">
      <c r="B10" s="17" t="s">
        <v>220</v>
      </c>
      <c r="C10" s="16">
        <v>9.6774193548387094E-2</v>
      </c>
      <c r="D10" s="16">
        <v>0.101796407185629</v>
      </c>
      <c r="E10" s="16">
        <v>9.3220338983050793E-2</v>
      </c>
      <c r="F10" s="16"/>
      <c r="G10" s="16">
        <v>0.108433734939759</v>
      </c>
      <c r="H10" s="16">
        <v>9.375E-2</v>
      </c>
      <c r="I10" s="16"/>
      <c r="J10" s="16">
        <v>8.8235294117647106E-2</v>
      </c>
      <c r="K10" s="16">
        <v>0</v>
      </c>
      <c r="L10" s="16">
        <v>0.18181818181818199</v>
      </c>
      <c r="M10" s="16">
        <v>0.1</v>
      </c>
      <c r="N10" s="16">
        <v>0.25</v>
      </c>
      <c r="O10" s="16">
        <v>0.41666666666666702</v>
      </c>
      <c r="P10" s="16">
        <v>0.115384615384615</v>
      </c>
      <c r="Q10" s="16">
        <v>0.20588235294117599</v>
      </c>
      <c r="R10" s="16">
        <v>0.230769230769231</v>
      </c>
      <c r="S10" s="16">
        <v>8.3333333333333301E-2</v>
      </c>
      <c r="T10" s="16">
        <v>4.3478260869565202E-2</v>
      </c>
      <c r="U10" s="16">
        <v>0</v>
      </c>
      <c r="V10" s="16">
        <v>0.04</v>
      </c>
      <c r="W10" s="16">
        <v>0</v>
      </c>
      <c r="X10" s="16">
        <v>0</v>
      </c>
      <c r="Y10" s="16">
        <v>0.14285714285714299</v>
      </c>
      <c r="Z10" s="16"/>
      <c r="AA10" s="16">
        <v>9.8159509202454004E-2</v>
      </c>
      <c r="AB10" s="16">
        <v>0.116279069767442</v>
      </c>
      <c r="AC10" s="16">
        <v>7.8431372549019607E-2</v>
      </c>
      <c r="AD10" s="16">
        <v>8.8235294117647106E-2</v>
      </c>
      <c r="AE10" s="16"/>
      <c r="AF10" s="16">
        <v>8.8524590163934394E-2</v>
      </c>
      <c r="AG10" s="16">
        <v>0.20833333333333301</v>
      </c>
      <c r="AH10" s="16">
        <v>2.6315789473684199E-2</v>
      </c>
      <c r="AI10" s="16">
        <v>0.5</v>
      </c>
      <c r="AJ10" s="16"/>
      <c r="AK10" s="16">
        <v>0.14018691588785001</v>
      </c>
      <c r="AL10" s="16">
        <v>6.5573770491803296E-2</v>
      </c>
      <c r="AM10" s="16">
        <v>6.25E-2</v>
      </c>
      <c r="AN10" s="16">
        <v>0.10344827586206901</v>
      </c>
      <c r="AO10" s="16">
        <v>0</v>
      </c>
      <c r="AP10" s="16">
        <v>7.4074074074074098E-2</v>
      </c>
      <c r="AQ10" s="16"/>
      <c r="AR10" s="16">
        <v>0.106976744186047</v>
      </c>
      <c r="AS10" s="16">
        <v>0.17073170731707299</v>
      </c>
      <c r="AT10" s="16">
        <v>0.17073170731707299</v>
      </c>
      <c r="AU10" s="16" t="s">
        <v>129</v>
      </c>
      <c r="AV10" s="16">
        <v>9.0909090909090898E-2</v>
      </c>
      <c r="AW10" s="16">
        <v>9.7560975609756101E-2</v>
      </c>
      <c r="AX10" s="16">
        <v>0</v>
      </c>
      <c r="AY10" s="16"/>
      <c r="AZ10" s="16">
        <v>8.4112149532710304E-2</v>
      </c>
      <c r="BA10" s="16">
        <v>9.0909090909090898E-2</v>
      </c>
      <c r="BB10" s="16">
        <v>0.18181818181818199</v>
      </c>
      <c r="BC10" s="16">
        <v>0.16326530612244899</v>
      </c>
      <c r="BD10" s="16">
        <v>6.2068965517241399E-2</v>
      </c>
      <c r="BE10" s="16">
        <v>0</v>
      </c>
      <c r="BF10" s="16"/>
      <c r="BG10" s="16">
        <v>0.203125</v>
      </c>
      <c r="BH10" s="16">
        <v>4.4117647058823498E-2</v>
      </c>
      <c r="BI10" s="16">
        <v>9.3023255813953501E-2</v>
      </c>
      <c r="BJ10" s="16">
        <v>7.2727272727272696E-2</v>
      </c>
      <c r="BK10" s="16">
        <v>8.9552238805970102E-2</v>
      </c>
      <c r="BL10" s="16">
        <v>0.1</v>
      </c>
      <c r="BM10" s="16"/>
      <c r="BN10" s="16">
        <v>7.9497907949790794E-2</v>
      </c>
      <c r="BO10" s="16">
        <v>0.11874999999999999</v>
      </c>
      <c r="BP10" s="16"/>
      <c r="BQ10" s="16">
        <v>8.0882352941176502E-2</v>
      </c>
      <c r="BR10" s="16">
        <v>0.105263157894737</v>
      </c>
      <c r="BS10" s="16"/>
      <c r="BT10" s="16">
        <v>0.10344827586206901</v>
      </c>
      <c r="BU10" s="16">
        <v>5.1282051282051301E-2</v>
      </c>
    </row>
    <row r="11" spans="2:73" x14ac:dyDescent="0.35">
      <c r="B11" s="17" t="s">
        <v>221</v>
      </c>
      <c r="C11" s="16">
        <v>0.116625310173697</v>
      </c>
      <c r="D11" s="16">
        <v>0.13772455089820401</v>
      </c>
      <c r="E11" s="16">
        <v>0.101694915254237</v>
      </c>
      <c r="F11" s="16"/>
      <c r="G11" s="16">
        <v>9.6385542168674704E-2</v>
      </c>
      <c r="H11" s="16">
        <v>0.121875</v>
      </c>
      <c r="I11" s="16"/>
      <c r="J11" s="16">
        <v>0.14705882352941199</v>
      </c>
      <c r="K11" s="16">
        <v>0.18965517241379301</v>
      </c>
      <c r="L11" s="16">
        <v>0.22727272727272699</v>
      </c>
      <c r="M11" s="16">
        <v>0.15</v>
      </c>
      <c r="N11" s="16">
        <v>0</v>
      </c>
      <c r="O11" s="16">
        <v>0</v>
      </c>
      <c r="P11" s="16">
        <v>7.69230769230769E-2</v>
      </c>
      <c r="Q11" s="16">
        <v>0.11764705882352899</v>
      </c>
      <c r="R11" s="16">
        <v>7.69230769230769E-2</v>
      </c>
      <c r="S11" s="16">
        <v>8.3333333333333301E-2</v>
      </c>
      <c r="T11" s="16">
        <v>0</v>
      </c>
      <c r="U11" s="16">
        <v>0.15384615384615399</v>
      </c>
      <c r="V11" s="16">
        <v>0.08</v>
      </c>
      <c r="W11" s="16">
        <v>7.1428571428571397E-2</v>
      </c>
      <c r="X11" s="16">
        <v>0.2</v>
      </c>
      <c r="Y11" s="16">
        <v>0.14285714285714299</v>
      </c>
      <c r="Z11" s="16"/>
      <c r="AA11" s="16">
        <v>0.128834355828221</v>
      </c>
      <c r="AB11" s="16">
        <v>0.13953488372093001</v>
      </c>
      <c r="AC11" s="16">
        <v>7.8431372549019607E-2</v>
      </c>
      <c r="AD11" s="16">
        <v>5.8823529411764698E-2</v>
      </c>
      <c r="AE11" s="16"/>
      <c r="AF11" s="16">
        <v>0.121311475409836</v>
      </c>
      <c r="AG11" s="16">
        <v>0.20833333333333301</v>
      </c>
      <c r="AH11" s="16">
        <v>7.8947368421052599E-2</v>
      </c>
      <c r="AI11" s="16">
        <v>0</v>
      </c>
      <c r="AJ11" s="16"/>
      <c r="AK11" s="16">
        <v>8.4112149532710304E-2</v>
      </c>
      <c r="AL11" s="16">
        <v>0.16393442622950799</v>
      </c>
      <c r="AM11" s="16">
        <v>9.375E-2</v>
      </c>
      <c r="AN11" s="16">
        <v>6.8965517241379296E-2</v>
      </c>
      <c r="AO11" s="16">
        <v>0</v>
      </c>
      <c r="AP11" s="16">
        <v>0.18518518518518501</v>
      </c>
      <c r="AQ11" s="16"/>
      <c r="AR11" s="16">
        <v>0.116279069767442</v>
      </c>
      <c r="AS11" s="16">
        <v>2.4390243902439001E-2</v>
      </c>
      <c r="AT11" s="16">
        <v>2.4390243902439001E-2</v>
      </c>
      <c r="AU11" s="16" t="s">
        <v>129</v>
      </c>
      <c r="AV11" s="16">
        <v>9.0909090909090898E-2</v>
      </c>
      <c r="AW11" s="16">
        <v>0.19512195121951201</v>
      </c>
      <c r="AX11" s="16">
        <v>0</v>
      </c>
      <c r="AY11" s="16"/>
      <c r="AZ11" s="16">
        <v>0.14018691588785001</v>
      </c>
      <c r="BA11" s="16">
        <v>0.12121212121212099</v>
      </c>
      <c r="BB11" s="16">
        <v>0.18181818181818199</v>
      </c>
      <c r="BC11" s="16">
        <v>9.1836734693877597E-2</v>
      </c>
      <c r="BD11" s="16">
        <v>0.11724137931034501</v>
      </c>
      <c r="BE11" s="16">
        <v>0</v>
      </c>
      <c r="BF11" s="16"/>
      <c r="BG11" s="16">
        <v>7.8125E-2</v>
      </c>
      <c r="BH11" s="16">
        <v>0.14705882352941199</v>
      </c>
      <c r="BI11" s="16">
        <v>0.116279069767442</v>
      </c>
      <c r="BJ11" s="16">
        <v>8.1818181818181804E-2</v>
      </c>
      <c r="BK11" s="16">
        <v>0.17910447761194001</v>
      </c>
      <c r="BL11" s="16">
        <v>0.12</v>
      </c>
      <c r="BM11" s="16"/>
      <c r="BN11" s="16">
        <v>0.11715481171548101</v>
      </c>
      <c r="BO11" s="16">
        <v>0.10625</v>
      </c>
      <c r="BP11" s="16"/>
      <c r="BQ11" s="16">
        <v>0.110294117647059</v>
      </c>
      <c r="BR11" s="16">
        <v>0.116541353383459</v>
      </c>
      <c r="BS11" s="16"/>
      <c r="BT11" s="16">
        <v>0.12225705329153599</v>
      </c>
      <c r="BU11" s="16">
        <v>0.102564102564103</v>
      </c>
    </row>
    <row r="12" spans="2:73" x14ac:dyDescent="0.35">
      <c r="B12" s="17" t="s">
        <v>222</v>
      </c>
      <c r="C12" s="16">
        <v>0.555831265508685</v>
      </c>
      <c r="D12" s="16">
        <v>0.52694610778443096</v>
      </c>
      <c r="E12" s="16">
        <v>0.57627118644067798</v>
      </c>
      <c r="F12" s="16"/>
      <c r="G12" s="16">
        <v>0.55421686746987997</v>
      </c>
      <c r="H12" s="16">
        <v>0.55625000000000002</v>
      </c>
      <c r="I12" s="16"/>
      <c r="J12" s="16">
        <v>0.52941176470588203</v>
      </c>
      <c r="K12" s="16">
        <v>0.58620689655172398</v>
      </c>
      <c r="L12" s="16">
        <v>0.27272727272727298</v>
      </c>
      <c r="M12" s="16">
        <v>0.45</v>
      </c>
      <c r="N12" s="16">
        <v>0.5</v>
      </c>
      <c r="O12" s="16">
        <v>0.41666666666666702</v>
      </c>
      <c r="P12" s="16">
        <v>0.57692307692307698</v>
      </c>
      <c r="Q12" s="16">
        <v>0.5</v>
      </c>
      <c r="R12" s="16">
        <v>0.46153846153846201</v>
      </c>
      <c r="S12" s="16">
        <v>0.65277777777777801</v>
      </c>
      <c r="T12" s="16">
        <v>0.73913043478260898</v>
      </c>
      <c r="U12" s="16">
        <v>0.53846153846153799</v>
      </c>
      <c r="V12" s="16">
        <v>0.52</v>
      </c>
      <c r="W12" s="16">
        <v>0.78571428571428603</v>
      </c>
      <c r="X12" s="16">
        <v>0.6</v>
      </c>
      <c r="Y12" s="16">
        <v>0.42857142857142899</v>
      </c>
      <c r="Z12" s="16"/>
      <c r="AA12" s="16">
        <v>0.52147239263803702</v>
      </c>
      <c r="AB12" s="16">
        <v>0.55813953488372103</v>
      </c>
      <c r="AC12" s="16">
        <v>0.60784313725490202</v>
      </c>
      <c r="AD12" s="16">
        <v>0.58823529411764697</v>
      </c>
      <c r="AE12" s="16"/>
      <c r="AF12" s="16">
        <v>0.55737704918032804</v>
      </c>
      <c r="AG12" s="16">
        <v>0.25</v>
      </c>
      <c r="AH12" s="16">
        <v>0.68421052631578905</v>
      </c>
      <c r="AI12" s="16">
        <v>0.5</v>
      </c>
      <c r="AJ12" s="16"/>
      <c r="AK12" s="16">
        <v>0.50467289719626196</v>
      </c>
      <c r="AL12" s="16">
        <v>0.57377049180327899</v>
      </c>
      <c r="AM12" s="16">
        <v>0.625</v>
      </c>
      <c r="AN12" s="16">
        <v>0.72413793103448298</v>
      </c>
      <c r="AO12" s="16">
        <v>0.66666666666666696</v>
      </c>
      <c r="AP12" s="16">
        <v>0.44444444444444398</v>
      </c>
      <c r="AQ12" s="16"/>
      <c r="AR12" s="16">
        <v>0.57674418604651201</v>
      </c>
      <c r="AS12" s="16">
        <v>0.56097560975609795</v>
      </c>
      <c r="AT12" s="16">
        <v>0.56097560975609795</v>
      </c>
      <c r="AU12" s="16" t="s">
        <v>129</v>
      </c>
      <c r="AV12" s="16">
        <v>0.36363636363636398</v>
      </c>
      <c r="AW12" s="16">
        <v>0.39024390243902402</v>
      </c>
      <c r="AX12" s="16">
        <v>0.8</v>
      </c>
      <c r="AY12" s="16"/>
      <c r="AZ12" s="16">
        <v>0.53271028037383195</v>
      </c>
      <c r="BA12" s="16">
        <v>0.48484848484848497</v>
      </c>
      <c r="BB12" s="16">
        <v>0.54545454545454497</v>
      </c>
      <c r="BC12" s="16">
        <v>0.56122448979591799</v>
      </c>
      <c r="BD12" s="16">
        <v>0.57931034482758603</v>
      </c>
      <c r="BE12" s="16">
        <v>0.625</v>
      </c>
      <c r="BF12" s="16"/>
      <c r="BG12" s="16">
        <v>0.5</v>
      </c>
      <c r="BH12" s="16">
        <v>0.63235294117647101</v>
      </c>
      <c r="BI12" s="16">
        <v>0.581395348837209</v>
      </c>
      <c r="BJ12" s="16">
        <v>0.53636363636363604</v>
      </c>
      <c r="BK12" s="16">
        <v>0.537313432835821</v>
      </c>
      <c r="BL12" s="16">
        <v>0.56000000000000005</v>
      </c>
      <c r="BM12" s="16"/>
      <c r="BN12" s="16">
        <v>0.58577405857740605</v>
      </c>
      <c r="BO12" s="16">
        <v>0.51875000000000004</v>
      </c>
      <c r="BP12" s="16"/>
      <c r="BQ12" s="16">
        <v>0.61764705882352899</v>
      </c>
      <c r="BR12" s="16">
        <v>0.52631578947368396</v>
      </c>
      <c r="BS12" s="16"/>
      <c r="BT12" s="16">
        <v>0.52664576802507801</v>
      </c>
      <c r="BU12" s="16">
        <v>0.67948717948717996</v>
      </c>
    </row>
    <row r="13" spans="2:73" x14ac:dyDescent="0.35">
      <c r="B13" s="17" t="s">
        <v>93</v>
      </c>
      <c r="C13" s="16">
        <v>3.2258064516128997E-2</v>
      </c>
      <c r="D13" s="16">
        <v>1.19760479041916E-2</v>
      </c>
      <c r="E13" s="16">
        <v>4.6610169491525397E-2</v>
      </c>
      <c r="F13" s="16"/>
      <c r="G13" s="16">
        <v>4.81927710843374E-2</v>
      </c>
      <c r="H13" s="16">
        <v>2.8125000000000001E-2</v>
      </c>
      <c r="I13" s="16"/>
      <c r="J13" s="16">
        <v>2.9411764705882401E-2</v>
      </c>
      <c r="K13" s="16">
        <v>6.8965517241379296E-2</v>
      </c>
      <c r="L13" s="16">
        <v>9.0909090909090898E-2</v>
      </c>
      <c r="M13" s="16">
        <v>0.05</v>
      </c>
      <c r="N13" s="16">
        <v>0.125</v>
      </c>
      <c r="O13" s="16">
        <v>0</v>
      </c>
      <c r="P13" s="16">
        <v>3.8461538461538498E-2</v>
      </c>
      <c r="Q13" s="16">
        <v>2.9411764705882401E-2</v>
      </c>
      <c r="R13" s="16">
        <v>0</v>
      </c>
      <c r="S13" s="16">
        <v>0</v>
      </c>
      <c r="T13" s="16">
        <v>0</v>
      </c>
      <c r="U13" s="16">
        <v>7.69230769230769E-2</v>
      </c>
      <c r="V13" s="16">
        <v>0.04</v>
      </c>
      <c r="W13" s="16">
        <v>0</v>
      </c>
      <c r="X13" s="16">
        <v>0</v>
      </c>
      <c r="Y13" s="16">
        <v>0</v>
      </c>
      <c r="Z13" s="16"/>
      <c r="AA13" s="16">
        <v>3.6809815950920199E-2</v>
      </c>
      <c r="AB13" s="16">
        <v>1.5503875968992199E-2</v>
      </c>
      <c r="AC13" s="16">
        <v>5.8823529411764698E-2</v>
      </c>
      <c r="AD13" s="16">
        <v>0</v>
      </c>
      <c r="AE13" s="16"/>
      <c r="AF13" s="16">
        <v>3.2786885245901599E-2</v>
      </c>
      <c r="AG13" s="16">
        <v>8.3333333333333301E-2</v>
      </c>
      <c r="AH13" s="16">
        <v>0</v>
      </c>
      <c r="AI13" s="16">
        <v>0</v>
      </c>
      <c r="AJ13" s="16"/>
      <c r="AK13" s="16">
        <v>1.86915887850467E-2</v>
      </c>
      <c r="AL13" s="16">
        <v>3.2786885245901599E-2</v>
      </c>
      <c r="AM13" s="16">
        <v>0</v>
      </c>
      <c r="AN13" s="16">
        <v>0</v>
      </c>
      <c r="AO13" s="16">
        <v>0</v>
      </c>
      <c r="AP13" s="16">
        <v>7.4074074074074098E-2</v>
      </c>
      <c r="AQ13" s="16"/>
      <c r="AR13" s="16">
        <v>2.32558139534884E-2</v>
      </c>
      <c r="AS13" s="16">
        <v>0</v>
      </c>
      <c r="AT13" s="16">
        <v>0</v>
      </c>
      <c r="AU13" s="16" t="s">
        <v>129</v>
      </c>
      <c r="AV13" s="16">
        <v>0.18181818181818199</v>
      </c>
      <c r="AW13" s="16">
        <v>4.8780487804878099E-2</v>
      </c>
      <c r="AX13" s="16">
        <v>0</v>
      </c>
      <c r="AY13" s="16"/>
      <c r="AZ13" s="16">
        <v>2.80373831775701E-2</v>
      </c>
      <c r="BA13" s="16">
        <v>3.03030303030303E-2</v>
      </c>
      <c r="BB13" s="16">
        <v>0</v>
      </c>
      <c r="BC13" s="16">
        <v>3.06122448979592E-2</v>
      </c>
      <c r="BD13" s="16">
        <v>4.13793103448276E-2</v>
      </c>
      <c r="BE13" s="16">
        <v>0</v>
      </c>
      <c r="BF13" s="16"/>
      <c r="BG13" s="16">
        <v>3.125E-2</v>
      </c>
      <c r="BH13" s="16">
        <v>2.9411764705882401E-2</v>
      </c>
      <c r="BI13" s="16">
        <v>4.6511627906976702E-2</v>
      </c>
      <c r="BJ13" s="16">
        <v>4.5454545454545497E-2</v>
      </c>
      <c r="BK13" s="16">
        <v>1.49253731343284E-2</v>
      </c>
      <c r="BL13" s="16">
        <v>0.02</v>
      </c>
      <c r="BM13" s="16"/>
      <c r="BN13" s="16">
        <v>3.3472803347280297E-2</v>
      </c>
      <c r="BO13" s="16">
        <v>3.125E-2</v>
      </c>
      <c r="BP13" s="16"/>
      <c r="BQ13" s="16">
        <v>2.9411764705882401E-2</v>
      </c>
      <c r="BR13" s="16">
        <v>3.3834586466165398E-2</v>
      </c>
      <c r="BS13" s="16"/>
      <c r="BT13" s="16">
        <v>2.8213166144200601E-2</v>
      </c>
      <c r="BU13" s="16">
        <v>3.8461538461538498E-2</v>
      </c>
    </row>
    <row r="14" spans="2:73" x14ac:dyDescent="0.35">
      <c r="B14" s="17" t="s">
        <v>223</v>
      </c>
      <c r="C14" s="19">
        <v>0.198511166253102</v>
      </c>
      <c r="D14" s="19">
        <v>0.22155688622754499</v>
      </c>
      <c r="E14" s="19">
        <v>0.18220338983050799</v>
      </c>
      <c r="F14" s="19"/>
      <c r="G14" s="19">
        <v>0.19277108433734899</v>
      </c>
      <c r="H14" s="19">
        <v>0.2</v>
      </c>
      <c r="I14" s="19"/>
      <c r="J14" s="19">
        <v>0.20588235294117599</v>
      </c>
      <c r="K14" s="19">
        <v>0.15517241379310301</v>
      </c>
      <c r="L14" s="19">
        <v>0.22727272727272699</v>
      </c>
      <c r="M14" s="19">
        <v>0.25</v>
      </c>
      <c r="N14" s="19">
        <v>0.125</v>
      </c>
      <c r="O14" s="19">
        <v>0.16666666666666699</v>
      </c>
      <c r="P14" s="19">
        <v>0.19230769230769201</v>
      </c>
      <c r="Q14" s="19">
        <v>0.14705882352941199</v>
      </c>
      <c r="R14" s="19">
        <v>0.230769230769231</v>
      </c>
      <c r="S14" s="19">
        <v>0.180555555555556</v>
      </c>
      <c r="T14" s="19">
        <v>0.217391304347826</v>
      </c>
      <c r="U14" s="19">
        <v>0.230769230769231</v>
      </c>
      <c r="V14" s="19">
        <v>0.32</v>
      </c>
      <c r="W14" s="19">
        <v>0.14285714285714299</v>
      </c>
      <c r="X14" s="19">
        <v>0.2</v>
      </c>
      <c r="Y14" s="19">
        <v>0.28571428571428598</v>
      </c>
      <c r="Z14" s="19"/>
      <c r="AA14" s="19">
        <v>0.214723926380368</v>
      </c>
      <c r="AB14" s="19">
        <v>0.170542635658915</v>
      </c>
      <c r="AC14" s="19">
        <v>0.17647058823529399</v>
      </c>
      <c r="AD14" s="19">
        <v>0.26470588235294101</v>
      </c>
      <c r="AE14" s="19"/>
      <c r="AF14" s="19">
        <v>0.2</v>
      </c>
      <c r="AG14" s="19">
        <v>0.25</v>
      </c>
      <c r="AH14" s="19">
        <v>0.21052631578947401</v>
      </c>
      <c r="AI14" s="19">
        <v>0</v>
      </c>
      <c r="AJ14" s="19"/>
      <c r="AK14" s="19">
        <v>0.25233644859813098</v>
      </c>
      <c r="AL14" s="19">
        <v>0.16393442622950799</v>
      </c>
      <c r="AM14" s="19">
        <v>0.21875</v>
      </c>
      <c r="AN14" s="19">
        <v>0.10344827586206901</v>
      </c>
      <c r="AO14" s="19">
        <v>0.33333333333333298</v>
      </c>
      <c r="AP14" s="19">
        <v>0.22222222222222199</v>
      </c>
      <c r="AQ14" s="19"/>
      <c r="AR14" s="19">
        <v>0.17674418604651199</v>
      </c>
      <c r="AS14" s="19">
        <v>0.24390243902438999</v>
      </c>
      <c r="AT14" s="19">
        <v>0.24390243902438999</v>
      </c>
      <c r="AU14" s="19" t="s">
        <v>129</v>
      </c>
      <c r="AV14" s="19">
        <v>0.27272727272727298</v>
      </c>
      <c r="AW14" s="19">
        <v>0.26829268292682901</v>
      </c>
      <c r="AX14" s="19">
        <v>0.2</v>
      </c>
      <c r="AY14" s="19"/>
      <c r="AZ14" s="19">
        <v>0.21495327102803699</v>
      </c>
      <c r="BA14" s="19">
        <v>0.27272727272727298</v>
      </c>
      <c r="BB14" s="19">
        <v>9.0909090909090898E-2</v>
      </c>
      <c r="BC14" s="19">
        <v>0.15306122448979601</v>
      </c>
      <c r="BD14" s="19">
        <v>0.2</v>
      </c>
      <c r="BE14" s="19">
        <v>0.375</v>
      </c>
      <c r="BF14" s="19"/>
      <c r="BG14" s="19">
        <v>0.1875</v>
      </c>
      <c r="BH14" s="19">
        <v>0.14705882352941199</v>
      </c>
      <c r="BI14" s="19">
        <v>0.162790697674419</v>
      </c>
      <c r="BJ14" s="19">
        <v>0.263636363636364</v>
      </c>
      <c r="BK14" s="19">
        <v>0.17910447761194001</v>
      </c>
      <c r="BL14" s="19">
        <v>0.2</v>
      </c>
      <c r="BM14" s="19"/>
      <c r="BN14" s="19">
        <v>0.18410041841004199</v>
      </c>
      <c r="BO14" s="19">
        <v>0.22500000000000001</v>
      </c>
      <c r="BP14" s="19"/>
      <c r="BQ14" s="19">
        <v>0.161764705882353</v>
      </c>
      <c r="BR14" s="19">
        <v>0.21804511278195499</v>
      </c>
      <c r="BS14" s="19"/>
      <c r="BT14" s="19">
        <v>0.21943573667711599</v>
      </c>
      <c r="BU14" s="19">
        <v>0.128205128205128</v>
      </c>
    </row>
    <row r="15" spans="2:73" x14ac:dyDescent="0.35">
      <c r="B15" s="17" t="s">
        <v>224</v>
      </c>
      <c r="C15" s="19">
        <v>0.67245657568238204</v>
      </c>
      <c r="D15" s="19">
        <v>0.66467065868263497</v>
      </c>
      <c r="E15" s="19">
        <v>0.677966101694915</v>
      </c>
      <c r="F15" s="19"/>
      <c r="G15" s="19">
        <v>0.65060240963855398</v>
      </c>
      <c r="H15" s="19">
        <v>0.67812499999999998</v>
      </c>
      <c r="I15" s="19"/>
      <c r="J15" s="19">
        <v>0.67647058823529405</v>
      </c>
      <c r="K15" s="19">
        <v>0.77586206896551702</v>
      </c>
      <c r="L15" s="19">
        <v>0.5</v>
      </c>
      <c r="M15" s="19">
        <v>0.6</v>
      </c>
      <c r="N15" s="19">
        <v>0.5</v>
      </c>
      <c r="O15" s="19">
        <v>0.41666666666666702</v>
      </c>
      <c r="P15" s="19">
        <v>0.65384615384615397</v>
      </c>
      <c r="Q15" s="19">
        <v>0.61764705882352899</v>
      </c>
      <c r="R15" s="19">
        <v>0.53846153846153899</v>
      </c>
      <c r="S15" s="19">
        <v>0.73611111111111105</v>
      </c>
      <c r="T15" s="19">
        <v>0.73913043478260898</v>
      </c>
      <c r="U15" s="19">
        <v>0.69230769230769196</v>
      </c>
      <c r="V15" s="19">
        <v>0.6</v>
      </c>
      <c r="W15" s="19">
        <v>0.85714285714285698</v>
      </c>
      <c r="X15" s="19">
        <v>0.8</v>
      </c>
      <c r="Y15" s="19">
        <v>0.57142857142857095</v>
      </c>
      <c r="Z15" s="19"/>
      <c r="AA15" s="19">
        <v>0.65030674846625802</v>
      </c>
      <c r="AB15" s="19">
        <v>0.69767441860465096</v>
      </c>
      <c r="AC15" s="19">
        <v>0.68627450980392202</v>
      </c>
      <c r="AD15" s="19">
        <v>0.64705882352941202</v>
      </c>
      <c r="AE15" s="19"/>
      <c r="AF15" s="19">
        <v>0.67868852459016404</v>
      </c>
      <c r="AG15" s="19">
        <v>0.45833333333333298</v>
      </c>
      <c r="AH15" s="19">
        <v>0.76315789473684204</v>
      </c>
      <c r="AI15" s="19">
        <v>0.5</v>
      </c>
      <c r="AJ15" s="19"/>
      <c r="AK15" s="19">
        <v>0.58878504672897203</v>
      </c>
      <c r="AL15" s="19">
        <v>0.73770491803278704</v>
      </c>
      <c r="AM15" s="19">
        <v>0.71875</v>
      </c>
      <c r="AN15" s="19">
        <v>0.79310344827586199</v>
      </c>
      <c r="AO15" s="19">
        <v>0.66666666666666696</v>
      </c>
      <c r="AP15" s="19">
        <v>0.62962962962962998</v>
      </c>
      <c r="AQ15" s="19"/>
      <c r="AR15" s="19">
        <v>0.69302325581395396</v>
      </c>
      <c r="AS15" s="19">
        <v>0.58536585365853699</v>
      </c>
      <c r="AT15" s="19">
        <v>0.58536585365853699</v>
      </c>
      <c r="AU15" s="19" t="s">
        <v>129</v>
      </c>
      <c r="AV15" s="19">
        <v>0.45454545454545497</v>
      </c>
      <c r="AW15" s="19">
        <v>0.58536585365853699</v>
      </c>
      <c r="AX15" s="19">
        <v>0.8</v>
      </c>
      <c r="AY15" s="19"/>
      <c r="AZ15" s="19">
        <v>0.67289719626168198</v>
      </c>
      <c r="BA15" s="19">
        <v>0.60606060606060597</v>
      </c>
      <c r="BB15" s="19">
        <v>0.72727272727272696</v>
      </c>
      <c r="BC15" s="19">
        <v>0.65306122448979598</v>
      </c>
      <c r="BD15" s="19">
        <v>0.69655172413793098</v>
      </c>
      <c r="BE15" s="19">
        <v>0.625</v>
      </c>
      <c r="BF15" s="19"/>
      <c r="BG15" s="19">
        <v>0.578125</v>
      </c>
      <c r="BH15" s="19">
        <v>0.77941176470588203</v>
      </c>
      <c r="BI15" s="19">
        <v>0.69767441860465096</v>
      </c>
      <c r="BJ15" s="19">
        <v>0.61818181818181805</v>
      </c>
      <c r="BK15" s="19">
        <v>0.71641791044776104</v>
      </c>
      <c r="BL15" s="19">
        <v>0.68</v>
      </c>
      <c r="BM15" s="19"/>
      <c r="BN15" s="19">
        <v>0.70292887029288698</v>
      </c>
      <c r="BO15" s="19">
        <v>0.625</v>
      </c>
      <c r="BP15" s="19"/>
      <c r="BQ15" s="19">
        <v>0.72794117647058798</v>
      </c>
      <c r="BR15" s="19">
        <v>0.64285714285714302</v>
      </c>
      <c r="BS15" s="19"/>
      <c r="BT15" s="19">
        <v>0.64890282131661403</v>
      </c>
      <c r="BU15" s="19">
        <v>0.78205128205128205</v>
      </c>
    </row>
    <row r="16" spans="2:73" x14ac:dyDescent="0.35">
      <c r="B16" s="17" t="s">
        <v>105</v>
      </c>
      <c r="C16" s="20">
        <v>-0.47394540942927998</v>
      </c>
      <c r="D16" s="20">
        <v>-0.44311377245508998</v>
      </c>
      <c r="E16" s="20">
        <v>-0.49576271186440701</v>
      </c>
      <c r="F16" s="20"/>
      <c r="G16" s="20">
        <v>-0.45783132530120502</v>
      </c>
      <c r="H16" s="20">
        <v>-0.47812500000000002</v>
      </c>
      <c r="I16" s="20"/>
      <c r="J16" s="20">
        <v>-0.47058823529411797</v>
      </c>
      <c r="K16" s="20">
        <v>-0.62068965517241403</v>
      </c>
      <c r="L16" s="20">
        <v>-0.27272727272727298</v>
      </c>
      <c r="M16" s="20">
        <v>-0.35</v>
      </c>
      <c r="N16" s="20">
        <v>-0.375</v>
      </c>
      <c r="O16" s="20">
        <v>-0.25</v>
      </c>
      <c r="P16" s="20">
        <v>-0.46153846153846101</v>
      </c>
      <c r="Q16" s="20">
        <v>-0.47058823529411797</v>
      </c>
      <c r="R16" s="20">
        <v>-0.30769230769230799</v>
      </c>
      <c r="S16" s="20">
        <v>-0.55555555555555602</v>
      </c>
      <c r="T16" s="20">
        <v>-0.52173913043478304</v>
      </c>
      <c r="U16" s="20">
        <v>-0.46153846153846201</v>
      </c>
      <c r="V16" s="20">
        <v>-0.28000000000000003</v>
      </c>
      <c r="W16" s="20">
        <v>-0.71428571428571397</v>
      </c>
      <c r="X16" s="20">
        <v>-0.6</v>
      </c>
      <c r="Y16" s="20">
        <v>-0.28571428571428598</v>
      </c>
      <c r="Z16" s="20"/>
      <c r="AA16" s="20">
        <v>-0.43558282208589</v>
      </c>
      <c r="AB16" s="20">
        <v>-0.52713178294573604</v>
      </c>
      <c r="AC16" s="20">
        <v>-0.50980392156862697</v>
      </c>
      <c r="AD16" s="20">
        <v>-0.38235294117647101</v>
      </c>
      <c r="AE16" s="20"/>
      <c r="AF16" s="20">
        <v>-0.47868852459016398</v>
      </c>
      <c r="AG16" s="20">
        <v>-0.20833333333333301</v>
      </c>
      <c r="AH16" s="20">
        <v>-0.55263157894736803</v>
      </c>
      <c r="AI16" s="20">
        <v>-0.5</v>
      </c>
      <c r="AJ16" s="20"/>
      <c r="AK16" s="20">
        <v>-0.33644859813084099</v>
      </c>
      <c r="AL16" s="20">
        <v>-0.57377049180327899</v>
      </c>
      <c r="AM16" s="20">
        <v>-0.5</v>
      </c>
      <c r="AN16" s="20">
        <v>-0.68965517241379304</v>
      </c>
      <c r="AO16" s="20">
        <v>-0.33333333333333298</v>
      </c>
      <c r="AP16" s="20">
        <v>-0.407407407407407</v>
      </c>
      <c r="AQ16" s="20"/>
      <c r="AR16" s="20">
        <v>-0.51627906976744198</v>
      </c>
      <c r="AS16" s="20">
        <v>-0.34146341463414598</v>
      </c>
      <c r="AT16" s="20">
        <v>-0.34146341463414598</v>
      </c>
      <c r="AU16" s="20" t="s">
        <v>129</v>
      </c>
      <c r="AV16" s="20">
        <v>-0.18181818181818199</v>
      </c>
      <c r="AW16" s="20">
        <v>-0.31707317073170699</v>
      </c>
      <c r="AX16" s="20">
        <v>-0.6</v>
      </c>
      <c r="AY16" s="20"/>
      <c r="AZ16" s="20">
        <v>-0.45794392523364502</v>
      </c>
      <c r="BA16" s="20">
        <v>-0.33333333333333298</v>
      </c>
      <c r="BB16" s="20">
        <v>-0.63636363636363602</v>
      </c>
      <c r="BC16" s="20">
        <v>-0.5</v>
      </c>
      <c r="BD16" s="20">
        <v>-0.49655172413793103</v>
      </c>
      <c r="BE16" s="20">
        <v>-0.25</v>
      </c>
      <c r="BF16" s="20"/>
      <c r="BG16" s="20">
        <v>-0.390625</v>
      </c>
      <c r="BH16" s="20">
        <v>-0.63235294117647101</v>
      </c>
      <c r="BI16" s="20">
        <v>-0.53488372093023295</v>
      </c>
      <c r="BJ16" s="20">
        <v>-0.354545454545454</v>
      </c>
      <c r="BK16" s="20">
        <v>-0.537313432835821</v>
      </c>
      <c r="BL16" s="20">
        <v>-0.48</v>
      </c>
      <c r="BM16" s="20"/>
      <c r="BN16" s="20">
        <v>-0.51882845188284499</v>
      </c>
      <c r="BO16" s="20">
        <v>-0.4</v>
      </c>
      <c r="BP16" s="20"/>
      <c r="BQ16" s="20">
        <v>-0.56617647058823495</v>
      </c>
      <c r="BR16" s="20">
        <v>-0.42481203007518797</v>
      </c>
      <c r="BS16" s="20"/>
      <c r="BT16" s="20">
        <v>-0.42946708463949801</v>
      </c>
      <c r="BU16" s="20">
        <v>-0.65384615384615397</v>
      </c>
    </row>
    <row r="17" spans="2:2" x14ac:dyDescent="0.35">
      <c r="B17" s="15" t="s">
        <v>387</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227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218</v>
      </c>
      <c r="C8" s="16">
        <v>7.1960297766749406E-2</v>
      </c>
      <c r="D8" s="16">
        <v>8.9820359281437098E-2</v>
      </c>
      <c r="E8" s="16">
        <v>5.93220338983051E-2</v>
      </c>
      <c r="F8" s="16"/>
      <c r="G8" s="16">
        <v>7.2289156626505993E-2</v>
      </c>
      <c r="H8" s="16">
        <v>7.1874999999999994E-2</v>
      </c>
      <c r="I8" s="16"/>
      <c r="J8" s="16">
        <v>0</v>
      </c>
      <c r="K8" s="16">
        <v>6.8965517241379296E-2</v>
      </c>
      <c r="L8" s="16">
        <v>9.0909090909090898E-2</v>
      </c>
      <c r="M8" s="16">
        <v>0.05</v>
      </c>
      <c r="N8" s="16">
        <v>0</v>
      </c>
      <c r="O8" s="16">
        <v>8.3333333333333301E-2</v>
      </c>
      <c r="P8" s="16">
        <v>0.115384615384615</v>
      </c>
      <c r="Q8" s="16">
        <v>5.8823529411764698E-2</v>
      </c>
      <c r="R8" s="16">
        <v>7.69230769230769E-2</v>
      </c>
      <c r="S8" s="16">
        <v>6.9444444444444406E-2</v>
      </c>
      <c r="T8" s="16">
        <v>0</v>
      </c>
      <c r="U8" s="16">
        <v>7.69230769230769E-2</v>
      </c>
      <c r="V8" s="16">
        <v>0.16</v>
      </c>
      <c r="W8" s="16">
        <v>7.1428571428571397E-2</v>
      </c>
      <c r="X8" s="16">
        <v>0.133333333333333</v>
      </c>
      <c r="Y8" s="16">
        <v>0.14285714285714299</v>
      </c>
      <c r="Z8" s="16"/>
      <c r="AA8" s="16">
        <v>7.3619631901840496E-2</v>
      </c>
      <c r="AB8" s="16">
        <v>9.3023255813953501E-2</v>
      </c>
      <c r="AC8" s="16">
        <v>5.8823529411764698E-2</v>
      </c>
      <c r="AD8" s="16">
        <v>2.9411764705882401E-2</v>
      </c>
      <c r="AE8" s="16"/>
      <c r="AF8" s="16">
        <v>6.5573770491803296E-2</v>
      </c>
      <c r="AG8" s="16">
        <v>8.3333333333333301E-2</v>
      </c>
      <c r="AH8" s="16">
        <v>0.105263157894737</v>
      </c>
      <c r="AI8" s="16">
        <v>0</v>
      </c>
      <c r="AJ8" s="16"/>
      <c r="AK8" s="16">
        <v>6.5420560747663503E-2</v>
      </c>
      <c r="AL8" s="16">
        <v>4.91803278688525E-2</v>
      </c>
      <c r="AM8" s="16">
        <v>6.25E-2</v>
      </c>
      <c r="AN8" s="16">
        <v>3.4482758620689703E-2</v>
      </c>
      <c r="AO8" s="16">
        <v>0</v>
      </c>
      <c r="AP8" s="16">
        <v>0.11111111111111099</v>
      </c>
      <c r="AQ8" s="16"/>
      <c r="AR8" s="16">
        <v>6.0465116279069801E-2</v>
      </c>
      <c r="AS8" s="16">
        <v>9.7560975609756101E-2</v>
      </c>
      <c r="AT8" s="16">
        <v>9.7560975609756101E-2</v>
      </c>
      <c r="AU8" s="16" t="s">
        <v>129</v>
      </c>
      <c r="AV8" s="16">
        <v>0.13636363636363599</v>
      </c>
      <c r="AW8" s="16">
        <v>2.4390243902439001E-2</v>
      </c>
      <c r="AX8" s="16">
        <v>0.2</v>
      </c>
      <c r="AY8" s="16"/>
      <c r="AZ8" s="16">
        <v>2.80373831775701E-2</v>
      </c>
      <c r="BA8" s="16">
        <v>3.03030303030303E-2</v>
      </c>
      <c r="BB8" s="16">
        <v>0</v>
      </c>
      <c r="BC8" s="16">
        <v>0.13265306122449</v>
      </c>
      <c r="BD8" s="16">
        <v>7.5862068965517199E-2</v>
      </c>
      <c r="BE8" s="16">
        <v>0.125</v>
      </c>
      <c r="BF8" s="16"/>
      <c r="BG8" s="16">
        <v>9.375E-2</v>
      </c>
      <c r="BH8" s="16">
        <v>8.8235294117647106E-2</v>
      </c>
      <c r="BI8" s="16">
        <v>9.3023255813953501E-2</v>
      </c>
      <c r="BJ8" s="16">
        <v>7.2727272727272696E-2</v>
      </c>
      <c r="BK8" s="16">
        <v>5.9701492537313397E-2</v>
      </c>
      <c r="BL8" s="16">
        <v>0.02</v>
      </c>
      <c r="BM8" s="16"/>
      <c r="BN8" s="16">
        <v>8.78661087866109E-2</v>
      </c>
      <c r="BO8" s="16">
        <v>0.05</v>
      </c>
      <c r="BP8" s="16"/>
      <c r="BQ8" s="16">
        <v>8.8235294117647106E-2</v>
      </c>
      <c r="BR8" s="16">
        <v>6.3909774436090194E-2</v>
      </c>
      <c r="BS8" s="16"/>
      <c r="BT8" s="16">
        <v>7.8369905956112901E-2</v>
      </c>
      <c r="BU8" s="16">
        <v>3.8461538461538498E-2</v>
      </c>
    </row>
    <row r="9" spans="2:73" x14ac:dyDescent="0.35">
      <c r="B9" s="17" t="s">
        <v>219</v>
      </c>
      <c r="C9" s="16">
        <v>8.4367245657568202E-2</v>
      </c>
      <c r="D9" s="16">
        <v>5.3892215568862298E-2</v>
      </c>
      <c r="E9" s="16">
        <v>0.105932203389831</v>
      </c>
      <c r="F9" s="16"/>
      <c r="G9" s="16">
        <v>7.2289156626505993E-2</v>
      </c>
      <c r="H9" s="16">
        <v>8.7499999999999994E-2</v>
      </c>
      <c r="I9" s="16"/>
      <c r="J9" s="16">
        <v>8.8235294117647106E-2</v>
      </c>
      <c r="K9" s="16">
        <v>0.12068965517241401</v>
      </c>
      <c r="L9" s="16">
        <v>0.18181818181818199</v>
      </c>
      <c r="M9" s="16">
        <v>0.15</v>
      </c>
      <c r="N9" s="16">
        <v>0.125</v>
      </c>
      <c r="O9" s="16">
        <v>8.3333333333333301E-2</v>
      </c>
      <c r="P9" s="16">
        <v>7.69230769230769E-2</v>
      </c>
      <c r="Q9" s="16">
        <v>0.11764705882352899</v>
      </c>
      <c r="R9" s="16">
        <v>0</v>
      </c>
      <c r="S9" s="16">
        <v>5.5555555555555601E-2</v>
      </c>
      <c r="T9" s="16">
        <v>4.3478260869565202E-2</v>
      </c>
      <c r="U9" s="16">
        <v>0</v>
      </c>
      <c r="V9" s="16">
        <v>0.12</v>
      </c>
      <c r="W9" s="16">
        <v>7.1428571428571397E-2</v>
      </c>
      <c r="X9" s="16">
        <v>0</v>
      </c>
      <c r="Y9" s="16">
        <v>0</v>
      </c>
      <c r="Z9" s="16"/>
      <c r="AA9" s="16">
        <v>9.2024539877300596E-2</v>
      </c>
      <c r="AB9" s="16">
        <v>9.3023255813953501E-2</v>
      </c>
      <c r="AC9" s="16">
        <v>7.8431372549019607E-2</v>
      </c>
      <c r="AD9" s="16">
        <v>2.9411764705882401E-2</v>
      </c>
      <c r="AE9" s="16"/>
      <c r="AF9" s="16">
        <v>7.86885245901639E-2</v>
      </c>
      <c r="AG9" s="16">
        <v>0.20833333333333301</v>
      </c>
      <c r="AH9" s="16">
        <v>0.105263157894737</v>
      </c>
      <c r="AI9" s="16">
        <v>0</v>
      </c>
      <c r="AJ9" s="16"/>
      <c r="AK9" s="16">
        <v>5.60747663551402E-2</v>
      </c>
      <c r="AL9" s="16">
        <v>9.8360655737704902E-2</v>
      </c>
      <c r="AM9" s="16">
        <v>0.1875</v>
      </c>
      <c r="AN9" s="16">
        <v>0</v>
      </c>
      <c r="AO9" s="16">
        <v>0.11111111111111099</v>
      </c>
      <c r="AP9" s="16">
        <v>0.148148148148148</v>
      </c>
      <c r="AQ9" s="16"/>
      <c r="AR9" s="16">
        <v>8.3720930232558097E-2</v>
      </c>
      <c r="AS9" s="16">
        <v>0.12195121951219499</v>
      </c>
      <c r="AT9" s="16">
        <v>0.12195121951219499</v>
      </c>
      <c r="AU9" s="16" t="s">
        <v>129</v>
      </c>
      <c r="AV9" s="16">
        <v>4.5454545454545497E-2</v>
      </c>
      <c r="AW9" s="16">
        <v>0.146341463414634</v>
      </c>
      <c r="AX9" s="16">
        <v>0</v>
      </c>
      <c r="AY9" s="16"/>
      <c r="AZ9" s="16">
        <v>0.10280373831775701</v>
      </c>
      <c r="BA9" s="16">
        <v>6.0606060606060601E-2</v>
      </c>
      <c r="BB9" s="16">
        <v>0</v>
      </c>
      <c r="BC9" s="16">
        <v>0.11224489795918401</v>
      </c>
      <c r="BD9" s="16">
        <v>6.8965517241379296E-2</v>
      </c>
      <c r="BE9" s="16">
        <v>0</v>
      </c>
      <c r="BF9" s="16"/>
      <c r="BG9" s="16">
        <v>0.1875</v>
      </c>
      <c r="BH9" s="16">
        <v>2.9411764705882401E-2</v>
      </c>
      <c r="BI9" s="16">
        <v>6.9767441860465101E-2</v>
      </c>
      <c r="BJ9" s="16">
        <v>6.3636363636363602E-2</v>
      </c>
      <c r="BK9" s="16">
        <v>7.4626865671641798E-2</v>
      </c>
      <c r="BL9" s="16">
        <v>0.1</v>
      </c>
      <c r="BM9" s="16"/>
      <c r="BN9" s="16">
        <v>5.85774058577406E-2</v>
      </c>
      <c r="BO9" s="16">
        <v>0.11874999999999999</v>
      </c>
      <c r="BP9" s="16"/>
      <c r="BQ9" s="16">
        <v>6.6176470588235295E-2</v>
      </c>
      <c r="BR9" s="16">
        <v>9.3984962406015005E-2</v>
      </c>
      <c r="BS9" s="16"/>
      <c r="BT9" s="16">
        <v>9.7178683385579903E-2</v>
      </c>
      <c r="BU9" s="16">
        <v>3.8461538461538498E-2</v>
      </c>
    </row>
    <row r="10" spans="2:73" x14ac:dyDescent="0.35">
      <c r="B10" s="17" t="s">
        <v>220</v>
      </c>
      <c r="C10" s="16">
        <v>0.1712158808933</v>
      </c>
      <c r="D10" s="16">
        <v>0.209580838323353</v>
      </c>
      <c r="E10" s="16">
        <v>0.144067796610169</v>
      </c>
      <c r="F10" s="16"/>
      <c r="G10" s="16">
        <v>0.156626506024096</v>
      </c>
      <c r="H10" s="16">
        <v>0.17499999999999999</v>
      </c>
      <c r="I10" s="16"/>
      <c r="J10" s="16">
        <v>0.26470588235294101</v>
      </c>
      <c r="K10" s="16">
        <v>0.13793103448275901</v>
      </c>
      <c r="L10" s="16">
        <v>4.5454545454545497E-2</v>
      </c>
      <c r="M10" s="16">
        <v>0.3</v>
      </c>
      <c r="N10" s="16">
        <v>0.25</v>
      </c>
      <c r="O10" s="16">
        <v>0.25</v>
      </c>
      <c r="P10" s="16">
        <v>0.269230769230769</v>
      </c>
      <c r="Q10" s="16">
        <v>0.17647058823529399</v>
      </c>
      <c r="R10" s="16">
        <v>7.69230769230769E-2</v>
      </c>
      <c r="S10" s="16">
        <v>9.7222222222222196E-2</v>
      </c>
      <c r="T10" s="16">
        <v>0.217391304347826</v>
      </c>
      <c r="U10" s="16">
        <v>7.69230769230769E-2</v>
      </c>
      <c r="V10" s="16">
        <v>0.32</v>
      </c>
      <c r="W10" s="16">
        <v>0.14285714285714299</v>
      </c>
      <c r="X10" s="16">
        <v>6.6666666666666693E-2</v>
      </c>
      <c r="Y10" s="16">
        <v>0.14285714285714299</v>
      </c>
      <c r="Z10" s="16"/>
      <c r="AA10" s="16">
        <v>0.19631901840490801</v>
      </c>
      <c r="AB10" s="16">
        <v>0.116279069767442</v>
      </c>
      <c r="AC10" s="16">
        <v>0.17647058823529399</v>
      </c>
      <c r="AD10" s="16">
        <v>0.23529411764705899</v>
      </c>
      <c r="AE10" s="16"/>
      <c r="AF10" s="16">
        <v>0.18360655737704901</v>
      </c>
      <c r="AG10" s="16">
        <v>0.125</v>
      </c>
      <c r="AH10" s="16">
        <v>0.105263157894737</v>
      </c>
      <c r="AI10" s="16">
        <v>0.5</v>
      </c>
      <c r="AJ10" s="16"/>
      <c r="AK10" s="16">
        <v>0.14018691588785001</v>
      </c>
      <c r="AL10" s="16">
        <v>0.27868852459016402</v>
      </c>
      <c r="AM10" s="16">
        <v>6.25E-2</v>
      </c>
      <c r="AN10" s="16">
        <v>0.13793103448275901</v>
      </c>
      <c r="AO10" s="16">
        <v>0</v>
      </c>
      <c r="AP10" s="16">
        <v>0.296296296296296</v>
      </c>
      <c r="AQ10" s="16"/>
      <c r="AR10" s="16">
        <v>0.18139534883720901</v>
      </c>
      <c r="AS10" s="16">
        <v>0.17073170731707299</v>
      </c>
      <c r="AT10" s="16">
        <v>0.17073170731707299</v>
      </c>
      <c r="AU10" s="16" t="s">
        <v>129</v>
      </c>
      <c r="AV10" s="16">
        <v>9.0909090909090898E-2</v>
      </c>
      <c r="AW10" s="16">
        <v>9.7560975609756101E-2</v>
      </c>
      <c r="AX10" s="16">
        <v>0</v>
      </c>
      <c r="AY10" s="16"/>
      <c r="AZ10" s="16">
        <v>0.22429906542056099</v>
      </c>
      <c r="BA10" s="16">
        <v>0.24242424242424199</v>
      </c>
      <c r="BB10" s="16">
        <v>9.0909090909090898E-2</v>
      </c>
      <c r="BC10" s="16">
        <v>0.17346938775510201</v>
      </c>
      <c r="BD10" s="16">
        <v>0.12413793103448301</v>
      </c>
      <c r="BE10" s="16">
        <v>0.125</v>
      </c>
      <c r="BF10" s="16"/>
      <c r="BG10" s="16">
        <v>0.15625</v>
      </c>
      <c r="BH10" s="16">
        <v>0.11764705882352899</v>
      </c>
      <c r="BI10" s="16">
        <v>0.13953488372093001</v>
      </c>
      <c r="BJ10" s="16">
        <v>0.190909090909091</v>
      </c>
      <c r="BK10" s="16">
        <v>0.238805970149254</v>
      </c>
      <c r="BL10" s="16">
        <v>0.16</v>
      </c>
      <c r="BM10" s="16"/>
      <c r="BN10" s="16">
        <v>0.15062761506276201</v>
      </c>
      <c r="BO10" s="16">
        <v>0.2</v>
      </c>
      <c r="BP10" s="16"/>
      <c r="BQ10" s="16">
        <v>0.16911764705882401</v>
      </c>
      <c r="BR10" s="16">
        <v>0.169172932330827</v>
      </c>
      <c r="BS10" s="16"/>
      <c r="BT10" s="16">
        <v>0.17554858934169301</v>
      </c>
      <c r="BU10" s="16">
        <v>0.15384615384615399</v>
      </c>
    </row>
    <row r="11" spans="2:73" x14ac:dyDescent="0.35">
      <c r="B11" s="17" t="s">
        <v>221</v>
      </c>
      <c r="C11" s="16">
        <v>9.9255583126550903E-2</v>
      </c>
      <c r="D11" s="16">
        <v>9.5808383233532898E-2</v>
      </c>
      <c r="E11" s="16">
        <v>0.101694915254237</v>
      </c>
      <c r="F11" s="16"/>
      <c r="G11" s="16">
        <v>8.4337349397590397E-2</v>
      </c>
      <c r="H11" s="16">
        <v>0.10312499999999999</v>
      </c>
      <c r="I11" s="16"/>
      <c r="J11" s="16">
        <v>0.11764705882352899</v>
      </c>
      <c r="K11" s="16">
        <v>0.12068965517241401</v>
      </c>
      <c r="L11" s="16">
        <v>9.0909090909090898E-2</v>
      </c>
      <c r="M11" s="16">
        <v>0.1</v>
      </c>
      <c r="N11" s="16">
        <v>0</v>
      </c>
      <c r="O11" s="16">
        <v>8.3333333333333301E-2</v>
      </c>
      <c r="P11" s="16">
        <v>7.69230769230769E-2</v>
      </c>
      <c r="Q11" s="16">
        <v>0.14705882352941199</v>
      </c>
      <c r="R11" s="16">
        <v>7.69230769230769E-2</v>
      </c>
      <c r="S11" s="16">
        <v>9.7222222222222196E-2</v>
      </c>
      <c r="T11" s="16">
        <v>4.3478260869565202E-2</v>
      </c>
      <c r="U11" s="16">
        <v>0.230769230769231</v>
      </c>
      <c r="V11" s="16">
        <v>0.04</v>
      </c>
      <c r="W11" s="16">
        <v>7.1428571428571397E-2</v>
      </c>
      <c r="X11" s="16">
        <v>0.2</v>
      </c>
      <c r="Y11" s="16">
        <v>0</v>
      </c>
      <c r="Z11" s="16"/>
      <c r="AA11" s="16">
        <v>9.2024539877300596E-2</v>
      </c>
      <c r="AB11" s="16">
        <v>8.5271317829457405E-2</v>
      </c>
      <c r="AC11" s="16">
        <v>5.8823529411764698E-2</v>
      </c>
      <c r="AD11" s="16">
        <v>0.23529411764705899</v>
      </c>
      <c r="AE11" s="16"/>
      <c r="AF11" s="16">
        <v>8.8524590163934394E-2</v>
      </c>
      <c r="AG11" s="16">
        <v>0.20833333333333301</v>
      </c>
      <c r="AH11" s="16">
        <v>7.8947368421052599E-2</v>
      </c>
      <c r="AI11" s="16">
        <v>0</v>
      </c>
      <c r="AJ11" s="16"/>
      <c r="AK11" s="16">
        <v>0.14953271028037399</v>
      </c>
      <c r="AL11" s="16">
        <v>8.1967213114754106E-2</v>
      </c>
      <c r="AM11" s="16">
        <v>6.25E-2</v>
      </c>
      <c r="AN11" s="16">
        <v>6.8965517241379296E-2</v>
      </c>
      <c r="AO11" s="16">
        <v>0</v>
      </c>
      <c r="AP11" s="16">
        <v>0.148148148148148</v>
      </c>
      <c r="AQ11" s="16"/>
      <c r="AR11" s="16">
        <v>8.8372093023255799E-2</v>
      </c>
      <c r="AS11" s="16">
        <v>7.3170731707317097E-2</v>
      </c>
      <c r="AT11" s="16">
        <v>7.3170731707317097E-2</v>
      </c>
      <c r="AU11" s="16" t="s">
        <v>129</v>
      </c>
      <c r="AV11" s="16">
        <v>0.18181818181818199</v>
      </c>
      <c r="AW11" s="16">
        <v>0.19512195121951201</v>
      </c>
      <c r="AX11" s="16">
        <v>0</v>
      </c>
      <c r="AY11" s="16"/>
      <c r="AZ11" s="16">
        <v>0.11214953271028</v>
      </c>
      <c r="BA11" s="16">
        <v>0.12121212121212099</v>
      </c>
      <c r="BB11" s="16">
        <v>0.18181818181818199</v>
      </c>
      <c r="BC11" s="16">
        <v>6.1224489795918401E-2</v>
      </c>
      <c r="BD11" s="16">
        <v>9.6551724137931005E-2</v>
      </c>
      <c r="BE11" s="16">
        <v>0.125</v>
      </c>
      <c r="BF11" s="16"/>
      <c r="BG11" s="16">
        <v>7.8125E-2</v>
      </c>
      <c r="BH11" s="16">
        <v>0.161764705882353</v>
      </c>
      <c r="BI11" s="16">
        <v>9.3023255813953501E-2</v>
      </c>
      <c r="BJ11" s="16">
        <v>8.1818181818181804E-2</v>
      </c>
      <c r="BK11" s="16">
        <v>5.9701492537313397E-2</v>
      </c>
      <c r="BL11" s="16">
        <v>0.12</v>
      </c>
      <c r="BM11" s="16"/>
      <c r="BN11" s="16">
        <v>0.100418410041841</v>
      </c>
      <c r="BO11" s="16">
        <v>9.375E-2</v>
      </c>
      <c r="BP11" s="16"/>
      <c r="BQ11" s="16">
        <v>9.5588235294117599E-2</v>
      </c>
      <c r="BR11" s="16">
        <v>0.101503759398496</v>
      </c>
      <c r="BS11" s="16"/>
      <c r="BT11" s="16">
        <v>9.40438871473354E-2</v>
      </c>
      <c r="BU11" s="16">
        <v>0.128205128205128</v>
      </c>
    </row>
    <row r="12" spans="2:73" x14ac:dyDescent="0.35">
      <c r="B12" s="17" t="s">
        <v>222</v>
      </c>
      <c r="C12" s="16">
        <v>0.51861042183622796</v>
      </c>
      <c r="D12" s="16">
        <v>0.50898203592814395</v>
      </c>
      <c r="E12" s="16">
        <v>0.52542372881355903</v>
      </c>
      <c r="F12" s="16"/>
      <c r="G12" s="16">
        <v>0.530120481927711</v>
      </c>
      <c r="H12" s="16">
        <v>0.515625</v>
      </c>
      <c r="I12" s="16"/>
      <c r="J12" s="16">
        <v>0.5</v>
      </c>
      <c r="K12" s="16">
        <v>0.46551724137931</v>
      </c>
      <c r="L12" s="16">
        <v>0.45454545454545497</v>
      </c>
      <c r="M12" s="16">
        <v>0.35</v>
      </c>
      <c r="N12" s="16">
        <v>0.5</v>
      </c>
      <c r="O12" s="16">
        <v>0.5</v>
      </c>
      <c r="P12" s="16">
        <v>0.42307692307692302</v>
      </c>
      <c r="Q12" s="16">
        <v>0.41176470588235298</v>
      </c>
      <c r="R12" s="16">
        <v>0.76923076923076905</v>
      </c>
      <c r="S12" s="16">
        <v>0.66666666666666696</v>
      </c>
      <c r="T12" s="16">
        <v>0.60869565217391297</v>
      </c>
      <c r="U12" s="16">
        <v>0.38461538461538503</v>
      </c>
      <c r="V12" s="16">
        <v>0.36</v>
      </c>
      <c r="W12" s="16">
        <v>0.57142857142857095</v>
      </c>
      <c r="X12" s="16">
        <v>0.6</v>
      </c>
      <c r="Y12" s="16">
        <v>0.71428571428571397</v>
      </c>
      <c r="Z12" s="16"/>
      <c r="AA12" s="16">
        <v>0.46012269938650302</v>
      </c>
      <c r="AB12" s="16">
        <v>0.581395348837209</v>
      </c>
      <c r="AC12" s="16">
        <v>0.58823529411764697</v>
      </c>
      <c r="AD12" s="16">
        <v>0.441176470588235</v>
      </c>
      <c r="AE12" s="16"/>
      <c r="AF12" s="16">
        <v>0.52131147540983602</v>
      </c>
      <c r="AG12" s="16">
        <v>0.375</v>
      </c>
      <c r="AH12" s="16">
        <v>0.60526315789473695</v>
      </c>
      <c r="AI12" s="16">
        <v>0.5</v>
      </c>
      <c r="AJ12" s="16"/>
      <c r="AK12" s="16">
        <v>0.53271028037383195</v>
      </c>
      <c r="AL12" s="16">
        <v>0.47540983606557402</v>
      </c>
      <c r="AM12" s="16">
        <v>0.625</v>
      </c>
      <c r="AN12" s="16">
        <v>0.65517241379310298</v>
      </c>
      <c r="AO12" s="16">
        <v>0.77777777777777801</v>
      </c>
      <c r="AP12" s="16">
        <v>0.296296296296296</v>
      </c>
      <c r="AQ12" s="16"/>
      <c r="AR12" s="16">
        <v>0.53488372093023295</v>
      </c>
      <c r="AS12" s="16">
        <v>0.53658536585365901</v>
      </c>
      <c r="AT12" s="16">
        <v>0.53658536585365901</v>
      </c>
      <c r="AU12" s="16" t="s">
        <v>129</v>
      </c>
      <c r="AV12" s="16">
        <v>0.36363636363636398</v>
      </c>
      <c r="AW12" s="16">
        <v>0.48780487804877998</v>
      </c>
      <c r="AX12" s="16">
        <v>0.6</v>
      </c>
      <c r="AY12" s="16"/>
      <c r="AZ12" s="16">
        <v>0.51401869158878499</v>
      </c>
      <c r="BA12" s="16">
        <v>0.51515151515151503</v>
      </c>
      <c r="BB12" s="16">
        <v>0.72727272727272696</v>
      </c>
      <c r="BC12" s="16">
        <v>0.45918367346938799</v>
      </c>
      <c r="BD12" s="16">
        <v>0.54482758620689697</v>
      </c>
      <c r="BE12" s="16">
        <v>0.625</v>
      </c>
      <c r="BF12" s="16"/>
      <c r="BG12" s="16">
        <v>0.40625</v>
      </c>
      <c r="BH12" s="16">
        <v>0.52941176470588203</v>
      </c>
      <c r="BI12" s="16">
        <v>0.53488372093023295</v>
      </c>
      <c r="BJ12" s="16">
        <v>0.55454545454545501</v>
      </c>
      <c r="BK12" s="16">
        <v>0.49253731343283602</v>
      </c>
      <c r="BL12" s="16">
        <v>0.6</v>
      </c>
      <c r="BM12" s="16"/>
      <c r="BN12" s="16">
        <v>0.53556485355648498</v>
      </c>
      <c r="BO12" s="16">
        <v>0.5</v>
      </c>
      <c r="BP12" s="16"/>
      <c r="BQ12" s="16">
        <v>0.52205882352941202</v>
      </c>
      <c r="BR12" s="16">
        <v>0.51879699248120303</v>
      </c>
      <c r="BS12" s="16"/>
      <c r="BT12" s="16">
        <v>0.50156739811912199</v>
      </c>
      <c r="BU12" s="16">
        <v>0.58974358974358998</v>
      </c>
    </row>
    <row r="13" spans="2:73" x14ac:dyDescent="0.35">
      <c r="B13" s="17" t="s">
        <v>93</v>
      </c>
      <c r="C13" s="16">
        <v>5.4590570719603E-2</v>
      </c>
      <c r="D13" s="16">
        <v>4.1916167664670698E-2</v>
      </c>
      <c r="E13" s="16">
        <v>6.3559322033898302E-2</v>
      </c>
      <c r="F13" s="16"/>
      <c r="G13" s="16">
        <v>8.4337349397590397E-2</v>
      </c>
      <c r="H13" s="16">
        <v>4.6875E-2</v>
      </c>
      <c r="I13" s="16"/>
      <c r="J13" s="16">
        <v>2.9411764705882401E-2</v>
      </c>
      <c r="K13" s="16">
        <v>8.6206896551724102E-2</v>
      </c>
      <c r="L13" s="16">
        <v>0.13636363636363599</v>
      </c>
      <c r="M13" s="16">
        <v>0.05</v>
      </c>
      <c r="N13" s="16">
        <v>0.125</v>
      </c>
      <c r="O13" s="16">
        <v>0</v>
      </c>
      <c r="P13" s="16">
        <v>3.8461538461538498E-2</v>
      </c>
      <c r="Q13" s="16">
        <v>8.8235294117647106E-2</v>
      </c>
      <c r="R13" s="16">
        <v>0</v>
      </c>
      <c r="S13" s="16">
        <v>1.38888888888889E-2</v>
      </c>
      <c r="T13" s="16">
        <v>8.6956521739130405E-2</v>
      </c>
      <c r="U13" s="16">
        <v>0.230769230769231</v>
      </c>
      <c r="V13" s="16">
        <v>0</v>
      </c>
      <c r="W13" s="16">
        <v>7.1428571428571397E-2</v>
      </c>
      <c r="X13" s="16">
        <v>0</v>
      </c>
      <c r="Y13" s="16">
        <v>0</v>
      </c>
      <c r="Z13" s="16"/>
      <c r="AA13" s="16">
        <v>8.5889570552147201E-2</v>
      </c>
      <c r="AB13" s="16">
        <v>3.1007751937984499E-2</v>
      </c>
      <c r="AC13" s="16">
        <v>3.9215686274509803E-2</v>
      </c>
      <c r="AD13" s="16">
        <v>2.9411764705882401E-2</v>
      </c>
      <c r="AE13" s="16"/>
      <c r="AF13" s="16">
        <v>6.2295081967213103E-2</v>
      </c>
      <c r="AG13" s="16">
        <v>0</v>
      </c>
      <c r="AH13" s="16">
        <v>0</v>
      </c>
      <c r="AI13" s="16">
        <v>0</v>
      </c>
      <c r="AJ13" s="16"/>
      <c r="AK13" s="16">
        <v>5.60747663551402E-2</v>
      </c>
      <c r="AL13" s="16">
        <v>1.63934426229508E-2</v>
      </c>
      <c r="AM13" s="16">
        <v>0</v>
      </c>
      <c r="AN13" s="16">
        <v>0.10344827586206901</v>
      </c>
      <c r="AO13" s="16">
        <v>0.11111111111111099</v>
      </c>
      <c r="AP13" s="16">
        <v>0</v>
      </c>
      <c r="AQ13" s="16"/>
      <c r="AR13" s="16">
        <v>5.1162790697674397E-2</v>
      </c>
      <c r="AS13" s="16">
        <v>0</v>
      </c>
      <c r="AT13" s="16">
        <v>0</v>
      </c>
      <c r="AU13" s="16" t="s">
        <v>129</v>
      </c>
      <c r="AV13" s="16">
        <v>0.18181818181818199</v>
      </c>
      <c r="AW13" s="16">
        <v>4.8780487804878099E-2</v>
      </c>
      <c r="AX13" s="16">
        <v>0.2</v>
      </c>
      <c r="AY13" s="16"/>
      <c r="AZ13" s="16">
        <v>1.86915887850467E-2</v>
      </c>
      <c r="BA13" s="16">
        <v>3.03030303030303E-2</v>
      </c>
      <c r="BB13" s="16">
        <v>0</v>
      </c>
      <c r="BC13" s="16">
        <v>6.1224489795918401E-2</v>
      </c>
      <c r="BD13" s="16">
        <v>8.9655172413793102E-2</v>
      </c>
      <c r="BE13" s="16">
        <v>0</v>
      </c>
      <c r="BF13" s="16"/>
      <c r="BG13" s="16">
        <v>7.8125E-2</v>
      </c>
      <c r="BH13" s="16">
        <v>7.3529411764705899E-2</v>
      </c>
      <c r="BI13" s="16">
        <v>6.9767441860465101E-2</v>
      </c>
      <c r="BJ13" s="16">
        <v>3.6363636363636397E-2</v>
      </c>
      <c r="BK13" s="16">
        <v>7.4626865671641798E-2</v>
      </c>
      <c r="BL13" s="16">
        <v>0</v>
      </c>
      <c r="BM13" s="16"/>
      <c r="BN13" s="16">
        <v>6.6945606694560705E-2</v>
      </c>
      <c r="BO13" s="16">
        <v>3.7499999999999999E-2</v>
      </c>
      <c r="BP13" s="16"/>
      <c r="BQ13" s="16">
        <v>5.8823529411764698E-2</v>
      </c>
      <c r="BR13" s="16">
        <v>5.2631578947368397E-2</v>
      </c>
      <c r="BS13" s="16"/>
      <c r="BT13" s="16">
        <v>5.3291536050156699E-2</v>
      </c>
      <c r="BU13" s="16">
        <v>5.1282051282051301E-2</v>
      </c>
    </row>
    <row r="14" spans="2:73" x14ac:dyDescent="0.35">
      <c r="B14" s="17" t="s">
        <v>223</v>
      </c>
      <c r="C14" s="19">
        <v>0.15632754342431801</v>
      </c>
      <c r="D14" s="19">
        <v>0.14371257485029901</v>
      </c>
      <c r="E14" s="19">
        <v>0.16525423728813601</v>
      </c>
      <c r="F14" s="19"/>
      <c r="G14" s="19">
        <v>0.14457831325301199</v>
      </c>
      <c r="H14" s="19">
        <v>0.15937499999999999</v>
      </c>
      <c r="I14" s="19"/>
      <c r="J14" s="19">
        <v>8.8235294117647106E-2</v>
      </c>
      <c r="K14" s="19">
        <v>0.18965517241379301</v>
      </c>
      <c r="L14" s="19">
        <v>0.27272727272727298</v>
      </c>
      <c r="M14" s="19">
        <v>0.2</v>
      </c>
      <c r="N14" s="19">
        <v>0.125</v>
      </c>
      <c r="O14" s="19">
        <v>0.16666666666666699</v>
      </c>
      <c r="P14" s="19">
        <v>0.19230769230769201</v>
      </c>
      <c r="Q14" s="19">
        <v>0.17647058823529399</v>
      </c>
      <c r="R14" s="19">
        <v>7.69230769230769E-2</v>
      </c>
      <c r="S14" s="19">
        <v>0.125</v>
      </c>
      <c r="T14" s="19">
        <v>4.3478260869565202E-2</v>
      </c>
      <c r="U14" s="19">
        <v>7.69230769230769E-2</v>
      </c>
      <c r="V14" s="19">
        <v>0.28000000000000003</v>
      </c>
      <c r="W14" s="19">
        <v>0.14285714285714299</v>
      </c>
      <c r="X14" s="19">
        <v>0.133333333333333</v>
      </c>
      <c r="Y14" s="19">
        <v>0.14285714285714299</v>
      </c>
      <c r="Z14" s="19"/>
      <c r="AA14" s="19">
        <v>0.16564417177914101</v>
      </c>
      <c r="AB14" s="19">
        <v>0.186046511627907</v>
      </c>
      <c r="AC14" s="19">
        <v>0.13725490196078399</v>
      </c>
      <c r="AD14" s="19">
        <v>5.8823529411764698E-2</v>
      </c>
      <c r="AE14" s="19"/>
      <c r="AF14" s="19">
        <v>0.144262295081967</v>
      </c>
      <c r="AG14" s="19">
        <v>0.29166666666666702</v>
      </c>
      <c r="AH14" s="19">
        <v>0.21052631578947401</v>
      </c>
      <c r="AI14" s="19">
        <v>0</v>
      </c>
      <c r="AJ14" s="19"/>
      <c r="AK14" s="19">
        <v>0.121495327102804</v>
      </c>
      <c r="AL14" s="19">
        <v>0.14754098360655701</v>
      </c>
      <c r="AM14" s="19">
        <v>0.25</v>
      </c>
      <c r="AN14" s="19">
        <v>3.4482758620689703E-2</v>
      </c>
      <c r="AO14" s="19">
        <v>0.11111111111111099</v>
      </c>
      <c r="AP14" s="19">
        <v>0.25925925925925902</v>
      </c>
      <c r="AQ14" s="19"/>
      <c r="AR14" s="19">
        <v>0.144186046511628</v>
      </c>
      <c r="AS14" s="19">
        <v>0.219512195121951</v>
      </c>
      <c r="AT14" s="19">
        <v>0.219512195121951</v>
      </c>
      <c r="AU14" s="19" t="s">
        <v>129</v>
      </c>
      <c r="AV14" s="19">
        <v>0.18181818181818199</v>
      </c>
      <c r="AW14" s="19">
        <v>0.17073170731707299</v>
      </c>
      <c r="AX14" s="19">
        <v>0.2</v>
      </c>
      <c r="AY14" s="19"/>
      <c r="AZ14" s="19">
        <v>0.13084112149532701</v>
      </c>
      <c r="BA14" s="19">
        <v>9.0909090909090898E-2</v>
      </c>
      <c r="BB14" s="19">
        <v>0</v>
      </c>
      <c r="BC14" s="19">
        <v>0.24489795918367299</v>
      </c>
      <c r="BD14" s="19">
        <v>0.14482758620689701</v>
      </c>
      <c r="BE14" s="19">
        <v>0.125</v>
      </c>
      <c r="BF14" s="19"/>
      <c r="BG14" s="19">
        <v>0.28125</v>
      </c>
      <c r="BH14" s="19">
        <v>0.11764705882352899</v>
      </c>
      <c r="BI14" s="19">
        <v>0.162790697674419</v>
      </c>
      <c r="BJ14" s="19">
        <v>0.13636363636363599</v>
      </c>
      <c r="BK14" s="19">
        <v>0.134328358208955</v>
      </c>
      <c r="BL14" s="19">
        <v>0.12</v>
      </c>
      <c r="BM14" s="19"/>
      <c r="BN14" s="19">
        <v>0.14644351464435101</v>
      </c>
      <c r="BO14" s="19">
        <v>0.16875000000000001</v>
      </c>
      <c r="BP14" s="19"/>
      <c r="BQ14" s="19">
        <v>0.154411764705882</v>
      </c>
      <c r="BR14" s="19">
        <v>0.157894736842105</v>
      </c>
      <c r="BS14" s="19"/>
      <c r="BT14" s="19">
        <v>0.17554858934169301</v>
      </c>
      <c r="BU14" s="19">
        <v>7.69230769230769E-2</v>
      </c>
    </row>
    <row r="15" spans="2:73" x14ac:dyDescent="0.35">
      <c r="B15" s="17" t="s">
        <v>224</v>
      </c>
      <c r="C15" s="19">
        <v>0.61786600496277899</v>
      </c>
      <c r="D15" s="19">
        <v>0.60479041916167697</v>
      </c>
      <c r="E15" s="19">
        <v>0.62711864406779705</v>
      </c>
      <c r="F15" s="19"/>
      <c r="G15" s="19">
        <v>0.61445783132530096</v>
      </c>
      <c r="H15" s="19">
        <v>0.61875000000000002</v>
      </c>
      <c r="I15" s="19"/>
      <c r="J15" s="19">
        <v>0.61764705882352899</v>
      </c>
      <c r="K15" s="19">
        <v>0.58620689655172398</v>
      </c>
      <c r="L15" s="19">
        <v>0.54545454545454497</v>
      </c>
      <c r="M15" s="19">
        <v>0.45</v>
      </c>
      <c r="N15" s="19">
        <v>0.5</v>
      </c>
      <c r="O15" s="19">
        <v>0.58333333333333304</v>
      </c>
      <c r="P15" s="19">
        <v>0.5</v>
      </c>
      <c r="Q15" s="19">
        <v>0.55882352941176505</v>
      </c>
      <c r="R15" s="19">
        <v>0.84615384615384603</v>
      </c>
      <c r="S15" s="19">
        <v>0.76388888888888895</v>
      </c>
      <c r="T15" s="19">
        <v>0.65217391304347805</v>
      </c>
      <c r="U15" s="19">
        <v>0.61538461538461497</v>
      </c>
      <c r="V15" s="19">
        <v>0.4</v>
      </c>
      <c r="W15" s="19">
        <v>0.64285714285714302</v>
      </c>
      <c r="X15" s="19">
        <v>0.8</v>
      </c>
      <c r="Y15" s="19">
        <v>0.71428571428571397</v>
      </c>
      <c r="Z15" s="19"/>
      <c r="AA15" s="19">
        <v>0.55214723926380405</v>
      </c>
      <c r="AB15" s="19">
        <v>0.66666666666666696</v>
      </c>
      <c r="AC15" s="19">
        <v>0.64705882352941202</v>
      </c>
      <c r="AD15" s="19">
        <v>0.67647058823529405</v>
      </c>
      <c r="AE15" s="19"/>
      <c r="AF15" s="19">
        <v>0.60983606557377001</v>
      </c>
      <c r="AG15" s="19">
        <v>0.58333333333333304</v>
      </c>
      <c r="AH15" s="19">
        <v>0.68421052631578905</v>
      </c>
      <c r="AI15" s="19">
        <v>0.5</v>
      </c>
      <c r="AJ15" s="19"/>
      <c r="AK15" s="19">
        <v>0.68224299065420602</v>
      </c>
      <c r="AL15" s="19">
        <v>0.55737704918032804</v>
      </c>
      <c r="AM15" s="19">
        <v>0.6875</v>
      </c>
      <c r="AN15" s="19">
        <v>0.72413793103448298</v>
      </c>
      <c r="AO15" s="19">
        <v>0.77777777777777801</v>
      </c>
      <c r="AP15" s="19">
        <v>0.44444444444444398</v>
      </c>
      <c r="AQ15" s="19"/>
      <c r="AR15" s="19">
        <v>0.62325581395348795</v>
      </c>
      <c r="AS15" s="19">
        <v>0.60975609756097604</v>
      </c>
      <c r="AT15" s="19">
        <v>0.60975609756097604</v>
      </c>
      <c r="AU15" s="19" t="s">
        <v>129</v>
      </c>
      <c r="AV15" s="19">
        <v>0.54545454545454497</v>
      </c>
      <c r="AW15" s="19">
        <v>0.68292682926829296</v>
      </c>
      <c r="AX15" s="19">
        <v>0.6</v>
      </c>
      <c r="AY15" s="19"/>
      <c r="AZ15" s="19">
        <v>0.62616822429906505</v>
      </c>
      <c r="BA15" s="19">
        <v>0.63636363636363602</v>
      </c>
      <c r="BB15" s="19">
        <v>0.90909090909090895</v>
      </c>
      <c r="BC15" s="19">
        <v>0.52040816326530603</v>
      </c>
      <c r="BD15" s="19">
        <v>0.64137931034482798</v>
      </c>
      <c r="BE15" s="19">
        <v>0.75</v>
      </c>
      <c r="BF15" s="19"/>
      <c r="BG15" s="19">
        <v>0.484375</v>
      </c>
      <c r="BH15" s="19">
        <v>0.69117647058823495</v>
      </c>
      <c r="BI15" s="19">
        <v>0.62790697674418605</v>
      </c>
      <c r="BJ15" s="19">
        <v>0.63636363636363602</v>
      </c>
      <c r="BK15" s="19">
        <v>0.55223880597014896</v>
      </c>
      <c r="BL15" s="19">
        <v>0.72</v>
      </c>
      <c r="BM15" s="19"/>
      <c r="BN15" s="19">
        <v>0.63598326359832602</v>
      </c>
      <c r="BO15" s="19">
        <v>0.59375</v>
      </c>
      <c r="BP15" s="19"/>
      <c r="BQ15" s="19">
        <v>0.61764705882352899</v>
      </c>
      <c r="BR15" s="19">
        <v>0.62030075187969902</v>
      </c>
      <c r="BS15" s="19"/>
      <c r="BT15" s="19">
        <v>0.59561128526645801</v>
      </c>
      <c r="BU15" s="19">
        <v>0.71794871794871795</v>
      </c>
    </row>
    <row r="16" spans="2:73" x14ac:dyDescent="0.35">
      <c r="B16" s="17" t="s">
        <v>105</v>
      </c>
      <c r="C16" s="20">
        <v>-0.46153846153846201</v>
      </c>
      <c r="D16" s="20">
        <v>-0.46107784431137699</v>
      </c>
      <c r="E16" s="20">
        <v>-0.46186440677966101</v>
      </c>
      <c r="F16" s="20"/>
      <c r="G16" s="20">
        <v>-0.469879518072289</v>
      </c>
      <c r="H16" s="20">
        <v>-0.45937499999999998</v>
      </c>
      <c r="I16" s="20"/>
      <c r="J16" s="20">
        <v>-0.52941176470588203</v>
      </c>
      <c r="K16" s="20">
        <v>-0.39655172413793099</v>
      </c>
      <c r="L16" s="20">
        <v>-0.27272727272727298</v>
      </c>
      <c r="M16" s="20">
        <v>-0.25</v>
      </c>
      <c r="N16" s="20">
        <v>-0.375</v>
      </c>
      <c r="O16" s="20">
        <v>-0.41666666666666702</v>
      </c>
      <c r="P16" s="20">
        <v>-0.30769230769230799</v>
      </c>
      <c r="Q16" s="20">
        <v>-0.38235294117647101</v>
      </c>
      <c r="R16" s="20">
        <v>-0.76923076923076905</v>
      </c>
      <c r="S16" s="20">
        <v>-0.63888888888888895</v>
      </c>
      <c r="T16" s="20">
        <v>-0.60869565217391297</v>
      </c>
      <c r="U16" s="20">
        <v>-0.53846153846153899</v>
      </c>
      <c r="V16" s="20">
        <v>-0.12</v>
      </c>
      <c r="W16" s="20">
        <v>-0.5</v>
      </c>
      <c r="X16" s="20">
        <v>-0.66666666666666696</v>
      </c>
      <c r="Y16" s="20">
        <v>-0.57142857142857095</v>
      </c>
      <c r="Z16" s="20"/>
      <c r="AA16" s="20">
        <v>-0.38650306748466301</v>
      </c>
      <c r="AB16" s="20">
        <v>-0.48062015503875999</v>
      </c>
      <c r="AC16" s="20">
        <v>-0.50980392156862697</v>
      </c>
      <c r="AD16" s="20">
        <v>-0.61764705882352899</v>
      </c>
      <c r="AE16" s="20"/>
      <c r="AF16" s="20">
        <v>-0.46557377049180299</v>
      </c>
      <c r="AG16" s="20">
        <v>-0.29166666666666702</v>
      </c>
      <c r="AH16" s="20">
        <v>-0.47368421052631599</v>
      </c>
      <c r="AI16" s="20">
        <v>-0.5</v>
      </c>
      <c r="AJ16" s="20"/>
      <c r="AK16" s="20">
        <v>-0.56074766355140204</v>
      </c>
      <c r="AL16" s="20">
        <v>-0.40983606557377</v>
      </c>
      <c r="AM16" s="20">
        <v>-0.4375</v>
      </c>
      <c r="AN16" s="20">
        <v>-0.68965517241379304</v>
      </c>
      <c r="AO16" s="20">
        <v>-0.66666666666666696</v>
      </c>
      <c r="AP16" s="20">
        <v>-0.18518518518518501</v>
      </c>
      <c r="AQ16" s="20"/>
      <c r="AR16" s="20">
        <v>-0.47906976744185997</v>
      </c>
      <c r="AS16" s="20">
        <v>-0.39024390243902402</v>
      </c>
      <c r="AT16" s="20">
        <v>-0.39024390243902402</v>
      </c>
      <c r="AU16" s="20" t="s">
        <v>129</v>
      </c>
      <c r="AV16" s="20">
        <v>-0.36363636363636398</v>
      </c>
      <c r="AW16" s="20">
        <v>-0.51219512195121997</v>
      </c>
      <c r="AX16" s="20">
        <v>-0.4</v>
      </c>
      <c r="AY16" s="20"/>
      <c r="AZ16" s="20">
        <v>-0.49532710280373798</v>
      </c>
      <c r="BA16" s="20">
        <v>-0.54545454545454497</v>
      </c>
      <c r="BB16" s="20">
        <v>-0.90909090909090895</v>
      </c>
      <c r="BC16" s="20">
        <v>-0.27551020408163301</v>
      </c>
      <c r="BD16" s="20">
        <v>-0.49655172413793103</v>
      </c>
      <c r="BE16" s="20">
        <v>-0.625</v>
      </c>
      <c r="BF16" s="20"/>
      <c r="BG16" s="20">
        <v>-0.203125</v>
      </c>
      <c r="BH16" s="20">
        <v>-0.57352941176470595</v>
      </c>
      <c r="BI16" s="20">
        <v>-0.46511627906976699</v>
      </c>
      <c r="BJ16" s="20">
        <v>-0.5</v>
      </c>
      <c r="BK16" s="20">
        <v>-0.41791044776119401</v>
      </c>
      <c r="BL16" s="20">
        <v>-0.6</v>
      </c>
      <c r="BM16" s="20"/>
      <c r="BN16" s="20">
        <v>-0.48953974895397501</v>
      </c>
      <c r="BO16" s="20">
        <v>-0.42499999999999999</v>
      </c>
      <c r="BP16" s="20"/>
      <c r="BQ16" s="20">
        <v>-0.46323529411764702</v>
      </c>
      <c r="BR16" s="20">
        <v>-0.46240601503759399</v>
      </c>
      <c r="BS16" s="20"/>
      <c r="BT16" s="20">
        <v>-0.42006269592476497</v>
      </c>
      <c r="BU16" s="20">
        <v>-0.64102564102564097</v>
      </c>
    </row>
    <row r="17" spans="2:2" x14ac:dyDescent="0.35">
      <c r="B17" s="15" t="s">
        <v>387</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218</v>
      </c>
      <c r="C8" s="16">
        <v>1.2406947890818899E-2</v>
      </c>
      <c r="D8" s="16">
        <v>1.79640718562874E-2</v>
      </c>
      <c r="E8" s="16">
        <v>8.4745762711864406E-3</v>
      </c>
      <c r="F8" s="16"/>
      <c r="G8" s="16">
        <v>0</v>
      </c>
      <c r="H8" s="16">
        <v>1.5625E-2</v>
      </c>
      <c r="I8" s="16"/>
      <c r="J8" s="16">
        <v>0</v>
      </c>
      <c r="K8" s="16">
        <v>3.4482758620689703E-2</v>
      </c>
      <c r="L8" s="16">
        <v>0</v>
      </c>
      <c r="M8" s="16">
        <v>0</v>
      </c>
      <c r="N8" s="16">
        <v>0</v>
      </c>
      <c r="O8" s="16">
        <v>0</v>
      </c>
      <c r="P8" s="16">
        <v>0</v>
      </c>
      <c r="Q8" s="16">
        <v>0</v>
      </c>
      <c r="R8" s="16">
        <v>7.69230769230769E-2</v>
      </c>
      <c r="S8" s="16">
        <v>1.38888888888889E-2</v>
      </c>
      <c r="T8" s="16">
        <v>0</v>
      </c>
      <c r="U8" s="16">
        <v>0</v>
      </c>
      <c r="V8" s="16">
        <v>0.04</v>
      </c>
      <c r="W8" s="16">
        <v>0</v>
      </c>
      <c r="X8" s="16">
        <v>0</v>
      </c>
      <c r="Y8" s="16">
        <v>0</v>
      </c>
      <c r="Z8" s="16"/>
      <c r="AA8" s="16">
        <v>1.84049079754601E-2</v>
      </c>
      <c r="AB8" s="16">
        <v>1.5503875968992199E-2</v>
      </c>
      <c r="AC8" s="16">
        <v>0</v>
      </c>
      <c r="AD8" s="16">
        <v>0</v>
      </c>
      <c r="AE8" s="16"/>
      <c r="AF8" s="16">
        <v>1.3114754098360701E-2</v>
      </c>
      <c r="AG8" s="16">
        <v>4.1666666666666699E-2</v>
      </c>
      <c r="AH8" s="16">
        <v>0</v>
      </c>
      <c r="AI8" s="16">
        <v>0</v>
      </c>
      <c r="AJ8" s="16"/>
      <c r="AK8" s="16">
        <v>0</v>
      </c>
      <c r="AL8" s="16">
        <v>1.63934426229508E-2</v>
      </c>
      <c r="AM8" s="16">
        <v>6.25E-2</v>
      </c>
      <c r="AN8" s="16">
        <v>0</v>
      </c>
      <c r="AO8" s="16">
        <v>0.11111111111111099</v>
      </c>
      <c r="AP8" s="16">
        <v>0</v>
      </c>
      <c r="AQ8" s="16"/>
      <c r="AR8" s="16">
        <v>9.3023255813953504E-3</v>
      </c>
      <c r="AS8" s="16">
        <v>2.4390243902439001E-2</v>
      </c>
      <c r="AT8" s="16">
        <v>2.4390243902439001E-2</v>
      </c>
      <c r="AU8" s="16" t="s">
        <v>129</v>
      </c>
      <c r="AV8" s="16">
        <v>4.5454545454545497E-2</v>
      </c>
      <c r="AW8" s="16">
        <v>2.4390243902439001E-2</v>
      </c>
      <c r="AX8" s="16">
        <v>0</v>
      </c>
      <c r="AY8" s="16"/>
      <c r="AZ8" s="16">
        <v>1.86915887850467E-2</v>
      </c>
      <c r="BA8" s="16">
        <v>0</v>
      </c>
      <c r="BB8" s="16">
        <v>0</v>
      </c>
      <c r="BC8" s="16">
        <v>2.04081632653061E-2</v>
      </c>
      <c r="BD8" s="16">
        <v>6.8965517241379301E-3</v>
      </c>
      <c r="BE8" s="16">
        <v>0</v>
      </c>
      <c r="BF8" s="16"/>
      <c r="BG8" s="16">
        <v>1.5625E-2</v>
      </c>
      <c r="BH8" s="16">
        <v>4.4117647058823498E-2</v>
      </c>
      <c r="BI8" s="16">
        <v>0</v>
      </c>
      <c r="BJ8" s="16">
        <v>0</v>
      </c>
      <c r="BK8" s="16">
        <v>1.49253731343284E-2</v>
      </c>
      <c r="BL8" s="16">
        <v>0</v>
      </c>
      <c r="BM8" s="16"/>
      <c r="BN8" s="16">
        <v>1.2552301255230099E-2</v>
      </c>
      <c r="BO8" s="16">
        <v>1.2500000000000001E-2</v>
      </c>
      <c r="BP8" s="16"/>
      <c r="BQ8" s="16">
        <v>1.4705882352941201E-2</v>
      </c>
      <c r="BR8" s="16">
        <v>1.12781954887218E-2</v>
      </c>
      <c r="BS8" s="16"/>
      <c r="BT8" s="16">
        <v>1.56739811912226E-2</v>
      </c>
      <c r="BU8" s="16">
        <v>0</v>
      </c>
    </row>
    <row r="9" spans="2:73" x14ac:dyDescent="0.35">
      <c r="B9" s="17" t="s">
        <v>219</v>
      </c>
      <c r="C9" s="16">
        <v>2.72952853598015E-2</v>
      </c>
      <c r="D9" s="16">
        <v>3.59281437125748E-2</v>
      </c>
      <c r="E9" s="16">
        <v>2.1186440677966101E-2</v>
      </c>
      <c r="F9" s="16"/>
      <c r="G9" s="16">
        <v>2.40963855421687E-2</v>
      </c>
      <c r="H9" s="16">
        <v>2.8125000000000001E-2</v>
      </c>
      <c r="I9" s="16"/>
      <c r="J9" s="16">
        <v>0</v>
      </c>
      <c r="K9" s="16">
        <v>5.1724137931034503E-2</v>
      </c>
      <c r="L9" s="16">
        <v>0</v>
      </c>
      <c r="M9" s="16">
        <v>0.05</v>
      </c>
      <c r="N9" s="16">
        <v>0.125</v>
      </c>
      <c r="O9" s="16">
        <v>0</v>
      </c>
      <c r="P9" s="16">
        <v>0</v>
      </c>
      <c r="Q9" s="16">
        <v>2.9411764705882401E-2</v>
      </c>
      <c r="R9" s="16">
        <v>0</v>
      </c>
      <c r="S9" s="16">
        <v>1.38888888888889E-2</v>
      </c>
      <c r="T9" s="16">
        <v>0</v>
      </c>
      <c r="U9" s="16">
        <v>0</v>
      </c>
      <c r="V9" s="16">
        <v>0.04</v>
      </c>
      <c r="W9" s="16">
        <v>0.14285714285714299</v>
      </c>
      <c r="X9" s="16">
        <v>6.6666666666666693E-2</v>
      </c>
      <c r="Y9" s="16">
        <v>0</v>
      </c>
      <c r="Z9" s="16"/>
      <c r="AA9" s="16">
        <v>2.4539877300613501E-2</v>
      </c>
      <c r="AB9" s="16">
        <v>3.1007751937984499E-2</v>
      </c>
      <c r="AC9" s="16">
        <v>0</v>
      </c>
      <c r="AD9" s="16">
        <v>8.8235294117647106E-2</v>
      </c>
      <c r="AE9" s="16"/>
      <c r="AF9" s="16">
        <v>2.6229508196721301E-2</v>
      </c>
      <c r="AG9" s="16">
        <v>4.1666666666666699E-2</v>
      </c>
      <c r="AH9" s="16">
        <v>5.2631578947368397E-2</v>
      </c>
      <c r="AI9" s="16">
        <v>0</v>
      </c>
      <c r="AJ9" s="16"/>
      <c r="AK9" s="16">
        <v>1.86915887850467E-2</v>
      </c>
      <c r="AL9" s="16">
        <v>1.63934426229508E-2</v>
      </c>
      <c r="AM9" s="16">
        <v>3.125E-2</v>
      </c>
      <c r="AN9" s="16">
        <v>3.4482758620689703E-2</v>
      </c>
      <c r="AO9" s="16">
        <v>0</v>
      </c>
      <c r="AP9" s="16">
        <v>7.4074074074074098E-2</v>
      </c>
      <c r="AQ9" s="16"/>
      <c r="AR9" s="16">
        <v>3.25581395348837E-2</v>
      </c>
      <c r="AS9" s="16">
        <v>4.8780487804878099E-2</v>
      </c>
      <c r="AT9" s="16">
        <v>4.8780487804878099E-2</v>
      </c>
      <c r="AU9" s="16" t="s">
        <v>129</v>
      </c>
      <c r="AV9" s="16">
        <v>4.5454545454545497E-2</v>
      </c>
      <c r="AW9" s="16">
        <v>2.4390243902439001E-2</v>
      </c>
      <c r="AX9" s="16">
        <v>0</v>
      </c>
      <c r="AY9" s="16"/>
      <c r="AZ9" s="16">
        <v>3.7383177570093497E-2</v>
      </c>
      <c r="BA9" s="16">
        <v>9.0909090909090898E-2</v>
      </c>
      <c r="BB9" s="16">
        <v>0</v>
      </c>
      <c r="BC9" s="16">
        <v>2.04081632653061E-2</v>
      </c>
      <c r="BD9" s="16">
        <v>1.37931034482759E-2</v>
      </c>
      <c r="BE9" s="16">
        <v>0</v>
      </c>
      <c r="BF9" s="16"/>
      <c r="BG9" s="16">
        <v>3.125E-2</v>
      </c>
      <c r="BH9" s="16">
        <v>2.9411764705882401E-2</v>
      </c>
      <c r="BI9" s="16">
        <v>0</v>
      </c>
      <c r="BJ9" s="16">
        <v>1.8181818181818198E-2</v>
      </c>
      <c r="BK9" s="16">
        <v>2.9850746268656699E-2</v>
      </c>
      <c r="BL9" s="16">
        <v>0.06</v>
      </c>
      <c r="BM9" s="16"/>
      <c r="BN9" s="16">
        <v>3.3472803347280297E-2</v>
      </c>
      <c r="BO9" s="16">
        <v>1.8749999999999999E-2</v>
      </c>
      <c r="BP9" s="16"/>
      <c r="BQ9" s="16">
        <v>1.4705882352941201E-2</v>
      </c>
      <c r="BR9" s="16">
        <v>3.3834586466165398E-2</v>
      </c>
      <c r="BS9" s="16"/>
      <c r="BT9" s="16">
        <v>2.5078369905956101E-2</v>
      </c>
      <c r="BU9" s="16">
        <v>3.8461538461538498E-2</v>
      </c>
    </row>
    <row r="10" spans="2:73" x14ac:dyDescent="0.35">
      <c r="B10" s="17" t="s">
        <v>220</v>
      </c>
      <c r="C10" s="16">
        <v>8.6848635235731997E-2</v>
      </c>
      <c r="D10" s="16">
        <v>0.101796407185629</v>
      </c>
      <c r="E10" s="16">
        <v>7.6271186440677999E-2</v>
      </c>
      <c r="F10" s="16"/>
      <c r="G10" s="16">
        <v>6.02409638554217E-2</v>
      </c>
      <c r="H10" s="16">
        <v>9.375E-2</v>
      </c>
      <c r="I10" s="16"/>
      <c r="J10" s="16">
        <v>0.11764705882352899</v>
      </c>
      <c r="K10" s="16">
        <v>5.1724137931034503E-2</v>
      </c>
      <c r="L10" s="16">
        <v>9.0909090909090898E-2</v>
      </c>
      <c r="M10" s="16">
        <v>0.1</v>
      </c>
      <c r="N10" s="16">
        <v>0.125</v>
      </c>
      <c r="O10" s="16">
        <v>0</v>
      </c>
      <c r="P10" s="16">
        <v>7.69230769230769E-2</v>
      </c>
      <c r="Q10" s="16">
        <v>0.14705882352941199</v>
      </c>
      <c r="R10" s="16">
        <v>0.230769230769231</v>
      </c>
      <c r="S10" s="16">
        <v>6.9444444444444406E-2</v>
      </c>
      <c r="T10" s="16">
        <v>8.6956521739130405E-2</v>
      </c>
      <c r="U10" s="16">
        <v>0</v>
      </c>
      <c r="V10" s="16">
        <v>0.24</v>
      </c>
      <c r="W10" s="16">
        <v>0</v>
      </c>
      <c r="X10" s="16">
        <v>0</v>
      </c>
      <c r="Y10" s="16">
        <v>0</v>
      </c>
      <c r="Z10" s="16"/>
      <c r="AA10" s="16">
        <v>9.2024539877300596E-2</v>
      </c>
      <c r="AB10" s="16">
        <v>6.2015503875968998E-2</v>
      </c>
      <c r="AC10" s="16">
        <v>9.8039215686274495E-2</v>
      </c>
      <c r="AD10" s="16">
        <v>0.17647058823529399</v>
      </c>
      <c r="AE10" s="16"/>
      <c r="AF10" s="16">
        <v>7.86885245901639E-2</v>
      </c>
      <c r="AG10" s="16">
        <v>0.16666666666666699</v>
      </c>
      <c r="AH10" s="16">
        <v>0.13157894736842099</v>
      </c>
      <c r="AI10" s="16">
        <v>0</v>
      </c>
      <c r="AJ10" s="16"/>
      <c r="AK10" s="16">
        <v>8.4112149532710304E-2</v>
      </c>
      <c r="AL10" s="16">
        <v>8.1967213114754106E-2</v>
      </c>
      <c r="AM10" s="16">
        <v>9.375E-2</v>
      </c>
      <c r="AN10" s="16">
        <v>6.8965517241379296E-2</v>
      </c>
      <c r="AO10" s="16">
        <v>0</v>
      </c>
      <c r="AP10" s="16">
        <v>0.18518518518518501</v>
      </c>
      <c r="AQ10" s="16"/>
      <c r="AR10" s="16">
        <v>9.7674418604651203E-2</v>
      </c>
      <c r="AS10" s="16">
        <v>0.146341463414634</v>
      </c>
      <c r="AT10" s="16">
        <v>0.146341463414634</v>
      </c>
      <c r="AU10" s="16" t="s">
        <v>129</v>
      </c>
      <c r="AV10" s="16">
        <v>4.5454545454545497E-2</v>
      </c>
      <c r="AW10" s="16">
        <v>0</v>
      </c>
      <c r="AX10" s="16">
        <v>0</v>
      </c>
      <c r="AY10" s="16"/>
      <c r="AZ10" s="16">
        <v>0.10280373831775701</v>
      </c>
      <c r="BA10" s="16">
        <v>0.12121212121212099</v>
      </c>
      <c r="BB10" s="16">
        <v>0</v>
      </c>
      <c r="BC10" s="16">
        <v>9.1836734693877597E-2</v>
      </c>
      <c r="BD10" s="16">
        <v>6.8965517241379296E-2</v>
      </c>
      <c r="BE10" s="16">
        <v>0.125</v>
      </c>
      <c r="BF10" s="16"/>
      <c r="BG10" s="16">
        <v>0.109375</v>
      </c>
      <c r="BH10" s="16">
        <v>2.9411764705882401E-2</v>
      </c>
      <c r="BI10" s="16">
        <v>9.3023255813953501E-2</v>
      </c>
      <c r="BJ10" s="16">
        <v>0.1</v>
      </c>
      <c r="BK10" s="16">
        <v>0.119402985074627</v>
      </c>
      <c r="BL10" s="16">
        <v>0.06</v>
      </c>
      <c r="BM10" s="16"/>
      <c r="BN10" s="16">
        <v>8.78661087866109E-2</v>
      </c>
      <c r="BO10" s="16">
        <v>8.7499999999999994E-2</v>
      </c>
      <c r="BP10" s="16"/>
      <c r="BQ10" s="16">
        <v>5.8823529411764698E-2</v>
      </c>
      <c r="BR10" s="16">
        <v>0.101503759398496</v>
      </c>
      <c r="BS10" s="16"/>
      <c r="BT10" s="16">
        <v>9.40438871473354E-2</v>
      </c>
      <c r="BU10" s="16">
        <v>5.1282051282051301E-2</v>
      </c>
    </row>
    <row r="11" spans="2:73" x14ac:dyDescent="0.35">
      <c r="B11" s="17" t="s">
        <v>221</v>
      </c>
      <c r="C11" s="16">
        <v>0.116625310173697</v>
      </c>
      <c r="D11" s="16">
        <v>0.107784431137725</v>
      </c>
      <c r="E11" s="16">
        <v>0.12288135593220301</v>
      </c>
      <c r="F11" s="16"/>
      <c r="G11" s="16">
        <v>9.6385542168674704E-2</v>
      </c>
      <c r="H11" s="16">
        <v>0.121875</v>
      </c>
      <c r="I11" s="16"/>
      <c r="J11" s="16">
        <v>0.26470588235294101</v>
      </c>
      <c r="K11" s="16">
        <v>0.10344827586206901</v>
      </c>
      <c r="L11" s="16">
        <v>9.0909090909090898E-2</v>
      </c>
      <c r="M11" s="16">
        <v>0.2</v>
      </c>
      <c r="N11" s="16">
        <v>0.125</v>
      </c>
      <c r="O11" s="16">
        <v>0.25</v>
      </c>
      <c r="P11" s="16">
        <v>7.69230769230769E-2</v>
      </c>
      <c r="Q11" s="16">
        <v>0.14705882352941199</v>
      </c>
      <c r="R11" s="16">
        <v>0</v>
      </c>
      <c r="S11" s="16">
        <v>9.7222222222222196E-2</v>
      </c>
      <c r="T11" s="16">
        <v>0</v>
      </c>
      <c r="U11" s="16">
        <v>0.15384615384615399</v>
      </c>
      <c r="V11" s="16">
        <v>0.04</v>
      </c>
      <c r="W11" s="16">
        <v>0</v>
      </c>
      <c r="X11" s="16">
        <v>0.266666666666667</v>
      </c>
      <c r="Y11" s="16">
        <v>7.1428571428571397E-2</v>
      </c>
      <c r="Z11" s="16"/>
      <c r="AA11" s="16">
        <v>0.110429447852761</v>
      </c>
      <c r="AB11" s="16">
        <v>0.116279069767442</v>
      </c>
      <c r="AC11" s="16">
        <v>0.11764705882352899</v>
      </c>
      <c r="AD11" s="16">
        <v>0.11764705882352899</v>
      </c>
      <c r="AE11" s="16"/>
      <c r="AF11" s="16">
        <v>0.118032786885246</v>
      </c>
      <c r="AG11" s="16">
        <v>0.20833333333333301</v>
      </c>
      <c r="AH11" s="16">
        <v>7.8947368421052599E-2</v>
      </c>
      <c r="AI11" s="16">
        <v>0</v>
      </c>
      <c r="AJ11" s="16"/>
      <c r="AK11" s="16">
        <v>0.14018691588785001</v>
      </c>
      <c r="AL11" s="16">
        <v>9.8360655737704902E-2</v>
      </c>
      <c r="AM11" s="16">
        <v>6.25E-2</v>
      </c>
      <c r="AN11" s="16">
        <v>3.4482758620689703E-2</v>
      </c>
      <c r="AO11" s="16">
        <v>0</v>
      </c>
      <c r="AP11" s="16">
        <v>0.148148148148148</v>
      </c>
      <c r="AQ11" s="16"/>
      <c r="AR11" s="16">
        <v>0.111627906976744</v>
      </c>
      <c r="AS11" s="16">
        <v>0.12195121951219499</v>
      </c>
      <c r="AT11" s="16">
        <v>0.12195121951219499</v>
      </c>
      <c r="AU11" s="16" t="s">
        <v>129</v>
      </c>
      <c r="AV11" s="16">
        <v>0.13636363636363599</v>
      </c>
      <c r="AW11" s="16">
        <v>0.17073170731707299</v>
      </c>
      <c r="AX11" s="16">
        <v>0</v>
      </c>
      <c r="AY11" s="16"/>
      <c r="AZ11" s="16">
        <v>0.121495327102804</v>
      </c>
      <c r="BA11" s="16">
        <v>0.12121212121212099</v>
      </c>
      <c r="BB11" s="16">
        <v>9.0909090909090898E-2</v>
      </c>
      <c r="BC11" s="16">
        <v>0.11224489795918401</v>
      </c>
      <c r="BD11" s="16">
        <v>0.11034482758620701</v>
      </c>
      <c r="BE11" s="16">
        <v>0.125</v>
      </c>
      <c r="BF11" s="16"/>
      <c r="BG11" s="16">
        <v>7.8125E-2</v>
      </c>
      <c r="BH11" s="16">
        <v>0.13235294117647101</v>
      </c>
      <c r="BI11" s="16">
        <v>9.3023255813953501E-2</v>
      </c>
      <c r="BJ11" s="16">
        <v>0.1</v>
      </c>
      <c r="BK11" s="16">
        <v>0.19402985074626899</v>
      </c>
      <c r="BL11" s="16">
        <v>0.08</v>
      </c>
      <c r="BM11" s="16"/>
      <c r="BN11" s="16">
        <v>0.11297071129707099</v>
      </c>
      <c r="BO11" s="16">
        <v>0.10625</v>
      </c>
      <c r="BP11" s="16"/>
      <c r="BQ11" s="16">
        <v>0.161764705882353</v>
      </c>
      <c r="BR11" s="16">
        <v>9.0225563909774403E-2</v>
      </c>
      <c r="BS11" s="16"/>
      <c r="BT11" s="16">
        <v>0.119122257053292</v>
      </c>
      <c r="BU11" s="16">
        <v>0.115384615384615</v>
      </c>
    </row>
    <row r="12" spans="2:73" x14ac:dyDescent="0.35">
      <c r="B12" s="17" t="s">
        <v>222</v>
      </c>
      <c r="C12" s="16">
        <v>0.714640198511166</v>
      </c>
      <c r="D12" s="16">
        <v>0.70059880239521</v>
      </c>
      <c r="E12" s="16">
        <v>0.72457627118644097</v>
      </c>
      <c r="F12" s="16"/>
      <c r="G12" s="16">
        <v>0.74698795180722899</v>
      </c>
      <c r="H12" s="16">
        <v>0.70625000000000004</v>
      </c>
      <c r="I12" s="16"/>
      <c r="J12" s="16">
        <v>0.58823529411764697</v>
      </c>
      <c r="K12" s="16">
        <v>0.67241379310344795</v>
      </c>
      <c r="L12" s="16">
        <v>0.68181818181818199</v>
      </c>
      <c r="M12" s="16">
        <v>0.65</v>
      </c>
      <c r="N12" s="16">
        <v>0.5</v>
      </c>
      <c r="O12" s="16">
        <v>0.75</v>
      </c>
      <c r="P12" s="16">
        <v>0.76923076923076905</v>
      </c>
      <c r="Q12" s="16">
        <v>0.64705882352941202</v>
      </c>
      <c r="R12" s="16">
        <v>0.69230769230769196</v>
      </c>
      <c r="S12" s="16">
        <v>0.79166666666666696</v>
      </c>
      <c r="T12" s="16">
        <v>0.91304347826086996</v>
      </c>
      <c r="U12" s="16">
        <v>0.76923076923076905</v>
      </c>
      <c r="V12" s="16">
        <v>0.64</v>
      </c>
      <c r="W12" s="16">
        <v>0.78571428571428603</v>
      </c>
      <c r="X12" s="16">
        <v>0.66666666666666696</v>
      </c>
      <c r="Y12" s="16">
        <v>0.85714285714285698</v>
      </c>
      <c r="Z12" s="16"/>
      <c r="AA12" s="16">
        <v>0.71165644171779097</v>
      </c>
      <c r="AB12" s="16">
        <v>0.75968992248061995</v>
      </c>
      <c r="AC12" s="16">
        <v>0.70588235294117696</v>
      </c>
      <c r="AD12" s="16">
        <v>0.52941176470588203</v>
      </c>
      <c r="AE12" s="16"/>
      <c r="AF12" s="16">
        <v>0.72131147540983598</v>
      </c>
      <c r="AG12" s="16">
        <v>0.54166666666666696</v>
      </c>
      <c r="AH12" s="16">
        <v>0.68421052631578905</v>
      </c>
      <c r="AI12" s="16">
        <v>0.5</v>
      </c>
      <c r="AJ12" s="16"/>
      <c r="AK12" s="16">
        <v>0.72897196261682196</v>
      </c>
      <c r="AL12" s="16">
        <v>0.75409836065573799</v>
      </c>
      <c r="AM12" s="16">
        <v>0.75</v>
      </c>
      <c r="AN12" s="16">
        <v>0.75862068965517204</v>
      </c>
      <c r="AO12" s="16">
        <v>0.77777777777777801</v>
      </c>
      <c r="AP12" s="16">
        <v>0.592592592592593</v>
      </c>
      <c r="AQ12" s="16"/>
      <c r="AR12" s="16">
        <v>0.71162790697674405</v>
      </c>
      <c r="AS12" s="16">
        <v>0.63414634146341498</v>
      </c>
      <c r="AT12" s="16">
        <v>0.63414634146341498</v>
      </c>
      <c r="AU12" s="16" t="s">
        <v>129</v>
      </c>
      <c r="AV12" s="16">
        <v>0.63636363636363602</v>
      </c>
      <c r="AW12" s="16">
        <v>0.707317073170732</v>
      </c>
      <c r="AX12" s="16">
        <v>1</v>
      </c>
      <c r="AY12" s="16"/>
      <c r="AZ12" s="16">
        <v>0.67289719626168198</v>
      </c>
      <c r="BA12" s="16">
        <v>0.63636363636363602</v>
      </c>
      <c r="BB12" s="16">
        <v>0.90909090909090895</v>
      </c>
      <c r="BC12" s="16">
        <v>0.70408163265306101</v>
      </c>
      <c r="BD12" s="16">
        <v>0.75862068965517204</v>
      </c>
      <c r="BE12" s="16">
        <v>0.75</v>
      </c>
      <c r="BF12" s="16"/>
      <c r="BG12" s="16">
        <v>0.71875</v>
      </c>
      <c r="BH12" s="16">
        <v>0.70588235294117696</v>
      </c>
      <c r="BI12" s="16">
        <v>0.74418604651162801</v>
      </c>
      <c r="BJ12" s="16">
        <v>0.736363636363636</v>
      </c>
      <c r="BK12" s="16">
        <v>0.64179104477611904</v>
      </c>
      <c r="BL12" s="16">
        <v>0.76</v>
      </c>
      <c r="BM12" s="16"/>
      <c r="BN12" s="16">
        <v>0.71548117154811697</v>
      </c>
      <c r="BO12" s="16">
        <v>0.72499999999999998</v>
      </c>
      <c r="BP12" s="16"/>
      <c r="BQ12" s="16">
        <v>0.72058823529411797</v>
      </c>
      <c r="BR12" s="16">
        <v>0.71428571428571397</v>
      </c>
      <c r="BS12" s="16"/>
      <c r="BT12" s="16">
        <v>0.71473354231974895</v>
      </c>
      <c r="BU12" s="16">
        <v>0.73076923076923095</v>
      </c>
    </row>
    <row r="13" spans="2:73" x14ac:dyDescent="0.35">
      <c r="B13" s="17" t="s">
        <v>93</v>
      </c>
      <c r="C13" s="16">
        <v>4.2183622828784101E-2</v>
      </c>
      <c r="D13" s="16">
        <v>3.59281437125748E-2</v>
      </c>
      <c r="E13" s="16">
        <v>4.6610169491525397E-2</v>
      </c>
      <c r="F13" s="16"/>
      <c r="G13" s="16">
        <v>7.2289156626505993E-2</v>
      </c>
      <c r="H13" s="16">
        <v>3.4375000000000003E-2</v>
      </c>
      <c r="I13" s="16"/>
      <c r="J13" s="16">
        <v>2.9411764705882401E-2</v>
      </c>
      <c r="K13" s="16">
        <v>8.6206896551724102E-2</v>
      </c>
      <c r="L13" s="16">
        <v>0.13636363636363599</v>
      </c>
      <c r="M13" s="16">
        <v>0</v>
      </c>
      <c r="N13" s="16">
        <v>0.125</v>
      </c>
      <c r="O13" s="16">
        <v>0</v>
      </c>
      <c r="P13" s="16">
        <v>7.69230769230769E-2</v>
      </c>
      <c r="Q13" s="16">
        <v>2.9411764705882401E-2</v>
      </c>
      <c r="R13" s="16">
        <v>0</v>
      </c>
      <c r="S13" s="16">
        <v>1.38888888888889E-2</v>
      </c>
      <c r="T13" s="16">
        <v>0</v>
      </c>
      <c r="U13" s="16">
        <v>7.69230769230769E-2</v>
      </c>
      <c r="V13" s="16">
        <v>0</v>
      </c>
      <c r="W13" s="16">
        <v>7.1428571428571397E-2</v>
      </c>
      <c r="X13" s="16">
        <v>0</v>
      </c>
      <c r="Y13" s="16">
        <v>7.1428571428571397E-2</v>
      </c>
      <c r="Z13" s="16"/>
      <c r="AA13" s="16">
        <v>4.2944785276073601E-2</v>
      </c>
      <c r="AB13" s="16">
        <v>1.5503875968992199E-2</v>
      </c>
      <c r="AC13" s="16">
        <v>7.8431372549019607E-2</v>
      </c>
      <c r="AD13" s="16">
        <v>8.8235294117647106E-2</v>
      </c>
      <c r="AE13" s="16"/>
      <c r="AF13" s="16">
        <v>4.2622950819672101E-2</v>
      </c>
      <c r="AG13" s="16">
        <v>0</v>
      </c>
      <c r="AH13" s="16">
        <v>5.2631578947368397E-2</v>
      </c>
      <c r="AI13" s="16">
        <v>0.5</v>
      </c>
      <c r="AJ13" s="16"/>
      <c r="AK13" s="16">
        <v>2.80373831775701E-2</v>
      </c>
      <c r="AL13" s="16">
        <v>3.2786885245901599E-2</v>
      </c>
      <c r="AM13" s="16">
        <v>0</v>
      </c>
      <c r="AN13" s="16">
        <v>0.10344827586206901</v>
      </c>
      <c r="AO13" s="16">
        <v>0.11111111111111099</v>
      </c>
      <c r="AP13" s="16">
        <v>0</v>
      </c>
      <c r="AQ13" s="16"/>
      <c r="AR13" s="16">
        <v>3.7209302325581402E-2</v>
      </c>
      <c r="AS13" s="16">
        <v>2.4390243902439001E-2</v>
      </c>
      <c r="AT13" s="16">
        <v>2.4390243902439001E-2</v>
      </c>
      <c r="AU13" s="16" t="s">
        <v>129</v>
      </c>
      <c r="AV13" s="16">
        <v>9.0909090909090898E-2</v>
      </c>
      <c r="AW13" s="16">
        <v>7.3170731707317097E-2</v>
      </c>
      <c r="AX13" s="16">
        <v>0</v>
      </c>
      <c r="AY13" s="16"/>
      <c r="AZ13" s="16">
        <v>4.67289719626168E-2</v>
      </c>
      <c r="BA13" s="16">
        <v>3.03030303030303E-2</v>
      </c>
      <c r="BB13" s="16">
        <v>0</v>
      </c>
      <c r="BC13" s="16">
        <v>5.10204081632653E-2</v>
      </c>
      <c r="BD13" s="16">
        <v>4.13793103448276E-2</v>
      </c>
      <c r="BE13" s="16">
        <v>0</v>
      </c>
      <c r="BF13" s="16"/>
      <c r="BG13" s="16">
        <v>4.6875E-2</v>
      </c>
      <c r="BH13" s="16">
        <v>5.8823529411764698E-2</v>
      </c>
      <c r="BI13" s="16">
        <v>6.9767441860465101E-2</v>
      </c>
      <c r="BJ13" s="16">
        <v>4.5454545454545497E-2</v>
      </c>
      <c r="BK13" s="16">
        <v>0</v>
      </c>
      <c r="BL13" s="16">
        <v>0.04</v>
      </c>
      <c r="BM13" s="16"/>
      <c r="BN13" s="16">
        <v>3.7656903765690398E-2</v>
      </c>
      <c r="BO13" s="16">
        <v>0.05</v>
      </c>
      <c r="BP13" s="16"/>
      <c r="BQ13" s="16">
        <v>2.9411764705882401E-2</v>
      </c>
      <c r="BR13" s="16">
        <v>4.8872180451127803E-2</v>
      </c>
      <c r="BS13" s="16"/>
      <c r="BT13" s="16">
        <v>3.1347962382445103E-2</v>
      </c>
      <c r="BU13" s="16">
        <v>6.4102564102564097E-2</v>
      </c>
    </row>
    <row r="14" spans="2:73" x14ac:dyDescent="0.35">
      <c r="B14" s="17" t="s">
        <v>223</v>
      </c>
      <c r="C14" s="19">
        <v>3.9702233250620299E-2</v>
      </c>
      <c r="D14" s="19">
        <v>5.3892215568862298E-2</v>
      </c>
      <c r="E14" s="19">
        <v>2.9661016949152502E-2</v>
      </c>
      <c r="F14" s="19"/>
      <c r="G14" s="19">
        <v>2.40963855421687E-2</v>
      </c>
      <c r="H14" s="19">
        <v>4.3749999999999997E-2</v>
      </c>
      <c r="I14" s="19"/>
      <c r="J14" s="19">
        <v>0</v>
      </c>
      <c r="K14" s="19">
        <v>8.6206896551724102E-2</v>
      </c>
      <c r="L14" s="19">
        <v>0</v>
      </c>
      <c r="M14" s="19">
        <v>0.05</v>
      </c>
      <c r="N14" s="19">
        <v>0.125</v>
      </c>
      <c r="O14" s="19">
        <v>0</v>
      </c>
      <c r="P14" s="19">
        <v>0</v>
      </c>
      <c r="Q14" s="19">
        <v>2.9411764705882401E-2</v>
      </c>
      <c r="R14" s="19">
        <v>7.69230769230769E-2</v>
      </c>
      <c r="S14" s="19">
        <v>2.7777777777777801E-2</v>
      </c>
      <c r="T14" s="19">
        <v>0</v>
      </c>
      <c r="U14" s="19">
        <v>0</v>
      </c>
      <c r="V14" s="19">
        <v>0.08</v>
      </c>
      <c r="W14" s="19">
        <v>0.14285714285714299</v>
      </c>
      <c r="X14" s="19">
        <v>6.6666666666666693E-2</v>
      </c>
      <c r="Y14" s="19">
        <v>0</v>
      </c>
      <c r="Z14" s="19"/>
      <c r="AA14" s="19">
        <v>4.2944785276073601E-2</v>
      </c>
      <c r="AB14" s="19">
        <v>4.6511627906976702E-2</v>
      </c>
      <c r="AC14" s="19">
        <v>0</v>
      </c>
      <c r="AD14" s="19">
        <v>8.8235294117647106E-2</v>
      </c>
      <c r="AE14" s="19"/>
      <c r="AF14" s="19">
        <v>3.9344262295081998E-2</v>
      </c>
      <c r="AG14" s="19">
        <v>8.3333333333333301E-2</v>
      </c>
      <c r="AH14" s="19">
        <v>5.2631578947368397E-2</v>
      </c>
      <c r="AI14" s="19">
        <v>0</v>
      </c>
      <c r="AJ14" s="19"/>
      <c r="AK14" s="19">
        <v>1.86915887850467E-2</v>
      </c>
      <c r="AL14" s="19">
        <v>3.2786885245901599E-2</v>
      </c>
      <c r="AM14" s="19">
        <v>9.375E-2</v>
      </c>
      <c r="AN14" s="19">
        <v>3.4482758620689703E-2</v>
      </c>
      <c r="AO14" s="19">
        <v>0.11111111111111099</v>
      </c>
      <c r="AP14" s="19">
        <v>7.4074074074074098E-2</v>
      </c>
      <c r="AQ14" s="19"/>
      <c r="AR14" s="19">
        <v>4.1860465116279097E-2</v>
      </c>
      <c r="AS14" s="19">
        <v>7.3170731707317097E-2</v>
      </c>
      <c r="AT14" s="19">
        <v>7.3170731707317097E-2</v>
      </c>
      <c r="AU14" s="19" t="s">
        <v>129</v>
      </c>
      <c r="AV14" s="19">
        <v>9.0909090909090898E-2</v>
      </c>
      <c r="AW14" s="19">
        <v>4.8780487804878099E-2</v>
      </c>
      <c r="AX14" s="19">
        <v>0</v>
      </c>
      <c r="AY14" s="19"/>
      <c r="AZ14" s="19">
        <v>5.60747663551402E-2</v>
      </c>
      <c r="BA14" s="19">
        <v>9.0909090909090898E-2</v>
      </c>
      <c r="BB14" s="19">
        <v>0</v>
      </c>
      <c r="BC14" s="19">
        <v>4.08163265306122E-2</v>
      </c>
      <c r="BD14" s="19">
        <v>2.06896551724138E-2</v>
      </c>
      <c r="BE14" s="19">
        <v>0</v>
      </c>
      <c r="BF14" s="19"/>
      <c r="BG14" s="19">
        <v>4.6875E-2</v>
      </c>
      <c r="BH14" s="19">
        <v>7.3529411764705899E-2</v>
      </c>
      <c r="BI14" s="19">
        <v>0</v>
      </c>
      <c r="BJ14" s="19">
        <v>1.8181818181818198E-2</v>
      </c>
      <c r="BK14" s="19">
        <v>4.47761194029851E-2</v>
      </c>
      <c r="BL14" s="19">
        <v>0.06</v>
      </c>
      <c r="BM14" s="19"/>
      <c r="BN14" s="19">
        <v>4.6025104602510497E-2</v>
      </c>
      <c r="BO14" s="19">
        <v>3.125E-2</v>
      </c>
      <c r="BP14" s="19"/>
      <c r="BQ14" s="19">
        <v>2.9411764705882401E-2</v>
      </c>
      <c r="BR14" s="19">
        <v>4.5112781954887202E-2</v>
      </c>
      <c r="BS14" s="19"/>
      <c r="BT14" s="19">
        <v>4.0752351097178702E-2</v>
      </c>
      <c r="BU14" s="19">
        <v>3.8461538461538498E-2</v>
      </c>
    </row>
    <row r="15" spans="2:73" x14ac:dyDescent="0.35">
      <c r="B15" s="17" t="s">
        <v>224</v>
      </c>
      <c r="C15" s="19">
        <v>0.83126550868486304</v>
      </c>
      <c r="D15" s="19">
        <v>0.80838323353293395</v>
      </c>
      <c r="E15" s="19">
        <v>0.84745762711864403</v>
      </c>
      <c r="F15" s="19"/>
      <c r="G15" s="19">
        <v>0.843373493975904</v>
      </c>
      <c r="H15" s="19">
        <v>0.828125</v>
      </c>
      <c r="I15" s="19"/>
      <c r="J15" s="19">
        <v>0.85294117647058798</v>
      </c>
      <c r="K15" s="19">
        <v>0.77586206896551702</v>
      </c>
      <c r="L15" s="19">
        <v>0.77272727272727304</v>
      </c>
      <c r="M15" s="19">
        <v>0.85</v>
      </c>
      <c r="N15" s="19">
        <v>0.625</v>
      </c>
      <c r="O15" s="19">
        <v>1</v>
      </c>
      <c r="P15" s="19">
        <v>0.84615384615384603</v>
      </c>
      <c r="Q15" s="19">
        <v>0.79411764705882404</v>
      </c>
      <c r="R15" s="19">
        <v>0.69230769230769196</v>
      </c>
      <c r="S15" s="19">
        <v>0.88888888888888895</v>
      </c>
      <c r="T15" s="19">
        <v>0.91304347826086996</v>
      </c>
      <c r="U15" s="19">
        <v>0.92307692307692302</v>
      </c>
      <c r="V15" s="19">
        <v>0.68</v>
      </c>
      <c r="W15" s="19">
        <v>0.78571428571428603</v>
      </c>
      <c r="X15" s="19">
        <v>0.93333333333333302</v>
      </c>
      <c r="Y15" s="19">
        <v>0.92857142857142805</v>
      </c>
      <c r="Z15" s="19"/>
      <c r="AA15" s="19">
        <v>0.82208588957055195</v>
      </c>
      <c r="AB15" s="19">
        <v>0.87596899224806202</v>
      </c>
      <c r="AC15" s="19">
        <v>0.82352941176470595</v>
      </c>
      <c r="AD15" s="19">
        <v>0.64705882352941202</v>
      </c>
      <c r="AE15" s="19"/>
      <c r="AF15" s="19">
        <v>0.83934426229508197</v>
      </c>
      <c r="AG15" s="19">
        <v>0.75</v>
      </c>
      <c r="AH15" s="19">
        <v>0.76315789473684204</v>
      </c>
      <c r="AI15" s="19">
        <v>0.5</v>
      </c>
      <c r="AJ15" s="19"/>
      <c r="AK15" s="19">
        <v>0.86915887850467299</v>
      </c>
      <c r="AL15" s="19">
        <v>0.85245901639344301</v>
      </c>
      <c r="AM15" s="19">
        <v>0.8125</v>
      </c>
      <c r="AN15" s="19">
        <v>0.79310344827586199</v>
      </c>
      <c r="AO15" s="19">
        <v>0.77777777777777801</v>
      </c>
      <c r="AP15" s="19">
        <v>0.74074074074074103</v>
      </c>
      <c r="AQ15" s="19"/>
      <c r="AR15" s="19">
        <v>0.82325581395348801</v>
      </c>
      <c r="AS15" s="19">
        <v>0.75609756097560998</v>
      </c>
      <c r="AT15" s="19">
        <v>0.75609756097560998</v>
      </c>
      <c r="AU15" s="19" t="s">
        <v>129</v>
      </c>
      <c r="AV15" s="19">
        <v>0.77272727272727304</v>
      </c>
      <c r="AW15" s="19">
        <v>0.87804878048780499</v>
      </c>
      <c r="AX15" s="19">
        <v>1</v>
      </c>
      <c r="AY15" s="19"/>
      <c r="AZ15" s="19">
        <v>0.79439252336448596</v>
      </c>
      <c r="BA15" s="19">
        <v>0.75757575757575801</v>
      </c>
      <c r="BB15" s="19">
        <v>1</v>
      </c>
      <c r="BC15" s="19">
        <v>0.81632653061224503</v>
      </c>
      <c r="BD15" s="19">
        <v>0.86896551724137905</v>
      </c>
      <c r="BE15" s="19">
        <v>0.875</v>
      </c>
      <c r="BF15" s="19"/>
      <c r="BG15" s="19">
        <v>0.796875</v>
      </c>
      <c r="BH15" s="19">
        <v>0.83823529411764697</v>
      </c>
      <c r="BI15" s="19">
        <v>0.837209302325581</v>
      </c>
      <c r="BJ15" s="19">
        <v>0.83636363636363598</v>
      </c>
      <c r="BK15" s="19">
        <v>0.83582089552238803</v>
      </c>
      <c r="BL15" s="19">
        <v>0.84</v>
      </c>
      <c r="BM15" s="19"/>
      <c r="BN15" s="19">
        <v>0.828451882845188</v>
      </c>
      <c r="BO15" s="19">
        <v>0.83125000000000004</v>
      </c>
      <c r="BP15" s="19"/>
      <c r="BQ15" s="19">
        <v>0.88235294117647101</v>
      </c>
      <c r="BR15" s="19">
        <v>0.80451127819548895</v>
      </c>
      <c r="BS15" s="19"/>
      <c r="BT15" s="19">
        <v>0.833855799373041</v>
      </c>
      <c r="BU15" s="19">
        <v>0.84615384615384603</v>
      </c>
    </row>
    <row r="16" spans="2:73" x14ac:dyDescent="0.35">
      <c r="B16" s="17" t="s">
        <v>105</v>
      </c>
      <c r="C16" s="20">
        <v>-0.79156327543424299</v>
      </c>
      <c r="D16" s="20">
        <v>-0.75449101796407203</v>
      </c>
      <c r="E16" s="20">
        <v>-0.81779661016949101</v>
      </c>
      <c r="F16" s="20"/>
      <c r="G16" s="20">
        <v>-0.81927710843373502</v>
      </c>
      <c r="H16" s="20">
        <v>-0.78437500000000004</v>
      </c>
      <c r="I16" s="20"/>
      <c r="J16" s="20">
        <v>-0.85294117647058798</v>
      </c>
      <c r="K16" s="20">
        <v>-0.68965517241379304</v>
      </c>
      <c r="L16" s="20">
        <v>-0.77272727272727304</v>
      </c>
      <c r="M16" s="20">
        <v>-0.8</v>
      </c>
      <c r="N16" s="20">
        <v>-0.5</v>
      </c>
      <c r="O16" s="20">
        <v>-1</v>
      </c>
      <c r="P16" s="20">
        <v>-0.84615384615384603</v>
      </c>
      <c r="Q16" s="20">
        <v>-0.76470588235294101</v>
      </c>
      <c r="R16" s="20">
        <v>-0.61538461538461497</v>
      </c>
      <c r="S16" s="20">
        <v>-0.86111111111111105</v>
      </c>
      <c r="T16" s="20">
        <v>-0.91304347826086996</v>
      </c>
      <c r="U16" s="20">
        <v>-0.92307692307692302</v>
      </c>
      <c r="V16" s="20">
        <v>-0.6</v>
      </c>
      <c r="W16" s="20">
        <v>-0.64285714285714302</v>
      </c>
      <c r="X16" s="20">
        <v>-0.86666666666666703</v>
      </c>
      <c r="Y16" s="20">
        <v>-0.92857142857142805</v>
      </c>
      <c r="Z16" s="20"/>
      <c r="AA16" s="20">
        <v>-0.77914110429447903</v>
      </c>
      <c r="AB16" s="20">
        <v>-0.82945736434108497</v>
      </c>
      <c r="AC16" s="20">
        <v>-0.82352941176470595</v>
      </c>
      <c r="AD16" s="20">
        <v>-0.55882352941176505</v>
      </c>
      <c r="AE16" s="20"/>
      <c r="AF16" s="20">
        <v>-0.8</v>
      </c>
      <c r="AG16" s="20">
        <v>-0.66666666666666696</v>
      </c>
      <c r="AH16" s="20">
        <v>-0.71052631578947401</v>
      </c>
      <c r="AI16" s="20">
        <v>-0.5</v>
      </c>
      <c r="AJ16" s="20"/>
      <c r="AK16" s="20">
        <v>-0.85046728971962604</v>
      </c>
      <c r="AL16" s="20">
        <v>-0.81967213114754101</v>
      </c>
      <c r="AM16" s="20">
        <v>-0.71875</v>
      </c>
      <c r="AN16" s="20">
        <v>-0.75862068965517204</v>
      </c>
      <c r="AO16" s="20">
        <v>-0.66666666666666696</v>
      </c>
      <c r="AP16" s="20">
        <v>-0.66666666666666696</v>
      </c>
      <c r="AQ16" s="20"/>
      <c r="AR16" s="20">
        <v>-0.78139534883720896</v>
      </c>
      <c r="AS16" s="20">
        <v>-0.68292682926829296</v>
      </c>
      <c r="AT16" s="20">
        <v>-0.68292682926829296</v>
      </c>
      <c r="AU16" s="20" t="s">
        <v>129</v>
      </c>
      <c r="AV16" s="20">
        <v>-0.68181818181818199</v>
      </c>
      <c r="AW16" s="20">
        <v>-0.82926829268292701</v>
      </c>
      <c r="AX16" s="20">
        <v>-1</v>
      </c>
      <c r="AY16" s="20"/>
      <c r="AZ16" s="20">
        <v>-0.73831775700934599</v>
      </c>
      <c r="BA16" s="20">
        <v>-0.66666666666666696</v>
      </c>
      <c r="BB16" s="20">
        <v>-1</v>
      </c>
      <c r="BC16" s="20">
        <v>-0.77551020408163296</v>
      </c>
      <c r="BD16" s="20">
        <v>-0.84827586206896499</v>
      </c>
      <c r="BE16" s="20">
        <v>-0.875</v>
      </c>
      <c r="BF16" s="20"/>
      <c r="BG16" s="20">
        <v>-0.75</v>
      </c>
      <c r="BH16" s="20">
        <v>-0.76470588235294101</v>
      </c>
      <c r="BI16" s="20">
        <v>-0.837209302325581</v>
      </c>
      <c r="BJ16" s="20">
        <v>-0.81818181818181801</v>
      </c>
      <c r="BK16" s="20">
        <v>-0.79104477611940305</v>
      </c>
      <c r="BL16" s="20">
        <v>-0.78</v>
      </c>
      <c r="BM16" s="20"/>
      <c r="BN16" s="20">
        <v>-0.78242677824267803</v>
      </c>
      <c r="BO16" s="20">
        <v>-0.8</v>
      </c>
      <c r="BP16" s="20"/>
      <c r="BQ16" s="20">
        <v>-0.85294117647058798</v>
      </c>
      <c r="BR16" s="20">
        <v>-0.75939849624060196</v>
      </c>
      <c r="BS16" s="20"/>
      <c r="BT16" s="20">
        <v>-0.79310344827586199</v>
      </c>
      <c r="BU16" s="20">
        <v>-0.80769230769230804</v>
      </c>
    </row>
    <row r="17" spans="2:2" x14ac:dyDescent="0.35">
      <c r="B17" s="15" t="s">
        <v>387</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229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218</v>
      </c>
      <c r="C8" s="16">
        <v>1.7369727047146399E-2</v>
      </c>
      <c r="D8" s="16">
        <v>1.79640718562874E-2</v>
      </c>
      <c r="E8" s="16">
        <v>1.6949152542372899E-2</v>
      </c>
      <c r="F8" s="16"/>
      <c r="G8" s="16">
        <v>1.20481927710843E-2</v>
      </c>
      <c r="H8" s="16">
        <v>1.8749999999999999E-2</v>
      </c>
      <c r="I8" s="16"/>
      <c r="J8" s="16">
        <v>0</v>
      </c>
      <c r="K8" s="16">
        <v>0</v>
      </c>
      <c r="L8" s="16">
        <v>0</v>
      </c>
      <c r="M8" s="16">
        <v>0.05</v>
      </c>
      <c r="N8" s="16">
        <v>0</v>
      </c>
      <c r="O8" s="16">
        <v>0</v>
      </c>
      <c r="P8" s="16">
        <v>3.8461538461538498E-2</v>
      </c>
      <c r="Q8" s="16">
        <v>0</v>
      </c>
      <c r="R8" s="16">
        <v>0</v>
      </c>
      <c r="S8" s="16">
        <v>1.38888888888889E-2</v>
      </c>
      <c r="T8" s="16">
        <v>0</v>
      </c>
      <c r="U8" s="16">
        <v>0</v>
      </c>
      <c r="V8" s="16">
        <v>0.04</v>
      </c>
      <c r="W8" s="16">
        <v>0.14285714285714299</v>
      </c>
      <c r="X8" s="16">
        <v>0</v>
      </c>
      <c r="Y8" s="16">
        <v>7.1428571428571397E-2</v>
      </c>
      <c r="Z8" s="16"/>
      <c r="AA8" s="16">
        <v>1.84049079754601E-2</v>
      </c>
      <c r="AB8" s="16">
        <v>1.5503875968992199E-2</v>
      </c>
      <c r="AC8" s="16">
        <v>1.9607843137254902E-2</v>
      </c>
      <c r="AD8" s="16">
        <v>0</v>
      </c>
      <c r="AE8" s="16"/>
      <c r="AF8" s="16">
        <v>6.5573770491803296E-3</v>
      </c>
      <c r="AG8" s="16">
        <v>4.1666666666666699E-2</v>
      </c>
      <c r="AH8" s="16">
        <v>7.8947368421052599E-2</v>
      </c>
      <c r="AI8" s="16">
        <v>0</v>
      </c>
      <c r="AJ8" s="16"/>
      <c r="AK8" s="16">
        <v>9.3457943925233603E-3</v>
      </c>
      <c r="AL8" s="16">
        <v>0</v>
      </c>
      <c r="AM8" s="16">
        <v>3.125E-2</v>
      </c>
      <c r="AN8" s="16">
        <v>3.4482758620689703E-2</v>
      </c>
      <c r="AO8" s="16">
        <v>0</v>
      </c>
      <c r="AP8" s="16">
        <v>0</v>
      </c>
      <c r="AQ8" s="16"/>
      <c r="AR8" s="16">
        <v>1.3953488372093001E-2</v>
      </c>
      <c r="AS8" s="16">
        <v>2.4390243902439001E-2</v>
      </c>
      <c r="AT8" s="16">
        <v>2.4390243902439001E-2</v>
      </c>
      <c r="AU8" s="16" t="s">
        <v>129</v>
      </c>
      <c r="AV8" s="16">
        <v>0</v>
      </c>
      <c r="AW8" s="16">
        <v>2.4390243902439001E-2</v>
      </c>
      <c r="AX8" s="16">
        <v>0</v>
      </c>
      <c r="AY8" s="16"/>
      <c r="AZ8" s="16">
        <v>1.86915887850467E-2</v>
      </c>
      <c r="BA8" s="16">
        <v>0</v>
      </c>
      <c r="BB8" s="16">
        <v>0</v>
      </c>
      <c r="BC8" s="16">
        <v>3.06122448979592E-2</v>
      </c>
      <c r="BD8" s="16">
        <v>1.37931034482759E-2</v>
      </c>
      <c r="BE8" s="16">
        <v>0</v>
      </c>
      <c r="BF8" s="16"/>
      <c r="BG8" s="16">
        <v>3.125E-2</v>
      </c>
      <c r="BH8" s="16">
        <v>0</v>
      </c>
      <c r="BI8" s="16">
        <v>0</v>
      </c>
      <c r="BJ8" s="16">
        <v>2.7272727272727299E-2</v>
      </c>
      <c r="BK8" s="16">
        <v>0</v>
      </c>
      <c r="BL8" s="16">
        <v>0.04</v>
      </c>
      <c r="BM8" s="16"/>
      <c r="BN8" s="16">
        <v>1.6736401673640201E-2</v>
      </c>
      <c r="BO8" s="16">
        <v>1.8749999999999999E-2</v>
      </c>
      <c r="BP8" s="16"/>
      <c r="BQ8" s="16">
        <v>1.4705882352941201E-2</v>
      </c>
      <c r="BR8" s="16">
        <v>1.8796992481203E-2</v>
      </c>
      <c r="BS8" s="16"/>
      <c r="BT8" s="16">
        <v>1.88087774294671E-2</v>
      </c>
      <c r="BU8" s="16">
        <v>1.2820512820512799E-2</v>
      </c>
    </row>
    <row r="9" spans="2:73" x14ac:dyDescent="0.35">
      <c r="B9" s="17" t="s">
        <v>219</v>
      </c>
      <c r="C9" s="16">
        <v>7.1960297766749406E-2</v>
      </c>
      <c r="D9" s="16">
        <v>6.5868263473053898E-2</v>
      </c>
      <c r="E9" s="16">
        <v>7.6271186440677999E-2</v>
      </c>
      <c r="F9" s="16"/>
      <c r="G9" s="16">
        <v>3.6144578313252997E-2</v>
      </c>
      <c r="H9" s="16">
        <v>8.1250000000000003E-2</v>
      </c>
      <c r="I9" s="16"/>
      <c r="J9" s="16">
        <v>2.9411764705882401E-2</v>
      </c>
      <c r="K9" s="16">
        <v>0.12068965517241401</v>
      </c>
      <c r="L9" s="16">
        <v>4.5454545454545497E-2</v>
      </c>
      <c r="M9" s="16">
        <v>0.1</v>
      </c>
      <c r="N9" s="16">
        <v>0.25</v>
      </c>
      <c r="O9" s="16">
        <v>0.16666666666666699</v>
      </c>
      <c r="P9" s="16">
        <v>7.69230769230769E-2</v>
      </c>
      <c r="Q9" s="16">
        <v>0</v>
      </c>
      <c r="R9" s="16">
        <v>0.15384615384615399</v>
      </c>
      <c r="S9" s="16">
        <v>6.9444444444444406E-2</v>
      </c>
      <c r="T9" s="16">
        <v>4.3478260869565202E-2</v>
      </c>
      <c r="U9" s="16">
        <v>0</v>
      </c>
      <c r="V9" s="16">
        <v>0.16</v>
      </c>
      <c r="W9" s="16">
        <v>0</v>
      </c>
      <c r="X9" s="16">
        <v>0</v>
      </c>
      <c r="Y9" s="16">
        <v>0</v>
      </c>
      <c r="Z9" s="16"/>
      <c r="AA9" s="16">
        <v>8.5889570552147201E-2</v>
      </c>
      <c r="AB9" s="16">
        <v>4.6511627906976702E-2</v>
      </c>
      <c r="AC9" s="16">
        <v>9.8039215686274495E-2</v>
      </c>
      <c r="AD9" s="16">
        <v>8.8235294117647106E-2</v>
      </c>
      <c r="AE9" s="16"/>
      <c r="AF9" s="16">
        <v>5.9016393442623001E-2</v>
      </c>
      <c r="AG9" s="16">
        <v>0.16666666666666699</v>
      </c>
      <c r="AH9" s="16">
        <v>0.13157894736842099</v>
      </c>
      <c r="AI9" s="16">
        <v>0</v>
      </c>
      <c r="AJ9" s="16"/>
      <c r="AK9" s="16">
        <v>8.4112149532710304E-2</v>
      </c>
      <c r="AL9" s="16">
        <v>4.91803278688525E-2</v>
      </c>
      <c r="AM9" s="16">
        <v>9.375E-2</v>
      </c>
      <c r="AN9" s="16">
        <v>3.4482758620689703E-2</v>
      </c>
      <c r="AO9" s="16">
        <v>0.11111111111111099</v>
      </c>
      <c r="AP9" s="16">
        <v>0.148148148148148</v>
      </c>
      <c r="AQ9" s="16"/>
      <c r="AR9" s="16">
        <v>6.5116279069767399E-2</v>
      </c>
      <c r="AS9" s="16">
        <v>4.8780487804878099E-2</v>
      </c>
      <c r="AT9" s="16">
        <v>4.8780487804878099E-2</v>
      </c>
      <c r="AU9" s="16" t="s">
        <v>129</v>
      </c>
      <c r="AV9" s="16">
        <v>0.22727272727272699</v>
      </c>
      <c r="AW9" s="16">
        <v>7.3170731707317097E-2</v>
      </c>
      <c r="AX9" s="16">
        <v>0.2</v>
      </c>
      <c r="AY9" s="16"/>
      <c r="AZ9" s="16">
        <v>5.60747663551402E-2</v>
      </c>
      <c r="BA9" s="16">
        <v>0.12121212121212099</v>
      </c>
      <c r="BB9" s="16">
        <v>9.0909090909090898E-2</v>
      </c>
      <c r="BC9" s="16">
        <v>8.1632653061224497E-2</v>
      </c>
      <c r="BD9" s="16">
        <v>6.8965517241379296E-2</v>
      </c>
      <c r="BE9" s="16">
        <v>0</v>
      </c>
      <c r="BF9" s="16"/>
      <c r="BG9" s="16">
        <v>0.125</v>
      </c>
      <c r="BH9" s="16">
        <v>1.4705882352941201E-2</v>
      </c>
      <c r="BI9" s="16">
        <v>6.9767441860465101E-2</v>
      </c>
      <c r="BJ9" s="16">
        <v>8.1818181818181804E-2</v>
      </c>
      <c r="BK9" s="16">
        <v>8.9552238805970102E-2</v>
      </c>
      <c r="BL9" s="16">
        <v>0.04</v>
      </c>
      <c r="BM9" s="16"/>
      <c r="BN9" s="16">
        <v>7.1129707112970703E-2</v>
      </c>
      <c r="BO9" s="16">
        <v>7.4999999999999997E-2</v>
      </c>
      <c r="BP9" s="16"/>
      <c r="BQ9" s="16">
        <v>6.6176470588235295E-2</v>
      </c>
      <c r="BR9" s="16">
        <v>7.5187969924811998E-2</v>
      </c>
      <c r="BS9" s="16"/>
      <c r="BT9" s="16">
        <v>8.7774294670846395E-2</v>
      </c>
      <c r="BU9" s="16">
        <v>1.2820512820512799E-2</v>
      </c>
    </row>
    <row r="10" spans="2:73" x14ac:dyDescent="0.35">
      <c r="B10" s="17" t="s">
        <v>220</v>
      </c>
      <c r="C10" s="16">
        <v>0.11414392059553299</v>
      </c>
      <c r="D10" s="16">
        <v>0.149700598802395</v>
      </c>
      <c r="E10" s="16">
        <v>8.8983050847457598E-2</v>
      </c>
      <c r="F10" s="16"/>
      <c r="G10" s="16">
        <v>9.6385542168674704E-2</v>
      </c>
      <c r="H10" s="16">
        <v>0.11874999999999999</v>
      </c>
      <c r="I10" s="16"/>
      <c r="J10" s="16">
        <v>0.20588235294117599</v>
      </c>
      <c r="K10" s="16">
        <v>8.6206896551724102E-2</v>
      </c>
      <c r="L10" s="16">
        <v>0.22727272727272699</v>
      </c>
      <c r="M10" s="16">
        <v>0.15</v>
      </c>
      <c r="N10" s="16">
        <v>0.125</v>
      </c>
      <c r="O10" s="16">
        <v>0.25</v>
      </c>
      <c r="P10" s="16">
        <v>3.8461538461538498E-2</v>
      </c>
      <c r="Q10" s="16">
        <v>0.11764705882352899</v>
      </c>
      <c r="R10" s="16">
        <v>0</v>
      </c>
      <c r="S10" s="16">
        <v>6.9444444444444406E-2</v>
      </c>
      <c r="T10" s="16">
        <v>4.3478260869565202E-2</v>
      </c>
      <c r="U10" s="16">
        <v>7.69230769230769E-2</v>
      </c>
      <c r="V10" s="16">
        <v>0.24</v>
      </c>
      <c r="W10" s="16">
        <v>0</v>
      </c>
      <c r="X10" s="16">
        <v>0.2</v>
      </c>
      <c r="Y10" s="16">
        <v>7.1428571428571397E-2</v>
      </c>
      <c r="Z10" s="16"/>
      <c r="AA10" s="16">
        <v>0.104294478527607</v>
      </c>
      <c r="AB10" s="16">
        <v>0.116279069767442</v>
      </c>
      <c r="AC10" s="16">
        <v>0.13725490196078399</v>
      </c>
      <c r="AD10" s="16">
        <v>0.14705882352941199</v>
      </c>
      <c r="AE10" s="16"/>
      <c r="AF10" s="16">
        <v>0.124590163934426</v>
      </c>
      <c r="AG10" s="16">
        <v>0.125</v>
      </c>
      <c r="AH10" s="16">
        <v>5.2631578947368397E-2</v>
      </c>
      <c r="AI10" s="16">
        <v>0</v>
      </c>
      <c r="AJ10" s="16"/>
      <c r="AK10" s="16">
        <v>0.11214953271028</v>
      </c>
      <c r="AL10" s="16">
        <v>0.16393442622950799</v>
      </c>
      <c r="AM10" s="16">
        <v>3.125E-2</v>
      </c>
      <c r="AN10" s="16">
        <v>0.13793103448275901</v>
      </c>
      <c r="AO10" s="16">
        <v>0</v>
      </c>
      <c r="AP10" s="16">
        <v>7.4074074074074098E-2</v>
      </c>
      <c r="AQ10" s="16"/>
      <c r="AR10" s="16">
        <v>0.106976744186047</v>
      </c>
      <c r="AS10" s="16">
        <v>0.17073170731707299</v>
      </c>
      <c r="AT10" s="16">
        <v>0.17073170731707299</v>
      </c>
      <c r="AU10" s="16" t="s">
        <v>129</v>
      </c>
      <c r="AV10" s="16">
        <v>0.13636363636363599</v>
      </c>
      <c r="AW10" s="16">
        <v>4.8780487804878099E-2</v>
      </c>
      <c r="AX10" s="16">
        <v>0</v>
      </c>
      <c r="AY10" s="16"/>
      <c r="AZ10" s="16">
        <v>0.10280373831775701</v>
      </c>
      <c r="BA10" s="16">
        <v>0.15151515151515199</v>
      </c>
      <c r="BB10" s="16">
        <v>0.18181818181818199</v>
      </c>
      <c r="BC10" s="16">
        <v>0.15306122448979601</v>
      </c>
      <c r="BD10" s="16">
        <v>7.5862068965517199E-2</v>
      </c>
      <c r="BE10" s="16">
        <v>0.25</v>
      </c>
      <c r="BF10" s="16"/>
      <c r="BG10" s="16">
        <v>0.1875</v>
      </c>
      <c r="BH10" s="16">
        <v>8.8235294117647106E-2</v>
      </c>
      <c r="BI10" s="16">
        <v>0.116279069767442</v>
      </c>
      <c r="BJ10" s="16">
        <v>7.2727272727272696E-2</v>
      </c>
      <c r="BK10" s="16">
        <v>0.134328358208955</v>
      </c>
      <c r="BL10" s="16">
        <v>0.12</v>
      </c>
      <c r="BM10" s="16"/>
      <c r="BN10" s="16">
        <v>9.2050209205020897E-2</v>
      </c>
      <c r="BO10" s="16">
        <v>0.13750000000000001</v>
      </c>
      <c r="BP10" s="16"/>
      <c r="BQ10" s="16">
        <v>0.11764705882352899</v>
      </c>
      <c r="BR10" s="16">
        <v>0.112781954887218</v>
      </c>
      <c r="BS10" s="16"/>
      <c r="BT10" s="16">
        <v>0.115987460815047</v>
      </c>
      <c r="BU10" s="16">
        <v>8.9743589743589702E-2</v>
      </c>
    </row>
    <row r="11" spans="2:73" x14ac:dyDescent="0.35">
      <c r="B11" s="17" t="s">
        <v>221</v>
      </c>
      <c r="C11" s="16">
        <v>0.13647642679900701</v>
      </c>
      <c r="D11" s="16">
        <v>0.14371257485029901</v>
      </c>
      <c r="E11" s="16">
        <v>0.13135593220339001</v>
      </c>
      <c r="F11" s="16"/>
      <c r="G11" s="16">
        <v>0.120481927710843</v>
      </c>
      <c r="H11" s="16">
        <v>0.140625</v>
      </c>
      <c r="I11" s="16"/>
      <c r="J11" s="16">
        <v>8.8235294117647106E-2</v>
      </c>
      <c r="K11" s="16">
        <v>0.17241379310344801</v>
      </c>
      <c r="L11" s="16">
        <v>0.13636363636363599</v>
      </c>
      <c r="M11" s="16">
        <v>0.1</v>
      </c>
      <c r="N11" s="16">
        <v>0</v>
      </c>
      <c r="O11" s="16">
        <v>0</v>
      </c>
      <c r="P11" s="16">
        <v>0.19230769230769201</v>
      </c>
      <c r="Q11" s="16">
        <v>0.17647058823529399</v>
      </c>
      <c r="R11" s="16">
        <v>0.15384615384615399</v>
      </c>
      <c r="S11" s="16">
        <v>0.15277777777777801</v>
      </c>
      <c r="T11" s="16">
        <v>0.13043478260869601</v>
      </c>
      <c r="U11" s="16">
        <v>0.30769230769230799</v>
      </c>
      <c r="V11" s="16">
        <v>0.04</v>
      </c>
      <c r="W11" s="16">
        <v>0.14285714285714299</v>
      </c>
      <c r="X11" s="16">
        <v>6.6666666666666693E-2</v>
      </c>
      <c r="Y11" s="16">
        <v>0.14285714285714299</v>
      </c>
      <c r="Z11" s="16"/>
      <c r="AA11" s="16">
        <v>0.153374233128834</v>
      </c>
      <c r="AB11" s="16">
        <v>0.14728682170542601</v>
      </c>
      <c r="AC11" s="16">
        <v>9.8039215686274495E-2</v>
      </c>
      <c r="AD11" s="16">
        <v>8.8235294117647106E-2</v>
      </c>
      <c r="AE11" s="16"/>
      <c r="AF11" s="16">
        <v>0.127868852459016</v>
      </c>
      <c r="AG11" s="16">
        <v>0.20833333333333301</v>
      </c>
      <c r="AH11" s="16">
        <v>0.157894736842105</v>
      </c>
      <c r="AI11" s="16">
        <v>0.5</v>
      </c>
      <c r="AJ11" s="16"/>
      <c r="AK11" s="16">
        <v>0.13084112149532701</v>
      </c>
      <c r="AL11" s="16">
        <v>0.114754098360656</v>
      </c>
      <c r="AM11" s="16">
        <v>0.125</v>
      </c>
      <c r="AN11" s="16">
        <v>0.13793103448275901</v>
      </c>
      <c r="AO11" s="16">
        <v>0.11111111111111099</v>
      </c>
      <c r="AP11" s="16">
        <v>0.25925925925925902</v>
      </c>
      <c r="AQ11" s="16"/>
      <c r="AR11" s="16">
        <v>0.15813953488372101</v>
      </c>
      <c r="AS11" s="16">
        <v>0.12195121951219499</v>
      </c>
      <c r="AT11" s="16">
        <v>0.12195121951219499</v>
      </c>
      <c r="AU11" s="16" t="s">
        <v>129</v>
      </c>
      <c r="AV11" s="16">
        <v>0.13636363636363599</v>
      </c>
      <c r="AW11" s="16">
        <v>0.19512195121951201</v>
      </c>
      <c r="AX11" s="16">
        <v>0</v>
      </c>
      <c r="AY11" s="16"/>
      <c r="AZ11" s="16">
        <v>0.168224299065421</v>
      </c>
      <c r="BA11" s="16">
        <v>0.12121212121212099</v>
      </c>
      <c r="BB11" s="16">
        <v>9.0909090909090898E-2</v>
      </c>
      <c r="BC11" s="16">
        <v>0.16326530612244899</v>
      </c>
      <c r="BD11" s="16">
        <v>0.10344827586206901</v>
      </c>
      <c r="BE11" s="16">
        <v>0</v>
      </c>
      <c r="BF11" s="16"/>
      <c r="BG11" s="16">
        <v>0.109375</v>
      </c>
      <c r="BH11" s="16">
        <v>0.191176470588235</v>
      </c>
      <c r="BI11" s="16">
        <v>0.116279069767442</v>
      </c>
      <c r="BJ11" s="16">
        <v>0.13636363636363599</v>
      </c>
      <c r="BK11" s="16">
        <v>0.119402985074627</v>
      </c>
      <c r="BL11" s="16">
        <v>0.12</v>
      </c>
      <c r="BM11" s="16"/>
      <c r="BN11" s="16">
        <v>0.121338912133891</v>
      </c>
      <c r="BO11" s="16">
        <v>0.15625</v>
      </c>
      <c r="BP11" s="16"/>
      <c r="BQ11" s="16">
        <v>0.125</v>
      </c>
      <c r="BR11" s="16">
        <v>0.139097744360902</v>
      </c>
      <c r="BS11" s="16"/>
      <c r="BT11" s="16">
        <v>0.14420062695924801</v>
      </c>
      <c r="BU11" s="16">
        <v>0.115384615384615</v>
      </c>
    </row>
    <row r="12" spans="2:73" x14ac:dyDescent="0.35">
      <c r="B12" s="17" t="s">
        <v>222</v>
      </c>
      <c r="C12" s="16">
        <v>0.62531017369727004</v>
      </c>
      <c r="D12" s="16">
        <v>0.59880239520958101</v>
      </c>
      <c r="E12" s="16">
        <v>0.644067796610169</v>
      </c>
      <c r="F12" s="16"/>
      <c r="G12" s="16">
        <v>0.67469879518072295</v>
      </c>
      <c r="H12" s="16">
        <v>0.61250000000000004</v>
      </c>
      <c r="I12" s="16"/>
      <c r="J12" s="16">
        <v>0.61764705882352899</v>
      </c>
      <c r="K12" s="16">
        <v>0.55172413793103403</v>
      </c>
      <c r="L12" s="16">
        <v>0.5</v>
      </c>
      <c r="M12" s="16">
        <v>0.55000000000000004</v>
      </c>
      <c r="N12" s="16">
        <v>0.5</v>
      </c>
      <c r="O12" s="16">
        <v>0.58333333333333304</v>
      </c>
      <c r="P12" s="16">
        <v>0.65384615384615397</v>
      </c>
      <c r="Q12" s="16">
        <v>0.70588235294117696</v>
      </c>
      <c r="R12" s="16">
        <v>0.69230769230769196</v>
      </c>
      <c r="S12" s="16">
        <v>0.66666666666666696</v>
      </c>
      <c r="T12" s="16">
        <v>0.78260869565217395</v>
      </c>
      <c r="U12" s="16">
        <v>0.53846153846153799</v>
      </c>
      <c r="V12" s="16">
        <v>0.48</v>
      </c>
      <c r="W12" s="16">
        <v>0.71428571428571397</v>
      </c>
      <c r="X12" s="16">
        <v>0.73333333333333295</v>
      </c>
      <c r="Y12" s="16">
        <v>0.71428571428571397</v>
      </c>
      <c r="Z12" s="16"/>
      <c r="AA12" s="16">
        <v>0.60122699386503098</v>
      </c>
      <c r="AB12" s="16">
        <v>0.65891472868217005</v>
      </c>
      <c r="AC12" s="16">
        <v>0.58823529411764697</v>
      </c>
      <c r="AD12" s="16">
        <v>0.64705882352941202</v>
      </c>
      <c r="AE12" s="16"/>
      <c r="AF12" s="16">
        <v>0.64262295081967202</v>
      </c>
      <c r="AG12" s="16">
        <v>0.41666666666666702</v>
      </c>
      <c r="AH12" s="16">
        <v>0.57894736842105299</v>
      </c>
      <c r="AI12" s="16">
        <v>0.5</v>
      </c>
      <c r="AJ12" s="16"/>
      <c r="AK12" s="16">
        <v>0.644859813084112</v>
      </c>
      <c r="AL12" s="16">
        <v>0.67213114754098402</v>
      </c>
      <c r="AM12" s="16">
        <v>0.71875</v>
      </c>
      <c r="AN12" s="16">
        <v>0.65517241379310298</v>
      </c>
      <c r="AO12" s="16">
        <v>0.66666666666666696</v>
      </c>
      <c r="AP12" s="16">
        <v>0.48148148148148101</v>
      </c>
      <c r="AQ12" s="16"/>
      <c r="AR12" s="16">
        <v>0.62790697674418605</v>
      </c>
      <c r="AS12" s="16">
        <v>0.60975609756097604</v>
      </c>
      <c r="AT12" s="16">
        <v>0.60975609756097604</v>
      </c>
      <c r="AU12" s="16" t="s">
        <v>129</v>
      </c>
      <c r="AV12" s="16">
        <v>0.45454545454545497</v>
      </c>
      <c r="AW12" s="16">
        <v>0.58536585365853699</v>
      </c>
      <c r="AX12" s="16">
        <v>0.8</v>
      </c>
      <c r="AY12" s="16"/>
      <c r="AZ12" s="16">
        <v>0.60747663551401898</v>
      </c>
      <c r="BA12" s="16">
        <v>0.60606060606060597</v>
      </c>
      <c r="BB12" s="16">
        <v>0.63636363636363602</v>
      </c>
      <c r="BC12" s="16">
        <v>0.56122448979591799</v>
      </c>
      <c r="BD12" s="16">
        <v>0.68275862068965498</v>
      </c>
      <c r="BE12" s="16">
        <v>0.75</v>
      </c>
      <c r="BF12" s="16"/>
      <c r="BG12" s="16">
        <v>0.5</v>
      </c>
      <c r="BH12" s="16">
        <v>0.67647058823529405</v>
      </c>
      <c r="BI12" s="16">
        <v>0.67441860465116299</v>
      </c>
      <c r="BJ12" s="16">
        <v>0.65454545454545499</v>
      </c>
      <c r="BK12" s="16">
        <v>0.62686567164179097</v>
      </c>
      <c r="BL12" s="16">
        <v>0.62</v>
      </c>
      <c r="BM12" s="16"/>
      <c r="BN12" s="16">
        <v>0.669456066945607</v>
      </c>
      <c r="BO12" s="16">
        <v>0.56874999999999998</v>
      </c>
      <c r="BP12" s="16"/>
      <c r="BQ12" s="16">
        <v>0.65441176470588203</v>
      </c>
      <c r="BR12" s="16">
        <v>0.61278195488721798</v>
      </c>
      <c r="BS12" s="16"/>
      <c r="BT12" s="16">
        <v>0.59874608150470199</v>
      </c>
      <c r="BU12" s="16">
        <v>0.73076923076923095</v>
      </c>
    </row>
    <row r="13" spans="2:73" x14ac:dyDescent="0.35">
      <c r="B13" s="17" t="s">
        <v>93</v>
      </c>
      <c r="C13" s="16">
        <v>3.4739454094292799E-2</v>
      </c>
      <c r="D13" s="16">
        <v>2.39520958083832E-2</v>
      </c>
      <c r="E13" s="16">
        <v>4.2372881355932202E-2</v>
      </c>
      <c r="F13" s="16"/>
      <c r="G13" s="16">
        <v>6.02409638554217E-2</v>
      </c>
      <c r="H13" s="16">
        <v>2.8125000000000001E-2</v>
      </c>
      <c r="I13" s="16"/>
      <c r="J13" s="16">
        <v>5.8823529411764698E-2</v>
      </c>
      <c r="K13" s="16">
        <v>6.8965517241379296E-2</v>
      </c>
      <c r="L13" s="16">
        <v>9.0909090909090898E-2</v>
      </c>
      <c r="M13" s="16">
        <v>0.05</v>
      </c>
      <c r="N13" s="16">
        <v>0.125</v>
      </c>
      <c r="O13" s="16">
        <v>0</v>
      </c>
      <c r="P13" s="16">
        <v>0</v>
      </c>
      <c r="Q13" s="16">
        <v>0</v>
      </c>
      <c r="R13" s="16">
        <v>0</v>
      </c>
      <c r="S13" s="16">
        <v>2.7777777777777801E-2</v>
      </c>
      <c r="T13" s="16">
        <v>0</v>
      </c>
      <c r="U13" s="16">
        <v>7.69230769230769E-2</v>
      </c>
      <c r="V13" s="16">
        <v>0.04</v>
      </c>
      <c r="W13" s="16">
        <v>0</v>
      </c>
      <c r="X13" s="16">
        <v>0</v>
      </c>
      <c r="Y13" s="16">
        <v>0</v>
      </c>
      <c r="Z13" s="16"/>
      <c r="AA13" s="16">
        <v>3.6809815950920199E-2</v>
      </c>
      <c r="AB13" s="16">
        <v>1.5503875968992199E-2</v>
      </c>
      <c r="AC13" s="16">
        <v>5.8823529411764698E-2</v>
      </c>
      <c r="AD13" s="16">
        <v>2.9411764705882401E-2</v>
      </c>
      <c r="AE13" s="16"/>
      <c r="AF13" s="16">
        <v>3.9344262295081998E-2</v>
      </c>
      <c r="AG13" s="16">
        <v>4.1666666666666699E-2</v>
      </c>
      <c r="AH13" s="16">
        <v>0</v>
      </c>
      <c r="AI13" s="16">
        <v>0</v>
      </c>
      <c r="AJ13" s="16"/>
      <c r="AK13" s="16">
        <v>1.86915887850467E-2</v>
      </c>
      <c r="AL13" s="16">
        <v>0</v>
      </c>
      <c r="AM13" s="16">
        <v>0</v>
      </c>
      <c r="AN13" s="16">
        <v>0</v>
      </c>
      <c r="AO13" s="16">
        <v>0.11111111111111099</v>
      </c>
      <c r="AP13" s="16">
        <v>3.7037037037037E-2</v>
      </c>
      <c r="AQ13" s="16"/>
      <c r="AR13" s="16">
        <v>2.7906976744186001E-2</v>
      </c>
      <c r="AS13" s="16">
        <v>2.4390243902439001E-2</v>
      </c>
      <c r="AT13" s="16">
        <v>2.4390243902439001E-2</v>
      </c>
      <c r="AU13" s="16" t="s">
        <v>129</v>
      </c>
      <c r="AV13" s="16">
        <v>4.5454545454545497E-2</v>
      </c>
      <c r="AW13" s="16">
        <v>7.3170731707317097E-2</v>
      </c>
      <c r="AX13" s="16">
        <v>0</v>
      </c>
      <c r="AY13" s="16"/>
      <c r="AZ13" s="16">
        <v>4.67289719626168E-2</v>
      </c>
      <c r="BA13" s="16">
        <v>0</v>
      </c>
      <c r="BB13" s="16">
        <v>0</v>
      </c>
      <c r="BC13" s="16">
        <v>1.02040816326531E-2</v>
      </c>
      <c r="BD13" s="16">
        <v>5.5172413793103399E-2</v>
      </c>
      <c r="BE13" s="16">
        <v>0</v>
      </c>
      <c r="BF13" s="16"/>
      <c r="BG13" s="16">
        <v>4.6875E-2</v>
      </c>
      <c r="BH13" s="16">
        <v>2.9411764705882401E-2</v>
      </c>
      <c r="BI13" s="16">
        <v>2.32558139534884E-2</v>
      </c>
      <c r="BJ13" s="16">
        <v>2.7272727272727299E-2</v>
      </c>
      <c r="BK13" s="16">
        <v>2.9850746268656699E-2</v>
      </c>
      <c r="BL13" s="16">
        <v>0.06</v>
      </c>
      <c r="BM13" s="16"/>
      <c r="BN13" s="16">
        <v>2.92887029288703E-2</v>
      </c>
      <c r="BO13" s="16">
        <v>4.3749999999999997E-2</v>
      </c>
      <c r="BP13" s="16"/>
      <c r="BQ13" s="16">
        <v>2.2058823529411801E-2</v>
      </c>
      <c r="BR13" s="16">
        <v>4.13533834586466E-2</v>
      </c>
      <c r="BS13" s="16"/>
      <c r="BT13" s="16">
        <v>3.4482758620689703E-2</v>
      </c>
      <c r="BU13" s="16">
        <v>3.8461538461538498E-2</v>
      </c>
    </row>
    <row r="14" spans="2:73" x14ac:dyDescent="0.35">
      <c r="B14" s="17" t="s">
        <v>223</v>
      </c>
      <c r="C14" s="19">
        <v>8.9330024813895806E-2</v>
      </c>
      <c r="D14" s="19">
        <v>8.3832335329341298E-2</v>
      </c>
      <c r="E14" s="19">
        <v>9.3220338983050793E-2</v>
      </c>
      <c r="F14" s="19"/>
      <c r="G14" s="19">
        <v>4.81927710843374E-2</v>
      </c>
      <c r="H14" s="19">
        <v>0.1</v>
      </c>
      <c r="I14" s="19"/>
      <c r="J14" s="19">
        <v>2.9411764705882401E-2</v>
      </c>
      <c r="K14" s="19">
        <v>0.12068965517241401</v>
      </c>
      <c r="L14" s="19">
        <v>4.5454545454545497E-2</v>
      </c>
      <c r="M14" s="19">
        <v>0.15</v>
      </c>
      <c r="N14" s="19">
        <v>0.25</v>
      </c>
      <c r="O14" s="19">
        <v>0.16666666666666699</v>
      </c>
      <c r="P14" s="19">
        <v>0.115384615384615</v>
      </c>
      <c r="Q14" s="19">
        <v>0</v>
      </c>
      <c r="R14" s="19">
        <v>0.15384615384615399</v>
      </c>
      <c r="S14" s="19">
        <v>8.3333333333333301E-2</v>
      </c>
      <c r="T14" s="19">
        <v>4.3478260869565202E-2</v>
      </c>
      <c r="U14" s="19">
        <v>0</v>
      </c>
      <c r="V14" s="19">
        <v>0.2</v>
      </c>
      <c r="W14" s="19">
        <v>0.14285714285714299</v>
      </c>
      <c r="X14" s="19">
        <v>0</v>
      </c>
      <c r="Y14" s="19">
        <v>7.1428571428571397E-2</v>
      </c>
      <c r="Z14" s="19"/>
      <c r="AA14" s="19">
        <v>0.104294478527607</v>
      </c>
      <c r="AB14" s="19">
        <v>6.2015503875968998E-2</v>
      </c>
      <c r="AC14" s="19">
        <v>0.11764705882352899</v>
      </c>
      <c r="AD14" s="19">
        <v>8.8235294117647106E-2</v>
      </c>
      <c r="AE14" s="19"/>
      <c r="AF14" s="19">
        <v>6.5573770491803296E-2</v>
      </c>
      <c r="AG14" s="19">
        <v>0.20833333333333301</v>
      </c>
      <c r="AH14" s="19">
        <v>0.21052631578947401</v>
      </c>
      <c r="AI14" s="19">
        <v>0</v>
      </c>
      <c r="AJ14" s="19"/>
      <c r="AK14" s="19">
        <v>9.34579439252336E-2</v>
      </c>
      <c r="AL14" s="19">
        <v>4.91803278688525E-2</v>
      </c>
      <c r="AM14" s="19">
        <v>0.125</v>
      </c>
      <c r="AN14" s="19">
        <v>6.8965517241379296E-2</v>
      </c>
      <c r="AO14" s="19">
        <v>0.11111111111111099</v>
      </c>
      <c r="AP14" s="19">
        <v>0.148148148148148</v>
      </c>
      <c r="AQ14" s="19"/>
      <c r="AR14" s="19">
        <v>7.9069767441860506E-2</v>
      </c>
      <c r="AS14" s="19">
        <v>7.3170731707317097E-2</v>
      </c>
      <c r="AT14" s="19">
        <v>7.3170731707317097E-2</v>
      </c>
      <c r="AU14" s="19" t="s">
        <v>129</v>
      </c>
      <c r="AV14" s="19">
        <v>0.22727272727272699</v>
      </c>
      <c r="AW14" s="19">
        <v>9.7560975609756101E-2</v>
      </c>
      <c r="AX14" s="19">
        <v>0.2</v>
      </c>
      <c r="AY14" s="19"/>
      <c r="AZ14" s="19">
        <v>7.4766355140186896E-2</v>
      </c>
      <c r="BA14" s="19">
        <v>0.12121212121212099</v>
      </c>
      <c r="BB14" s="19">
        <v>9.0909090909090898E-2</v>
      </c>
      <c r="BC14" s="19">
        <v>0.11224489795918401</v>
      </c>
      <c r="BD14" s="19">
        <v>8.2758620689655199E-2</v>
      </c>
      <c r="BE14" s="19">
        <v>0</v>
      </c>
      <c r="BF14" s="19"/>
      <c r="BG14" s="19">
        <v>0.15625</v>
      </c>
      <c r="BH14" s="19">
        <v>1.4705882352941201E-2</v>
      </c>
      <c r="BI14" s="19">
        <v>6.9767441860465101E-2</v>
      </c>
      <c r="BJ14" s="19">
        <v>0.109090909090909</v>
      </c>
      <c r="BK14" s="19">
        <v>8.9552238805970102E-2</v>
      </c>
      <c r="BL14" s="19">
        <v>0.08</v>
      </c>
      <c r="BM14" s="19"/>
      <c r="BN14" s="19">
        <v>8.78661087866109E-2</v>
      </c>
      <c r="BO14" s="19">
        <v>9.375E-2</v>
      </c>
      <c r="BP14" s="19"/>
      <c r="BQ14" s="19">
        <v>8.0882352941176502E-2</v>
      </c>
      <c r="BR14" s="19">
        <v>9.3984962406015005E-2</v>
      </c>
      <c r="BS14" s="19"/>
      <c r="BT14" s="19">
        <v>0.10658307210031299</v>
      </c>
      <c r="BU14" s="19">
        <v>2.5641025641025599E-2</v>
      </c>
    </row>
    <row r="15" spans="2:73" x14ac:dyDescent="0.35">
      <c r="B15" s="17" t="s">
        <v>224</v>
      </c>
      <c r="C15" s="19">
        <v>0.761786600496278</v>
      </c>
      <c r="D15" s="19">
        <v>0.74251497005987999</v>
      </c>
      <c r="E15" s="19">
        <v>0.77542372881355903</v>
      </c>
      <c r="F15" s="19"/>
      <c r="G15" s="19">
        <v>0.79518072289156605</v>
      </c>
      <c r="H15" s="19">
        <v>0.75312500000000004</v>
      </c>
      <c r="I15" s="19"/>
      <c r="J15" s="19">
        <v>0.70588235294117696</v>
      </c>
      <c r="K15" s="19">
        <v>0.72413793103448298</v>
      </c>
      <c r="L15" s="19">
        <v>0.63636363636363602</v>
      </c>
      <c r="M15" s="19">
        <v>0.65</v>
      </c>
      <c r="N15" s="19">
        <v>0.5</v>
      </c>
      <c r="O15" s="19">
        <v>0.58333333333333304</v>
      </c>
      <c r="P15" s="19">
        <v>0.84615384615384603</v>
      </c>
      <c r="Q15" s="19">
        <v>0.88235294117647101</v>
      </c>
      <c r="R15" s="19">
        <v>0.84615384615384603</v>
      </c>
      <c r="S15" s="19">
        <v>0.81944444444444398</v>
      </c>
      <c r="T15" s="19">
        <v>0.91304347826086996</v>
      </c>
      <c r="U15" s="19">
        <v>0.84615384615384603</v>
      </c>
      <c r="V15" s="19">
        <v>0.52</v>
      </c>
      <c r="W15" s="19">
        <v>0.85714285714285698</v>
      </c>
      <c r="X15" s="19">
        <v>0.8</v>
      </c>
      <c r="Y15" s="19">
        <v>0.85714285714285698</v>
      </c>
      <c r="Z15" s="19"/>
      <c r="AA15" s="19">
        <v>0.754601226993865</v>
      </c>
      <c r="AB15" s="19">
        <v>0.806201550387597</v>
      </c>
      <c r="AC15" s="19">
        <v>0.68627450980392202</v>
      </c>
      <c r="AD15" s="19">
        <v>0.73529411764705899</v>
      </c>
      <c r="AE15" s="19"/>
      <c r="AF15" s="19">
        <v>0.77049180327868805</v>
      </c>
      <c r="AG15" s="19">
        <v>0.625</v>
      </c>
      <c r="AH15" s="19">
        <v>0.73684210526315796</v>
      </c>
      <c r="AI15" s="19">
        <v>1</v>
      </c>
      <c r="AJ15" s="19"/>
      <c r="AK15" s="19">
        <v>0.77570093457943901</v>
      </c>
      <c r="AL15" s="19">
        <v>0.786885245901639</v>
      </c>
      <c r="AM15" s="19">
        <v>0.84375</v>
      </c>
      <c r="AN15" s="19">
        <v>0.79310344827586199</v>
      </c>
      <c r="AO15" s="19">
        <v>0.77777777777777801</v>
      </c>
      <c r="AP15" s="19">
        <v>0.74074074074074103</v>
      </c>
      <c r="AQ15" s="19"/>
      <c r="AR15" s="19">
        <v>0.78604651162790695</v>
      </c>
      <c r="AS15" s="19">
        <v>0.73170731707317105</v>
      </c>
      <c r="AT15" s="19">
        <v>0.73170731707317105</v>
      </c>
      <c r="AU15" s="19" t="s">
        <v>129</v>
      </c>
      <c r="AV15" s="19">
        <v>0.59090909090909105</v>
      </c>
      <c r="AW15" s="19">
        <v>0.78048780487804903</v>
      </c>
      <c r="AX15" s="19">
        <v>0.8</v>
      </c>
      <c r="AY15" s="19"/>
      <c r="AZ15" s="19">
        <v>0.77570093457943901</v>
      </c>
      <c r="BA15" s="19">
        <v>0.72727272727272696</v>
      </c>
      <c r="BB15" s="19">
        <v>0.72727272727272696</v>
      </c>
      <c r="BC15" s="19">
        <v>0.72448979591836704</v>
      </c>
      <c r="BD15" s="19">
        <v>0.78620689655172404</v>
      </c>
      <c r="BE15" s="19">
        <v>0.75</v>
      </c>
      <c r="BF15" s="19"/>
      <c r="BG15" s="19">
        <v>0.609375</v>
      </c>
      <c r="BH15" s="19">
        <v>0.86764705882352899</v>
      </c>
      <c r="BI15" s="19">
        <v>0.79069767441860495</v>
      </c>
      <c r="BJ15" s="19">
        <v>0.79090909090909101</v>
      </c>
      <c r="BK15" s="19">
        <v>0.74626865671641796</v>
      </c>
      <c r="BL15" s="19">
        <v>0.74</v>
      </c>
      <c r="BM15" s="19"/>
      <c r="BN15" s="19">
        <v>0.79079497907949803</v>
      </c>
      <c r="BO15" s="19">
        <v>0.72499999999999998</v>
      </c>
      <c r="BP15" s="19"/>
      <c r="BQ15" s="19">
        <v>0.77941176470588203</v>
      </c>
      <c r="BR15" s="19">
        <v>0.75187969924812004</v>
      </c>
      <c r="BS15" s="19"/>
      <c r="BT15" s="19">
        <v>0.74294670846394995</v>
      </c>
      <c r="BU15" s="19">
        <v>0.84615384615384603</v>
      </c>
    </row>
    <row r="16" spans="2:73" x14ac:dyDescent="0.35">
      <c r="B16" s="17" t="s">
        <v>105</v>
      </c>
      <c r="C16" s="20">
        <v>-0.67245657568238204</v>
      </c>
      <c r="D16" s="20">
        <v>-0.65868263473053901</v>
      </c>
      <c r="E16" s="20">
        <v>-0.68220338983050799</v>
      </c>
      <c r="F16" s="20"/>
      <c r="G16" s="20">
        <v>-0.74698795180722899</v>
      </c>
      <c r="H16" s="20">
        <v>-0.65312499999999996</v>
      </c>
      <c r="I16" s="20"/>
      <c r="J16" s="20">
        <v>-0.67647058823529405</v>
      </c>
      <c r="K16" s="20">
        <v>-0.60344827586206895</v>
      </c>
      <c r="L16" s="20">
        <v>-0.59090909090909105</v>
      </c>
      <c r="M16" s="20">
        <v>-0.5</v>
      </c>
      <c r="N16" s="20">
        <v>-0.25</v>
      </c>
      <c r="O16" s="20">
        <v>-0.41666666666666702</v>
      </c>
      <c r="P16" s="20">
        <v>-0.73076923076923095</v>
      </c>
      <c r="Q16" s="20">
        <v>-0.88235294117647101</v>
      </c>
      <c r="R16" s="20">
        <v>-0.69230769230769196</v>
      </c>
      <c r="S16" s="20">
        <v>-0.73611111111111105</v>
      </c>
      <c r="T16" s="20">
        <v>-0.86956521739130399</v>
      </c>
      <c r="U16" s="20">
        <v>-0.84615384615384603</v>
      </c>
      <c r="V16" s="20">
        <v>-0.32</v>
      </c>
      <c r="W16" s="20">
        <v>-0.71428571428571397</v>
      </c>
      <c r="X16" s="20">
        <v>-0.8</v>
      </c>
      <c r="Y16" s="20">
        <v>-0.78571428571428603</v>
      </c>
      <c r="Z16" s="20"/>
      <c r="AA16" s="20">
        <v>-0.65030674846625802</v>
      </c>
      <c r="AB16" s="20">
        <v>-0.74418604651162801</v>
      </c>
      <c r="AC16" s="20">
        <v>-0.56862745098039202</v>
      </c>
      <c r="AD16" s="20">
        <v>-0.64705882352941202</v>
      </c>
      <c r="AE16" s="20"/>
      <c r="AF16" s="20">
        <v>-0.70491803278688503</v>
      </c>
      <c r="AG16" s="20">
        <v>-0.41666666666666702</v>
      </c>
      <c r="AH16" s="20">
        <v>-0.52631578947368396</v>
      </c>
      <c r="AI16" s="20">
        <v>-1</v>
      </c>
      <c r="AJ16" s="20"/>
      <c r="AK16" s="20">
        <v>-0.68224299065420602</v>
      </c>
      <c r="AL16" s="20">
        <v>-0.73770491803278704</v>
      </c>
      <c r="AM16" s="20">
        <v>-0.71875</v>
      </c>
      <c r="AN16" s="20">
        <v>-0.72413793103448298</v>
      </c>
      <c r="AO16" s="20">
        <v>-0.66666666666666696</v>
      </c>
      <c r="AP16" s="20">
        <v>-0.592592592592593</v>
      </c>
      <c r="AQ16" s="20"/>
      <c r="AR16" s="20">
        <v>-0.70697674418604695</v>
      </c>
      <c r="AS16" s="20">
        <v>-0.65853658536585402</v>
      </c>
      <c r="AT16" s="20">
        <v>-0.65853658536585402</v>
      </c>
      <c r="AU16" s="20" t="s">
        <v>129</v>
      </c>
      <c r="AV16" s="20">
        <v>-0.36363636363636398</v>
      </c>
      <c r="AW16" s="20">
        <v>-0.68292682926829296</v>
      </c>
      <c r="AX16" s="20">
        <v>-0.6</v>
      </c>
      <c r="AY16" s="20"/>
      <c r="AZ16" s="20">
        <v>-0.70093457943925197</v>
      </c>
      <c r="BA16" s="20">
        <v>-0.60606060606060597</v>
      </c>
      <c r="BB16" s="20">
        <v>-0.63636363636363602</v>
      </c>
      <c r="BC16" s="20">
        <v>-0.61224489795918402</v>
      </c>
      <c r="BD16" s="20">
        <v>-0.70344827586206904</v>
      </c>
      <c r="BE16" s="20">
        <v>-0.75</v>
      </c>
      <c r="BF16" s="20"/>
      <c r="BG16" s="20">
        <v>-0.453125</v>
      </c>
      <c r="BH16" s="20">
        <v>-0.85294117647058798</v>
      </c>
      <c r="BI16" s="20">
        <v>-0.72093023255813904</v>
      </c>
      <c r="BJ16" s="20">
        <v>-0.68181818181818199</v>
      </c>
      <c r="BK16" s="20">
        <v>-0.65671641791044799</v>
      </c>
      <c r="BL16" s="20">
        <v>-0.66</v>
      </c>
      <c r="BM16" s="20"/>
      <c r="BN16" s="20">
        <v>-0.70292887029288698</v>
      </c>
      <c r="BO16" s="20">
        <v>-0.63124999999999998</v>
      </c>
      <c r="BP16" s="20"/>
      <c r="BQ16" s="20">
        <v>-0.69852941176470595</v>
      </c>
      <c r="BR16" s="20">
        <v>-0.65789473684210498</v>
      </c>
      <c r="BS16" s="20"/>
      <c r="BT16" s="20">
        <v>-0.63636363636363602</v>
      </c>
      <c r="BU16" s="20">
        <v>-0.82051282051282004</v>
      </c>
    </row>
    <row r="17" spans="2:2" x14ac:dyDescent="0.35">
      <c r="B17" s="15" t="s">
        <v>387</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218</v>
      </c>
      <c r="C8" s="16">
        <v>0.27295285359801502</v>
      </c>
      <c r="D8" s="16">
        <v>0.30538922155688603</v>
      </c>
      <c r="E8" s="16">
        <v>0.25</v>
      </c>
      <c r="F8" s="16"/>
      <c r="G8" s="16">
        <v>0.14457831325301199</v>
      </c>
      <c r="H8" s="16">
        <v>0.30625000000000002</v>
      </c>
      <c r="I8" s="16"/>
      <c r="J8" s="16">
        <v>0.20588235294117599</v>
      </c>
      <c r="K8" s="16">
        <v>0.29310344827586199</v>
      </c>
      <c r="L8" s="16">
        <v>0.18181818181818199</v>
      </c>
      <c r="M8" s="16">
        <v>0.25</v>
      </c>
      <c r="N8" s="16">
        <v>0.375</v>
      </c>
      <c r="O8" s="16">
        <v>0.25</v>
      </c>
      <c r="P8" s="16">
        <v>0.15384615384615399</v>
      </c>
      <c r="Q8" s="16">
        <v>0.29411764705882398</v>
      </c>
      <c r="R8" s="16">
        <v>0.30769230769230799</v>
      </c>
      <c r="S8" s="16">
        <v>0.33333333333333298</v>
      </c>
      <c r="T8" s="16">
        <v>0.39130434782608697</v>
      </c>
      <c r="U8" s="16">
        <v>0</v>
      </c>
      <c r="V8" s="16">
        <v>0.28000000000000003</v>
      </c>
      <c r="W8" s="16">
        <v>0.5</v>
      </c>
      <c r="X8" s="16">
        <v>0.266666666666667</v>
      </c>
      <c r="Y8" s="16">
        <v>0.14285714285714299</v>
      </c>
      <c r="Z8" s="16"/>
      <c r="AA8" s="16">
        <v>0.251533742331288</v>
      </c>
      <c r="AB8" s="16">
        <v>0.28682170542635699</v>
      </c>
      <c r="AC8" s="16">
        <v>0.33333333333333298</v>
      </c>
      <c r="AD8" s="16">
        <v>0.29411764705882398</v>
      </c>
      <c r="AE8" s="16"/>
      <c r="AF8" s="16">
        <v>0.27540983606557401</v>
      </c>
      <c r="AG8" s="16">
        <v>0.25</v>
      </c>
      <c r="AH8" s="16">
        <v>0.23684210526315799</v>
      </c>
      <c r="AI8" s="16">
        <v>0</v>
      </c>
      <c r="AJ8" s="16"/>
      <c r="AK8" s="16">
        <v>0.28037383177570102</v>
      </c>
      <c r="AL8" s="16">
        <v>0.34426229508196698</v>
      </c>
      <c r="AM8" s="16">
        <v>0.40625</v>
      </c>
      <c r="AN8" s="16">
        <v>0.41379310344827602</v>
      </c>
      <c r="AO8" s="16">
        <v>0.33333333333333298</v>
      </c>
      <c r="AP8" s="16">
        <v>0.18518518518518501</v>
      </c>
      <c r="AQ8" s="16"/>
      <c r="AR8" s="16">
        <v>0.334883720930233</v>
      </c>
      <c r="AS8" s="16">
        <v>0.24390243902438999</v>
      </c>
      <c r="AT8" s="16">
        <v>0.24390243902438999</v>
      </c>
      <c r="AU8" s="16" t="s">
        <v>129</v>
      </c>
      <c r="AV8" s="16">
        <v>0.13636363636363599</v>
      </c>
      <c r="AW8" s="16">
        <v>0.19512195121951201</v>
      </c>
      <c r="AX8" s="16">
        <v>0.4</v>
      </c>
      <c r="AY8" s="16"/>
      <c r="AZ8" s="16">
        <v>0.25233644859813098</v>
      </c>
      <c r="BA8" s="16">
        <v>0.27272727272727298</v>
      </c>
      <c r="BB8" s="16">
        <v>0.27272727272727298</v>
      </c>
      <c r="BC8" s="16">
        <v>0.24489795918367299</v>
      </c>
      <c r="BD8" s="16">
        <v>0.32413793103448302</v>
      </c>
      <c r="BE8" s="16">
        <v>0</v>
      </c>
      <c r="BF8" s="16"/>
      <c r="BG8" s="16">
        <v>0.21875</v>
      </c>
      <c r="BH8" s="16">
        <v>0.33823529411764702</v>
      </c>
      <c r="BI8" s="16">
        <v>0.30232558139534899</v>
      </c>
      <c r="BJ8" s="16">
        <v>0.263636363636364</v>
      </c>
      <c r="BK8" s="16">
        <v>0.25373134328358199</v>
      </c>
      <c r="BL8" s="16">
        <v>0.28000000000000003</v>
      </c>
      <c r="BM8" s="16"/>
      <c r="BN8" s="16">
        <v>0.30543933054393302</v>
      </c>
      <c r="BO8" s="16">
        <v>0.23125000000000001</v>
      </c>
      <c r="BP8" s="16"/>
      <c r="BQ8" s="16">
        <v>0.30147058823529399</v>
      </c>
      <c r="BR8" s="16">
        <v>0.25939849624060202</v>
      </c>
      <c r="BS8" s="16"/>
      <c r="BT8" s="16">
        <v>0.27899686520376199</v>
      </c>
      <c r="BU8" s="16">
        <v>0.243589743589744</v>
      </c>
    </row>
    <row r="9" spans="2:73" x14ac:dyDescent="0.35">
      <c r="B9" s="17" t="s">
        <v>219</v>
      </c>
      <c r="C9" s="16">
        <v>0.27543424317617898</v>
      </c>
      <c r="D9" s="16">
        <v>0.27544910179640703</v>
      </c>
      <c r="E9" s="16">
        <v>0.27542372881355898</v>
      </c>
      <c r="F9" s="16"/>
      <c r="G9" s="16">
        <v>0.32530120481927699</v>
      </c>
      <c r="H9" s="16">
        <v>0.26250000000000001</v>
      </c>
      <c r="I9" s="16"/>
      <c r="J9" s="16">
        <v>0.20588235294117599</v>
      </c>
      <c r="K9" s="16">
        <v>0.29310344827586199</v>
      </c>
      <c r="L9" s="16">
        <v>0.13636363636363599</v>
      </c>
      <c r="M9" s="16">
        <v>0.45</v>
      </c>
      <c r="N9" s="16">
        <v>0.25</v>
      </c>
      <c r="O9" s="16">
        <v>8.3333333333333301E-2</v>
      </c>
      <c r="P9" s="16">
        <v>0.34615384615384598</v>
      </c>
      <c r="Q9" s="16">
        <v>0.32352941176470601</v>
      </c>
      <c r="R9" s="16">
        <v>0.15384615384615399</v>
      </c>
      <c r="S9" s="16">
        <v>0.22222222222222199</v>
      </c>
      <c r="T9" s="16">
        <v>0.30434782608695699</v>
      </c>
      <c r="U9" s="16">
        <v>0.38461538461538503</v>
      </c>
      <c r="V9" s="16">
        <v>0.32</v>
      </c>
      <c r="W9" s="16">
        <v>0.14285714285714299</v>
      </c>
      <c r="X9" s="16">
        <v>0.4</v>
      </c>
      <c r="Y9" s="16">
        <v>0.42857142857142899</v>
      </c>
      <c r="Z9" s="16"/>
      <c r="AA9" s="16">
        <v>0.28834355828220898</v>
      </c>
      <c r="AB9" s="16">
        <v>0.26356589147286802</v>
      </c>
      <c r="AC9" s="16">
        <v>0.21568627450980399</v>
      </c>
      <c r="AD9" s="16">
        <v>0.35294117647058798</v>
      </c>
      <c r="AE9" s="16"/>
      <c r="AF9" s="16">
        <v>0.27868852459016402</v>
      </c>
      <c r="AG9" s="16">
        <v>0.25</v>
      </c>
      <c r="AH9" s="16">
        <v>0.34210526315789502</v>
      </c>
      <c r="AI9" s="16">
        <v>1</v>
      </c>
      <c r="AJ9" s="16"/>
      <c r="AK9" s="16">
        <v>0.18691588785046701</v>
      </c>
      <c r="AL9" s="16">
        <v>0.42622950819672101</v>
      </c>
      <c r="AM9" s="16">
        <v>0.3125</v>
      </c>
      <c r="AN9" s="16">
        <v>0.24137931034482801</v>
      </c>
      <c r="AO9" s="16">
        <v>0.33333333333333298</v>
      </c>
      <c r="AP9" s="16">
        <v>0.37037037037037002</v>
      </c>
      <c r="AQ9" s="16"/>
      <c r="AR9" s="16">
        <v>0.29767441860465099</v>
      </c>
      <c r="AS9" s="16">
        <v>0.26829268292682901</v>
      </c>
      <c r="AT9" s="16">
        <v>0.26829268292682901</v>
      </c>
      <c r="AU9" s="16" t="s">
        <v>129</v>
      </c>
      <c r="AV9" s="16">
        <v>0.22727272727272699</v>
      </c>
      <c r="AW9" s="16">
        <v>0.219512195121951</v>
      </c>
      <c r="AX9" s="16">
        <v>0.4</v>
      </c>
      <c r="AY9" s="16"/>
      <c r="AZ9" s="16">
        <v>0.28037383177570102</v>
      </c>
      <c r="BA9" s="16">
        <v>0.30303030303030298</v>
      </c>
      <c r="BB9" s="16">
        <v>0.45454545454545497</v>
      </c>
      <c r="BC9" s="16">
        <v>0.24489795918367299</v>
      </c>
      <c r="BD9" s="16">
        <v>0.26896551724137902</v>
      </c>
      <c r="BE9" s="16">
        <v>0.25</v>
      </c>
      <c r="BF9" s="16"/>
      <c r="BG9" s="16">
        <v>0.25</v>
      </c>
      <c r="BH9" s="16">
        <v>0.29411764705882398</v>
      </c>
      <c r="BI9" s="16">
        <v>0.232558139534884</v>
      </c>
      <c r="BJ9" s="16">
        <v>0.29090909090909101</v>
      </c>
      <c r="BK9" s="16">
        <v>0.29850746268656703</v>
      </c>
      <c r="BL9" s="16">
        <v>0.24</v>
      </c>
      <c r="BM9" s="16"/>
      <c r="BN9" s="16">
        <v>0.26778242677824299</v>
      </c>
      <c r="BO9" s="16">
        <v>0.28125</v>
      </c>
      <c r="BP9" s="16"/>
      <c r="BQ9" s="16">
        <v>0.27941176470588203</v>
      </c>
      <c r="BR9" s="16">
        <v>0.27067669172932302</v>
      </c>
      <c r="BS9" s="16"/>
      <c r="BT9" s="16">
        <v>0.28213166144200602</v>
      </c>
      <c r="BU9" s="16">
        <v>0.269230769230769</v>
      </c>
    </row>
    <row r="10" spans="2:73" x14ac:dyDescent="0.35">
      <c r="B10" s="17" t="s">
        <v>220</v>
      </c>
      <c r="C10" s="16">
        <v>0.13647642679900701</v>
      </c>
      <c r="D10" s="16">
        <v>0.13173652694610799</v>
      </c>
      <c r="E10" s="16">
        <v>0.13983050847457601</v>
      </c>
      <c r="F10" s="16"/>
      <c r="G10" s="16">
        <v>0.108433734939759</v>
      </c>
      <c r="H10" s="16">
        <v>0.14374999999999999</v>
      </c>
      <c r="I10" s="16"/>
      <c r="J10" s="16">
        <v>0.14705882352941199</v>
      </c>
      <c r="K10" s="16">
        <v>0.13793103448275901</v>
      </c>
      <c r="L10" s="16">
        <v>0.27272727272727298</v>
      </c>
      <c r="M10" s="16">
        <v>0.15</v>
      </c>
      <c r="N10" s="16">
        <v>0.25</v>
      </c>
      <c r="O10" s="16">
        <v>8.3333333333333301E-2</v>
      </c>
      <c r="P10" s="16">
        <v>7.69230769230769E-2</v>
      </c>
      <c r="Q10" s="16">
        <v>5.8823529411764698E-2</v>
      </c>
      <c r="R10" s="16">
        <v>7.69230769230769E-2</v>
      </c>
      <c r="S10" s="16">
        <v>0.13888888888888901</v>
      </c>
      <c r="T10" s="16">
        <v>0.173913043478261</v>
      </c>
      <c r="U10" s="16">
        <v>7.69230769230769E-2</v>
      </c>
      <c r="V10" s="16">
        <v>0.12</v>
      </c>
      <c r="W10" s="16">
        <v>0.214285714285714</v>
      </c>
      <c r="X10" s="16">
        <v>6.6666666666666693E-2</v>
      </c>
      <c r="Y10" s="16">
        <v>0.214285714285714</v>
      </c>
      <c r="Z10" s="16"/>
      <c r="AA10" s="16">
        <v>0.128834355828221</v>
      </c>
      <c r="AB10" s="16">
        <v>0.15503875968992201</v>
      </c>
      <c r="AC10" s="16">
        <v>0.15686274509803899</v>
      </c>
      <c r="AD10" s="16">
        <v>8.8235294117647106E-2</v>
      </c>
      <c r="AE10" s="16"/>
      <c r="AF10" s="16">
        <v>0.137704918032787</v>
      </c>
      <c r="AG10" s="16">
        <v>0.125</v>
      </c>
      <c r="AH10" s="16">
        <v>0.105263157894737</v>
      </c>
      <c r="AI10" s="16">
        <v>0</v>
      </c>
      <c r="AJ10" s="16"/>
      <c r="AK10" s="16">
        <v>0.14018691588785001</v>
      </c>
      <c r="AL10" s="16">
        <v>0.114754098360656</v>
      </c>
      <c r="AM10" s="16">
        <v>9.375E-2</v>
      </c>
      <c r="AN10" s="16">
        <v>0.20689655172413801</v>
      </c>
      <c r="AO10" s="16">
        <v>0.11111111111111099</v>
      </c>
      <c r="AP10" s="16">
        <v>7.4074074074074098E-2</v>
      </c>
      <c r="AQ10" s="16"/>
      <c r="AR10" s="16">
        <v>9.7674418604651203E-2</v>
      </c>
      <c r="AS10" s="16">
        <v>0.17073170731707299</v>
      </c>
      <c r="AT10" s="16">
        <v>0.17073170731707299</v>
      </c>
      <c r="AU10" s="16" t="s">
        <v>129</v>
      </c>
      <c r="AV10" s="16">
        <v>0.18181818181818199</v>
      </c>
      <c r="AW10" s="16">
        <v>9.7560975609756101E-2</v>
      </c>
      <c r="AX10" s="16">
        <v>0</v>
      </c>
      <c r="AY10" s="16"/>
      <c r="AZ10" s="16">
        <v>0.20560747663551401</v>
      </c>
      <c r="BA10" s="16">
        <v>6.0606060606060601E-2</v>
      </c>
      <c r="BB10" s="16">
        <v>0.27272727272727298</v>
      </c>
      <c r="BC10" s="16">
        <v>0.14285714285714299</v>
      </c>
      <c r="BD10" s="16">
        <v>8.9655172413793102E-2</v>
      </c>
      <c r="BE10" s="16">
        <v>0.125</v>
      </c>
      <c r="BF10" s="16"/>
      <c r="BG10" s="16">
        <v>0.140625</v>
      </c>
      <c r="BH10" s="16">
        <v>0.10294117647058799</v>
      </c>
      <c r="BI10" s="16">
        <v>0.116279069767442</v>
      </c>
      <c r="BJ10" s="16">
        <v>0.118181818181818</v>
      </c>
      <c r="BK10" s="16">
        <v>0.20895522388059701</v>
      </c>
      <c r="BL10" s="16">
        <v>0.14000000000000001</v>
      </c>
      <c r="BM10" s="16"/>
      <c r="BN10" s="16">
        <v>0.129707112970711</v>
      </c>
      <c r="BO10" s="16">
        <v>0.14374999999999999</v>
      </c>
      <c r="BP10" s="16"/>
      <c r="BQ10" s="16">
        <v>0.125</v>
      </c>
      <c r="BR10" s="16">
        <v>0.14285714285714299</v>
      </c>
      <c r="BS10" s="16"/>
      <c r="BT10" s="16">
        <v>0.119122257053292</v>
      </c>
      <c r="BU10" s="16">
        <v>0.17948717948717899</v>
      </c>
    </row>
    <row r="11" spans="2:73" x14ac:dyDescent="0.35">
      <c r="B11" s="17" t="s">
        <v>221</v>
      </c>
      <c r="C11" s="16">
        <v>0.116625310173697</v>
      </c>
      <c r="D11" s="16">
        <v>0.11377245508981999</v>
      </c>
      <c r="E11" s="16">
        <v>0.11864406779661001</v>
      </c>
      <c r="F11" s="16"/>
      <c r="G11" s="16">
        <v>0.14457831325301199</v>
      </c>
      <c r="H11" s="16">
        <v>0.109375</v>
      </c>
      <c r="I11" s="16"/>
      <c r="J11" s="16">
        <v>0.26470588235294101</v>
      </c>
      <c r="K11" s="16">
        <v>0.12068965517241401</v>
      </c>
      <c r="L11" s="16">
        <v>0.13636363636363599</v>
      </c>
      <c r="M11" s="16">
        <v>0.05</v>
      </c>
      <c r="N11" s="16">
        <v>0</v>
      </c>
      <c r="O11" s="16">
        <v>0.16666666666666699</v>
      </c>
      <c r="P11" s="16">
        <v>0.19230769230769201</v>
      </c>
      <c r="Q11" s="16">
        <v>0.14705882352941199</v>
      </c>
      <c r="R11" s="16">
        <v>0</v>
      </c>
      <c r="S11" s="16">
        <v>8.3333333333333301E-2</v>
      </c>
      <c r="T11" s="16">
        <v>4.3478260869565202E-2</v>
      </c>
      <c r="U11" s="16">
        <v>0.30769230769230799</v>
      </c>
      <c r="V11" s="16">
        <v>0.08</v>
      </c>
      <c r="W11" s="16">
        <v>7.1428571428571397E-2</v>
      </c>
      <c r="X11" s="16">
        <v>6.6666666666666693E-2</v>
      </c>
      <c r="Y11" s="16">
        <v>0</v>
      </c>
      <c r="Z11" s="16"/>
      <c r="AA11" s="16">
        <v>0.11656441717791401</v>
      </c>
      <c r="AB11" s="16">
        <v>0.13178294573643401</v>
      </c>
      <c r="AC11" s="16">
        <v>7.8431372549019607E-2</v>
      </c>
      <c r="AD11" s="16">
        <v>8.8235294117647106E-2</v>
      </c>
      <c r="AE11" s="16"/>
      <c r="AF11" s="16">
        <v>0.118032786885246</v>
      </c>
      <c r="AG11" s="16">
        <v>0.16666666666666699</v>
      </c>
      <c r="AH11" s="16">
        <v>7.8947368421052599E-2</v>
      </c>
      <c r="AI11" s="16">
        <v>0</v>
      </c>
      <c r="AJ11" s="16"/>
      <c r="AK11" s="16">
        <v>0.15887850467289699</v>
      </c>
      <c r="AL11" s="16">
        <v>9.8360655737704902E-2</v>
      </c>
      <c r="AM11" s="16">
        <v>0.125</v>
      </c>
      <c r="AN11" s="16">
        <v>0.10344827586206901</v>
      </c>
      <c r="AO11" s="16">
        <v>0</v>
      </c>
      <c r="AP11" s="16">
        <v>7.4074074074074098E-2</v>
      </c>
      <c r="AQ11" s="16"/>
      <c r="AR11" s="16">
        <v>8.8372093023255799E-2</v>
      </c>
      <c r="AS11" s="16">
        <v>0.17073170731707299</v>
      </c>
      <c r="AT11" s="16">
        <v>0.17073170731707299</v>
      </c>
      <c r="AU11" s="16" t="s">
        <v>129</v>
      </c>
      <c r="AV11" s="16">
        <v>0.13636363636363599</v>
      </c>
      <c r="AW11" s="16">
        <v>0.19512195121951201</v>
      </c>
      <c r="AX11" s="16">
        <v>0</v>
      </c>
      <c r="AY11" s="16"/>
      <c r="AZ11" s="16">
        <v>0.11214953271028</v>
      </c>
      <c r="BA11" s="16">
        <v>0.21212121212121199</v>
      </c>
      <c r="BB11" s="16">
        <v>0</v>
      </c>
      <c r="BC11" s="16">
        <v>0.102040816326531</v>
      </c>
      <c r="BD11" s="16">
        <v>0.11724137931034501</v>
      </c>
      <c r="BE11" s="16">
        <v>0.125</v>
      </c>
      <c r="BF11" s="16"/>
      <c r="BG11" s="16">
        <v>0.171875</v>
      </c>
      <c r="BH11" s="16">
        <v>0.10294117647058799</v>
      </c>
      <c r="BI11" s="16">
        <v>0.116279069767442</v>
      </c>
      <c r="BJ11" s="16">
        <v>0.109090909090909</v>
      </c>
      <c r="BK11" s="16">
        <v>4.47761194029851E-2</v>
      </c>
      <c r="BL11" s="16">
        <v>0.18</v>
      </c>
      <c r="BM11" s="16"/>
      <c r="BN11" s="16">
        <v>9.2050209205020897E-2</v>
      </c>
      <c r="BO11" s="16">
        <v>0.15</v>
      </c>
      <c r="BP11" s="16"/>
      <c r="BQ11" s="16">
        <v>0.110294117647059</v>
      </c>
      <c r="BR11" s="16">
        <v>0.12030075187969901</v>
      </c>
      <c r="BS11" s="16"/>
      <c r="BT11" s="16">
        <v>0.109717868338558</v>
      </c>
      <c r="BU11" s="16">
        <v>0.15384615384615399</v>
      </c>
    </row>
    <row r="12" spans="2:73" x14ac:dyDescent="0.35">
      <c r="B12" s="17" t="s">
        <v>222</v>
      </c>
      <c r="C12" s="16">
        <v>0.1712158808933</v>
      </c>
      <c r="D12" s="16">
        <v>0.155688622754491</v>
      </c>
      <c r="E12" s="16">
        <v>0.18220338983050799</v>
      </c>
      <c r="F12" s="16"/>
      <c r="G12" s="16">
        <v>0.21686746987951799</v>
      </c>
      <c r="H12" s="16">
        <v>0.15937499999999999</v>
      </c>
      <c r="I12" s="16"/>
      <c r="J12" s="16">
        <v>0.14705882352941199</v>
      </c>
      <c r="K12" s="16">
        <v>0.10344827586206901</v>
      </c>
      <c r="L12" s="16">
        <v>0.18181818181818199</v>
      </c>
      <c r="M12" s="16">
        <v>0.1</v>
      </c>
      <c r="N12" s="16">
        <v>0</v>
      </c>
      <c r="O12" s="16">
        <v>0.41666666666666702</v>
      </c>
      <c r="P12" s="16">
        <v>0.19230769230769201</v>
      </c>
      <c r="Q12" s="16">
        <v>0.14705882352941199</v>
      </c>
      <c r="R12" s="16">
        <v>0.46153846153846201</v>
      </c>
      <c r="S12" s="16">
        <v>0.194444444444444</v>
      </c>
      <c r="T12" s="16">
        <v>8.6956521739130405E-2</v>
      </c>
      <c r="U12" s="16">
        <v>0.230769230769231</v>
      </c>
      <c r="V12" s="16">
        <v>0.2</v>
      </c>
      <c r="W12" s="16">
        <v>7.1428571428571397E-2</v>
      </c>
      <c r="X12" s="16">
        <v>0.2</v>
      </c>
      <c r="Y12" s="16">
        <v>0.214285714285714</v>
      </c>
      <c r="Z12" s="16"/>
      <c r="AA12" s="16">
        <v>0.184049079754601</v>
      </c>
      <c r="AB12" s="16">
        <v>0.13953488372093001</v>
      </c>
      <c r="AC12" s="16">
        <v>0.19607843137254899</v>
      </c>
      <c r="AD12" s="16">
        <v>0.14705882352941199</v>
      </c>
      <c r="AE12" s="16"/>
      <c r="AF12" s="16">
        <v>0.16393442622950799</v>
      </c>
      <c r="AG12" s="16">
        <v>0.20833333333333301</v>
      </c>
      <c r="AH12" s="16">
        <v>0.21052631578947401</v>
      </c>
      <c r="AI12" s="16">
        <v>0</v>
      </c>
      <c r="AJ12" s="16"/>
      <c r="AK12" s="16">
        <v>0.21495327102803699</v>
      </c>
      <c r="AL12" s="16">
        <v>1.63934426229508E-2</v>
      </c>
      <c r="AM12" s="16">
        <v>6.25E-2</v>
      </c>
      <c r="AN12" s="16">
        <v>0</v>
      </c>
      <c r="AO12" s="16">
        <v>0.22222222222222199</v>
      </c>
      <c r="AP12" s="16">
        <v>0.296296296296296</v>
      </c>
      <c r="AQ12" s="16"/>
      <c r="AR12" s="16">
        <v>0.15813953488372101</v>
      </c>
      <c r="AS12" s="16">
        <v>0.146341463414634</v>
      </c>
      <c r="AT12" s="16">
        <v>0.146341463414634</v>
      </c>
      <c r="AU12" s="16" t="s">
        <v>129</v>
      </c>
      <c r="AV12" s="16">
        <v>0.27272727272727298</v>
      </c>
      <c r="AW12" s="16">
        <v>0.26829268292682901</v>
      </c>
      <c r="AX12" s="16">
        <v>0.2</v>
      </c>
      <c r="AY12" s="16"/>
      <c r="AZ12" s="16">
        <v>0.13084112149532701</v>
      </c>
      <c r="BA12" s="16">
        <v>0.15151515151515199</v>
      </c>
      <c r="BB12" s="16">
        <v>0</v>
      </c>
      <c r="BC12" s="16">
        <v>0.214285714285714</v>
      </c>
      <c r="BD12" s="16">
        <v>0.17241379310344801</v>
      </c>
      <c r="BE12" s="16">
        <v>0.5</v>
      </c>
      <c r="BF12" s="16"/>
      <c r="BG12" s="16">
        <v>0.1875</v>
      </c>
      <c r="BH12" s="16">
        <v>0.11764705882352899</v>
      </c>
      <c r="BI12" s="16">
        <v>0.209302325581395</v>
      </c>
      <c r="BJ12" s="16">
        <v>0.2</v>
      </c>
      <c r="BK12" s="16">
        <v>0.164179104477612</v>
      </c>
      <c r="BL12" s="16">
        <v>0.14000000000000001</v>
      </c>
      <c r="BM12" s="16"/>
      <c r="BN12" s="16">
        <v>0.167364016736402</v>
      </c>
      <c r="BO12" s="16">
        <v>0.18124999999999999</v>
      </c>
      <c r="BP12" s="16"/>
      <c r="BQ12" s="16">
        <v>0.14705882352941199</v>
      </c>
      <c r="BR12" s="16">
        <v>0.18421052631578899</v>
      </c>
      <c r="BS12" s="16"/>
      <c r="BT12" s="16">
        <v>0.197492163009404</v>
      </c>
      <c r="BU12" s="16">
        <v>7.69230769230769E-2</v>
      </c>
    </row>
    <row r="13" spans="2:73" x14ac:dyDescent="0.35">
      <c r="B13" s="17" t="s">
        <v>93</v>
      </c>
      <c r="C13" s="16">
        <v>2.72952853598015E-2</v>
      </c>
      <c r="D13" s="16">
        <v>1.79640718562874E-2</v>
      </c>
      <c r="E13" s="16">
        <v>3.3898305084745797E-2</v>
      </c>
      <c r="F13" s="16"/>
      <c r="G13" s="16">
        <v>6.02409638554217E-2</v>
      </c>
      <c r="H13" s="16">
        <v>1.8749999999999999E-2</v>
      </c>
      <c r="I13" s="16"/>
      <c r="J13" s="16">
        <v>2.9411764705882401E-2</v>
      </c>
      <c r="K13" s="16">
        <v>5.1724137931034503E-2</v>
      </c>
      <c r="L13" s="16">
        <v>9.0909090909090898E-2</v>
      </c>
      <c r="M13" s="16">
        <v>0</v>
      </c>
      <c r="N13" s="16">
        <v>0.125</v>
      </c>
      <c r="O13" s="16">
        <v>0</v>
      </c>
      <c r="P13" s="16">
        <v>3.8461538461538498E-2</v>
      </c>
      <c r="Q13" s="16">
        <v>2.9411764705882401E-2</v>
      </c>
      <c r="R13" s="16">
        <v>0</v>
      </c>
      <c r="S13" s="16">
        <v>2.7777777777777801E-2</v>
      </c>
      <c r="T13" s="16">
        <v>0</v>
      </c>
      <c r="U13" s="16">
        <v>0</v>
      </c>
      <c r="V13" s="16">
        <v>0</v>
      </c>
      <c r="W13" s="16">
        <v>0</v>
      </c>
      <c r="X13" s="16">
        <v>0</v>
      </c>
      <c r="Y13" s="16">
        <v>0</v>
      </c>
      <c r="Z13" s="16"/>
      <c r="AA13" s="16">
        <v>3.0674846625766899E-2</v>
      </c>
      <c r="AB13" s="16">
        <v>2.32558139534884E-2</v>
      </c>
      <c r="AC13" s="16">
        <v>1.9607843137254902E-2</v>
      </c>
      <c r="AD13" s="16">
        <v>2.9411764705882401E-2</v>
      </c>
      <c r="AE13" s="16"/>
      <c r="AF13" s="16">
        <v>2.6229508196721301E-2</v>
      </c>
      <c r="AG13" s="16">
        <v>0</v>
      </c>
      <c r="AH13" s="16">
        <v>2.6315789473684199E-2</v>
      </c>
      <c r="AI13" s="16">
        <v>0</v>
      </c>
      <c r="AJ13" s="16"/>
      <c r="AK13" s="16">
        <v>1.86915887850467E-2</v>
      </c>
      <c r="AL13" s="16">
        <v>0</v>
      </c>
      <c r="AM13" s="16">
        <v>0</v>
      </c>
      <c r="AN13" s="16">
        <v>3.4482758620689703E-2</v>
      </c>
      <c r="AO13" s="16">
        <v>0</v>
      </c>
      <c r="AP13" s="16">
        <v>0</v>
      </c>
      <c r="AQ13" s="16"/>
      <c r="AR13" s="16">
        <v>2.32558139534884E-2</v>
      </c>
      <c r="AS13" s="16">
        <v>0</v>
      </c>
      <c r="AT13" s="16">
        <v>0</v>
      </c>
      <c r="AU13" s="16" t="s">
        <v>129</v>
      </c>
      <c r="AV13" s="16">
        <v>4.5454545454545497E-2</v>
      </c>
      <c r="AW13" s="16">
        <v>2.4390243902439001E-2</v>
      </c>
      <c r="AX13" s="16">
        <v>0</v>
      </c>
      <c r="AY13" s="16"/>
      <c r="AZ13" s="16">
        <v>1.86915887850467E-2</v>
      </c>
      <c r="BA13" s="16">
        <v>0</v>
      </c>
      <c r="BB13" s="16">
        <v>0</v>
      </c>
      <c r="BC13" s="16">
        <v>5.10204081632653E-2</v>
      </c>
      <c r="BD13" s="16">
        <v>2.7586206896551699E-2</v>
      </c>
      <c r="BE13" s="16">
        <v>0</v>
      </c>
      <c r="BF13" s="16"/>
      <c r="BG13" s="16">
        <v>3.125E-2</v>
      </c>
      <c r="BH13" s="16">
        <v>4.4117647058823498E-2</v>
      </c>
      <c r="BI13" s="16">
        <v>2.32558139534884E-2</v>
      </c>
      <c r="BJ13" s="16">
        <v>1.8181818181818198E-2</v>
      </c>
      <c r="BK13" s="16">
        <v>2.9850746268656699E-2</v>
      </c>
      <c r="BL13" s="16">
        <v>0.02</v>
      </c>
      <c r="BM13" s="16"/>
      <c r="BN13" s="16">
        <v>3.7656903765690398E-2</v>
      </c>
      <c r="BO13" s="16">
        <v>1.2500000000000001E-2</v>
      </c>
      <c r="BP13" s="16"/>
      <c r="BQ13" s="16">
        <v>3.6764705882352901E-2</v>
      </c>
      <c r="BR13" s="16">
        <v>2.2556390977443601E-2</v>
      </c>
      <c r="BS13" s="16"/>
      <c r="BT13" s="16">
        <v>1.2539184952978099E-2</v>
      </c>
      <c r="BU13" s="16">
        <v>7.69230769230769E-2</v>
      </c>
    </row>
    <row r="14" spans="2:73" x14ac:dyDescent="0.35">
      <c r="B14" s="17" t="s">
        <v>223</v>
      </c>
      <c r="C14" s="19">
        <v>0.54838709677419395</v>
      </c>
      <c r="D14" s="19">
        <v>0.580838323353293</v>
      </c>
      <c r="E14" s="19">
        <v>0.52542372881355903</v>
      </c>
      <c r="F14" s="19"/>
      <c r="G14" s="19">
        <v>0.469879518072289</v>
      </c>
      <c r="H14" s="19">
        <v>0.56874999999999998</v>
      </c>
      <c r="I14" s="19"/>
      <c r="J14" s="19">
        <v>0.41176470588235298</v>
      </c>
      <c r="K14" s="19">
        <v>0.58620689655172398</v>
      </c>
      <c r="L14" s="19">
        <v>0.31818181818181801</v>
      </c>
      <c r="M14" s="19">
        <v>0.7</v>
      </c>
      <c r="N14" s="19">
        <v>0.625</v>
      </c>
      <c r="O14" s="19">
        <v>0.33333333333333298</v>
      </c>
      <c r="P14" s="19">
        <v>0.5</v>
      </c>
      <c r="Q14" s="19">
        <v>0.61764705882352899</v>
      </c>
      <c r="R14" s="19">
        <v>0.46153846153846201</v>
      </c>
      <c r="S14" s="19">
        <v>0.55555555555555602</v>
      </c>
      <c r="T14" s="19">
        <v>0.69565217391304301</v>
      </c>
      <c r="U14" s="19">
        <v>0.38461538461538503</v>
      </c>
      <c r="V14" s="19">
        <v>0.6</v>
      </c>
      <c r="W14" s="19">
        <v>0.64285714285714302</v>
      </c>
      <c r="X14" s="19">
        <v>0.66666666666666696</v>
      </c>
      <c r="Y14" s="19">
        <v>0.57142857142857095</v>
      </c>
      <c r="Z14" s="19"/>
      <c r="AA14" s="19">
        <v>0.53987730061349704</v>
      </c>
      <c r="AB14" s="19">
        <v>0.55038759689922501</v>
      </c>
      <c r="AC14" s="19">
        <v>0.54901960784313697</v>
      </c>
      <c r="AD14" s="19">
        <v>0.64705882352941202</v>
      </c>
      <c r="AE14" s="19"/>
      <c r="AF14" s="19">
        <v>0.55409836065573803</v>
      </c>
      <c r="AG14" s="19">
        <v>0.5</v>
      </c>
      <c r="AH14" s="19">
        <v>0.57894736842105299</v>
      </c>
      <c r="AI14" s="19">
        <v>1</v>
      </c>
      <c r="AJ14" s="19"/>
      <c r="AK14" s="19">
        <v>0.467289719626168</v>
      </c>
      <c r="AL14" s="19">
        <v>0.77049180327868805</v>
      </c>
      <c r="AM14" s="19">
        <v>0.71875</v>
      </c>
      <c r="AN14" s="19">
        <v>0.65517241379310298</v>
      </c>
      <c r="AO14" s="19">
        <v>0.66666666666666696</v>
      </c>
      <c r="AP14" s="19">
        <v>0.55555555555555602</v>
      </c>
      <c r="AQ14" s="19"/>
      <c r="AR14" s="19">
        <v>0.63255813953488405</v>
      </c>
      <c r="AS14" s="19">
        <v>0.51219512195121997</v>
      </c>
      <c r="AT14" s="19">
        <v>0.51219512195121997</v>
      </c>
      <c r="AU14" s="19" t="s">
        <v>129</v>
      </c>
      <c r="AV14" s="19">
        <v>0.36363636363636398</v>
      </c>
      <c r="AW14" s="19">
        <v>0.41463414634146301</v>
      </c>
      <c r="AX14" s="19">
        <v>0.8</v>
      </c>
      <c r="AY14" s="19"/>
      <c r="AZ14" s="19">
        <v>0.53271028037383195</v>
      </c>
      <c r="BA14" s="19">
        <v>0.57575757575757602</v>
      </c>
      <c r="BB14" s="19">
        <v>0.72727272727272696</v>
      </c>
      <c r="BC14" s="19">
        <v>0.48979591836734698</v>
      </c>
      <c r="BD14" s="19">
        <v>0.59310344827586203</v>
      </c>
      <c r="BE14" s="19">
        <v>0.25</v>
      </c>
      <c r="BF14" s="19"/>
      <c r="BG14" s="19">
        <v>0.46875</v>
      </c>
      <c r="BH14" s="19">
        <v>0.63235294117647101</v>
      </c>
      <c r="BI14" s="19">
        <v>0.53488372093023295</v>
      </c>
      <c r="BJ14" s="19">
        <v>0.55454545454545401</v>
      </c>
      <c r="BK14" s="19">
        <v>0.55223880597014896</v>
      </c>
      <c r="BL14" s="19">
        <v>0.52</v>
      </c>
      <c r="BM14" s="19"/>
      <c r="BN14" s="19">
        <v>0.57322175732217595</v>
      </c>
      <c r="BO14" s="19">
        <v>0.51249999999999996</v>
      </c>
      <c r="BP14" s="19"/>
      <c r="BQ14" s="19">
        <v>0.58088235294117596</v>
      </c>
      <c r="BR14" s="19">
        <v>0.53007518796992503</v>
      </c>
      <c r="BS14" s="19"/>
      <c r="BT14" s="19">
        <v>0.56112852664576796</v>
      </c>
      <c r="BU14" s="19">
        <v>0.512820512820513</v>
      </c>
    </row>
    <row r="15" spans="2:73" x14ac:dyDescent="0.35">
      <c r="B15" s="17" t="s">
        <v>224</v>
      </c>
      <c r="C15" s="19">
        <v>0.28784119106699801</v>
      </c>
      <c r="D15" s="19">
        <v>0.269461077844311</v>
      </c>
      <c r="E15" s="19">
        <v>0.30084745762711901</v>
      </c>
      <c r="F15" s="19"/>
      <c r="G15" s="19">
        <v>0.36144578313253001</v>
      </c>
      <c r="H15" s="19">
        <v>0.26874999999999999</v>
      </c>
      <c r="I15" s="19"/>
      <c r="J15" s="19">
        <v>0.41176470588235298</v>
      </c>
      <c r="K15" s="19">
        <v>0.22413793103448301</v>
      </c>
      <c r="L15" s="19">
        <v>0.31818181818181801</v>
      </c>
      <c r="M15" s="19">
        <v>0.15</v>
      </c>
      <c r="N15" s="19">
        <v>0</v>
      </c>
      <c r="O15" s="19">
        <v>0.58333333333333304</v>
      </c>
      <c r="P15" s="19">
        <v>0.38461538461538503</v>
      </c>
      <c r="Q15" s="19">
        <v>0.29411764705882398</v>
      </c>
      <c r="R15" s="19">
        <v>0.46153846153846201</v>
      </c>
      <c r="S15" s="19">
        <v>0.27777777777777801</v>
      </c>
      <c r="T15" s="19">
        <v>0.13043478260869601</v>
      </c>
      <c r="U15" s="19">
        <v>0.53846153846153899</v>
      </c>
      <c r="V15" s="19">
        <v>0.28000000000000003</v>
      </c>
      <c r="W15" s="19">
        <v>0.14285714285714299</v>
      </c>
      <c r="X15" s="19">
        <v>0.266666666666667</v>
      </c>
      <c r="Y15" s="19">
        <v>0.214285714285714</v>
      </c>
      <c r="Z15" s="19"/>
      <c r="AA15" s="19">
        <v>0.30061349693251499</v>
      </c>
      <c r="AB15" s="19">
        <v>0.27131782945736399</v>
      </c>
      <c r="AC15" s="19">
        <v>0.27450980392156898</v>
      </c>
      <c r="AD15" s="19">
        <v>0.23529411764705899</v>
      </c>
      <c r="AE15" s="19"/>
      <c r="AF15" s="19">
        <v>0.28196721311475398</v>
      </c>
      <c r="AG15" s="19">
        <v>0.375</v>
      </c>
      <c r="AH15" s="19">
        <v>0.28947368421052599</v>
      </c>
      <c r="AI15" s="19">
        <v>0</v>
      </c>
      <c r="AJ15" s="19"/>
      <c r="AK15" s="19">
        <v>0.37383177570093501</v>
      </c>
      <c r="AL15" s="19">
        <v>0.114754098360656</v>
      </c>
      <c r="AM15" s="19">
        <v>0.1875</v>
      </c>
      <c r="AN15" s="19">
        <v>0.10344827586206901</v>
      </c>
      <c r="AO15" s="19">
        <v>0.22222222222222199</v>
      </c>
      <c r="AP15" s="19">
        <v>0.37037037037037002</v>
      </c>
      <c r="AQ15" s="19"/>
      <c r="AR15" s="19">
        <v>0.246511627906977</v>
      </c>
      <c r="AS15" s="19">
        <v>0.31707317073170699</v>
      </c>
      <c r="AT15" s="19">
        <v>0.31707317073170699</v>
      </c>
      <c r="AU15" s="19" t="s">
        <v>129</v>
      </c>
      <c r="AV15" s="19">
        <v>0.40909090909090901</v>
      </c>
      <c r="AW15" s="19">
        <v>0.46341463414634099</v>
      </c>
      <c r="AX15" s="19">
        <v>0.2</v>
      </c>
      <c r="AY15" s="19"/>
      <c r="AZ15" s="19">
        <v>0.242990654205607</v>
      </c>
      <c r="BA15" s="19">
        <v>0.36363636363636398</v>
      </c>
      <c r="BB15" s="19">
        <v>0</v>
      </c>
      <c r="BC15" s="19">
        <v>0.31632653061224503</v>
      </c>
      <c r="BD15" s="19">
        <v>0.28965517241379302</v>
      </c>
      <c r="BE15" s="19">
        <v>0.625</v>
      </c>
      <c r="BF15" s="19"/>
      <c r="BG15" s="19">
        <v>0.359375</v>
      </c>
      <c r="BH15" s="19">
        <v>0.220588235294118</v>
      </c>
      <c r="BI15" s="19">
        <v>0.32558139534883701</v>
      </c>
      <c r="BJ15" s="19">
        <v>0.30909090909090903</v>
      </c>
      <c r="BK15" s="19">
        <v>0.20895522388059701</v>
      </c>
      <c r="BL15" s="19">
        <v>0.32</v>
      </c>
      <c r="BM15" s="19"/>
      <c r="BN15" s="19">
        <v>0.25941422594142299</v>
      </c>
      <c r="BO15" s="19">
        <v>0.33124999999999999</v>
      </c>
      <c r="BP15" s="19"/>
      <c r="BQ15" s="19">
        <v>0.25735294117647101</v>
      </c>
      <c r="BR15" s="19">
        <v>0.30451127819548901</v>
      </c>
      <c r="BS15" s="19"/>
      <c r="BT15" s="19">
        <v>0.30721003134796199</v>
      </c>
      <c r="BU15" s="19">
        <v>0.230769230769231</v>
      </c>
    </row>
    <row r="16" spans="2:73" x14ac:dyDescent="0.35">
      <c r="B16" s="17" t="s">
        <v>105</v>
      </c>
      <c r="C16" s="20">
        <v>0.26054590570719599</v>
      </c>
      <c r="D16" s="20">
        <v>0.31137724550898199</v>
      </c>
      <c r="E16" s="20">
        <v>0.224576271186441</v>
      </c>
      <c r="F16" s="20"/>
      <c r="G16" s="20">
        <v>0.108433734939759</v>
      </c>
      <c r="H16" s="20">
        <v>0.3</v>
      </c>
      <c r="I16" s="20"/>
      <c r="J16" s="20">
        <v>0</v>
      </c>
      <c r="K16" s="20">
        <v>0.36206896551724099</v>
      </c>
      <c r="L16" s="20">
        <v>0</v>
      </c>
      <c r="M16" s="20">
        <v>0.55000000000000004</v>
      </c>
      <c r="N16" s="20">
        <v>0.625</v>
      </c>
      <c r="O16" s="20">
        <v>-0.25</v>
      </c>
      <c r="P16" s="20">
        <v>0.115384615384615</v>
      </c>
      <c r="Q16" s="20">
        <v>0.32352941176470601</v>
      </c>
      <c r="R16" s="20">
        <v>0</v>
      </c>
      <c r="S16" s="20">
        <v>0.27777777777777801</v>
      </c>
      <c r="T16" s="20">
        <v>0.565217391304348</v>
      </c>
      <c r="U16" s="20">
        <v>-0.15384615384615399</v>
      </c>
      <c r="V16" s="20">
        <v>0.32</v>
      </c>
      <c r="W16" s="20">
        <v>0.5</v>
      </c>
      <c r="X16" s="20">
        <v>0.4</v>
      </c>
      <c r="Y16" s="20">
        <v>0.35714285714285698</v>
      </c>
      <c r="Z16" s="20"/>
      <c r="AA16" s="20">
        <v>0.23926380368098199</v>
      </c>
      <c r="AB16" s="20">
        <v>0.27906976744186102</v>
      </c>
      <c r="AC16" s="20">
        <v>0.27450980392156898</v>
      </c>
      <c r="AD16" s="20">
        <v>0.41176470588235298</v>
      </c>
      <c r="AE16" s="20"/>
      <c r="AF16" s="20">
        <v>0.272131147540984</v>
      </c>
      <c r="AG16" s="20">
        <v>0.125</v>
      </c>
      <c r="AH16" s="20">
        <v>0.28947368421052599</v>
      </c>
      <c r="AI16" s="20">
        <v>1</v>
      </c>
      <c r="AJ16" s="20"/>
      <c r="AK16" s="20">
        <v>9.34579439252336E-2</v>
      </c>
      <c r="AL16" s="20">
        <v>0.65573770491803296</v>
      </c>
      <c r="AM16" s="20">
        <v>0.53125</v>
      </c>
      <c r="AN16" s="20">
        <v>0.55172413793103403</v>
      </c>
      <c r="AO16" s="20">
        <v>0.44444444444444398</v>
      </c>
      <c r="AP16" s="20">
        <v>0.18518518518518501</v>
      </c>
      <c r="AQ16" s="20"/>
      <c r="AR16" s="20">
        <v>0.38604651162790699</v>
      </c>
      <c r="AS16" s="20">
        <v>0.19512195121951201</v>
      </c>
      <c r="AT16" s="20">
        <v>0.19512195121951201</v>
      </c>
      <c r="AU16" s="20" t="s">
        <v>129</v>
      </c>
      <c r="AV16" s="20">
        <v>-4.54545454545454E-2</v>
      </c>
      <c r="AW16" s="20">
        <v>-4.8780487804878002E-2</v>
      </c>
      <c r="AX16" s="20">
        <v>0.6</v>
      </c>
      <c r="AY16" s="20"/>
      <c r="AZ16" s="20">
        <v>0.289719626168224</v>
      </c>
      <c r="BA16" s="20">
        <v>0.21212121212121199</v>
      </c>
      <c r="BB16" s="20">
        <v>0.72727272727272696</v>
      </c>
      <c r="BC16" s="20">
        <v>0.17346938775510201</v>
      </c>
      <c r="BD16" s="20">
        <v>0.30344827586206902</v>
      </c>
      <c r="BE16" s="20">
        <v>-0.375</v>
      </c>
      <c r="BF16" s="20"/>
      <c r="BG16" s="20">
        <v>0.109375</v>
      </c>
      <c r="BH16" s="20">
        <v>0.41176470588235298</v>
      </c>
      <c r="BI16" s="20">
        <v>0.209302325581395</v>
      </c>
      <c r="BJ16" s="20">
        <v>0.24545454545454501</v>
      </c>
      <c r="BK16" s="20">
        <v>0.34328358208955201</v>
      </c>
      <c r="BL16" s="20">
        <v>0.2</v>
      </c>
      <c r="BM16" s="20"/>
      <c r="BN16" s="20">
        <v>0.31380753138075301</v>
      </c>
      <c r="BO16" s="20">
        <v>0.18124999999999999</v>
      </c>
      <c r="BP16" s="20"/>
      <c r="BQ16" s="20">
        <v>0.32352941176470601</v>
      </c>
      <c r="BR16" s="20">
        <v>0.22556390977443599</v>
      </c>
      <c r="BS16" s="20"/>
      <c r="BT16" s="20">
        <v>0.25391849529780602</v>
      </c>
      <c r="BU16" s="20">
        <v>0.28205128205128199</v>
      </c>
    </row>
    <row r="17" spans="2:2" x14ac:dyDescent="0.35">
      <c r="B17" s="15" t="s">
        <v>387</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231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218</v>
      </c>
      <c r="C8" s="16">
        <v>9.9255583126550903E-2</v>
      </c>
      <c r="D8" s="16">
        <v>7.1856287425149698E-2</v>
      </c>
      <c r="E8" s="16">
        <v>0.11864406779661001</v>
      </c>
      <c r="F8" s="16"/>
      <c r="G8" s="16">
        <v>0.14457831325301199</v>
      </c>
      <c r="H8" s="16">
        <v>8.7499999999999994E-2</v>
      </c>
      <c r="I8" s="16"/>
      <c r="J8" s="16">
        <v>2.9411764705882401E-2</v>
      </c>
      <c r="K8" s="16">
        <v>8.6206896551724102E-2</v>
      </c>
      <c r="L8" s="16">
        <v>9.0909090909090898E-2</v>
      </c>
      <c r="M8" s="16">
        <v>0.15</v>
      </c>
      <c r="N8" s="16">
        <v>0</v>
      </c>
      <c r="O8" s="16">
        <v>0.25</v>
      </c>
      <c r="P8" s="16">
        <v>7.69230769230769E-2</v>
      </c>
      <c r="Q8" s="16">
        <v>5.8823529411764698E-2</v>
      </c>
      <c r="R8" s="16">
        <v>0.230769230769231</v>
      </c>
      <c r="S8" s="16">
        <v>8.3333333333333301E-2</v>
      </c>
      <c r="T8" s="16">
        <v>8.6956521739130405E-2</v>
      </c>
      <c r="U8" s="16">
        <v>0</v>
      </c>
      <c r="V8" s="16">
        <v>0.2</v>
      </c>
      <c r="W8" s="16">
        <v>7.1428571428571397E-2</v>
      </c>
      <c r="X8" s="16">
        <v>0.133333333333333</v>
      </c>
      <c r="Y8" s="16">
        <v>0.214285714285714</v>
      </c>
      <c r="Z8" s="16"/>
      <c r="AA8" s="16">
        <v>0.13496932515337401</v>
      </c>
      <c r="AB8" s="16">
        <v>7.7519379844961198E-2</v>
      </c>
      <c r="AC8" s="16">
        <v>5.8823529411764698E-2</v>
      </c>
      <c r="AD8" s="16">
        <v>5.8823529411764698E-2</v>
      </c>
      <c r="AE8" s="16"/>
      <c r="AF8" s="16">
        <v>9.8360655737704902E-2</v>
      </c>
      <c r="AG8" s="16">
        <v>0.125</v>
      </c>
      <c r="AH8" s="16">
        <v>0.105263157894737</v>
      </c>
      <c r="AI8" s="16">
        <v>0</v>
      </c>
      <c r="AJ8" s="16"/>
      <c r="AK8" s="16">
        <v>0.15887850467289699</v>
      </c>
      <c r="AL8" s="16">
        <v>1.63934426229508E-2</v>
      </c>
      <c r="AM8" s="16">
        <v>9.375E-2</v>
      </c>
      <c r="AN8" s="16">
        <v>0</v>
      </c>
      <c r="AO8" s="16">
        <v>0.11111111111111099</v>
      </c>
      <c r="AP8" s="16">
        <v>0.18518518518518501</v>
      </c>
      <c r="AQ8" s="16"/>
      <c r="AR8" s="16">
        <v>0.111627906976744</v>
      </c>
      <c r="AS8" s="16">
        <v>9.7560975609756101E-2</v>
      </c>
      <c r="AT8" s="16">
        <v>9.7560975609756101E-2</v>
      </c>
      <c r="AU8" s="16" t="s">
        <v>129</v>
      </c>
      <c r="AV8" s="16">
        <v>4.5454545454545497E-2</v>
      </c>
      <c r="AW8" s="16">
        <v>0.19512195121951201</v>
      </c>
      <c r="AX8" s="16">
        <v>0.2</v>
      </c>
      <c r="AY8" s="16"/>
      <c r="AZ8" s="16">
        <v>9.34579439252336E-2</v>
      </c>
      <c r="BA8" s="16">
        <v>6.0606060606060601E-2</v>
      </c>
      <c r="BB8" s="16">
        <v>0</v>
      </c>
      <c r="BC8" s="16">
        <v>0.122448979591837</v>
      </c>
      <c r="BD8" s="16">
        <v>9.6551724137931005E-2</v>
      </c>
      <c r="BE8" s="16">
        <v>0.25</v>
      </c>
      <c r="BF8" s="16"/>
      <c r="BG8" s="16">
        <v>0.109375</v>
      </c>
      <c r="BH8" s="16">
        <v>2.9411764705882401E-2</v>
      </c>
      <c r="BI8" s="16">
        <v>0.116279069767442</v>
      </c>
      <c r="BJ8" s="16">
        <v>0.118181818181818</v>
      </c>
      <c r="BK8" s="16">
        <v>8.9552238805970102E-2</v>
      </c>
      <c r="BL8" s="16">
        <v>0.14000000000000001</v>
      </c>
      <c r="BM8" s="16"/>
      <c r="BN8" s="16">
        <v>7.5313807531380797E-2</v>
      </c>
      <c r="BO8" s="16">
        <v>0.13750000000000001</v>
      </c>
      <c r="BP8" s="16"/>
      <c r="BQ8" s="16">
        <v>8.0882352941176502E-2</v>
      </c>
      <c r="BR8" s="16">
        <v>0.10902255639097699</v>
      </c>
      <c r="BS8" s="16"/>
      <c r="BT8" s="16">
        <v>0.125391849529781</v>
      </c>
      <c r="BU8" s="16">
        <v>0</v>
      </c>
    </row>
    <row r="9" spans="2:73" x14ac:dyDescent="0.35">
      <c r="B9" s="17" t="s">
        <v>219</v>
      </c>
      <c r="C9" s="16">
        <v>0.121588089330025</v>
      </c>
      <c r="D9" s="16">
        <v>9.5808383233532898E-2</v>
      </c>
      <c r="E9" s="16">
        <v>0.13983050847457601</v>
      </c>
      <c r="F9" s="16"/>
      <c r="G9" s="16">
        <v>6.02409638554217E-2</v>
      </c>
      <c r="H9" s="16">
        <v>0.13750000000000001</v>
      </c>
      <c r="I9" s="16"/>
      <c r="J9" s="16">
        <v>0.29411764705882398</v>
      </c>
      <c r="K9" s="16">
        <v>5.1724137931034503E-2</v>
      </c>
      <c r="L9" s="16">
        <v>9.0909090909090898E-2</v>
      </c>
      <c r="M9" s="16">
        <v>0.2</v>
      </c>
      <c r="N9" s="16">
        <v>0</v>
      </c>
      <c r="O9" s="16">
        <v>8.3333333333333301E-2</v>
      </c>
      <c r="P9" s="16">
        <v>0.115384615384615</v>
      </c>
      <c r="Q9" s="16">
        <v>5.8823529411764698E-2</v>
      </c>
      <c r="R9" s="16">
        <v>7.69230769230769E-2</v>
      </c>
      <c r="S9" s="16">
        <v>0.11111111111111099</v>
      </c>
      <c r="T9" s="16">
        <v>0.13043478260869601</v>
      </c>
      <c r="U9" s="16">
        <v>0.15384615384615399</v>
      </c>
      <c r="V9" s="16">
        <v>0.2</v>
      </c>
      <c r="W9" s="16">
        <v>7.1428571428571397E-2</v>
      </c>
      <c r="X9" s="16">
        <v>0.2</v>
      </c>
      <c r="Y9" s="16">
        <v>7.1428571428571397E-2</v>
      </c>
      <c r="Z9" s="16"/>
      <c r="AA9" s="16">
        <v>0.14110429447852799</v>
      </c>
      <c r="AB9" s="16">
        <v>0.10077519379845</v>
      </c>
      <c r="AC9" s="16">
        <v>0.15686274509803899</v>
      </c>
      <c r="AD9" s="16">
        <v>8.8235294117647106E-2</v>
      </c>
      <c r="AE9" s="16"/>
      <c r="AF9" s="16">
        <v>0.121311475409836</v>
      </c>
      <c r="AG9" s="16">
        <v>0.20833333333333301</v>
      </c>
      <c r="AH9" s="16">
        <v>0.157894736842105</v>
      </c>
      <c r="AI9" s="16">
        <v>0</v>
      </c>
      <c r="AJ9" s="16"/>
      <c r="AK9" s="16">
        <v>9.34579439252336E-2</v>
      </c>
      <c r="AL9" s="16">
        <v>0.16393442622950799</v>
      </c>
      <c r="AM9" s="16">
        <v>6.25E-2</v>
      </c>
      <c r="AN9" s="16">
        <v>3.4482758620689703E-2</v>
      </c>
      <c r="AO9" s="16">
        <v>0</v>
      </c>
      <c r="AP9" s="16">
        <v>0.148148148148148</v>
      </c>
      <c r="AQ9" s="16"/>
      <c r="AR9" s="16">
        <v>0.116279069767442</v>
      </c>
      <c r="AS9" s="16">
        <v>0.146341463414634</v>
      </c>
      <c r="AT9" s="16">
        <v>0.146341463414634</v>
      </c>
      <c r="AU9" s="16" t="s">
        <v>129</v>
      </c>
      <c r="AV9" s="16">
        <v>0.13636363636363599</v>
      </c>
      <c r="AW9" s="16">
        <v>0.219512195121951</v>
      </c>
      <c r="AX9" s="16">
        <v>0</v>
      </c>
      <c r="AY9" s="16"/>
      <c r="AZ9" s="16">
        <v>0.13084112149532701</v>
      </c>
      <c r="BA9" s="16">
        <v>0.21212121212121199</v>
      </c>
      <c r="BB9" s="16">
        <v>0</v>
      </c>
      <c r="BC9" s="16">
        <v>0.122448979591837</v>
      </c>
      <c r="BD9" s="16">
        <v>8.9655172413793102E-2</v>
      </c>
      <c r="BE9" s="16">
        <v>0.25</v>
      </c>
      <c r="BF9" s="16"/>
      <c r="BG9" s="16">
        <v>0.140625</v>
      </c>
      <c r="BH9" s="16">
        <v>7.3529411764705899E-2</v>
      </c>
      <c r="BI9" s="16">
        <v>6.9767441860465101E-2</v>
      </c>
      <c r="BJ9" s="16">
        <v>0.15454545454545501</v>
      </c>
      <c r="BK9" s="16">
        <v>0.119402985074627</v>
      </c>
      <c r="BL9" s="16">
        <v>0.12</v>
      </c>
      <c r="BM9" s="16"/>
      <c r="BN9" s="16">
        <v>0.11715481171548101</v>
      </c>
      <c r="BO9" s="16">
        <v>0.11874999999999999</v>
      </c>
      <c r="BP9" s="16"/>
      <c r="BQ9" s="16">
        <v>0.13235294117647101</v>
      </c>
      <c r="BR9" s="16">
        <v>0.112781954887218</v>
      </c>
      <c r="BS9" s="16"/>
      <c r="BT9" s="16">
        <v>0.10344827586206901</v>
      </c>
      <c r="BU9" s="16">
        <v>0.17948717948717899</v>
      </c>
    </row>
    <row r="10" spans="2:73" x14ac:dyDescent="0.35">
      <c r="B10" s="17" t="s">
        <v>220</v>
      </c>
      <c r="C10" s="16">
        <v>0.13647642679900701</v>
      </c>
      <c r="D10" s="16">
        <v>0.16766467065868301</v>
      </c>
      <c r="E10" s="16">
        <v>0.11440677966101701</v>
      </c>
      <c r="F10" s="16"/>
      <c r="G10" s="16">
        <v>0.14457831325301199</v>
      </c>
      <c r="H10" s="16">
        <v>0.13437499999999999</v>
      </c>
      <c r="I10" s="16"/>
      <c r="J10" s="16">
        <v>0.14705882352941199</v>
      </c>
      <c r="K10" s="16">
        <v>0.15517241379310301</v>
      </c>
      <c r="L10" s="16">
        <v>0.22727272727272699</v>
      </c>
      <c r="M10" s="16">
        <v>0.15</v>
      </c>
      <c r="N10" s="16">
        <v>0.375</v>
      </c>
      <c r="O10" s="16">
        <v>8.3333333333333301E-2</v>
      </c>
      <c r="P10" s="16">
        <v>0.15384615384615399</v>
      </c>
      <c r="Q10" s="16">
        <v>0.23529411764705899</v>
      </c>
      <c r="R10" s="16">
        <v>7.69230769230769E-2</v>
      </c>
      <c r="S10" s="16">
        <v>0.15277777777777801</v>
      </c>
      <c r="T10" s="16">
        <v>8.6956521739130405E-2</v>
      </c>
      <c r="U10" s="16">
        <v>0.15384615384615399</v>
      </c>
      <c r="V10" s="16">
        <v>0</v>
      </c>
      <c r="W10" s="16">
        <v>0</v>
      </c>
      <c r="X10" s="16">
        <v>6.6666666666666693E-2</v>
      </c>
      <c r="Y10" s="16">
        <v>0</v>
      </c>
      <c r="Z10" s="16"/>
      <c r="AA10" s="16">
        <v>0.110429447852761</v>
      </c>
      <c r="AB10" s="16">
        <v>0.124031007751938</v>
      </c>
      <c r="AC10" s="16">
        <v>0.19607843137254899</v>
      </c>
      <c r="AD10" s="16">
        <v>0.17647058823529399</v>
      </c>
      <c r="AE10" s="16"/>
      <c r="AF10" s="16">
        <v>0.137704918032787</v>
      </c>
      <c r="AG10" s="16">
        <v>0.25</v>
      </c>
      <c r="AH10" s="16">
        <v>0.13157894736842099</v>
      </c>
      <c r="AI10" s="16">
        <v>0.5</v>
      </c>
      <c r="AJ10" s="16"/>
      <c r="AK10" s="16">
        <v>0.15887850467289699</v>
      </c>
      <c r="AL10" s="16">
        <v>9.8360655737704902E-2</v>
      </c>
      <c r="AM10" s="16">
        <v>0.15625</v>
      </c>
      <c r="AN10" s="16">
        <v>0.17241379310344801</v>
      </c>
      <c r="AO10" s="16">
        <v>0</v>
      </c>
      <c r="AP10" s="16">
        <v>0.296296296296296</v>
      </c>
      <c r="AQ10" s="16"/>
      <c r="AR10" s="16">
        <v>0.116279069767442</v>
      </c>
      <c r="AS10" s="16">
        <v>0.146341463414634</v>
      </c>
      <c r="AT10" s="16">
        <v>0.146341463414634</v>
      </c>
      <c r="AU10" s="16" t="s">
        <v>129</v>
      </c>
      <c r="AV10" s="16">
        <v>0.13636363636363599</v>
      </c>
      <c r="AW10" s="16">
        <v>7.3170731707317097E-2</v>
      </c>
      <c r="AX10" s="16">
        <v>0</v>
      </c>
      <c r="AY10" s="16"/>
      <c r="AZ10" s="16">
        <v>0.14953271028037399</v>
      </c>
      <c r="BA10" s="16">
        <v>0.15151515151515199</v>
      </c>
      <c r="BB10" s="16">
        <v>0.27272727272727298</v>
      </c>
      <c r="BC10" s="16">
        <v>0.11224489795918401</v>
      </c>
      <c r="BD10" s="16">
        <v>0.12413793103448301</v>
      </c>
      <c r="BE10" s="16">
        <v>0.25</v>
      </c>
      <c r="BF10" s="16"/>
      <c r="BG10" s="16">
        <v>0.1875</v>
      </c>
      <c r="BH10" s="16">
        <v>5.8823529411764698E-2</v>
      </c>
      <c r="BI10" s="16">
        <v>0.13953488372093001</v>
      </c>
      <c r="BJ10" s="16">
        <v>0.12727272727272701</v>
      </c>
      <c r="BK10" s="16">
        <v>0.164179104477612</v>
      </c>
      <c r="BL10" s="16">
        <v>0.16</v>
      </c>
      <c r="BM10" s="16"/>
      <c r="BN10" s="16">
        <v>0.104602510460251</v>
      </c>
      <c r="BO10" s="16">
        <v>0.1875</v>
      </c>
      <c r="BP10" s="16"/>
      <c r="BQ10" s="16">
        <v>9.5588235294117599E-2</v>
      </c>
      <c r="BR10" s="16">
        <v>0.157894736842105</v>
      </c>
      <c r="BS10" s="16"/>
      <c r="BT10" s="16">
        <v>0.14733542319749199</v>
      </c>
      <c r="BU10" s="16">
        <v>8.9743589743589702E-2</v>
      </c>
    </row>
    <row r="11" spans="2:73" x14ac:dyDescent="0.35">
      <c r="B11" s="17" t="s">
        <v>221</v>
      </c>
      <c r="C11" s="16">
        <v>0.126550868486352</v>
      </c>
      <c r="D11" s="16">
        <v>0.13772455089820401</v>
      </c>
      <c r="E11" s="16">
        <v>0.11864406779661001</v>
      </c>
      <c r="F11" s="16"/>
      <c r="G11" s="16">
        <v>0.132530120481928</v>
      </c>
      <c r="H11" s="16">
        <v>0.125</v>
      </c>
      <c r="I11" s="16"/>
      <c r="J11" s="16">
        <v>8.8235294117647106E-2</v>
      </c>
      <c r="K11" s="16">
        <v>0.15517241379310301</v>
      </c>
      <c r="L11" s="16">
        <v>0.18181818181818199</v>
      </c>
      <c r="M11" s="16">
        <v>0.1</v>
      </c>
      <c r="N11" s="16">
        <v>0.125</v>
      </c>
      <c r="O11" s="16">
        <v>8.3333333333333301E-2</v>
      </c>
      <c r="P11" s="16">
        <v>0.230769230769231</v>
      </c>
      <c r="Q11" s="16">
        <v>8.8235294117647106E-2</v>
      </c>
      <c r="R11" s="16">
        <v>0</v>
      </c>
      <c r="S11" s="16">
        <v>9.7222222222222196E-2</v>
      </c>
      <c r="T11" s="16">
        <v>0.13043478260869601</v>
      </c>
      <c r="U11" s="16">
        <v>7.69230769230769E-2</v>
      </c>
      <c r="V11" s="16">
        <v>0.16</v>
      </c>
      <c r="W11" s="16">
        <v>7.1428571428571397E-2</v>
      </c>
      <c r="X11" s="16">
        <v>0.2</v>
      </c>
      <c r="Y11" s="16">
        <v>0.214285714285714</v>
      </c>
      <c r="Z11" s="16"/>
      <c r="AA11" s="16">
        <v>0.128834355828221</v>
      </c>
      <c r="AB11" s="16">
        <v>0.13178294573643401</v>
      </c>
      <c r="AC11" s="16">
        <v>7.8431372549019607E-2</v>
      </c>
      <c r="AD11" s="16">
        <v>0.11764705882352899</v>
      </c>
      <c r="AE11" s="16"/>
      <c r="AF11" s="16">
        <v>0.13114754098360701</v>
      </c>
      <c r="AG11" s="16">
        <v>8.3333333333333301E-2</v>
      </c>
      <c r="AH11" s="16">
        <v>7.8947368421052599E-2</v>
      </c>
      <c r="AI11" s="16">
        <v>0.5</v>
      </c>
      <c r="AJ11" s="16"/>
      <c r="AK11" s="16">
        <v>0.11214953271028</v>
      </c>
      <c r="AL11" s="16">
        <v>0.14754098360655701</v>
      </c>
      <c r="AM11" s="16">
        <v>0.21875</v>
      </c>
      <c r="AN11" s="16">
        <v>0.10344827586206901</v>
      </c>
      <c r="AO11" s="16">
        <v>0.22222222222222199</v>
      </c>
      <c r="AP11" s="16">
        <v>7.4074074074074098E-2</v>
      </c>
      <c r="AQ11" s="16"/>
      <c r="AR11" s="16">
        <v>0.102325581395349</v>
      </c>
      <c r="AS11" s="16">
        <v>0.19512195121951201</v>
      </c>
      <c r="AT11" s="16">
        <v>0.19512195121951201</v>
      </c>
      <c r="AU11" s="16" t="s">
        <v>129</v>
      </c>
      <c r="AV11" s="16">
        <v>0.18181818181818199</v>
      </c>
      <c r="AW11" s="16">
        <v>0.17073170731707299</v>
      </c>
      <c r="AX11" s="16">
        <v>0.2</v>
      </c>
      <c r="AY11" s="16"/>
      <c r="AZ11" s="16">
        <v>0.121495327102804</v>
      </c>
      <c r="BA11" s="16">
        <v>3.03030303030303E-2</v>
      </c>
      <c r="BB11" s="16">
        <v>0.27272727272727298</v>
      </c>
      <c r="BC11" s="16">
        <v>0.13265306122449</v>
      </c>
      <c r="BD11" s="16">
        <v>0.14482758620689701</v>
      </c>
      <c r="BE11" s="16">
        <v>0</v>
      </c>
      <c r="BF11" s="16"/>
      <c r="BG11" s="16">
        <v>0.140625</v>
      </c>
      <c r="BH11" s="16">
        <v>0.161764705882353</v>
      </c>
      <c r="BI11" s="16">
        <v>0.186046511627907</v>
      </c>
      <c r="BJ11" s="16">
        <v>0.109090909090909</v>
      </c>
      <c r="BK11" s="16">
        <v>7.4626865671641798E-2</v>
      </c>
      <c r="BL11" s="16">
        <v>0.12</v>
      </c>
      <c r="BM11" s="16"/>
      <c r="BN11" s="16">
        <v>0.13389121338912099</v>
      </c>
      <c r="BO11" s="16">
        <v>0.11874999999999999</v>
      </c>
      <c r="BP11" s="16"/>
      <c r="BQ11" s="16">
        <v>0.11764705882352899</v>
      </c>
      <c r="BR11" s="16">
        <v>0.13157894736842099</v>
      </c>
      <c r="BS11" s="16"/>
      <c r="BT11" s="16">
        <v>0.13793103448275901</v>
      </c>
      <c r="BU11" s="16">
        <v>8.9743589743589702E-2</v>
      </c>
    </row>
    <row r="12" spans="2:73" x14ac:dyDescent="0.35">
      <c r="B12" s="17" t="s">
        <v>222</v>
      </c>
      <c r="C12" s="16">
        <v>0.48138957816377198</v>
      </c>
      <c r="D12" s="16">
        <v>0.49101796407185599</v>
      </c>
      <c r="E12" s="16">
        <v>0.47457627118644102</v>
      </c>
      <c r="F12" s="16"/>
      <c r="G12" s="16">
        <v>0.469879518072289</v>
      </c>
      <c r="H12" s="16">
        <v>0.484375</v>
      </c>
      <c r="I12" s="16"/>
      <c r="J12" s="16">
        <v>0.41176470588235298</v>
      </c>
      <c r="K12" s="16">
        <v>0.48275862068965503</v>
      </c>
      <c r="L12" s="16">
        <v>0.31818181818181801</v>
      </c>
      <c r="M12" s="16">
        <v>0.4</v>
      </c>
      <c r="N12" s="16">
        <v>0.375</v>
      </c>
      <c r="O12" s="16">
        <v>0.5</v>
      </c>
      <c r="P12" s="16">
        <v>0.42307692307692302</v>
      </c>
      <c r="Q12" s="16">
        <v>0.55882352941176505</v>
      </c>
      <c r="R12" s="16">
        <v>0.46153846153846201</v>
      </c>
      <c r="S12" s="16">
        <v>0.55555555555555602</v>
      </c>
      <c r="T12" s="16">
        <v>0.565217391304348</v>
      </c>
      <c r="U12" s="16">
        <v>0.53846153846153799</v>
      </c>
      <c r="V12" s="16">
        <v>0.4</v>
      </c>
      <c r="W12" s="16">
        <v>0.71428571428571397</v>
      </c>
      <c r="X12" s="16">
        <v>0.4</v>
      </c>
      <c r="Y12" s="16">
        <v>0.42857142857142899</v>
      </c>
      <c r="Z12" s="16"/>
      <c r="AA12" s="16">
        <v>0.441717791411043</v>
      </c>
      <c r="AB12" s="16">
        <v>0.52713178294573604</v>
      </c>
      <c r="AC12" s="16">
        <v>0.47058823529411797</v>
      </c>
      <c r="AD12" s="16">
        <v>0.55882352941176505</v>
      </c>
      <c r="AE12" s="16"/>
      <c r="AF12" s="16">
        <v>0.47540983606557402</v>
      </c>
      <c r="AG12" s="16">
        <v>0.29166666666666702</v>
      </c>
      <c r="AH12" s="16">
        <v>0.5</v>
      </c>
      <c r="AI12" s="16">
        <v>0</v>
      </c>
      <c r="AJ12" s="16"/>
      <c r="AK12" s="16">
        <v>0.43925233644859801</v>
      </c>
      <c r="AL12" s="16">
        <v>0.57377049180327899</v>
      </c>
      <c r="AM12" s="16">
        <v>0.46875</v>
      </c>
      <c r="AN12" s="16">
        <v>0.62068965517241403</v>
      </c>
      <c r="AO12" s="16">
        <v>0.66666666666666696</v>
      </c>
      <c r="AP12" s="16">
        <v>0.296296296296296</v>
      </c>
      <c r="AQ12" s="16"/>
      <c r="AR12" s="16">
        <v>0.52558139534883697</v>
      </c>
      <c r="AS12" s="16">
        <v>0.39024390243902402</v>
      </c>
      <c r="AT12" s="16">
        <v>0.39024390243902402</v>
      </c>
      <c r="AU12" s="16" t="s">
        <v>129</v>
      </c>
      <c r="AV12" s="16">
        <v>0.40909090909090901</v>
      </c>
      <c r="AW12" s="16">
        <v>0.34146341463414598</v>
      </c>
      <c r="AX12" s="16">
        <v>0.6</v>
      </c>
      <c r="AY12" s="16"/>
      <c r="AZ12" s="16">
        <v>0.47663551401869197</v>
      </c>
      <c r="BA12" s="16">
        <v>0.54545454545454497</v>
      </c>
      <c r="BB12" s="16">
        <v>0.45454545454545497</v>
      </c>
      <c r="BC12" s="16">
        <v>0.43877551020408201</v>
      </c>
      <c r="BD12" s="16">
        <v>0.51724137931034497</v>
      </c>
      <c r="BE12" s="16">
        <v>0.25</v>
      </c>
      <c r="BF12" s="16"/>
      <c r="BG12" s="16">
        <v>0.375</v>
      </c>
      <c r="BH12" s="16">
        <v>0.61764705882352899</v>
      </c>
      <c r="BI12" s="16">
        <v>0.46511627906976699</v>
      </c>
      <c r="BJ12" s="16">
        <v>0.46363636363636401</v>
      </c>
      <c r="BK12" s="16">
        <v>0.50746268656716398</v>
      </c>
      <c r="BL12" s="16">
        <v>0.46</v>
      </c>
      <c r="BM12" s="16"/>
      <c r="BN12" s="16">
        <v>0.52719665271966498</v>
      </c>
      <c r="BO12" s="16">
        <v>0.41249999999999998</v>
      </c>
      <c r="BP12" s="16"/>
      <c r="BQ12" s="16">
        <v>0.53676470588235303</v>
      </c>
      <c r="BR12" s="16">
        <v>0.45488721804511301</v>
      </c>
      <c r="BS12" s="16"/>
      <c r="BT12" s="16">
        <v>0.45454545454545497</v>
      </c>
      <c r="BU12" s="16">
        <v>0.58974358974358998</v>
      </c>
    </row>
    <row r="13" spans="2:73" x14ac:dyDescent="0.35">
      <c r="B13" s="17" t="s">
        <v>93</v>
      </c>
      <c r="C13" s="16">
        <v>3.4739454094292799E-2</v>
      </c>
      <c r="D13" s="16">
        <v>3.59281437125748E-2</v>
      </c>
      <c r="E13" s="16">
        <v>3.3898305084745797E-2</v>
      </c>
      <c r="F13" s="16"/>
      <c r="G13" s="16">
        <v>4.81927710843374E-2</v>
      </c>
      <c r="H13" s="16">
        <v>3.125E-2</v>
      </c>
      <c r="I13" s="16"/>
      <c r="J13" s="16">
        <v>2.9411764705882401E-2</v>
      </c>
      <c r="K13" s="16">
        <v>6.8965517241379296E-2</v>
      </c>
      <c r="L13" s="16">
        <v>9.0909090909090898E-2</v>
      </c>
      <c r="M13" s="16">
        <v>0</v>
      </c>
      <c r="N13" s="16">
        <v>0.125</v>
      </c>
      <c r="O13" s="16">
        <v>0</v>
      </c>
      <c r="P13" s="16">
        <v>0</v>
      </c>
      <c r="Q13" s="16">
        <v>0</v>
      </c>
      <c r="R13" s="16">
        <v>0.15384615384615399</v>
      </c>
      <c r="S13" s="16">
        <v>0</v>
      </c>
      <c r="T13" s="16">
        <v>0</v>
      </c>
      <c r="U13" s="16">
        <v>7.69230769230769E-2</v>
      </c>
      <c r="V13" s="16">
        <v>0.04</v>
      </c>
      <c r="W13" s="16">
        <v>7.1428571428571397E-2</v>
      </c>
      <c r="X13" s="16">
        <v>0</v>
      </c>
      <c r="Y13" s="16">
        <v>7.1428571428571397E-2</v>
      </c>
      <c r="Z13" s="16"/>
      <c r="AA13" s="16">
        <v>4.2944785276073601E-2</v>
      </c>
      <c r="AB13" s="16">
        <v>3.8759689922480599E-2</v>
      </c>
      <c r="AC13" s="16">
        <v>3.9215686274509803E-2</v>
      </c>
      <c r="AD13" s="16">
        <v>0</v>
      </c>
      <c r="AE13" s="16"/>
      <c r="AF13" s="16">
        <v>3.6065573770491799E-2</v>
      </c>
      <c r="AG13" s="16">
        <v>4.1666666666666699E-2</v>
      </c>
      <c r="AH13" s="16">
        <v>2.6315789473684199E-2</v>
      </c>
      <c r="AI13" s="16">
        <v>0</v>
      </c>
      <c r="AJ13" s="16"/>
      <c r="AK13" s="16">
        <v>3.7383177570093497E-2</v>
      </c>
      <c r="AL13" s="16">
        <v>0</v>
      </c>
      <c r="AM13" s="16">
        <v>0</v>
      </c>
      <c r="AN13" s="16">
        <v>6.8965517241379296E-2</v>
      </c>
      <c r="AO13" s="16">
        <v>0</v>
      </c>
      <c r="AP13" s="16">
        <v>0</v>
      </c>
      <c r="AQ13" s="16"/>
      <c r="AR13" s="16">
        <v>2.7906976744186001E-2</v>
      </c>
      <c r="AS13" s="16">
        <v>2.4390243902439001E-2</v>
      </c>
      <c r="AT13" s="16">
        <v>2.4390243902439001E-2</v>
      </c>
      <c r="AU13" s="16" t="s">
        <v>129</v>
      </c>
      <c r="AV13" s="16">
        <v>9.0909090909090898E-2</v>
      </c>
      <c r="AW13" s="16">
        <v>0</v>
      </c>
      <c r="AX13" s="16">
        <v>0</v>
      </c>
      <c r="AY13" s="16"/>
      <c r="AZ13" s="16">
        <v>2.80373831775701E-2</v>
      </c>
      <c r="BA13" s="16">
        <v>0</v>
      </c>
      <c r="BB13" s="16">
        <v>0</v>
      </c>
      <c r="BC13" s="16">
        <v>7.1428571428571397E-2</v>
      </c>
      <c r="BD13" s="16">
        <v>2.7586206896551699E-2</v>
      </c>
      <c r="BE13" s="16">
        <v>0</v>
      </c>
      <c r="BF13" s="16"/>
      <c r="BG13" s="16">
        <v>4.6875E-2</v>
      </c>
      <c r="BH13" s="16">
        <v>5.8823529411764698E-2</v>
      </c>
      <c r="BI13" s="16">
        <v>2.32558139534884E-2</v>
      </c>
      <c r="BJ13" s="16">
        <v>2.7272727272727299E-2</v>
      </c>
      <c r="BK13" s="16">
        <v>4.47761194029851E-2</v>
      </c>
      <c r="BL13" s="16">
        <v>0</v>
      </c>
      <c r="BM13" s="16"/>
      <c r="BN13" s="16">
        <v>4.1841004184100403E-2</v>
      </c>
      <c r="BO13" s="16">
        <v>2.5000000000000001E-2</v>
      </c>
      <c r="BP13" s="16"/>
      <c r="BQ13" s="16">
        <v>3.6764705882352901E-2</v>
      </c>
      <c r="BR13" s="16">
        <v>3.3834586466165398E-2</v>
      </c>
      <c r="BS13" s="16"/>
      <c r="BT13" s="16">
        <v>3.1347962382445103E-2</v>
      </c>
      <c r="BU13" s="16">
        <v>5.1282051282051301E-2</v>
      </c>
    </row>
    <row r="14" spans="2:73" x14ac:dyDescent="0.35">
      <c r="B14" s="17" t="s">
        <v>223</v>
      </c>
      <c r="C14" s="19">
        <v>0.22084367245657599</v>
      </c>
      <c r="D14" s="19">
        <v>0.16766467065868301</v>
      </c>
      <c r="E14" s="19">
        <v>0.25847457627118597</v>
      </c>
      <c r="F14" s="19"/>
      <c r="G14" s="19">
        <v>0.20481927710843401</v>
      </c>
      <c r="H14" s="19">
        <v>0.22500000000000001</v>
      </c>
      <c r="I14" s="19"/>
      <c r="J14" s="19">
        <v>0.32352941176470601</v>
      </c>
      <c r="K14" s="19">
        <v>0.13793103448275901</v>
      </c>
      <c r="L14" s="19">
        <v>0.18181818181818199</v>
      </c>
      <c r="M14" s="19">
        <v>0.35</v>
      </c>
      <c r="N14" s="19">
        <v>0</v>
      </c>
      <c r="O14" s="19">
        <v>0.33333333333333298</v>
      </c>
      <c r="P14" s="19">
        <v>0.19230769230769201</v>
      </c>
      <c r="Q14" s="19">
        <v>0.11764705882352899</v>
      </c>
      <c r="R14" s="19">
        <v>0.30769230769230799</v>
      </c>
      <c r="S14" s="19">
        <v>0.194444444444444</v>
      </c>
      <c r="T14" s="19">
        <v>0.217391304347826</v>
      </c>
      <c r="U14" s="19">
        <v>0.15384615384615399</v>
      </c>
      <c r="V14" s="19">
        <v>0.4</v>
      </c>
      <c r="W14" s="19">
        <v>0.14285714285714299</v>
      </c>
      <c r="X14" s="19">
        <v>0.33333333333333298</v>
      </c>
      <c r="Y14" s="19">
        <v>0.28571428571428598</v>
      </c>
      <c r="Z14" s="19"/>
      <c r="AA14" s="19">
        <v>0.27607361963190202</v>
      </c>
      <c r="AB14" s="19">
        <v>0.178294573643411</v>
      </c>
      <c r="AC14" s="19">
        <v>0.21568627450980399</v>
      </c>
      <c r="AD14" s="19">
        <v>0.14705882352941199</v>
      </c>
      <c r="AE14" s="19"/>
      <c r="AF14" s="19">
        <v>0.219672131147541</v>
      </c>
      <c r="AG14" s="19">
        <v>0.33333333333333298</v>
      </c>
      <c r="AH14" s="19">
        <v>0.26315789473684198</v>
      </c>
      <c r="AI14" s="19">
        <v>0</v>
      </c>
      <c r="AJ14" s="19"/>
      <c r="AK14" s="19">
        <v>0.25233644859813098</v>
      </c>
      <c r="AL14" s="19">
        <v>0.18032786885245899</v>
      </c>
      <c r="AM14" s="19">
        <v>0.15625</v>
      </c>
      <c r="AN14" s="19">
        <v>3.4482758620689703E-2</v>
      </c>
      <c r="AO14" s="19">
        <v>0.11111111111111099</v>
      </c>
      <c r="AP14" s="19">
        <v>0.33333333333333298</v>
      </c>
      <c r="AQ14" s="19"/>
      <c r="AR14" s="19">
        <v>0.227906976744186</v>
      </c>
      <c r="AS14" s="19">
        <v>0.24390243902438999</v>
      </c>
      <c r="AT14" s="19">
        <v>0.24390243902438999</v>
      </c>
      <c r="AU14" s="19" t="s">
        <v>129</v>
      </c>
      <c r="AV14" s="19">
        <v>0.18181818181818199</v>
      </c>
      <c r="AW14" s="19">
        <v>0.41463414634146301</v>
      </c>
      <c r="AX14" s="19">
        <v>0.2</v>
      </c>
      <c r="AY14" s="19"/>
      <c r="AZ14" s="19">
        <v>0.22429906542056099</v>
      </c>
      <c r="BA14" s="19">
        <v>0.27272727272727298</v>
      </c>
      <c r="BB14" s="19">
        <v>0</v>
      </c>
      <c r="BC14" s="19">
        <v>0.24489795918367299</v>
      </c>
      <c r="BD14" s="19">
        <v>0.18620689655172401</v>
      </c>
      <c r="BE14" s="19">
        <v>0.5</v>
      </c>
      <c r="BF14" s="19"/>
      <c r="BG14" s="19">
        <v>0.25</v>
      </c>
      <c r="BH14" s="19">
        <v>0.10294117647058799</v>
      </c>
      <c r="BI14" s="19">
        <v>0.186046511627907</v>
      </c>
      <c r="BJ14" s="19">
        <v>0.27272727272727298</v>
      </c>
      <c r="BK14" s="19">
        <v>0.20895522388059701</v>
      </c>
      <c r="BL14" s="19">
        <v>0.26</v>
      </c>
      <c r="BM14" s="19"/>
      <c r="BN14" s="19">
        <v>0.19246861924686201</v>
      </c>
      <c r="BO14" s="19">
        <v>0.25624999999999998</v>
      </c>
      <c r="BP14" s="19"/>
      <c r="BQ14" s="19">
        <v>0.213235294117647</v>
      </c>
      <c r="BR14" s="19">
        <v>0.221804511278195</v>
      </c>
      <c r="BS14" s="19"/>
      <c r="BT14" s="19">
        <v>0.22884012539185</v>
      </c>
      <c r="BU14" s="19">
        <v>0.17948717948717899</v>
      </c>
    </row>
    <row r="15" spans="2:73" x14ac:dyDescent="0.35">
      <c r="B15" s="17" t="s">
        <v>224</v>
      </c>
      <c r="C15" s="19">
        <v>0.60794044665012403</v>
      </c>
      <c r="D15" s="19">
        <v>0.62874251497005995</v>
      </c>
      <c r="E15" s="19">
        <v>0.59322033898305104</v>
      </c>
      <c r="F15" s="19"/>
      <c r="G15" s="19">
        <v>0.60240963855421703</v>
      </c>
      <c r="H15" s="19">
        <v>0.609375</v>
      </c>
      <c r="I15" s="19"/>
      <c r="J15" s="19">
        <v>0.5</v>
      </c>
      <c r="K15" s="19">
        <v>0.63793103448275901</v>
      </c>
      <c r="L15" s="19">
        <v>0.5</v>
      </c>
      <c r="M15" s="19">
        <v>0.5</v>
      </c>
      <c r="N15" s="19">
        <v>0.5</v>
      </c>
      <c r="O15" s="19">
        <v>0.58333333333333304</v>
      </c>
      <c r="P15" s="19">
        <v>0.65384615384615397</v>
      </c>
      <c r="Q15" s="19">
        <v>0.64705882352941202</v>
      </c>
      <c r="R15" s="19">
        <v>0.46153846153846201</v>
      </c>
      <c r="S15" s="19">
        <v>0.65277777777777801</v>
      </c>
      <c r="T15" s="19">
        <v>0.69565217391304301</v>
      </c>
      <c r="U15" s="19">
        <v>0.61538461538461497</v>
      </c>
      <c r="V15" s="19">
        <v>0.56000000000000005</v>
      </c>
      <c r="W15" s="19">
        <v>0.78571428571428603</v>
      </c>
      <c r="X15" s="19">
        <v>0.6</v>
      </c>
      <c r="Y15" s="19">
        <v>0.64285714285714302</v>
      </c>
      <c r="Z15" s="19"/>
      <c r="AA15" s="19">
        <v>0.57055214723926395</v>
      </c>
      <c r="AB15" s="19">
        <v>0.65891472868217105</v>
      </c>
      <c r="AC15" s="19">
        <v>0.54901960784313697</v>
      </c>
      <c r="AD15" s="19">
        <v>0.67647058823529405</v>
      </c>
      <c r="AE15" s="19"/>
      <c r="AF15" s="19">
        <v>0.60655737704918</v>
      </c>
      <c r="AG15" s="19">
        <v>0.375</v>
      </c>
      <c r="AH15" s="19">
        <v>0.57894736842105299</v>
      </c>
      <c r="AI15" s="19">
        <v>0.5</v>
      </c>
      <c r="AJ15" s="19"/>
      <c r="AK15" s="19">
        <v>0.55140186915887801</v>
      </c>
      <c r="AL15" s="19">
        <v>0.72131147540983598</v>
      </c>
      <c r="AM15" s="19">
        <v>0.6875</v>
      </c>
      <c r="AN15" s="19">
        <v>0.72413793103448298</v>
      </c>
      <c r="AO15" s="19">
        <v>0.88888888888888895</v>
      </c>
      <c r="AP15" s="19">
        <v>0.37037037037037002</v>
      </c>
      <c r="AQ15" s="19"/>
      <c r="AR15" s="19">
        <v>0.62790697674418605</v>
      </c>
      <c r="AS15" s="19">
        <v>0.58536585365853699</v>
      </c>
      <c r="AT15" s="19">
        <v>0.58536585365853699</v>
      </c>
      <c r="AU15" s="19" t="s">
        <v>129</v>
      </c>
      <c r="AV15" s="19">
        <v>0.59090909090909105</v>
      </c>
      <c r="AW15" s="19">
        <v>0.51219512195121997</v>
      </c>
      <c r="AX15" s="19">
        <v>0.8</v>
      </c>
      <c r="AY15" s="19"/>
      <c r="AZ15" s="19">
        <v>0.59813084112149495</v>
      </c>
      <c r="BA15" s="19">
        <v>0.57575757575757602</v>
      </c>
      <c r="BB15" s="19">
        <v>0.72727272727272696</v>
      </c>
      <c r="BC15" s="19">
        <v>0.57142857142857095</v>
      </c>
      <c r="BD15" s="19">
        <v>0.66206896551724104</v>
      </c>
      <c r="BE15" s="19">
        <v>0.25</v>
      </c>
      <c r="BF15" s="19"/>
      <c r="BG15" s="19">
        <v>0.515625</v>
      </c>
      <c r="BH15" s="19">
        <v>0.77941176470588203</v>
      </c>
      <c r="BI15" s="19">
        <v>0.65116279069767402</v>
      </c>
      <c r="BJ15" s="19">
        <v>0.57272727272727297</v>
      </c>
      <c r="BK15" s="19">
        <v>0.58208955223880599</v>
      </c>
      <c r="BL15" s="19">
        <v>0.57999999999999996</v>
      </c>
      <c r="BM15" s="19"/>
      <c r="BN15" s="19">
        <v>0.661087866108787</v>
      </c>
      <c r="BO15" s="19">
        <v>0.53125</v>
      </c>
      <c r="BP15" s="19"/>
      <c r="BQ15" s="19">
        <v>0.65441176470588203</v>
      </c>
      <c r="BR15" s="19">
        <v>0.58646616541353402</v>
      </c>
      <c r="BS15" s="19"/>
      <c r="BT15" s="19">
        <v>0.59247648902821304</v>
      </c>
      <c r="BU15" s="19">
        <v>0.67948717948717996</v>
      </c>
    </row>
    <row r="16" spans="2:73" x14ac:dyDescent="0.35">
      <c r="B16" s="17" t="s">
        <v>105</v>
      </c>
      <c r="C16" s="20">
        <v>-0.38709677419354799</v>
      </c>
      <c r="D16" s="20">
        <v>-0.46107784431137699</v>
      </c>
      <c r="E16" s="20">
        <v>-0.33474576271186401</v>
      </c>
      <c r="F16" s="20"/>
      <c r="G16" s="20">
        <v>-0.39759036144578302</v>
      </c>
      <c r="H16" s="20">
        <v>-0.38437500000000002</v>
      </c>
      <c r="I16" s="20"/>
      <c r="J16" s="20">
        <v>-0.17647058823529399</v>
      </c>
      <c r="K16" s="20">
        <v>-0.5</v>
      </c>
      <c r="L16" s="20">
        <v>-0.31818181818181801</v>
      </c>
      <c r="M16" s="20">
        <v>-0.15</v>
      </c>
      <c r="N16" s="20">
        <v>-0.5</v>
      </c>
      <c r="O16" s="20">
        <v>-0.25</v>
      </c>
      <c r="P16" s="20">
        <v>-0.46153846153846201</v>
      </c>
      <c r="Q16" s="20">
        <v>-0.52941176470588203</v>
      </c>
      <c r="R16" s="20">
        <v>-0.15384615384615399</v>
      </c>
      <c r="S16" s="20">
        <v>-0.45833333333333298</v>
      </c>
      <c r="T16" s="20">
        <v>-0.47826086956521702</v>
      </c>
      <c r="U16" s="20">
        <v>-0.46153846153846201</v>
      </c>
      <c r="V16" s="20">
        <v>-0.16</v>
      </c>
      <c r="W16" s="20">
        <v>-0.64285714285714302</v>
      </c>
      <c r="X16" s="20">
        <v>-0.266666666666667</v>
      </c>
      <c r="Y16" s="20">
        <v>-0.35714285714285698</v>
      </c>
      <c r="Z16" s="20"/>
      <c r="AA16" s="20">
        <v>-0.29447852760736198</v>
      </c>
      <c r="AB16" s="20">
        <v>-0.48062015503875999</v>
      </c>
      <c r="AC16" s="20">
        <v>-0.33333333333333298</v>
      </c>
      <c r="AD16" s="20">
        <v>-0.52941176470588203</v>
      </c>
      <c r="AE16" s="20"/>
      <c r="AF16" s="20">
        <v>-0.38688524590163897</v>
      </c>
      <c r="AG16" s="20">
        <v>-4.1666666666666602E-2</v>
      </c>
      <c r="AH16" s="20">
        <v>-0.31578947368421101</v>
      </c>
      <c r="AI16" s="20">
        <v>-0.5</v>
      </c>
      <c r="AJ16" s="20"/>
      <c r="AK16" s="20">
        <v>-0.29906542056074797</v>
      </c>
      <c r="AL16" s="20">
        <v>-0.54098360655737698</v>
      </c>
      <c r="AM16" s="20">
        <v>-0.53125</v>
      </c>
      <c r="AN16" s="20">
        <v>-0.68965517241379304</v>
      </c>
      <c r="AO16" s="20">
        <v>-0.77777777777777801</v>
      </c>
      <c r="AP16" s="20">
        <v>-3.7037037037037E-2</v>
      </c>
      <c r="AQ16" s="20"/>
      <c r="AR16" s="20">
        <v>-0.4</v>
      </c>
      <c r="AS16" s="20">
        <v>-0.34146341463414598</v>
      </c>
      <c r="AT16" s="20">
        <v>-0.34146341463414598</v>
      </c>
      <c r="AU16" s="20" t="s">
        <v>129</v>
      </c>
      <c r="AV16" s="20">
        <v>-0.40909090909090901</v>
      </c>
      <c r="AW16" s="20">
        <v>-9.7560975609756101E-2</v>
      </c>
      <c r="AX16" s="20">
        <v>-0.6</v>
      </c>
      <c r="AY16" s="20"/>
      <c r="AZ16" s="20">
        <v>-0.37383177570093501</v>
      </c>
      <c r="BA16" s="20">
        <v>-0.30303030303030298</v>
      </c>
      <c r="BB16" s="20">
        <v>-0.72727272727272696</v>
      </c>
      <c r="BC16" s="20">
        <v>-0.32653061224489799</v>
      </c>
      <c r="BD16" s="20">
        <v>-0.47586206896551703</v>
      </c>
      <c r="BE16" s="20">
        <v>0.25</v>
      </c>
      <c r="BF16" s="20"/>
      <c r="BG16" s="20">
        <v>-0.265625</v>
      </c>
      <c r="BH16" s="20">
        <v>-0.67647058823529405</v>
      </c>
      <c r="BI16" s="20">
        <v>-0.46511627906976699</v>
      </c>
      <c r="BJ16" s="20">
        <v>-0.3</v>
      </c>
      <c r="BK16" s="20">
        <v>-0.37313432835820898</v>
      </c>
      <c r="BL16" s="20">
        <v>-0.32</v>
      </c>
      <c r="BM16" s="20"/>
      <c r="BN16" s="20">
        <v>-0.46861924686192502</v>
      </c>
      <c r="BO16" s="20">
        <v>-0.27500000000000002</v>
      </c>
      <c r="BP16" s="20"/>
      <c r="BQ16" s="20">
        <v>-0.441176470588235</v>
      </c>
      <c r="BR16" s="20">
        <v>-0.36466165413533802</v>
      </c>
      <c r="BS16" s="20"/>
      <c r="BT16" s="20">
        <v>-0.36363636363636398</v>
      </c>
      <c r="BU16" s="20">
        <v>-0.5</v>
      </c>
    </row>
    <row r="17" spans="2:2" x14ac:dyDescent="0.35">
      <c r="B17" s="15" t="s">
        <v>387</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232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218</v>
      </c>
      <c r="C8" s="16">
        <v>0.126550868486352</v>
      </c>
      <c r="D8" s="16">
        <v>8.9820359281437098E-2</v>
      </c>
      <c r="E8" s="16">
        <v>0.152542372881356</v>
      </c>
      <c r="F8" s="16"/>
      <c r="G8" s="16">
        <v>8.4337349397590397E-2</v>
      </c>
      <c r="H8" s="16">
        <v>0.13750000000000001</v>
      </c>
      <c r="I8" s="16"/>
      <c r="J8" s="16">
        <v>0.14705882352941199</v>
      </c>
      <c r="K8" s="16">
        <v>0.17241379310344801</v>
      </c>
      <c r="L8" s="16">
        <v>4.5454545454545497E-2</v>
      </c>
      <c r="M8" s="16">
        <v>0.05</v>
      </c>
      <c r="N8" s="16">
        <v>0.125</v>
      </c>
      <c r="O8" s="16">
        <v>0.16666666666666699</v>
      </c>
      <c r="P8" s="16">
        <v>0.230769230769231</v>
      </c>
      <c r="Q8" s="16">
        <v>5.8823529411764698E-2</v>
      </c>
      <c r="R8" s="16">
        <v>0.15384615384615399</v>
      </c>
      <c r="S8" s="16">
        <v>9.7222222222222196E-2</v>
      </c>
      <c r="T8" s="16">
        <v>0</v>
      </c>
      <c r="U8" s="16">
        <v>7.69230769230769E-2</v>
      </c>
      <c r="V8" s="16">
        <v>0.12</v>
      </c>
      <c r="W8" s="16">
        <v>0.14285714285714299</v>
      </c>
      <c r="X8" s="16">
        <v>0.133333333333333</v>
      </c>
      <c r="Y8" s="16">
        <v>0.42857142857142899</v>
      </c>
      <c r="Z8" s="16"/>
      <c r="AA8" s="16">
        <v>0.128834355828221</v>
      </c>
      <c r="AB8" s="16">
        <v>0.15503875968992201</v>
      </c>
      <c r="AC8" s="16">
        <v>0.11764705882352899</v>
      </c>
      <c r="AD8" s="16">
        <v>2.9411764705882401E-2</v>
      </c>
      <c r="AE8" s="16"/>
      <c r="AF8" s="16">
        <v>0.124590163934426</v>
      </c>
      <c r="AG8" s="16">
        <v>0.20833333333333301</v>
      </c>
      <c r="AH8" s="16">
        <v>7.8947368421052599E-2</v>
      </c>
      <c r="AI8" s="16">
        <v>0</v>
      </c>
      <c r="AJ8" s="16"/>
      <c r="AK8" s="16">
        <v>0.10280373831775701</v>
      </c>
      <c r="AL8" s="16">
        <v>9.8360655737704902E-2</v>
      </c>
      <c r="AM8" s="16">
        <v>0.15625</v>
      </c>
      <c r="AN8" s="16">
        <v>0.17241379310344801</v>
      </c>
      <c r="AO8" s="16">
        <v>0</v>
      </c>
      <c r="AP8" s="16">
        <v>0.148148148148148</v>
      </c>
      <c r="AQ8" s="16"/>
      <c r="AR8" s="16">
        <v>0.15348837209302299</v>
      </c>
      <c r="AS8" s="16">
        <v>7.3170731707317097E-2</v>
      </c>
      <c r="AT8" s="16">
        <v>7.3170731707317097E-2</v>
      </c>
      <c r="AU8" s="16" t="s">
        <v>129</v>
      </c>
      <c r="AV8" s="16">
        <v>0</v>
      </c>
      <c r="AW8" s="16">
        <v>0.146341463414634</v>
      </c>
      <c r="AX8" s="16">
        <v>0.2</v>
      </c>
      <c r="AY8" s="16"/>
      <c r="AZ8" s="16">
        <v>0.10280373831775701</v>
      </c>
      <c r="BA8" s="16">
        <v>3.03030303030303E-2</v>
      </c>
      <c r="BB8" s="16">
        <v>0</v>
      </c>
      <c r="BC8" s="16">
        <v>0.17346938775510201</v>
      </c>
      <c r="BD8" s="16">
        <v>0.15172413793103401</v>
      </c>
      <c r="BE8" s="16">
        <v>0</v>
      </c>
      <c r="BF8" s="16"/>
      <c r="BG8" s="16">
        <v>0.140625</v>
      </c>
      <c r="BH8" s="16">
        <v>0.14705882352941199</v>
      </c>
      <c r="BI8" s="16">
        <v>0.162790697674419</v>
      </c>
      <c r="BJ8" s="16">
        <v>7.2727272727272696E-2</v>
      </c>
      <c r="BK8" s="16">
        <v>0.119402985074627</v>
      </c>
      <c r="BL8" s="16">
        <v>0.18</v>
      </c>
      <c r="BM8" s="16"/>
      <c r="BN8" s="16">
        <v>0.129707112970711</v>
      </c>
      <c r="BO8" s="16">
        <v>0.125</v>
      </c>
      <c r="BP8" s="16"/>
      <c r="BQ8" s="16">
        <v>0.13970588235294101</v>
      </c>
      <c r="BR8" s="16">
        <v>0.12030075187969901</v>
      </c>
      <c r="BS8" s="16"/>
      <c r="BT8" s="16">
        <v>0.14420062695924801</v>
      </c>
      <c r="BU8" s="16">
        <v>5.1282051282051301E-2</v>
      </c>
    </row>
    <row r="9" spans="2:73" x14ac:dyDescent="0.35">
      <c r="B9" s="17" t="s">
        <v>219</v>
      </c>
      <c r="C9" s="16">
        <v>0.18362282878411901</v>
      </c>
      <c r="D9" s="16">
        <v>0.18562874251497</v>
      </c>
      <c r="E9" s="16">
        <v>0.18220338983050799</v>
      </c>
      <c r="F9" s="16"/>
      <c r="G9" s="16">
        <v>0.16867469879518099</v>
      </c>
      <c r="H9" s="16">
        <v>0.1875</v>
      </c>
      <c r="I9" s="16"/>
      <c r="J9" s="16">
        <v>0.14705882352941199</v>
      </c>
      <c r="K9" s="16">
        <v>0.25862068965517199</v>
      </c>
      <c r="L9" s="16">
        <v>0.27272727272727298</v>
      </c>
      <c r="M9" s="16">
        <v>0.3</v>
      </c>
      <c r="N9" s="16">
        <v>0.25</v>
      </c>
      <c r="O9" s="16">
        <v>0.16666666666666699</v>
      </c>
      <c r="P9" s="16">
        <v>7.69230769230769E-2</v>
      </c>
      <c r="Q9" s="16">
        <v>0.17647058823529399</v>
      </c>
      <c r="R9" s="16">
        <v>0.15384615384615399</v>
      </c>
      <c r="S9" s="16">
        <v>0.15277777777777801</v>
      </c>
      <c r="T9" s="16">
        <v>0.13043478260869601</v>
      </c>
      <c r="U9" s="16">
        <v>0.38461538461538503</v>
      </c>
      <c r="V9" s="16">
        <v>0.08</v>
      </c>
      <c r="W9" s="16">
        <v>7.1428571428571397E-2</v>
      </c>
      <c r="X9" s="16">
        <v>0.4</v>
      </c>
      <c r="Y9" s="16">
        <v>0</v>
      </c>
      <c r="Z9" s="16"/>
      <c r="AA9" s="16">
        <v>0.153374233128834</v>
      </c>
      <c r="AB9" s="16">
        <v>0.209302325581395</v>
      </c>
      <c r="AC9" s="16">
        <v>0.21568627450980399</v>
      </c>
      <c r="AD9" s="16">
        <v>0.23529411764705899</v>
      </c>
      <c r="AE9" s="16"/>
      <c r="AF9" s="16">
        <v>0.17704918032786901</v>
      </c>
      <c r="AG9" s="16">
        <v>0.25</v>
      </c>
      <c r="AH9" s="16">
        <v>0.23684210526315799</v>
      </c>
      <c r="AI9" s="16">
        <v>0.5</v>
      </c>
      <c r="AJ9" s="16"/>
      <c r="AK9" s="16">
        <v>0.21495327102803699</v>
      </c>
      <c r="AL9" s="16">
        <v>0.26229508196721302</v>
      </c>
      <c r="AM9" s="16">
        <v>0.15625</v>
      </c>
      <c r="AN9" s="16">
        <v>0.10344827586206901</v>
      </c>
      <c r="AO9" s="16">
        <v>0.22222222222222199</v>
      </c>
      <c r="AP9" s="16">
        <v>0.18518518518518501</v>
      </c>
      <c r="AQ9" s="16"/>
      <c r="AR9" s="16">
        <v>0.18139534883720901</v>
      </c>
      <c r="AS9" s="16">
        <v>0.19512195121951201</v>
      </c>
      <c r="AT9" s="16">
        <v>0.19512195121951201</v>
      </c>
      <c r="AU9" s="16" t="s">
        <v>129</v>
      </c>
      <c r="AV9" s="16">
        <v>0.18181818181818199</v>
      </c>
      <c r="AW9" s="16">
        <v>0.17073170731707299</v>
      </c>
      <c r="AX9" s="16">
        <v>0</v>
      </c>
      <c r="AY9" s="16"/>
      <c r="AZ9" s="16">
        <v>0.14953271028037399</v>
      </c>
      <c r="BA9" s="16">
        <v>0.24242424242424199</v>
      </c>
      <c r="BB9" s="16">
        <v>0.18181818181818199</v>
      </c>
      <c r="BC9" s="16">
        <v>0.16326530612244899</v>
      </c>
      <c r="BD9" s="16">
        <v>0.2</v>
      </c>
      <c r="BE9" s="16">
        <v>0.375</v>
      </c>
      <c r="BF9" s="16"/>
      <c r="BG9" s="16">
        <v>0.140625</v>
      </c>
      <c r="BH9" s="16">
        <v>0.17647058823529399</v>
      </c>
      <c r="BI9" s="16">
        <v>0.30232558139534899</v>
      </c>
      <c r="BJ9" s="16">
        <v>0.18181818181818199</v>
      </c>
      <c r="BK9" s="16">
        <v>0.17910447761194001</v>
      </c>
      <c r="BL9" s="16">
        <v>0.16</v>
      </c>
      <c r="BM9" s="16"/>
      <c r="BN9" s="16">
        <v>0.18410041841004199</v>
      </c>
      <c r="BO9" s="16">
        <v>0.18124999999999999</v>
      </c>
      <c r="BP9" s="16"/>
      <c r="BQ9" s="16">
        <v>0.17647058823529399</v>
      </c>
      <c r="BR9" s="16">
        <v>0.18796992481203001</v>
      </c>
      <c r="BS9" s="16"/>
      <c r="BT9" s="16">
        <v>0.21003134796238199</v>
      </c>
      <c r="BU9" s="16">
        <v>8.9743589743589702E-2</v>
      </c>
    </row>
    <row r="10" spans="2:73" x14ac:dyDescent="0.35">
      <c r="B10" s="17" t="s">
        <v>220</v>
      </c>
      <c r="C10" s="16">
        <v>0.166253101736973</v>
      </c>
      <c r="D10" s="16">
        <v>0.179640718562874</v>
      </c>
      <c r="E10" s="16">
        <v>0.15677966101694901</v>
      </c>
      <c r="F10" s="16"/>
      <c r="G10" s="16">
        <v>0.16867469879518099</v>
      </c>
      <c r="H10" s="16">
        <v>0.16562499999999999</v>
      </c>
      <c r="I10" s="16"/>
      <c r="J10" s="16">
        <v>0.20588235294117599</v>
      </c>
      <c r="K10" s="16">
        <v>0.15517241379310301</v>
      </c>
      <c r="L10" s="16">
        <v>0.18181818181818199</v>
      </c>
      <c r="M10" s="16">
        <v>0.15</v>
      </c>
      <c r="N10" s="16">
        <v>0.125</v>
      </c>
      <c r="O10" s="16">
        <v>0.25</v>
      </c>
      <c r="P10" s="16">
        <v>0.115384615384615</v>
      </c>
      <c r="Q10" s="16">
        <v>0.17647058823529399</v>
      </c>
      <c r="R10" s="16">
        <v>0.230769230769231</v>
      </c>
      <c r="S10" s="16">
        <v>0.180555555555556</v>
      </c>
      <c r="T10" s="16">
        <v>0.217391304347826</v>
      </c>
      <c r="U10" s="16">
        <v>7.69230769230769E-2</v>
      </c>
      <c r="V10" s="16">
        <v>0.24</v>
      </c>
      <c r="W10" s="16">
        <v>0.214285714285714</v>
      </c>
      <c r="X10" s="16">
        <v>0</v>
      </c>
      <c r="Y10" s="16">
        <v>0</v>
      </c>
      <c r="Z10" s="16"/>
      <c r="AA10" s="16">
        <v>0.190184049079755</v>
      </c>
      <c r="AB10" s="16">
        <v>0.14728682170542601</v>
      </c>
      <c r="AC10" s="16">
        <v>0.11764705882352899</v>
      </c>
      <c r="AD10" s="16">
        <v>0.20588235294117599</v>
      </c>
      <c r="AE10" s="16"/>
      <c r="AF10" s="16">
        <v>0.16393442622950799</v>
      </c>
      <c r="AG10" s="16">
        <v>0.16666666666666699</v>
      </c>
      <c r="AH10" s="16">
        <v>0.157894736842105</v>
      </c>
      <c r="AI10" s="16">
        <v>0</v>
      </c>
      <c r="AJ10" s="16"/>
      <c r="AK10" s="16">
        <v>0.168224299065421</v>
      </c>
      <c r="AL10" s="16">
        <v>0.13114754098360701</v>
      </c>
      <c r="AM10" s="16">
        <v>0.1875</v>
      </c>
      <c r="AN10" s="16">
        <v>0.17241379310344801</v>
      </c>
      <c r="AO10" s="16">
        <v>0.11111111111111099</v>
      </c>
      <c r="AP10" s="16">
        <v>0.148148148148148</v>
      </c>
      <c r="AQ10" s="16"/>
      <c r="AR10" s="16">
        <v>0.13488372093023299</v>
      </c>
      <c r="AS10" s="16">
        <v>0.292682926829268</v>
      </c>
      <c r="AT10" s="16">
        <v>0.292682926829268</v>
      </c>
      <c r="AU10" s="16" t="s">
        <v>129</v>
      </c>
      <c r="AV10" s="16">
        <v>0.13636363636363599</v>
      </c>
      <c r="AW10" s="16">
        <v>0.19512195121951201</v>
      </c>
      <c r="AX10" s="16">
        <v>0</v>
      </c>
      <c r="AY10" s="16"/>
      <c r="AZ10" s="16">
        <v>0.21495327102803699</v>
      </c>
      <c r="BA10" s="16">
        <v>0.18181818181818199</v>
      </c>
      <c r="BB10" s="16">
        <v>9.0909090909090898E-2</v>
      </c>
      <c r="BC10" s="16">
        <v>0.20408163265306101</v>
      </c>
      <c r="BD10" s="16">
        <v>0.11034482758620701</v>
      </c>
      <c r="BE10" s="16">
        <v>0.125</v>
      </c>
      <c r="BF10" s="16"/>
      <c r="BG10" s="16">
        <v>0.1875</v>
      </c>
      <c r="BH10" s="16">
        <v>0.14705882352941199</v>
      </c>
      <c r="BI10" s="16">
        <v>9.3023255813953501E-2</v>
      </c>
      <c r="BJ10" s="16">
        <v>0.163636363636364</v>
      </c>
      <c r="BK10" s="16">
        <v>0.22388059701492499</v>
      </c>
      <c r="BL10" s="16">
        <v>0.16</v>
      </c>
      <c r="BM10" s="16"/>
      <c r="BN10" s="16">
        <v>0.15481171548117201</v>
      </c>
      <c r="BO10" s="16">
        <v>0.1875</v>
      </c>
      <c r="BP10" s="16"/>
      <c r="BQ10" s="16">
        <v>0.14705882352941199</v>
      </c>
      <c r="BR10" s="16">
        <v>0.17669172932330801</v>
      </c>
      <c r="BS10" s="16"/>
      <c r="BT10" s="16">
        <v>0.16927899686520401</v>
      </c>
      <c r="BU10" s="16">
        <v>0.15384615384615399</v>
      </c>
    </row>
    <row r="11" spans="2:73" x14ac:dyDescent="0.35">
      <c r="B11" s="17" t="s">
        <v>221</v>
      </c>
      <c r="C11" s="16">
        <v>0.146401985111663</v>
      </c>
      <c r="D11" s="16">
        <v>0.16766467065868301</v>
      </c>
      <c r="E11" s="16">
        <v>0.13135593220339001</v>
      </c>
      <c r="F11" s="16"/>
      <c r="G11" s="16">
        <v>0.156626506024096</v>
      </c>
      <c r="H11" s="16">
        <v>0.14374999999999999</v>
      </c>
      <c r="I11" s="16"/>
      <c r="J11" s="16">
        <v>0.11764705882352899</v>
      </c>
      <c r="K11" s="16">
        <v>8.6206896551724102E-2</v>
      </c>
      <c r="L11" s="16">
        <v>0.22727272727272699</v>
      </c>
      <c r="M11" s="16">
        <v>0.2</v>
      </c>
      <c r="N11" s="16">
        <v>0</v>
      </c>
      <c r="O11" s="16">
        <v>0.25</v>
      </c>
      <c r="P11" s="16">
        <v>0.15384615384615399</v>
      </c>
      <c r="Q11" s="16">
        <v>8.8235294117647106E-2</v>
      </c>
      <c r="R11" s="16">
        <v>0.15384615384615399</v>
      </c>
      <c r="S11" s="16">
        <v>0.16666666666666699</v>
      </c>
      <c r="T11" s="16">
        <v>4.3478260869565202E-2</v>
      </c>
      <c r="U11" s="16">
        <v>0.15384615384615399</v>
      </c>
      <c r="V11" s="16">
        <v>0.2</v>
      </c>
      <c r="W11" s="16">
        <v>0.214285714285714</v>
      </c>
      <c r="X11" s="16">
        <v>0.2</v>
      </c>
      <c r="Y11" s="16">
        <v>0.214285714285714</v>
      </c>
      <c r="Z11" s="16"/>
      <c r="AA11" s="16">
        <v>0.13496932515337401</v>
      </c>
      <c r="AB11" s="16">
        <v>0.15503875968992201</v>
      </c>
      <c r="AC11" s="16">
        <v>0.11764705882352899</v>
      </c>
      <c r="AD11" s="16">
        <v>0.23529411764705899</v>
      </c>
      <c r="AE11" s="16"/>
      <c r="AF11" s="16">
        <v>0.14098360655737699</v>
      </c>
      <c r="AG11" s="16">
        <v>0.20833333333333301</v>
      </c>
      <c r="AH11" s="16">
        <v>0.18421052631578899</v>
      </c>
      <c r="AI11" s="16">
        <v>0</v>
      </c>
      <c r="AJ11" s="16"/>
      <c r="AK11" s="16">
        <v>8.4112149532710304E-2</v>
      </c>
      <c r="AL11" s="16">
        <v>0.213114754098361</v>
      </c>
      <c r="AM11" s="16">
        <v>0.15625</v>
      </c>
      <c r="AN11" s="16">
        <v>6.8965517241379296E-2</v>
      </c>
      <c r="AO11" s="16">
        <v>0.11111111111111099</v>
      </c>
      <c r="AP11" s="16">
        <v>0.11111111111111099</v>
      </c>
      <c r="AQ11" s="16"/>
      <c r="AR11" s="16">
        <v>0.125581395348837</v>
      </c>
      <c r="AS11" s="16">
        <v>7.3170731707317097E-2</v>
      </c>
      <c r="AT11" s="16">
        <v>7.3170731707317097E-2</v>
      </c>
      <c r="AU11" s="16" t="s">
        <v>129</v>
      </c>
      <c r="AV11" s="16">
        <v>0.31818181818181801</v>
      </c>
      <c r="AW11" s="16">
        <v>0.17073170731707299</v>
      </c>
      <c r="AX11" s="16">
        <v>0.2</v>
      </c>
      <c r="AY11" s="16"/>
      <c r="AZ11" s="16">
        <v>0.177570093457944</v>
      </c>
      <c r="BA11" s="16">
        <v>0.27272727272727298</v>
      </c>
      <c r="BB11" s="16">
        <v>0.45454545454545497</v>
      </c>
      <c r="BC11" s="16">
        <v>0.13265306122449</v>
      </c>
      <c r="BD11" s="16">
        <v>7.5862068965517199E-2</v>
      </c>
      <c r="BE11" s="16">
        <v>0.125</v>
      </c>
      <c r="BF11" s="16"/>
      <c r="BG11" s="16">
        <v>0.125</v>
      </c>
      <c r="BH11" s="16">
        <v>0.220588235294118</v>
      </c>
      <c r="BI11" s="16">
        <v>9.3023255813953501E-2</v>
      </c>
      <c r="BJ11" s="16">
        <v>0.15454545454545501</v>
      </c>
      <c r="BK11" s="16">
        <v>0.119402985074627</v>
      </c>
      <c r="BL11" s="16">
        <v>0.12</v>
      </c>
      <c r="BM11" s="16"/>
      <c r="BN11" s="16">
        <v>0.15481171548117201</v>
      </c>
      <c r="BO11" s="16">
        <v>0.13125000000000001</v>
      </c>
      <c r="BP11" s="16"/>
      <c r="BQ11" s="16">
        <v>0.13235294117647101</v>
      </c>
      <c r="BR11" s="16">
        <v>0.150375939849624</v>
      </c>
      <c r="BS11" s="16"/>
      <c r="BT11" s="16">
        <v>0.128526645768025</v>
      </c>
      <c r="BU11" s="16">
        <v>0.20512820512820501</v>
      </c>
    </row>
    <row r="12" spans="2:73" x14ac:dyDescent="0.35">
      <c r="B12" s="17" t="s">
        <v>222</v>
      </c>
      <c r="C12" s="16">
        <v>0.35235732009925602</v>
      </c>
      <c r="D12" s="16">
        <v>0.359281437125749</v>
      </c>
      <c r="E12" s="16">
        <v>0.34745762711864397</v>
      </c>
      <c r="F12" s="16"/>
      <c r="G12" s="16">
        <v>0.38554216867469898</v>
      </c>
      <c r="H12" s="16">
        <v>0.34375</v>
      </c>
      <c r="I12" s="16"/>
      <c r="J12" s="16">
        <v>0.35294117647058798</v>
      </c>
      <c r="K12" s="16">
        <v>0.27586206896551702</v>
      </c>
      <c r="L12" s="16">
        <v>0.22727272727272699</v>
      </c>
      <c r="M12" s="16">
        <v>0.3</v>
      </c>
      <c r="N12" s="16">
        <v>0.375</v>
      </c>
      <c r="O12" s="16">
        <v>0.16666666666666699</v>
      </c>
      <c r="P12" s="16">
        <v>0.42307692307692302</v>
      </c>
      <c r="Q12" s="16">
        <v>0.441176470588235</v>
      </c>
      <c r="R12" s="16">
        <v>0.30769230769230799</v>
      </c>
      <c r="S12" s="16">
        <v>0.40277777777777801</v>
      </c>
      <c r="T12" s="16">
        <v>0.60869565217391297</v>
      </c>
      <c r="U12" s="16">
        <v>0.230769230769231</v>
      </c>
      <c r="V12" s="16">
        <v>0.36</v>
      </c>
      <c r="W12" s="16">
        <v>0.35714285714285698</v>
      </c>
      <c r="X12" s="16">
        <v>0.266666666666667</v>
      </c>
      <c r="Y12" s="16">
        <v>0.28571428571428598</v>
      </c>
      <c r="Z12" s="16"/>
      <c r="AA12" s="16">
        <v>0.35582822085889598</v>
      </c>
      <c r="AB12" s="16">
        <v>0.31782945736434098</v>
      </c>
      <c r="AC12" s="16">
        <v>0.39215686274509798</v>
      </c>
      <c r="AD12" s="16">
        <v>0.29411764705882398</v>
      </c>
      <c r="AE12" s="16"/>
      <c r="AF12" s="16">
        <v>0.37049180327868902</v>
      </c>
      <c r="AG12" s="16">
        <v>0.16666666666666699</v>
      </c>
      <c r="AH12" s="16">
        <v>0.31578947368421101</v>
      </c>
      <c r="AI12" s="16">
        <v>0.5</v>
      </c>
      <c r="AJ12" s="16"/>
      <c r="AK12" s="16">
        <v>0.401869158878505</v>
      </c>
      <c r="AL12" s="16">
        <v>0.29508196721311503</v>
      </c>
      <c r="AM12" s="16">
        <v>0.34375</v>
      </c>
      <c r="AN12" s="16">
        <v>0.48275862068965503</v>
      </c>
      <c r="AO12" s="16">
        <v>0.44444444444444398</v>
      </c>
      <c r="AP12" s="16">
        <v>0.37037037037037002</v>
      </c>
      <c r="AQ12" s="16"/>
      <c r="AR12" s="16">
        <v>0.38139534883720899</v>
      </c>
      <c r="AS12" s="16">
        <v>0.36585365853658502</v>
      </c>
      <c r="AT12" s="16">
        <v>0.36585365853658502</v>
      </c>
      <c r="AU12" s="16" t="s">
        <v>129</v>
      </c>
      <c r="AV12" s="16">
        <v>0.31818181818181801</v>
      </c>
      <c r="AW12" s="16">
        <v>0.26829268292682901</v>
      </c>
      <c r="AX12" s="16">
        <v>0.6</v>
      </c>
      <c r="AY12" s="16"/>
      <c r="AZ12" s="16">
        <v>0.34579439252336402</v>
      </c>
      <c r="BA12" s="16">
        <v>0.27272727272727298</v>
      </c>
      <c r="BB12" s="16">
        <v>0.27272727272727298</v>
      </c>
      <c r="BC12" s="16">
        <v>0.30612244897959201</v>
      </c>
      <c r="BD12" s="16">
        <v>0.41379310344827602</v>
      </c>
      <c r="BE12" s="16">
        <v>0.375</v>
      </c>
      <c r="BF12" s="16"/>
      <c r="BG12" s="16">
        <v>0.390625</v>
      </c>
      <c r="BH12" s="16">
        <v>0.27941176470588203</v>
      </c>
      <c r="BI12" s="16">
        <v>0.27906976744186002</v>
      </c>
      <c r="BJ12" s="16">
        <v>0.40909090909090901</v>
      </c>
      <c r="BK12" s="16">
        <v>0.34328358208955201</v>
      </c>
      <c r="BL12" s="16">
        <v>0.36</v>
      </c>
      <c r="BM12" s="16"/>
      <c r="BN12" s="16">
        <v>0.34728033472803299</v>
      </c>
      <c r="BO12" s="16">
        <v>0.35625000000000001</v>
      </c>
      <c r="BP12" s="16"/>
      <c r="BQ12" s="16">
        <v>0.375</v>
      </c>
      <c r="BR12" s="16">
        <v>0.34210526315789502</v>
      </c>
      <c r="BS12" s="16"/>
      <c r="BT12" s="16">
        <v>0.326018808777429</v>
      </c>
      <c r="BU12" s="16">
        <v>0.46153846153846201</v>
      </c>
    </row>
    <row r="13" spans="2:73" x14ac:dyDescent="0.35">
      <c r="B13" s="17" t="s">
        <v>93</v>
      </c>
      <c r="C13" s="16">
        <v>2.4813895781637701E-2</v>
      </c>
      <c r="D13" s="16">
        <v>1.79640718562874E-2</v>
      </c>
      <c r="E13" s="16">
        <v>2.9661016949152502E-2</v>
      </c>
      <c r="F13" s="16"/>
      <c r="G13" s="16">
        <v>3.6144578313252997E-2</v>
      </c>
      <c r="H13" s="16">
        <v>2.1874999999999999E-2</v>
      </c>
      <c r="I13" s="16"/>
      <c r="J13" s="16">
        <v>2.9411764705882401E-2</v>
      </c>
      <c r="K13" s="16">
        <v>5.1724137931034503E-2</v>
      </c>
      <c r="L13" s="16">
        <v>4.5454545454545497E-2</v>
      </c>
      <c r="M13" s="16">
        <v>0</v>
      </c>
      <c r="N13" s="16">
        <v>0.125</v>
      </c>
      <c r="O13" s="16">
        <v>0</v>
      </c>
      <c r="P13" s="16">
        <v>0</v>
      </c>
      <c r="Q13" s="16">
        <v>5.8823529411764698E-2</v>
      </c>
      <c r="R13" s="16">
        <v>0</v>
      </c>
      <c r="S13" s="16">
        <v>0</v>
      </c>
      <c r="T13" s="16">
        <v>0</v>
      </c>
      <c r="U13" s="16">
        <v>7.69230769230769E-2</v>
      </c>
      <c r="V13" s="16">
        <v>0</v>
      </c>
      <c r="W13" s="16">
        <v>0</v>
      </c>
      <c r="X13" s="16">
        <v>0</v>
      </c>
      <c r="Y13" s="16">
        <v>7.1428571428571397E-2</v>
      </c>
      <c r="Z13" s="16"/>
      <c r="AA13" s="16">
        <v>3.6809815950920199E-2</v>
      </c>
      <c r="AB13" s="16">
        <v>1.5503875968992199E-2</v>
      </c>
      <c r="AC13" s="16">
        <v>3.9215686274509803E-2</v>
      </c>
      <c r="AD13" s="16">
        <v>0</v>
      </c>
      <c r="AE13" s="16"/>
      <c r="AF13" s="16">
        <v>2.2950819672131102E-2</v>
      </c>
      <c r="AG13" s="16">
        <v>0</v>
      </c>
      <c r="AH13" s="16">
        <v>2.6315789473684199E-2</v>
      </c>
      <c r="AI13" s="16">
        <v>0</v>
      </c>
      <c r="AJ13" s="16"/>
      <c r="AK13" s="16">
        <v>2.80373831775701E-2</v>
      </c>
      <c r="AL13" s="16">
        <v>0</v>
      </c>
      <c r="AM13" s="16">
        <v>0</v>
      </c>
      <c r="AN13" s="16">
        <v>0</v>
      </c>
      <c r="AO13" s="16">
        <v>0.11111111111111099</v>
      </c>
      <c r="AP13" s="16">
        <v>3.7037037037037E-2</v>
      </c>
      <c r="AQ13" s="16"/>
      <c r="AR13" s="16">
        <v>2.32558139534884E-2</v>
      </c>
      <c r="AS13" s="16">
        <v>0</v>
      </c>
      <c r="AT13" s="16">
        <v>0</v>
      </c>
      <c r="AU13" s="16" t="s">
        <v>129</v>
      </c>
      <c r="AV13" s="16">
        <v>4.5454545454545497E-2</v>
      </c>
      <c r="AW13" s="16">
        <v>4.8780487804878099E-2</v>
      </c>
      <c r="AX13" s="16">
        <v>0</v>
      </c>
      <c r="AY13" s="16"/>
      <c r="AZ13" s="16">
        <v>9.3457943925233603E-3</v>
      </c>
      <c r="BA13" s="16">
        <v>0</v>
      </c>
      <c r="BB13" s="16">
        <v>0</v>
      </c>
      <c r="BC13" s="16">
        <v>2.04081632653061E-2</v>
      </c>
      <c r="BD13" s="16">
        <v>4.8275862068965503E-2</v>
      </c>
      <c r="BE13" s="16">
        <v>0</v>
      </c>
      <c r="BF13" s="16"/>
      <c r="BG13" s="16">
        <v>1.5625E-2</v>
      </c>
      <c r="BH13" s="16">
        <v>2.9411764705882401E-2</v>
      </c>
      <c r="BI13" s="16">
        <v>6.9767441860465101E-2</v>
      </c>
      <c r="BJ13" s="16">
        <v>1.8181818181818198E-2</v>
      </c>
      <c r="BK13" s="16">
        <v>1.49253731343284E-2</v>
      </c>
      <c r="BL13" s="16">
        <v>0.02</v>
      </c>
      <c r="BM13" s="16"/>
      <c r="BN13" s="16">
        <v>2.92887029288703E-2</v>
      </c>
      <c r="BO13" s="16">
        <v>1.8749999999999999E-2</v>
      </c>
      <c r="BP13" s="16"/>
      <c r="BQ13" s="16">
        <v>2.9411764705882401E-2</v>
      </c>
      <c r="BR13" s="16">
        <v>2.2556390977443601E-2</v>
      </c>
      <c r="BS13" s="16"/>
      <c r="BT13" s="16">
        <v>2.1943573667711599E-2</v>
      </c>
      <c r="BU13" s="16">
        <v>3.8461538461538498E-2</v>
      </c>
    </row>
    <row r="14" spans="2:73" x14ac:dyDescent="0.35">
      <c r="B14" s="17" t="s">
        <v>223</v>
      </c>
      <c r="C14" s="19">
        <v>0.310173697270472</v>
      </c>
      <c r="D14" s="19">
        <v>0.27544910179640703</v>
      </c>
      <c r="E14" s="19">
        <v>0.33474576271186401</v>
      </c>
      <c r="F14" s="19"/>
      <c r="G14" s="19">
        <v>0.25301204819277101</v>
      </c>
      <c r="H14" s="19">
        <v>0.32500000000000001</v>
      </c>
      <c r="I14" s="19"/>
      <c r="J14" s="19">
        <v>0.29411764705882398</v>
      </c>
      <c r="K14" s="19">
        <v>0.431034482758621</v>
      </c>
      <c r="L14" s="19">
        <v>0.31818181818181801</v>
      </c>
      <c r="M14" s="19">
        <v>0.35</v>
      </c>
      <c r="N14" s="19">
        <v>0.375</v>
      </c>
      <c r="O14" s="19">
        <v>0.33333333333333298</v>
      </c>
      <c r="P14" s="19">
        <v>0.30769230769230799</v>
      </c>
      <c r="Q14" s="19">
        <v>0.23529411764705899</v>
      </c>
      <c r="R14" s="19">
        <v>0.30769230769230799</v>
      </c>
      <c r="S14" s="19">
        <v>0.25</v>
      </c>
      <c r="T14" s="19">
        <v>0.13043478260869601</v>
      </c>
      <c r="U14" s="19">
        <v>0.46153846153846201</v>
      </c>
      <c r="V14" s="19">
        <v>0.2</v>
      </c>
      <c r="W14" s="19">
        <v>0.214285714285714</v>
      </c>
      <c r="X14" s="19">
        <v>0.53333333333333299</v>
      </c>
      <c r="Y14" s="19">
        <v>0.42857142857142899</v>
      </c>
      <c r="Z14" s="19"/>
      <c r="AA14" s="19">
        <v>0.28220858895705497</v>
      </c>
      <c r="AB14" s="19">
        <v>0.36434108527131798</v>
      </c>
      <c r="AC14" s="19">
        <v>0.33333333333333298</v>
      </c>
      <c r="AD14" s="19">
        <v>0.26470588235294101</v>
      </c>
      <c r="AE14" s="19"/>
      <c r="AF14" s="19">
        <v>0.30163934426229499</v>
      </c>
      <c r="AG14" s="19">
        <v>0.45833333333333298</v>
      </c>
      <c r="AH14" s="19">
        <v>0.31578947368421101</v>
      </c>
      <c r="AI14" s="19">
        <v>0.5</v>
      </c>
      <c r="AJ14" s="19"/>
      <c r="AK14" s="19">
        <v>0.31775700934579398</v>
      </c>
      <c r="AL14" s="19">
        <v>0.36065573770491799</v>
      </c>
      <c r="AM14" s="19">
        <v>0.3125</v>
      </c>
      <c r="AN14" s="19">
        <v>0.27586206896551702</v>
      </c>
      <c r="AO14" s="19">
        <v>0.22222222222222199</v>
      </c>
      <c r="AP14" s="19">
        <v>0.33333333333333298</v>
      </c>
      <c r="AQ14" s="19"/>
      <c r="AR14" s="19">
        <v>0.334883720930233</v>
      </c>
      <c r="AS14" s="19">
        <v>0.26829268292682901</v>
      </c>
      <c r="AT14" s="19">
        <v>0.26829268292682901</v>
      </c>
      <c r="AU14" s="19" t="s">
        <v>129</v>
      </c>
      <c r="AV14" s="19">
        <v>0.18181818181818199</v>
      </c>
      <c r="AW14" s="19">
        <v>0.31707317073170699</v>
      </c>
      <c r="AX14" s="19">
        <v>0.2</v>
      </c>
      <c r="AY14" s="19"/>
      <c r="AZ14" s="19">
        <v>0.25233644859813098</v>
      </c>
      <c r="BA14" s="19">
        <v>0.27272727272727298</v>
      </c>
      <c r="BB14" s="19">
        <v>0.18181818181818199</v>
      </c>
      <c r="BC14" s="19">
        <v>0.33673469387755101</v>
      </c>
      <c r="BD14" s="19">
        <v>0.35172413793103502</v>
      </c>
      <c r="BE14" s="19">
        <v>0.375</v>
      </c>
      <c r="BF14" s="19"/>
      <c r="BG14" s="19">
        <v>0.28125</v>
      </c>
      <c r="BH14" s="19">
        <v>0.32352941176470601</v>
      </c>
      <c r="BI14" s="19">
        <v>0.46511627906976699</v>
      </c>
      <c r="BJ14" s="19">
        <v>0.25454545454545502</v>
      </c>
      <c r="BK14" s="19">
        <v>0.29850746268656703</v>
      </c>
      <c r="BL14" s="19">
        <v>0.34</v>
      </c>
      <c r="BM14" s="19"/>
      <c r="BN14" s="19">
        <v>0.31380753138075301</v>
      </c>
      <c r="BO14" s="19">
        <v>0.30625000000000002</v>
      </c>
      <c r="BP14" s="19"/>
      <c r="BQ14" s="19">
        <v>0.316176470588235</v>
      </c>
      <c r="BR14" s="19">
        <v>0.30827067669172897</v>
      </c>
      <c r="BS14" s="19"/>
      <c r="BT14" s="19">
        <v>0.35423197492163</v>
      </c>
      <c r="BU14" s="19">
        <v>0.141025641025641</v>
      </c>
    </row>
    <row r="15" spans="2:73" x14ac:dyDescent="0.35">
      <c r="B15" s="17" t="s">
        <v>224</v>
      </c>
      <c r="C15" s="19">
        <v>0.49875930521091799</v>
      </c>
      <c r="D15" s="19">
        <v>0.52694610778443096</v>
      </c>
      <c r="E15" s="19">
        <v>0.47881355932203401</v>
      </c>
      <c r="F15" s="19"/>
      <c r="G15" s="19">
        <v>0.54216867469879504</v>
      </c>
      <c r="H15" s="19">
        <v>0.48749999999999999</v>
      </c>
      <c r="I15" s="19"/>
      <c r="J15" s="19">
        <v>0.47058823529411797</v>
      </c>
      <c r="K15" s="19">
        <v>0.36206896551724099</v>
      </c>
      <c r="L15" s="19">
        <v>0.45454545454545497</v>
      </c>
      <c r="M15" s="19">
        <v>0.5</v>
      </c>
      <c r="N15" s="19">
        <v>0.375</v>
      </c>
      <c r="O15" s="19">
        <v>0.41666666666666702</v>
      </c>
      <c r="P15" s="19">
        <v>0.57692307692307698</v>
      </c>
      <c r="Q15" s="19">
        <v>0.52941176470588203</v>
      </c>
      <c r="R15" s="19">
        <v>0.46153846153846201</v>
      </c>
      <c r="S15" s="19">
        <v>0.56944444444444398</v>
      </c>
      <c r="T15" s="19">
        <v>0.65217391304347805</v>
      </c>
      <c r="U15" s="19">
        <v>0.38461538461538503</v>
      </c>
      <c r="V15" s="19">
        <v>0.56000000000000005</v>
      </c>
      <c r="W15" s="19">
        <v>0.57142857142857095</v>
      </c>
      <c r="X15" s="19">
        <v>0.46666666666666701</v>
      </c>
      <c r="Y15" s="19">
        <v>0.5</v>
      </c>
      <c r="Z15" s="19"/>
      <c r="AA15" s="19">
        <v>0.49079754601226999</v>
      </c>
      <c r="AB15" s="19">
        <v>0.47286821705426402</v>
      </c>
      <c r="AC15" s="19">
        <v>0.50980392156862697</v>
      </c>
      <c r="AD15" s="19">
        <v>0.52941176470588203</v>
      </c>
      <c r="AE15" s="19"/>
      <c r="AF15" s="19">
        <v>0.51147540983606599</v>
      </c>
      <c r="AG15" s="19">
        <v>0.375</v>
      </c>
      <c r="AH15" s="19">
        <v>0.5</v>
      </c>
      <c r="AI15" s="19">
        <v>0.5</v>
      </c>
      <c r="AJ15" s="19"/>
      <c r="AK15" s="19">
        <v>0.48598130841121501</v>
      </c>
      <c r="AL15" s="19">
        <v>0.50819672131147497</v>
      </c>
      <c r="AM15" s="19">
        <v>0.5</v>
      </c>
      <c r="AN15" s="19">
        <v>0.55172413793103403</v>
      </c>
      <c r="AO15" s="19">
        <v>0.55555555555555602</v>
      </c>
      <c r="AP15" s="19">
        <v>0.48148148148148101</v>
      </c>
      <c r="AQ15" s="19"/>
      <c r="AR15" s="19">
        <v>0.50697674418604699</v>
      </c>
      <c r="AS15" s="19">
        <v>0.439024390243902</v>
      </c>
      <c r="AT15" s="19">
        <v>0.439024390243902</v>
      </c>
      <c r="AU15" s="19" t="s">
        <v>129</v>
      </c>
      <c r="AV15" s="19">
        <v>0.63636363636363602</v>
      </c>
      <c r="AW15" s="19">
        <v>0.439024390243902</v>
      </c>
      <c r="AX15" s="19">
        <v>0.8</v>
      </c>
      <c r="AY15" s="19"/>
      <c r="AZ15" s="19">
        <v>0.52336448598130803</v>
      </c>
      <c r="BA15" s="19">
        <v>0.54545454545454497</v>
      </c>
      <c r="BB15" s="19">
        <v>0.72727272727272696</v>
      </c>
      <c r="BC15" s="19">
        <v>0.43877551020408201</v>
      </c>
      <c r="BD15" s="19">
        <v>0.48965517241379303</v>
      </c>
      <c r="BE15" s="19">
        <v>0.5</v>
      </c>
      <c r="BF15" s="19"/>
      <c r="BG15" s="19">
        <v>0.515625</v>
      </c>
      <c r="BH15" s="19">
        <v>0.5</v>
      </c>
      <c r="BI15" s="19">
        <v>0.372093023255814</v>
      </c>
      <c r="BJ15" s="19">
        <v>0.56363636363636405</v>
      </c>
      <c r="BK15" s="19">
        <v>0.462686567164179</v>
      </c>
      <c r="BL15" s="19">
        <v>0.48</v>
      </c>
      <c r="BM15" s="19"/>
      <c r="BN15" s="19">
        <v>0.502092050209205</v>
      </c>
      <c r="BO15" s="19">
        <v>0.48749999999999999</v>
      </c>
      <c r="BP15" s="19"/>
      <c r="BQ15" s="19">
        <v>0.50735294117647101</v>
      </c>
      <c r="BR15" s="19">
        <v>0.49248120300751902</v>
      </c>
      <c r="BS15" s="19"/>
      <c r="BT15" s="19">
        <v>0.45454545454545497</v>
      </c>
      <c r="BU15" s="19">
        <v>0.66666666666666696</v>
      </c>
    </row>
    <row r="16" spans="2:73" x14ac:dyDescent="0.35">
      <c r="B16" s="17" t="s">
        <v>105</v>
      </c>
      <c r="C16" s="20">
        <v>-0.18858560794044699</v>
      </c>
      <c r="D16" s="20">
        <v>-0.25149700598802399</v>
      </c>
      <c r="E16" s="20">
        <v>-0.14406779661017</v>
      </c>
      <c r="F16" s="20"/>
      <c r="G16" s="20">
        <v>-0.28915662650602397</v>
      </c>
      <c r="H16" s="20">
        <v>-0.16250000000000001</v>
      </c>
      <c r="I16" s="20"/>
      <c r="J16" s="20">
        <v>-0.17647058823529399</v>
      </c>
      <c r="K16" s="20">
        <v>6.8965517241379296E-2</v>
      </c>
      <c r="L16" s="20">
        <v>-0.13636363636363599</v>
      </c>
      <c r="M16" s="20">
        <v>-0.15</v>
      </c>
      <c r="N16" s="20">
        <v>0</v>
      </c>
      <c r="O16" s="20">
        <v>-8.3333333333333301E-2</v>
      </c>
      <c r="P16" s="20">
        <v>-0.269230769230769</v>
      </c>
      <c r="Q16" s="20">
        <v>-0.29411764705882398</v>
      </c>
      <c r="R16" s="20">
        <v>-0.15384615384615399</v>
      </c>
      <c r="S16" s="20">
        <v>-0.31944444444444398</v>
      </c>
      <c r="T16" s="20">
        <v>-0.52173913043478304</v>
      </c>
      <c r="U16" s="20">
        <v>7.69230769230769E-2</v>
      </c>
      <c r="V16" s="20">
        <v>-0.36</v>
      </c>
      <c r="W16" s="20">
        <v>-0.35714285714285698</v>
      </c>
      <c r="X16" s="20">
        <v>6.6666666666666693E-2</v>
      </c>
      <c r="Y16" s="20">
        <v>-7.1428571428571494E-2</v>
      </c>
      <c r="Z16" s="20"/>
      <c r="AA16" s="20">
        <v>-0.20858895705521499</v>
      </c>
      <c r="AB16" s="20">
        <v>-0.108527131782946</v>
      </c>
      <c r="AC16" s="20">
        <v>-0.17647058823529399</v>
      </c>
      <c r="AD16" s="20">
        <v>-0.26470588235294101</v>
      </c>
      <c r="AE16" s="20"/>
      <c r="AF16" s="20">
        <v>-0.20983606557376999</v>
      </c>
      <c r="AG16" s="20">
        <v>8.3333333333333398E-2</v>
      </c>
      <c r="AH16" s="20">
        <v>-0.18421052631578899</v>
      </c>
      <c r="AI16" s="20">
        <v>0</v>
      </c>
      <c r="AJ16" s="20"/>
      <c r="AK16" s="20">
        <v>-0.168224299065421</v>
      </c>
      <c r="AL16" s="20">
        <v>-0.14754098360655701</v>
      </c>
      <c r="AM16" s="20">
        <v>-0.1875</v>
      </c>
      <c r="AN16" s="20">
        <v>-0.27586206896551702</v>
      </c>
      <c r="AO16" s="20">
        <v>-0.33333333333333298</v>
      </c>
      <c r="AP16" s="20">
        <v>-0.148148148148148</v>
      </c>
      <c r="AQ16" s="20"/>
      <c r="AR16" s="20">
        <v>-0.17209302325581399</v>
      </c>
      <c r="AS16" s="20">
        <v>-0.17073170731707299</v>
      </c>
      <c r="AT16" s="20">
        <v>-0.17073170731707299</v>
      </c>
      <c r="AU16" s="20" t="s">
        <v>129</v>
      </c>
      <c r="AV16" s="20">
        <v>-0.45454545454545497</v>
      </c>
      <c r="AW16" s="20">
        <v>-0.12195121951219499</v>
      </c>
      <c r="AX16" s="20">
        <v>-0.6</v>
      </c>
      <c r="AY16" s="20"/>
      <c r="AZ16" s="20">
        <v>-0.27102803738317799</v>
      </c>
      <c r="BA16" s="20">
        <v>-0.27272727272727298</v>
      </c>
      <c r="BB16" s="20">
        <v>-0.54545454545454497</v>
      </c>
      <c r="BC16" s="20">
        <v>-0.102040816326531</v>
      </c>
      <c r="BD16" s="20">
        <v>-0.13793103448275901</v>
      </c>
      <c r="BE16" s="20">
        <v>-0.125</v>
      </c>
      <c r="BF16" s="20"/>
      <c r="BG16" s="20">
        <v>-0.234375</v>
      </c>
      <c r="BH16" s="20">
        <v>-0.17647058823529399</v>
      </c>
      <c r="BI16" s="20">
        <v>9.3023255813953501E-2</v>
      </c>
      <c r="BJ16" s="20">
        <v>-0.30909090909090903</v>
      </c>
      <c r="BK16" s="20">
        <v>-0.164179104477612</v>
      </c>
      <c r="BL16" s="20">
        <v>-0.14000000000000001</v>
      </c>
      <c r="BM16" s="20"/>
      <c r="BN16" s="20">
        <v>-0.18828451882845201</v>
      </c>
      <c r="BO16" s="20">
        <v>-0.18124999999999999</v>
      </c>
      <c r="BP16" s="20"/>
      <c r="BQ16" s="20">
        <v>-0.191176470588235</v>
      </c>
      <c r="BR16" s="20">
        <v>-0.18421052631578899</v>
      </c>
      <c r="BS16" s="20"/>
      <c r="BT16" s="20">
        <v>-0.100313479623824</v>
      </c>
      <c r="BU16" s="20">
        <v>-0.52564102564102599</v>
      </c>
    </row>
    <row r="17" spans="2:2" x14ac:dyDescent="0.35">
      <c r="B17" s="15" t="s">
        <v>387</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233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218</v>
      </c>
      <c r="C8" s="16">
        <v>0.12903225806451599</v>
      </c>
      <c r="D8" s="16">
        <v>0.149700598802395</v>
      </c>
      <c r="E8" s="16">
        <v>0.11440677966101701</v>
      </c>
      <c r="F8" s="16"/>
      <c r="G8" s="16">
        <v>0.156626506024096</v>
      </c>
      <c r="H8" s="16">
        <v>0.121875</v>
      </c>
      <c r="I8" s="16"/>
      <c r="J8" s="16">
        <v>0.17647058823529399</v>
      </c>
      <c r="K8" s="16">
        <v>0.18965517241379301</v>
      </c>
      <c r="L8" s="16">
        <v>9.0909090909090898E-2</v>
      </c>
      <c r="M8" s="16">
        <v>0.1</v>
      </c>
      <c r="N8" s="16">
        <v>0.125</v>
      </c>
      <c r="O8" s="16">
        <v>0</v>
      </c>
      <c r="P8" s="16">
        <v>0.15384615384615399</v>
      </c>
      <c r="Q8" s="16">
        <v>2.9411764705882401E-2</v>
      </c>
      <c r="R8" s="16">
        <v>0.15384615384615399</v>
      </c>
      <c r="S8" s="16">
        <v>0.125</v>
      </c>
      <c r="T8" s="16">
        <v>4.3478260869565202E-2</v>
      </c>
      <c r="U8" s="16">
        <v>0.230769230769231</v>
      </c>
      <c r="V8" s="16">
        <v>0.08</v>
      </c>
      <c r="W8" s="16">
        <v>7.1428571428571397E-2</v>
      </c>
      <c r="X8" s="16">
        <v>0.266666666666667</v>
      </c>
      <c r="Y8" s="16">
        <v>0.214285714285714</v>
      </c>
      <c r="Z8" s="16"/>
      <c r="AA8" s="16">
        <v>0.122699386503067</v>
      </c>
      <c r="AB8" s="16">
        <v>0.108527131782946</v>
      </c>
      <c r="AC8" s="16">
        <v>9.8039215686274495E-2</v>
      </c>
      <c r="AD8" s="16">
        <v>0.14705882352941199</v>
      </c>
      <c r="AE8" s="16"/>
      <c r="AF8" s="16">
        <v>0.10819672131147499</v>
      </c>
      <c r="AG8" s="16">
        <v>4.1666666666666699E-2</v>
      </c>
      <c r="AH8" s="16">
        <v>0.26315789473684198</v>
      </c>
      <c r="AI8" s="16">
        <v>0.5</v>
      </c>
      <c r="AJ8" s="16"/>
      <c r="AK8" s="16">
        <v>0.11214953271028</v>
      </c>
      <c r="AL8" s="16">
        <v>1.63934426229508E-2</v>
      </c>
      <c r="AM8" s="16">
        <v>0.125</v>
      </c>
      <c r="AN8" s="16">
        <v>0.13793103448275901</v>
      </c>
      <c r="AO8" s="16">
        <v>0.11111111111111099</v>
      </c>
      <c r="AP8" s="16">
        <v>0.148148148148148</v>
      </c>
      <c r="AQ8" s="16"/>
      <c r="AR8" s="16">
        <v>0.13023255813953499</v>
      </c>
      <c r="AS8" s="16">
        <v>9.7560975609756101E-2</v>
      </c>
      <c r="AT8" s="16">
        <v>9.7560975609756101E-2</v>
      </c>
      <c r="AU8" s="16" t="s">
        <v>129</v>
      </c>
      <c r="AV8" s="16">
        <v>0.18181818181818199</v>
      </c>
      <c r="AW8" s="16">
        <v>4.8780487804878099E-2</v>
      </c>
      <c r="AX8" s="16">
        <v>0</v>
      </c>
      <c r="AY8" s="16"/>
      <c r="AZ8" s="16">
        <v>0.18691588785046701</v>
      </c>
      <c r="BA8" s="16">
        <v>9.0909090909090898E-2</v>
      </c>
      <c r="BB8" s="16">
        <v>0</v>
      </c>
      <c r="BC8" s="16">
        <v>0.13265306122449</v>
      </c>
      <c r="BD8" s="16">
        <v>9.6551724137931005E-2</v>
      </c>
      <c r="BE8" s="16">
        <v>0.25</v>
      </c>
      <c r="BF8" s="16"/>
      <c r="BG8" s="16">
        <v>0.140625</v>
      </c>
      <c r="BH8" s="16">
        <v>5.8823529411764698E-2</v>
      </c>
      <c r="BI8" s="16">
        <v>0.116279069767442</v>
      </c>
      <c r="BJ8" s="16">
        <v>0.118181818181818</v>
      </c>
      <c r="BK8" s="16">
        <v>0.20895522388059701</v>
      </c>
      <c r="BL8" s="16">
        <v>0.14000000000000001</v>
      </c>
      <c r="BM8" s="16"/>
      <c r="BN8" s="16">
        <v>0.13807531380753099</v>
      </c>
      <c r="BO8" s="16">
        <v>0.1125</v>
      </c>
      <c r="BP8" s="16"/>
      <c r="BQ8" s="16">
        <v>0.13235294117647101</v>
      </c>
      <c r="BR8" s="16">
        <v>0.12781954887218</v>
      </c>
      <c r="BS8" s="16"/>
      <c r="BT8" s="16">
        <v>0.112852664576803</v>
      </c>
      <c r="BU8" s="16">
        <v>0.19230769230769201</v>
      </c>
    </row>
    <row r="9" spans="2:73" x14ac:dyDescent="0.35">
      <c r="B9" s="17" t="s">
        <v>219</v>
      </c>
      <c r="C9" s="16">
        <v>0.109181141439206</v>
      </c>
      <c r="D9" s="16">
        <v>0.101796407185629</v>
      </c>
      <c r="E9" s="16">
        <v>0.11440677966101701</v>
      </c>
      <c r="F9" s="16"/>
      <c r="G9" s="16">
        <v>2.40963855421687E-2</v>
      </c>
      <c r="H9" s="16">
        <v>0.13125000000000001</v>
      </c>
      <c r="I9" s="16"/>
      <c r="J9" s="16">
        <v>5.8823529411764698E-2</v>
      </c>
      <c r="K9" s="16">
        <v>6.8965517241379296E-2</v>
      </c>
      <c r="L9" s="16">
        <v>9.0909090909090898E-2</v>
      </c>
      <c r="M9" s="16">
        <v>0.15</v>
      </c>
      <c r="N9" s="16">
        <v>0.25</v>
      </c>
      <c r="O9" s="16">
        <v>0.16666666666666699</v>
      </c>
      <c r="P9" s="16">
        <v>0.15384615384615399</v>
      </c>
      <c r="Q9" s="16">
        <v>5.8823529411764698E-2</v>
      </c>
      <c r="R9" s="16">
        <v>7.69230769230769E-2</v>
      </c>
      <c r="S9" s="16">
        <v>0.13888888888888901</v>
      </c>
      <c r="T9" s="16">
        <v>0.173913043478261</v>
      </c>
      <c r="U9" s="16">
        <v>0.15384615384615399</v>
      </c>
      <c r="V9" s="16">
        <v>0.12</v>
      </c>
      <c r="W9" s="16">
        <v>7.1428571428571397E-2</v>
      </c>
      <c r="X9" s="16">
        <v>0.133333333333333</v>
      </c>
      <c r="Y9" s="16">
        <v>0</v>
      </c>
      <c r="Z9" s="16"/>
      <c r="AA9" s="16">
        <v>6.7484662576687102E-2</v>
      </c>
      <c r="AB9" s="16">
        <v>0.116279069767442</v>
      </c>
      <c r="AC9" s="16">
        <v>7.8431372549019607E-2</v>
      </c>
      <c r="AD9" s="16">
        <v>0.26470588235294101</v>
      </c>
      <c r="AE9" s="16"/>
      <c r="AF9" s="16">
        <v>9.18032786885246E-2</v>
      </c>
      <c r="AG9" s="16">
        <v>0.375</v>
      </c>
      <c r="AH9" s="16">
        <v>0.105263157894737</v>
      </c>
      <c r="AI9" s="16">
        <v>0.5</v>
      </c>
      <c r="AJ9" s="16"/>
      <c r="AK9" s="16">
        <v>0.11214953271028</v>
      </c>
      <c r="AL9" s="16">
        <v>0.19672131147541</v>
      </c>
      <c r="AM9" s="16">
        <v>6.25E-2</v>
      </c>
      <c r="AN9" s="16">
        <v>6.8965517241379296E-2</v>
      </c>
      <c r="AO9" s="16">
        <v>0.11111111111111099</v>
      </c>
      <c r="AP9" s="16">
        <v>7.4074074074074098E-2</v>
      </c>
      <c r="AQ9" s="16"/>
      <c r="AR9" s="16">
        <v>9.3023255813953501E-2</v>
      </c>
      <c r="AS9" s="16">
        <v>0.17073170731707299</v>
      </c>
      <c r="AT9" s="16">
        <v>0.17073170731707299</v>
      </c>
      <c r="AU9" s="16" t="s">
        <v>129</v>
      </c>
      <c r="AV9" s="16">
        <v>9.0909090909090898E-2</v>
      </c>
      <c r="AW9" s="16">
        <v>2.4390243902439001E-2</v>
      </c>
      <c r="AX9" s="16">
        <v>0</v>
      </c>
      <c r="AY9" s="16"/>
      <c r="AZ9" s="16">
        <v>0.177570093457944</v>
      </c>
      <c r="BA9" s="16">
        <v>0.12121212121212099</v>
      </c>
      <c r="BB9" s="16">
        <v>0</v>
      </c>
      <c r="BC9" s="16">
        <v>7.1428571428571397E-2</v>
      </c>
      <c r="BD9" s="16">
        <v>9.6551724137931005E-2</v>
      </c>
      <c r="BE9" s="16">
        <v>0</v>
      </c>
      <c r="BF9" s="16"/>
      <c r="BG9" s="16">
        <v>0.140625</v>
      </c>
      <c r="BH9" s="16">
        <v>0.13235294117647101</v>
      </c>
      <c r="BI9" s="16">
        <v>4.6511627906976702E-2</v>
      </c>
      <c r="BJ9" s="16">
        <v>0.109090909090909</v>
      </c>
      <c r="BK9" s="16">
        <v>8.9552238805970102E-2</v>
      </c>
      <c r="BL9" s="16">
        <v>0.12</v>
      </c>
      <c r="BM9" s="16"/>
      <c r="BN9" s="16">
        <v>0.108786610878661</v>
      </c>
      <c r="BO9" s="16">
        <v>0.10625</v>
      </c>
      <c r="BP9" s="16"/>
      <c r="BQ9" s="16">
        <v>0.11764705882352899</v>
      </c>
      <c r="BR9" s="16">
        <v>0.105263157894737</v>
      </c>
      <c r="BS9" s="16"/>
      <c r="BT9" s="16">
        <v>7.8369905956112901E-2</v>
      </c>
      <c r="BU9" s="16">
        <v>0.243589743589744</v>
      </c>
    </row>
    <row r="10" spans="2:73" x14ac:dyDescent="0.35">
      <c r="B10" s="17" t="s">
        <v>220</v>
      </c>
      <c r="C10" s="16">
        <v>0.14392059553349901</v>
      </c>
      <c r="D10" s="16">
        <v>0.14371257485029901</v>
      </c>
      <c r="E10" s="16">
        <v>0.144067796610169</v>
      </c>
      <c r="F10" s="16"/>
      <c r="G10" s="16">
        <v>0.14457831325301199</v>
      </c>
      <c r="H10" s="16">
        <v>0.14374999999999999</v>
      </c>
      <c r="I10" s="16"/>
      <c r="J10" s="16">
        <v>0.20588235294117599</v>
      </c>
      <c r="K10" s="16">
        <v>0.12068965517241401</v>
      </c>
      <c r="L10" s="16">
        <v>0.18181818181818199</v>
      </c>
      <c r="M10" s="16">
        <v>0.05</v>
      </c>
      <c r="N10" s="16">
        <v>0.125</v>
      </c>
      <c r="O10" s="16">
        <v>0.25</v>
      </c>
      <c r="P10" s="16">
        <v>0.15384615384615399</v>
      </c>
      <c r="Q10" s="16">
        <v>0.23529411764705899</v>
      </c>
      <c r="R10" s="16">
        <v>7.69230769230769E-2</v>
      </c>
      <c r="S10" s="16">
        <v>0.11111111111111099</v>
      </c>
      <c r="T10" s="16">
        <v>8.6956521739130405E-2</v>
      </c>
      <c r="U10" s="16">
        <v>0.230769230769231</v>
      </c>
      <c r="V10" s="16">
        <v>0.12</v>
      </c>
      <c r="W10" s="16">
        <v>0.214285714285714</v>
      </c>
      <c r="X10" s="16">
        <v>0.133333333333333</v>
      </c>
      <c r="Y10" s="16">
        <v>7.1428571428571397E-2</v>
      </c>
      <c r="Z10" s="16"/>
      <c r="AA10" s="16">
        <v>0.14723926380368099</v>
      </c>
      <c r="AB10" s="16">
        <v>0.162790697674419</v>
      </c>
      <c r="AC10" s="16">
        <v>0.15686274509803899</v>
      </c>
      <c r="AD10" s="16">
        <v>8.8235294117647106E-2</v>
      </c>
      <c r="AE10" s="16"/>
      <c r="AF10" s="16">
        <v>0.150819672131148</v>
      </c>
      <c r="AG10" s="16">
        <v>0.16666666666666699</v>
      </c>
      <c r="AH10" s="16">
        <v>5.2631578947368397E-2</v>
      </c>
      <c r="AI10" s="16">
        <v>0</v>
      </c>
      <c r="AJ10" s="16"/>
      <c r="AK10" s="16">
        <v>0.14953271028037399</v>
      </c>
      <c r="AL10" s="16">
        <v>0.22950819672131101</v>
      </c>
      <c r="AM10" s="16">
        <v>3.125E-2</v>
      </c>
      <c r="AN10" s="16">
        <v>0.13793103448275901</v>
      </c>
      <c r="AO10" s="16">
        <v>0.11111111111111099</v>
      </c>
      <c r="AP10" s="16">
        <v>0.25925925925925902</v>
      </c>
      <c r="AQ10" s="16"/>
      <c r="AR10" s="16">
        <v>0.125581395348837</v>
      </c>
      <c r="AS10" s="16">
        <v>0.146341463414634</v>
      </c>
      <c r="AT10" s="16">
        <v>0.146341463414634</v>
      </c>
      <c r="AU10" s="16" t="s">
        <v>129</v>
      </c>
      <c r="AV10" s="16">
        <v>0.22727272727272699</v>
      </c>
      <c r="AW10" s="16">
        <v>0.17073170731707299</v>
      </c>
      <c r="AX10" s="16">
        <v>0</v>
      </c>
      <c r="AY10" s="16"/>
      <c r="AZ10" s="16">
        <v>0.10280373831775701</v>
      </c>
      <c r="BA10" s="16">
        <v>9.0909090909090898E-2</v>
      </c>
      <c r="BB10" s="16">
        <v>0.27272727272727298</v>
      </c>
      <c r="BC10" s="16">
        <v>0.14285714285714299</v>
      </c>
      <c r="BD10" s="16">
        <v>0.17931034482758601</v>
      </c>
      <c r="BE10" s="16">
        <v>0.125</v>
      </c>
      <c r="BF10" s="16"/>
      <c r="BG10" s="16">
        <v>0.1875</v>
      </c>
      <c r="BH10" s="16">
        <v>8.8235294117647106E-2</v>
      </c>
      <c r="BI10" s="16">
        <v>0.232558139534884</v>
      </c>
      <c r="BJ10" s="16">
        <v>0.109090909090909</v>
      </c>
      <c r="BK10" s="16">
        <v>0.14925373134328401</v>
      </c>
      <c r="BL10" s="16">
        <v>0.16</v>
      </c>
      <c r="BM10" s="16"/>
      <c r="BN10" s="16">
        <v>0.14644351464435101</v>
      </c>
      <c r="BO10" s="16">
        <v>0.13750000000000001</v>
      </c>
      <c r="BP10" s="16"/>
      <c r="BQ10" s="16">
        <v>0.161764705882353</v>
      </c>
      <c r="BR10" s="16">
        <v>0.13533834586466201</v>
      </c>
      <c r="BS10" s="16"/>
      <c r="BT10" s="16">
        <v>0.14733542319749199</v>
      </c>
      <c r="BU10" s="16">
        <v>0.102564102564103</v>
      </c>
    </row>
    <row r="11" spans="2:73" x14ac:dyDescent="0.35">
      <c r="B11" s="17" t="s">
        <v>221</v>
      </c>
      <c r="C11" s="16">
        <v>0.138957816377171</v>
      </c>
      <c r="D11" s="16">
        <v>0.14371257485029901</v>
      </c>
      <c r="E11" s="16">
        <v>0.13559322033898299</v>
      </c>
      <c r="F11" s="16"/>
      <c r="G11" s="16">
        <v>0.132530120481928</v>
      </c>
      <c r="H11" s="16">
        <v>0.140625</v>
      </c>
      <c r="I11" s="16"/>
      <c r="J11" s="16">
        <v>0.17647058823529399</v>
      </c>
      <c r="K11" s="16">
        <v>0.17241379310344801</v>
      </c>
      <c r="L11" s="16">
        <v>0.13636363636363599</v>
      </c>
      <c r="M11" s="16">
        <v>0.25</v>
      </c>
      <c r="N11" s="16">
        <v>0.25</v>
      </c>
      <c r="O11" s="16">
        <v>0</v>
      </c>
      <c r="P11" s="16">
        <v>7.69230769230769E-2</v>
      </c>
      <c r="Q11" s="16">
        <v>0.17647058823529399</v>
      </c>
      <c r="R11" s="16">
        <v>0.15384615384615399</v>
      </c>
      <c r="S11" s="16">
        <v>0.15277777777777801</v>
      </c>
      <c r="T11" s="16">
        <v>8.6956521739130405E-2</v>
      </c>
      <c r="U11" s="16">
        <v>7.69230769230769E-2</v>
      </c>
      <c r="V11" s="16">
        <v>0.12</v>
      </c>
      <c r="W11" s="16">
        <v>0</v>
      </c>
      <c r="X11" s="16">
        <v>6.6666666666666693E-2</v>
      </c>
      <c r="Y11" s="16">
        <v>0.14285714285714299</v>
      </c>
      <c r="Z11" s="16"/>
      <c r="AA11" s="16">
        <v>0.14110429447852799</v>
      </c>
      <c r="AB11" s="16">
        <v>0.108527131782946</v>
      </c>
      <c r="AC11" s="16">
        <v>0.25490196078431399</v>
      </c>
      <c r="AD11" s="16">
        <v>8.8235294117647106E-2</v>
      </c>
      <c r="AE11" s="16"/>
      <c r="AF11" s="16">
        <v>0.14754098360655701</v>
      </c>
      <c r="AG11" s="16">
        <v>0.16666666666666699</v>
      </c>
      <c r="AH11" s="16">
        <v>0.105263157894737</v>
      </c>
      <c r="AI11" s="16">
        <v>0</v>
      </c>
      <c r="AJ11" s="16"/>
      <c r="AK11" s="16">
        <v>0.11214953271028</v>
      </c>
      <c r="AL11" s="16">
        <v>0.14754098360655701</v>
      </c>
      <c r="AM11" s="16">
        <v>0.125</v>
      </c>
      <c r="AN11" s="16">
        <v>0.10344827586206901</v>
      </c>
      <c r="AO11" s="16">
        <v>0.11111111111111099</v>
      </c>
      <c r="AP11" s="16">
        <v>0.148148148148148</v>
      </c>
      <c r="AQ11" s="16"/>
      <c r="AR11" s="16">
        <v>0.13488372093023299</v>
      </c>
      <c r="AS11" s="16">
        <v>0.12195121951219499</v>
      </c>
      <c r="AT11" s="16">
        <v>0.12195121951219499</v>
      </c>
      <c r="AU11" s="16" t="s">
        <v>129</v>
      </c>
      <c r="AV11" s="16">
        <v>0.22727272727272699</v>
      </c>
      <c r="AW11" s="16">
        <v>0.146341463414634</v>
      </c>
      <c r="AX11" s="16">
        <v>0.4</v>
      </c>
      <c r="AY11" s="16"/>
      <c r="AZ11" s="16">
        <v>0.14018691588785001</v>
      </c>
      <c r="BA11" s="16">
        <v>0.18181818181818199</v>
      </c>
      <c r="BB11" s="16">
        <v>0.36363636363636398</v>
      </c>
      <c r="BC11" s="16">
        <v>0.14285714285714299</v>
      </c>
      <c r="BD11" s="16">
        <v>0.11034482758620701</v>
      </c>
      <c r="BE11" s="16">
        <v>0.125</v>
      </c>
      <c r="BF11" s="16"/>
      <c r="BG11" s="16">
        <v>0.140625</v>
      </c>
      <c r="BH11" s="16">
        <v>0.191176470588235</v>
      </c>
      <c r="BI11" s="16">
        <v>0.116279069767442</v>
      </c>
      <c r="BJ11" s="16">
        <v>0.17272727272727301</v>
      </c>
      <c r="BK11" s="16">
        <v>0.104477611940299</v>
      </c>
      <c r="BL11" s="16">
        <v>0.06</v>
      </c>
      <c r="BM11" s="16"/>
      <c r="BN11" s="16">
        <v>0.13389121338912099</v>
      </c>
      <c r="BO11" s="16">
        <v>0.15</v>
      </c>
      <c r="BP11" s="16"/>
      <c r="BQ11" s="16">
        <v>0.11764705882352899</v>
      </c>
      <c r="BR11" s="16">
        <v>0.14661654135338301</v>
      </c>
      <c r="BS11" s="16"/>
      <c r="BT11" s="16">
        <v>0.14733542319749199</v>
      </c>
      <c r="BU11" s="16">
        <v>0.102564102564103</v>
      </c>
    </row>
    <row r="12" spans="2:73" x14ac:dyDescent="0.35">
      <c r="B12" s="17" t="s">
        <v>222</v>
      </c>
      <c r="C12" s="16">
        <v>0.46153846153846201</v>
      </c>
      <c r="D12" s="16">
        <v>0.44311377245508998</v>
      </c>
      <c r="E12" s="16">
        <v>0.47457627118644102</v>
      </c>
      <c r="F12" s="16"/>
      <c r="G12" s="16">
        <v>0.51807228915662695</v>
      </c>
      <c r="H12" s="16">
        <v>0.44687500000000002</v>
      </c>
      <c r="I12" s="16"/>
      <c r="J12" s="16">
        <v>0.35294117647058798</v>
      </c>
      <c r="K12" s="16">
        <v>0.39655172413793099</v>
      </c>
      <c r="L12" s="16">
        <v>0.40909090909090901</v>
      </c>
      <c r="M12" s="16">
        <v>0.45</v>
      </c>
      <c r="N12" s="16">
        <v>0.25</v>
      </c>
      <c r="O12" s="16">
        <v>0.58333333333333304</v>
      </c>
      <c r="P12" s="16">
        <v>0.46153846153846201</v>
      </c>
      <c r="Q12" s="16">
        <v>0.5</v>
      </c>
      <c r="R12" s="16">
        <v>0.53846153846153799</v>
      </c>
      <c r="S12" s="16">
        <v>0.45833333333333298</v>
      </c>
      <c r="T12" s="16">
        <v>0.60869565217391297</v>
      </c>
      <c r="U12" s="16">
        <v>0.30769230769230799</v>
      </c>
      <c r="V12" s="16">
        <v>0.56000000000000005</v>
      </c>
      <c r="W12" s="16">
        <v>0.64285714285714302</v>
      </c>
      <c r="X12" s="16">
        <v>0.4</v>
      </c>
      <c r="Y12" s="16">
        <v>0.57142857142857095</v>
      </c>
      <c r="Z12" s="16"/>
      <c r="AA12" s="16">
        <v>0.496932515337423</v>
      </c>
      <c r="AB12" s="16">
        <v>0.49612403100775199</v>
      </c>
      <c r="AC12" s="16">
        <v>0.39215686274509798</v>
      </c>
      <c r="AD12" s="16">
        <v>0.38235294117647101</v>
      </c>
      <c r="AE12" s="16"/>
      <c r="AF12" s="16">
        <v>0.485245901639344</v>
      </c>
      <c r="AG12" s="16">
        <v>0.25</v>
      </c>
      <c r="AH12" s="16">
        <v>0.44736842105263203</v>
      </c>
      <c r="AI12" s="16">
        <v>0</v>
      </c>
      <c r="AJ12" s="16"/>
      <c r="AK12" s="16">
        <v>0.51401869158878499</v>
      </c>
      <c r="AL12" s="16">
        <v>0.409836065573771</v>
      </c>
      <c r="AM12" s="16">
        <v>0.65625</v>
      </c>
      <c r="AN12" s="16">
        <v>0.55172413793103403</v>
      </c>
      <c r="AO12" s="16">
        <v>0.33333333333333298</v>
      </c>
      <c r="AP12" s="16">
        <v>0.37037037037037002</v>
      </c>
      <c r="AQ12" s="16"/>
      <c r="AR12" s="16">
        <v>0.497674418604651</v>
      </c>
      <c r="AS12" s="16">
        <v>0.439024390243902</v>
      </c>
      <c r="AT12" s="16">
        <v>0.439024390243902</v>
      </c>
      <c r="AU12" s="16" t="s">
        <v>129</v>
      </c>
      <c r="AV12" s="16">
        <v>0.22727272727272699</v>
      </c>
      <c r="AW12" s="16">
        <v>0.58536585365853699</v>
      </c>
      <c r="AX12" s="16">
        <v>0.6</v>
      </c>
      <c r="AY12" s="16"/>
      <c r="AZ12" s="16">
        <v>0.37383177570093501</v>
      </c>
      <c r="BA12" s="16">
        <v>0.48484848484848497</v>
      </c>
      <c r="BB12" s="16">
        <v>0.36363636363636398</v>
      </c>
      <c r="BC12" s="16">
        <v>0.5</v>
      </c>
      <c r="BD12" s="16">
        <v>0.49655172413793103</v>
      </c>
      <c r="BE12" s="16">
        <v>0.5</v>
      </c>
      <c r="BF12" s="16"/>
      <c r="BG12" s="16">
        <v>0.390625</v>
      </c>
      <c r="BH12" s="16">
        <v>0.48529411764705899</v>
      </c>
      <c r="BI12" s="16">
        <v>0.46511627906976699</v>
      </c>
      <c r="BJ12" s="16">
        <v>0.472727272727273</v>
      </c>
      <c r="BK12" s="16">
        <v>0.43283582089552203</v>
      </c>
      <c r="BL12" s="16">
        <v>0.52</v>
      </c>
      <c r="BM12" s="16"/>
      <c r="BN12" s="16">
        <v>0.45606694560669497</v>
      </c>
      <c r="BO12" s="16">
        <v>0.47499999999999998</v>
      </c>
      <c r="BP12" s="16"/>
      <c r="BQ12" s="16">
        <v>0.45588235294117602</v>
      </c>
      <c r="BR12" s="16">
        <v>0.466165413533835</v>
      </c>
      <c r="BS12" s="16"/>
      <c r="BT12" s="16">
        <v>0.49843260188087801</v>
      </c>
      <c r="BU12" s="16">
        <v>0.33333333333333298</v>
      </c>
    </row>
    <row r="13" spans="2:73" x14ac:dyDescent="0.35">
      <c r="B13" s="17" t="s">
        <v>93</v>
      </c>
      <c r="C13" s="16">
        <v>1.7369727047146399E-2</v>
      </c>
      <c r="D13" s="16">
        <v>1.79640718562874E-2</v>
      </c>
      <c r="E13" s="16">
        <v>1.6949152542372899E-2</v>
      </c>
      <c r="F13" s="16"/>
      <c r="G13" s="16">
        <v>2.40963855421687E-2</v>
      </c>
      <c r="H13" s="16">
        <v>1.5625E-2</v>
      </c>
      <c r="I13" s="16"/>
      <c r="J13" s="16">
        <v>2.9411764705882401E-2</v>
      </c>
      <c r="K13" s="16">
        <v>5.1724137931034503E-2</v>
      </c>
      <c r="L13" s="16">
        <v>9.0909090909090898E-2</v>
      </c>
      <c r="M13" s="16">
        <v>0</v>
      </c>
      <c r="N13" s="16">
        <v>0</v>
      </c>
      <c r="O13" s="16">
        <v>0</v>
      </c>
      <c r="P13" s="16">
        <v>0</v>
      </c>
      <c r="Q13" s="16">
        <v>0</v>
      </c>
      <c r="R13" s="16">
        <v>0</v>
      </c>
      <c r="S13" s="16">
        <v>1.38888888888889E-2</v>
      </c>
      <c r="T13" s="16">
        <v>0</v>
      </c>
      <c r="U13" s="16">
        <v>0</v>
      </c>
      <c r="V13" s="16">
        <v>0</v>
      </c>
      <c r="W13" s="16">
        <v>0</v>
      </c>
      <c r="X13" s="16">
        <v>0</v>
      </c>
      <c r="Y13" s="16">
        <v>0</v>
      </c>
      <c r="Z13" s="16"/>
      <c r="AA13" s="16">
        <v>2.4539877300613501E-2</v>
      </c>
      <c r="AB13" s="16">
        <v>7.7519379844961196E-3</v>
      </c>
      <c r="AC13" s="16">
        <v>1.9607843137254902E-2</v>
      </c>
      <c r="AD13" s="16">
        <v>2.9411764705882401E-2</v>
      </c>
      <c r="AE13" s="16"/>
      <c r="AF13" s="16">
        <v>1.63934426229508E-2</v>
      </c>
      <c r="AG13" s="16">
        <v>0</v>
      </c>
      <c r="AH13" s="16">
        <v>2.6315789473684199E-2</v>
      </c>
      <c r="AI13" s="16">
        <v>0</v>
      </c>
      <c r="AJ13" s="16"/>
      <c r="AK13" s="16">
        <v>0</v>
      </c>
      <c r="AL13" s="16">
        <v>0</v>
      </c>
      <c r="AM13" s="16">
        <v>0</v>
      </c>
      <c r="AN13" s="16">
        <v>0</v>
      </c>
      <c r="AO13" s="16">
        <v>0.22222222222222199</v>
      </c>
      <c r="AP13" s="16">
        <v>0</v>
      </c>
      <c r="AQ13" s="16"/>
      <c r="AR13" s="16">
        <v>1.8604651162790701E-2</v>
      </c>
      <c r="AS13" s="16">
        <v>2.4390243902439001E-2</v>
      </c>
      <c r="AT13" s="16">
        <v>2.4390243902439001E-2</v>
      </c>
      <c r="AU13" s="16" t="s">
        <v>129</v>
      </c>
      <c r="AV13" s="16">
        <v>4.5454545454545497E-2</v>
      </c>
      <c r="AW13" s="16">
        <v>2.4390243902439001E-2</v>
      </c>
      <c r="AX13" s="16">
        <v>0</v>
      </c>
      <c r="AY13" s="16"/>
      <c r="AZ13" s="16">
        <v>1.86915887850467E-2</v>
      </c>
      <c r="BA13" s="16">
        <v>3.03030303030303E-2</v>
      </c>
      <c r="BB13" s="16">
        <v>0</v>
      </c>
      <c r="BC13" s="16">
        <v>1.02040816326531E-2</v>
      </c>
      <c r="BD13" s="16">
        <v>2.06896551724138E-2</v>
      </c>
      <c r="BE13" s="16">
        <v>0</v>
      </c>
      <c r="BF13" s="16"/>
      <c r="BG13" s="16">
        <v>0</v>
      </c>
      <c r="BH13" s="16">
        <v>4.4117647058823498E-2</v>
      </c>
      <c r="BI13" s="16">
        <v>2.32558139534884E-2</v>
      </c>
      <c r="BJ13" s="16">
        <v>1.8181818181818198E-2</v>
      </c>
      <c r="BK13" s="16">
        <v>1.49253731343284E-2</v>
      </c>
      <c r="BL13" s="16">
        <v>0</v>
      </c>
      <c r="BM13" s="16"/>
      <c r="BN13" s="16">
        <v>1.6736401673640201E-2</v>
      </c>
      <c r="BO13" s="16">
        <v>1.8749999999999999E-2</v>
      </c>
      <c r="BP13" s="16"/>
      <c r="BQ13" s="16">
        <v>1.4705882352941201E-2</v>
      </c>
      <c r="BR13" s="16">
        <v>1.8796992481203E-2</v>
      </c>
      <c r="BS13" s="16"/>
      <c r="BT13" s="16">
        <v>1.56739811912226E-2</v>
      </c>
      <c r="BU13" s="16">
        <v>2.5641025641025599E-2</v>
      </c>
    </row>
    <row r="14" spans="2:73" x14ac:dyDescent="0.35">
      <c r="B14" s="17" t="s">
        <v>223</v>
      </c>
      <c r="C14" s="19">
        <v>0.238213399503722</v>
      </c>
      <c r="D14" s="19">
        <v>0.25149700598802399</v>
      </c>
      <c r="E14" s="19">
        <v>0.22881355932203401</v>
      </c>
      <c r="F14" s="19"/>
      <c r="G14" s="19">
        <v>0.180722891566265</v>
      </c>
      <c r="H14" s="19">
        <v>0.25312499999999999</v>
      </c>
      <c r="I14" s="19"/>
      <c r="J14" s="19">
        <v>0.23529411764705899</v>
      </c>
      <c r="K14" s="19">
        <v>0.25862068965517199</v>
      </c>
      <c r="L14" s="19">
        <v>0.18181818181818199</v>
      </c>
      <c r="M14" s="19">
        <v>0.25</v>
      </c>
      <c r="N14" s="19">
        <v>0.375</v>
      </c>
      <c r="O14" s="19">
        <v>0.16666666666666699</v>
      </c>
      <c r="P14" s="19">
        <v>0.30769230769230799</v>
      </c>
      <c r="Q14" s="19">
        <v>8.8235294117647106E-2</v>
      </c>
      <c r="R14" s="19">
        <v>0.230769230769231</v>
      </c>
      <c r="S14" s="19">
        <v>0.26388888888888901</v>
      </c>
      <c r="T14" s="19">
        <v>0.217391304347826</v>
      </c>
      <c r="U14" s="19">
        <v>0.38461538461538503</v>
      </c>
      <c r="V14" s="19">
        <v>0.2</v>
      </c>
      <c r="W14" s="19">
        <v>0.14285714285714299</v>
      </c>
      <c r="X14" s="19">
        <v>0.4</v>
      </c>
      <c r="Y14" s="19">
        <v>0.214285714285714</v>
      </c>
      <c r="Z14" s="19"/>
      <c r="AA14" s="19">
        <v>0.190184049079755</v>
      </c>
      <c r="AB14" s="19">
        <v>0.224806201550388</v>
      </c>
      <c r="AC14" s="19">
        <v>0.17647058823529399</v>
      </c>
      <c r="AD14" s="19">
        <v>0.41176470588235298</v>
      </c>
      <c r="AE14" s="19"/>
      <c r="AF14" s="19">
        <v>0.2</v>
      </c>
      <c r="AG14" s="19">
        <v>0.41666666666666702</v>
      </c>
      <c r="AH14" s="19">
        <v>0.36842105263157898</v>
      </c>
      <c r="AI14" s="19">
        <v>1</v>
      </c>
      <c r="AJ14" s="19"/>
      <c r="AK14" s="19">
        <v>0.22429906542056099</v>
      </c>
      <c r="AL14" s="19">
        <v>0.213114754098361</v>
      </c>
      <c r="AM14" s="19">
        <v>0.1875</v>
      </c>
      <c r="AN14" s="19">
        <v>0.20689655172413801</v>
      </c>
      <c r="AO14" s="19">
        <v>0.22222222222222199</v>
      </c>
      <c r="AP14" s="19">
        <v>0.22222222222222199</v>
      </c>
      <c r="AQ14" s="19"/>
      <c r="AR14" s="19">
        <v>0.22325581395348801</v>
      </c>
      <c r="AS14" s="19">
        <v>0.26829268292682901</v>
      </c>
      <c r="AT14" s="19">
        <v>0.26829268292682901</v>
      </c>
      <c r="AU14" s="19" t="s">
        <v>129</v>
      </c>
      <c r="AV14" s="19">
        <v>0.27272727272727298</v>
      </c>
      <c r="AW14" s="19">
        <v>7.3170731707317097E-2</v>
      </c>
      <c r="AX14" s="19">
        <v>0</v>
      </c>
      <c r="AY14" s="19"/>
      <c r="AZ14" s="19">
        <v>0.36448598130841098</v>
      </c>
      <c r="BA14" s="19">
        <v>0.21212121212121199</v>
      </c>
      <c r="BB14" s="19">
        <v>0</v>
      </c>
      <c r="BC14" s="19">
        <v>0.20408163265306101</v>
      </c>
      <c r="BD14" s="19">
        <v>0.19310344827586201</v>
      </c>
      <c r="BE14" s="19">
        <v>0.25</v>
      </c>
      <c r="BF14" s="19"/>
      <c r="BG14" s="19">
        <v>0.28125</v>
      </c>
      <c r="BH14" s="19">
        <v>0.191176470588235</v>
      </c>
      <c r="BI14" s="19">
        <v>0.162790697674419</v>
      </c>
      <c r="BJ14" s="19">
        <v>0.22727272727272699</v>
      </c>
      <c r="BK14" s="19">
        <v>0.29850746268656703</v>
      </c>
      <c r="BL14" s="19">
        <v>0.26</v>
      </c>
      <c r="BM14" s="19"/>
      <c r="BN14" s="19">
        <v>0.246861924686192</v>
      </c>
      <c r="BO14" s="19">
        <v>0.21875</v>
      </c>
      <c r="BP14" s="19"/>
      <c r="BQ14" s="19">
        <v>0.25</v>
      </c>
      <c r="BR14" s="19">
        <v>0.233082706766917</v>
      </c>
      <c r="BS14" s="19"/>
      <c r="BT14" s="19">
        <v>0.191222570532915</v>
      </c>
      <c r="BU14" s="19">
        <v>0.43589743589743601</v>
      </c>
    </row>
    <row r="15" spans="2:73" x14ac:dyDescent="0.35">
      <c r="B15" s="17" t="s">
        <v>224</v>
      </c>
      <c r="C15" s="19">
        <v>0.60049627791563298</v>
      </c>
      <c r="D15" s="19">
        <v>0.58682634730538896</v>
      </c>
      <c r="E15" s="19">
        <v>0.61016949152542399</v>
      </c>
      <c r="F15" s="19"/>
      <c r="G15" s="19">
        <v>0.65060240963855398</v>
      </c>
      <c r="H15" s="19">
        <v>0.58750000000000002</v>
      </c>
      <c r="I15" s="19"/>
      <c r="J15" s="19">
        <v>0.52941176470588203</v>
      </c>
      <c r="K15" s="19">
        <v>0.568965517241379</v>
      </c>
      <c r="L15" s="19">
        <v>0.54545454545454497</v>
      </c>
      <c r="M15" s="19">
        <v>0.7</v>
      </c>
      <c r="N15" s="19">
        <v>0.5</v>
      </c>
      <c r="O15" s="19">
        <v>0.58333333333333304</v>
      </c>
      <c r="P15" s="19">
        <v>0.53846153846153899</v>
      </c>
      <c r="Q15" s="19">
        <v>0.67647058823529405</v>
      </c>
      <c r="R15" s="19">
        <v>0.69230769230769196</v>
      </c>
      <c r="S15" s="19">
        <v>0.61111111111111105</v>
      </c>
      <c r="T15" s="19">
        <v>0.69565217391304301</v>
      </c>
      <c r="U15" s="19">
        <v>0.38461538461538503</v>
      </c>
      <c r="V15" s="19">
        <v>0.68</v>
      </c>
      <c r="W15" s="19">
        <v>0.64285714285714302</v>
      </c>
      <c r="X15" s="19">
        <v>0.46666666666666701</v>
      </c>
      <c r="Y15" s="19">
        <v>0.71428571428571397</v>
      </c>
      <c r="Z15" s="19"/>
      <c r="AA15" s="19">
        <v>0.63803680981595101</v>
      </c>
      <c r="AB15" s="19">
        <v>0.60465116279069797</v>
      </c>
      <c r="AC15" s="19">
        <v>0.64705882352941202</v>
      </c>
      <c r="AD15" s="19">
        <v>0.47058823529411797</v>
      </c>
      <c r="AE15" s="19"/>
      <c r="AF15" s="19">
        <v>0.63278688524590199</v>
      </c>
      <c r="AG15" s="19">
        <v>0.41666666666666702</v>
      </c>
      <c r="AH15" s="19">
        <v>0.55263157894736803</v>
      </c>
      <c r="AI15" s="19">
        <v>0</v>
      </c>
      <c r="AJ15" s="19"/>
      <c r="AK15" s="19">
        <v>0.62616822429906505</v>
      </c>
      <c r="AL15" s="19">
        <v>0.55737704918032804</v>
      </c>
      <c r="AM15" s="19">
        <v>0.78125</v>
      </c>
      <c r="AN15" s="19">
        <v>0.65517241379310298</v>
      </c>
      <c r="AO15" s="19">
        <v>0.44444444444444398</v>
      </c>
      <c r="AP15" s="19">
        <v>0.51851851851851805</v>
      </c>
      <c r="AQ15" s="19"/>
      <c r="AR15" s="19">
        <v>0.63255813953488405</v>
      </c>
      <c r="AS15" s="19">
        <v>0.56097560975609795</v>
      </c>
      <c r="AT15" s="19">
        <v>0.56097560975609795</v>
      </c>
      <c r="AU15" s="19" t="s">
        <v>129</v>
      </c>
      <c r="AV15" s="19">
        <v>0.45454545454545497</v>
      </c>
      <c r="AW15" s="19">
        <v>0.73170731707317105</v>
      </c>
      <c r="AX15" s="19">
        <v>1</v>
      </c>
      <c r="AY15" s="19"/>
      <c r="AZ15" s="19">
        <v>0.51401869158878499</v>
      </c>
      <c r="BA15" s="19">
        <v>0.66666666666666696</v>
      </c>
      <c r="BB15" s="19">
        <v>0.72727272727272696</v>
      </c>
      <c r="BC15" s="19">
        <v>0.64285714285714302</v>
      </c>
      <c r="BD15" s="19">
        <v>0.60689655172413803</v>
      </c>
      <c r="BE15" s="19">
        <v>0.625</v>
      </c>
      <c r="BF15" s="19"/>
      <c r="BG15" s="19">
        <v>0.53125</v>
      </c>
      <c r="BH15" s="19">
        <v>0.67647058823529405</v>
      </c>
      <c r="BI15" s="19">
        <v>0.581395348837209</v>
      </c>
      <c r="BJ15" s="19">
        <v>0.64545454545454595</v>
      </c>
      <c r="BK15" s="19">
        <v>0.537313432835821</v>
      </c>
      <c r="BL15" s="19">
        <v>0.57999999999999996</v>
      </c>
      <c r="BM15" s="19"/>
      <c r="BN15" s="19">
        <v>0.58995815899581605</v>
      </c>
      <c r="BO15" s="19">
        <v>0.625</v>
      </c>
      <c r="BP15" s="19"/>
      <c r="BQ15" s="19">
        <v>0.57352941176470595</v>
      </c>
      <c r="BR15" s="19">
        <v>0.61278195488721798</v>
      </c>
      <c r="BS15" s="19"/>
      <c r="BT15" s="19">
        <v>0.64576802507836994</v>
      </c>
      <c r="BU15" s="19">
        <v>0.43589743589743601</v>
      </c>
    </row>
    <row r="16" spans="2:73" x14ac:dyDescent="0.35">
      <c r="B16" s="17" t="s">
        <v>105</v>
      </c>
      <c r="C16" s="20">
        <v>-0.36228287841191098</v>
      </c>
      <c r="D16" s="20">
        <v>-0.33532934131736503</v>
      </c>
      <c r="E16" s="20">
        <v>-0.38135593220338998</v>
      </c>
      <c r="F16" s="20"/>
      <c r="G16" s="20">
        <v>-0.469879518072289</v>
      </c>
      <c r="H16" s="20">
        <v>-0.33437499999999998</v>
      </c>
      <c r="I16" s="20"/>
      <c r="J16" s="20">
        <v>-0.29411764705882398</v>
      </c>
      <c r="K16" s="20">
        <v>-0.31034482758620702</v>
      </c>
      <c r="L16" s="20">
        <v>-0.36363636363636398</v>
      </c>
      <c r="M16" s="20">
        <v>-0.45</v>
      </c>
      <c r="N16" s="20">
        <v>-0.125</v>
      </c>
      <c r="O16" s="20">
        <v>-0.41666666666666702</v>
      </c>
      <c r="P16" s="20">
        <v>-0.230769230769231</v>
      </c>
      <c r="Q16" s="20">
        <v>-0.58823529411764697</v>
      </c>
      <c r="R16" s="20">
        <v>-0.46153846153846201</v>
      </c>
      <c r="S16" s="20">
        <v>-0.34722222222222199</v>
      </c>
      <c r="T16" s="20">
        <v>-0.47826086956521702</v>
      </c>
      <c r="U16" s="20">
        <v>0</v>
      </c>
      <c r="V16" s="20">
        <v>-0.48</v>
      </c>
      <c r="W16" s="20">
        <v>-0.5</v>
      </c>
      <c r="X16" s="20">
        <v>-6.6666666666666693E-2</v>
      </c>
      <c r="Y16" s="20">
        <v>-0.5</v>
      </c>
      <c r="Z16" s="20"/>
      <c r="AA16" s="20">
        <v>-0.44785276073619601</v>
      </c>
      <c r="AB16" s="20">
        <v>-0.37984496124030998</v>
      </c>
      <c r="AC16" s="20">
        <v>-0.47058823529411797</v>
      </c>
      <c r="AD16" s="20">
        <v>-5.8823529411764698E-2</v>
      </c>
      <c r="AE16" s="20"/>
      <c r="AF16" s="20">
        <v>-0.43278688524590198</v>
      </c>
      <c r="AG16" s="20">
        <v>5.5511151231257802E-17</v>
      </c>
      <c r="AH16" s="20">
        <v>-0.18421052631578899</v>
      </c>
      <c r="AI16" s="20">
        <v>1</v>
      </c>
      <c r="AJ16" s="20"/>
      <c r="AK16" s="20">
        <v>-0.401869158878505</v>
      </c>
      <c r="AL16" s="20">
        <v>-0.34426229508196698</v>
      </c>
      <c r="AM16" s="20">
        <v>-0.59375</v>
      </c>
      <c r="AN16" s="20">
        <v>-0.44827586206896602</v>
      </c>
      <c r="AO16" s="20">
        <v>-0.22222222222222199</v>
      </c>
      <c r="AP16" s="20">
        <v>-0.296296296296296</v>
      </c>
      <c r="AQ16" s="20"/>
      <c r="AR16" s="20">
        <v>-0.40930232558139501</v>
      </c>
      <c r="AS16" s="20">
        <v>-0.292682926829268</v>
      </c>
      <c r="AT16" s="20">
        <v>-0.292682926829268</v>
      </c>
      <c r="AU16" s="20" t="s">
        <v>129</v>
      </c>
      <c r="AV16" s="20">
        <v>-0.18181818181818199</v>
      </c>
      <c r="AW16" s="20">
        <v>-0.65853658536585402</v>
      </c>
      <c r="AX16" s="20">
        <v>-1</v>
      </c>
      <c r="AY16" s="20"/>
      <c r="AZ16" s="20">
        <v>-0.14953271028037399</v>
      </c>
      <c r="BA16" s="20">
        <v>-0.45454545454545497</v>
      </c>
      <c r="BB16" s="20">
        <v>-0.72727272727272696</v>
      </c>
      <c r="BC16" s="20">
        <v>-0.43877551020408201</v>
      </c>
      <c r="BD16" s="20">
        <v>-0.41379310344827602</v>
      </c>
      <c r="BE16" s="20">
        <v>-0.375</v>
      </c>
      <c r="BF16" s="20"/>
      <c r="BG16" s="20">
        <v>-0.25</v>
      </c>
      <c r="BH16" s="20">
        <v>-0.48529411764705899</v>
      </c>
      <c r="BI16" s="20">
        <v>-0.418604651162791</v>
      </c>
      <c r="BJ16" s="20">
        <v>-0.41818181818181799</v>
      </c>
      <c r="BK16" s="20">
        <v>-0.238805970149254</v>
      </c>
      <c r="BL16" s="20">
        <v>-0.32</v>
      </c>
      <c r="BM16" s="20"/>
      <c r="BN16" s="20">
        <v>-0.34309623430962299</v>
      </c>
      <c r="BO16" s="20">
        <v>-0.40625</v>
      </c>
      <c r="BP16" s="20"/>
      <c r="BQ16" s="20">
        <v>-0.32352941176470601</v>
      </c>
      <c r="BR16" s="20">
        <v>-0.37969924812030098</v>
      </c>
      <c r="BS16" s="20"/>
      <c r="BT16" s="20">
        <v>-0.45454545454545497</v>
      </c>
      <c r="BU16" s="20">
        <v>0</v>
      </c>
    </row>
    <row r="17" spans="2:2" x14ac:dyDescent="0.35">
      <c r="B17" s="15" t="s">
        <v>387</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234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218</v>
      </c>
      <c r="C8" s="16">
        <v>0.119106699751861</v>
      </c>
      <c r="D8" s="16">
        <v>0.11377245508981999</v>
      </c>
      <c r="E8" s="16">
        <v>0.12288135593220301</v>
      </c>
      <c r="F8" s="16"/>
      <c r="G8" s="16">
        <v>0.108433734939759</v>
      </c>
      <c r="H8" s="16">
        <v>0.121875</v>
      </c>
      <c r="I8" s="16"/>
      <c r="J8" s="16">
        <v>0.11764705882352899</v>
      </c>
      <c r="K8" s="16">
        <v>8.6206896551724102E-2</v>
      </c>
      <c r="L8" s="16">
        <v>0.13636363636363599</v>
      </c>
      <c r="M8" s="16">
        <v>0.15</v>
      </c>
      <c r="N8" s="16">
        <v>0.125</v>
      </c>
      <c r="O8" s="16">
        <v>8.3333333333333301E-2</v>
      </c>
      <c r="P8" s="16">
        <v>0.19230769230769201</v>
      </c>
      <c r="Q8" s="16">
        <v>5.8823529411764698E-2</v>
      </c>
      <c r="R8" s="16">
        <v>0.15384615384615399</v>
      </c>
      <c r="S8" s="16">
        <v>8.3333333333333301E-2</v>
      </c>
      <c r="T8" s="16">
        <v>0.173913043478261</v>
      </c>
      <c r="U8" s="16">
        <v>7.69230769230769E-2</v>
      </c>
      <c r="V8" s="16">
        <v>0.08</v>
      </c>
      <c r="W8" s="16">
        <v>0.28571428571428598</v>
      </c>
      <c r="X8" s="16">
        <v>0.266666666666667</v>
      </c>
      <c r="Y8" s="16">
        <v>7.1428571428571397E-2</v>
      </c>
      <c r="Z8" s="16"/>
      <c r="AA8" s="16">
        <v>0.110429447852761</v>
      </c>
      <c r="AB8" s="16">
        <v>0.14728682170542601</v>
      </c>
      <c r="AC8" s="16">
        <v>0.17647058823529399</v>
      </c>
      <c r="AD8" s="16">
        <v>2.9411764705882401E-2</v>
      </c>
      <c r="AE8" s="16"/>
      <c r="AF8" s="16">
        <v>0.11147540983606601</v>
      </c>
      <c r="AG8" s="16">
        <v>4.1666666666666699E-2</v>
      </c>
      <c r="AH8" s="16">
        <v>0.18421052631578899</v>
      </c>
      <c r="AI8" s="16">
        <v>0</v>
      </c>
      <c r="AJ8" s="16"/>
      <c r="AK8" s="16">
        <v>9.34579439252336E-2</v>
      </c>
      <c r="AL8" s="16">
        <v>0.16393442622950799</v>
      </c>
      <c r="AM8" s="16">
        <v>0.15625</v>
      </c>
      <c r="AN8" s="16">
        <v>0.17241379310344801</v>
      </c>
      <c r="AO8" s="16">
        <v>0</v>
      </c>
      <c r="AP8" s="16">
        <v>7.4074074074074098E-2</v>
      </c>
      <c r="AQ8" s="16"/>
      <c r="AR8" s="16">
        <v>0.116279069767442</v>
      </c>
      <c r="AS8" s="16">
        <v>7.3170731707317097E-2</v>
      </c>
      <c r="AT8" s="16">
        <v>7.3170731707317097E-2</v>
      </c>
      <c r="AU8" s="16" t="s">
        <v>129</v>
      </c>
      <c r="AV8" s="16">
        <v>9.0909090909090898E-2</v>
      </c>
      <c r="AW8" s="16">
        <v>9.7560975609756101E-2</v>
      </c>
      <c r="AX8" s="16">
        <v>0.2</v>
      </c>
      <c r="AY8" s="16"/>
      <c r="AZ8" s="16">
        <v>0.10280373831775701</v>
      </c>
      <c r="BA8" s="16">
        <v>3.03030303030303E-2</v>
      </c>
      <c r="BB8" s="16">
        <v>0.27272727272727298</v>
      </c>
      <c r="BC8" s="16">
        <v>0.14285714285714299</v>
      </c>
      <c r="BD8" s="16">
        <v>0.12413793103448301</v>
      </c>
      <c r="BE8" s="16">
        <v>0.125</v>
      </c>
      <c r="BF8" s="16"/>
      <c r="BG8" s="16">
        <v>0.15625</v>
      </c>
      <c r="BH8" s="16">
        <v>0.161764705882353</v>
      </c>
      <c r="BI8" s="16">
        <v>6.9767441860465101E-2</v>
      </c>
      <c r="BJ8" s="16">
        <v>0.13636363636363599</v>
      </c>
      <c r="BK8" s="16">
        <v>7.4626865671641798E-2</v>
      </c>
      <c r="BL8" s="16">
        <v>0.08</v>
      </c>
      <c r="BM8" s="16"/>
      <c r="BN8" s="16">
        <v>0.129707112970711</v>
      </c>
      <c r="BO8" s="16">
        <v>0.10625</v>
      </c>
      <c r="BP8" s="16"/>
      <c r="BQ8" s="16">
        <v>0.13235294117647101</v>
      </c>
      <c r="BR8" s="16">
        <v>0.112781954887218</v>
      </c>
      <c r="BS8" s="16"/>
      <c r="BT8" s="16">
        <v>0.115987460815047</v>
      </c>
      <c r="BU8" s="16">
        <v>0.141025641025641</v>
      </c>
    </row>
    <row r="9" spans="2:73" x14ac:dyDescent="0.35">
      <c r="B9" s="17" t="s">
        <v>219</v>
      </c>
      <c r="C9" s="16">
        <v>0.116625310173697</v>
      </c>
      <c r="D9" s="16">
        <v>0.13173652694610799</v>
      </c>
      <c r="E9" s="16">
        <v>0.105932203389831</v>
      </c>
      <c r="F9" s="16"/>
      <c r="G9" s="16">
        <v>7.2289156626505993E-2</v>
      </c>
      <c r="H9" s="16">
        <v>0.12812499999999999</v>
      </c>
      <c r="I9" s="16"/>
      <c r="J9" s="16">
        <v>0.11764705882352899</v>
      </c>
      <c r="K9" s="16">
        <v>0.13793103448275901</v>
      </c>
      <c r="L9" s="16">
        <v>4.5454545454545497E-2</v>
      </c>
      <c r="M9" s="16">
        <v>0.1</v>
      </c>
      <c r="N9" s="16">
        <v>0.25</v>
      </c>
      <c r="O9" s="16">
        <v>0.25</v>
      </c>
      <c r="P9" s="16">
        <v>0.15384615384615399</v>
      </c>
      <c r="Q9" s="16">
        <v>0.11764705882352899</v>
      </c>
      <c r="R9" s="16">
        <v>0.230769230769231</v>
      </c>
      <c r="S9" s="16">
        <v>6.9444444444444406E-2</v>
      </c>
      <c r="T9" s="16">
        <v>8.6956521739130405E-2</v>
      </c>
      <c r="U9" s="16">
        <v>0</v>
      </c>
      <c r="V9" s="16">
        <v>0.2</v>
      </c>
      <c r="W9" s="16">
        <v>0.14285714285714299</v>
      </c>
      <c r="X9" s="16">
        <v>6.6666666666666693E-2</v>
      </c>
      <c r="Y9" s="16">
        <v>7.1428571428571397E-2</v>
      </c>
      <c r="Z9" s="16"/>
      <c r="AA9" s="16">
        <v>0.110429447852761</v>
      </c>
      <c r="AB9" s="16">
        <v>0.14728682170542601</v>
      </c>
      <c r="AC9" s="16">
        <v>9.8039215686274495E-2</v>
      </c>
      <c r="AD9" s="16">
        <v>5.8823529411764698E-2</v>
      </c>
      <c r="AE9" s="16"/>
      <c r="AF9" s="16">
        <v>0.13114754098360701</v>
      </c>
      <c r="AG9" s="16">
        <v>0.125</v>
      </c>
      <c r="AH9" s="16">
        <v>5.2631578947368397E-2</v>
      </c>
      <c r="AI9" s="16">
        <v>0</v>
      </c>
      <c r="AJ9" s="16"/>
      <c r="AK9" s="16">
        <v>8.4112149532710304E-2</v>
      </c>
      <c r="AL9" s="16">
        <v>0.13114754098360701</v>
      </c>
      <c r="AM9" s="16">
        <v>0.1875</v>
      </c>
      <c r="AN9" s="16">
        <v>3.4482758620689703E-2</v>
      </c>
      <c r="AO9" s="16">
        <v>0.11111111111111099</v>
      </c>
      <c r="AP9" s="16">
        <v>0.25925925925925902</v>
      </c>
      <c r="AQ9" s="16"/>
      <c r="AR9" s="16">
        <v>0.116279069767442</v>
      </c>
      <c r="AS9" s="16">
        <v>7.3170731707317097E-2</v>
      </c>
      <c r="AT9" s="16">
        <v>7.3170731707317097E-2</v>
      </c>
      <c r="AU9" s="16" t="s">
        <v>129</v>
      </c>
      <c r="AV9" s="16">
        <v>4.5454545454545497E-2</v>
      </c>
      <c r="AW9" s="16">
        <v>0.146341463414634</v>
      </c>
      <c r="AX9" s="16">
        <v>0</v>
      </c>
      <c r="AY9" s="16"/>
      <c r="AZ9" s="16">
        <v>0.121495327102804</v>
      </c>
      <c r="BA9" s="16">
        <v>0.12121212121212099</v>
      </c>
      <c r="BB9" s="16">
        <v>9.0909090909090898E-2</v>
      </c>
      <c r="BC9" s="16">
        <v>0.15306122448979601</v>
      </c>
      <c r="BD9" s="16">
        <v>8.9655172413793102E-2</v>
      </c>
      <c r="BE9" s="16">
        <v>0.125</v>
      </c>
      <c r="BF9" s="16"/>
      <c r="BG9" s="16">
        <v>0.125</v>
      </c>
      <c r="BH9" s="16">
        <v>0.11764705882352899</v>
      </c>
      <c r="BI9" s="16">
        <v>0.116279069767442</v>
      </c>
      <c r="BJ9" s="16">
        <v>9.0909090909090898E-2</v>
      </c>
      <c r="BK9" s="16">
        <v>0.119402985074627</v>
      </c>
      <c r="BL9" s="16">
        <v>0.16</v>
      </c>
      <c r="BM9" s="16"/>
      <c r="BN9" s="16">
        <v>0.11715481171548101</v>
      </c>
      <c r="BO9" s="16">
        <v>0.10625</v>
      </c>
      <c r="BP9" s="16"/>
      <c r="BQ9" s="16">
        <v>0.110294117647059</v>
      </c>
      <c r="BR9" s="16">
        <v>0.12030075187969901</v>
      </c>
      <c r="BS9" s="16"/>
      <c r="BT9" s="16">
        <v>0.119122257053292</v>
      </c>
      <c r="BU9" s="16">
        <v>0.115384615384615</v>
      </c>
    </row>
    <row r="10" spans="2:73" x14ac:dyDescent="0.35">
      <c r="B10" s="17" t="s">
        <v>220</v>
      </c>
      <c r="C10" s="16">
        <v>0.16377171215880901</v>
      </c>
      <c r="D10" s="16">
        <v>0.14371257485029901</v>
      </c>
      <c r="E10" s="16">
        <v>0.177966101694915</v>
      </c>
      <c r="F10" s="16"/>
      <c r="G10" s="16">
        <v>0.19277108433734899</v>
      </c>
      <c r="H10" s="16">
        <v>0.15625</v>
      </c>
      <c r="I10" s="16"/>
      <c r="J10" s="16">
        <v>0.14705882352941199</v>
      </c>
      <c r="K10" s="16">
        <v>0.12068965517241401</v>
      </c>
      <c r="L10" s="16">
        <v>0.22727272727272699</v>
      </c>
      <c r="M10" s="16">
        <v>0.35</v>
      </c>
      <c r="N10" s="16">
        <v>0</v>
      </c>
      <c r="O10" s="16">
        <v>0.16666666666666699</v>
      </c>
      <c r="P10" s="16">
        <v>0.19230769230769201</v>
      </c>
      <c r="Q10" s="16">
        <v>0.20588235294117599</v>
      </c>
      <c r="R10" s="16">
        <v>0.30769230769230799</v>
      </c>
      <c r="S10" s="16">
        <v>0.16666666666666699</v>
      </c>
      <c r="T10" s="16">
        <v>4.3478260869565202E-2</v>
      </c>
      <c r="U10" s="16">
        <v>0.38461538461538503</v>
      </c>
      <c r="V10" s="16">
        <v>0.16</v>
      </c>
      <c r="W10" s="16">
        <v>0</v>
      </c>
      <c r="X10" s="16">
        <v>6.6666666666666693E-2</v>
      </c>
      <c r="Y10" s="16">
        <v>7.1428571428571397E-2</v>
      </c>
      <c r="Z10" s="16"/>
      <c r="AA10" s="16">
        <v>0.17791411042944799</v>
      </c>
      <c r="AB10" s="16">
        <v>0.13178294573643401</v>
      </c>
      <c r="AC10" s="16">
        <v>0.15686274509803899</v>
      </c>
      <c r="AD10" s="16">
        <v>0.20588235294117599</v>
      </c>
      <c r="AE10" s="16"/>
      <c r="AF10" s="16">
        <v>0.16393442622950799</v>
      </c>
      <c r="AG10" s="16">
        <v>0.20833333333333301</v>
      </c>
      <c r="AH10" s="16">
        <v>0.13157894736842099</v>
      </c>
      <c r="AI10" s="16">
        <v>0</v>
      </c>
      <c r="AJ10" s="16"/>
      <c r="AK10" s="16">
        <v>0.168224299065421</v>
      </c>
      <c r="AL10" s="16">
        <v>0.14754098360655701</v>
      </c>
      <c r="AM10" s="16">
        <v>0.125</v>
      </c>
      <c r="AN10" s="16">
        <v>0.24137931034482801</v>
      </c>
      <c r="AO10" s="16">
        <v>0</v>
      </c>
      <c r="AP10" s="16">
        <v>0.296296296296296</v>
      </c>
      <c r="AQ10" s="16"/>
      <c r="AR10" s="16">
        <v>0.162790697674419</v>
      </c>
      <c r="AS10" s="16">
        <v>0.17073170731707299</v>
      </c>
      <c r="AT10" s="16">
        <v>0.17073170731707299</v>
      </c>
      <c r="AU10" s="16" t="s">
        <v>129</v>
      </c>
      <c r="AV10" s="16">
        <v>0.18181818181818199</v>
      </c>
      <c r="AW10" s="16">
        <v>0.12195121951219499</v>
      </c>
      <c r="AX10" s="16">
        <v>0.2</v>
      </c>
      <c r="AY10" s="16"/>
      <c r="AZ10" s="16">
        <v>0.13084112149532701</v>
      </c>
      <c r="BA10" s="16">
        <v>0.12121212121212099</v>
      </c>
      <c r="BB10" s="16">
        <v>9.0909090909090898E-2</v>
      </c>
      <c r="BC10" s="16">
        <v>0.183673469387755</v>
      </c>
      <c r="BD10" s="16">
        <v>0.18620689655172401</v>
      </c>
      <c r="BE10" s="16">
        <v>0.125</v>
      </c>
      <c r="BF10" s="16"/>
      <c r="BG10" s="16">
        <v>0.203125</v>
      </c>
      <c r="BH10" s="16">
        <v>8.8235294117647106E-2</v>
      </c>
      <c r="BI10" s="16">
        <v>0.162790697674419</v>
      </c>
      <c r="BJ10" s="16">
        <v>0.18181818181818199</v>
      </c>
      <c r="BK10" s="16">
        <v>0.164179104477612</v>
      </c>
      <c r="BL10" s="16">
        <v>0.16</v>
      </c>
      <c r="BM10" s="16"/>
      <c r="BN10" s="16">
        <v>0.15481171548117201</v>
      </c>
      <c r="BO10" s="16">
        <v>0.18124999999999999</v>
      </c>
      <c r="BP10" s="16"/>
      <c r="BQ10" s="16">
        <v>0.13970588235294101</v>
      </c>
      <c r="BR10" s="16">
        <v>0.17293233082706799</v>
      </c>
      <c r="BS10" s="16"/>
      <c r="BT10" s="16">
        <v>0.17554858934169301</v>
      </c>
      <c r="BU10" s="16">
        <v>8.9743589743589702E-2</v>
      </c>
    </row>
    <row r="11" spans="2:73" x14ac:dyDescent="0.35">
      <c r="B11" s="17" t="s">
        <v>221</v>
      </c>
      <c r="C11" s="16">
        <v>0.13647642679900701</v>
      </c>
      <c r="D11" s="16">
        <v>0.155688622754491</v>
      </c>
      <c r="E11" s="16">
        <v>0.12288135593220301</v>
      </c>
      <c r="F11" s="16"/>
      <c r="G11" s="16">
        <v>0.16867469879518099</v>
      </c>
      <c r="H11" s="16">
        <v>0.12812499999999999</v>
      </c>
      <c r="I11" s="16"/>
      <c r="J11" s="16">
        <v>0.20588235294117599</v>
      </c>
      <c r="K11" s="16">
        <v>0.20689655172413801</v>
      </c>
      <c r="L11" s="16">
        <v>9.0909090909090898E-2</v>
      </c>
      <c r="M11" s="16">
        <v>0.15</v>
      </c>
      <c r="N11" s="16">
        <v>0.125</v>
      </c>
      <c r="O11" s="16">
        <v>0</v>
      </c>
      <c r="P11" s="16">
        <v>0.15384615384615399</v>
      </c>
      <c r="Q11" s="16">
        <v>0.14705882352941199</v>
      </c>
      <c r="R11" s="16">
        <v>0</v>
      </c>
      <c r="S11" s="16">
        <v>0.11111111111111099</v>
      </c>
      <c r="T11" s="16">
        <v>0.13043478260869601</v>
      </c>
      <c r="U11" s="16">
        <v>0.15384615384615399</v>
      </c>
      <c r="V11" s="16">
        <v>0.08</v>
      </c>
      <c r="W11" s="16">
        <v>7.1428571428571397E-2</v>
      </c>
      <c r="X11" s="16">
        <v>0.2</v>
      </c>
      <c r="Y11" s="16">
        <v>0.14285714285714299</v>
      </c>
      <c r="Z11" s="16"/>
      <c r="AA11" s="16">
        <v>0.14723926380368099</v>
      </c>
      <c r="AB11" s="16">
        <v>0.108527131782946</v>
      </c>
      <c r="AC11" s="16">
        <v>9.8039215686274495E-2</v>
      </c>
      <c r="AD11" s="16">
        <v>0.29411764705882398</v>
      </c>
      <c r="AE11" s="16"/>
      <c r="AF11" s="16">
        <v>0.127868852459016</v>
      </c>
      <c r="AG11" s="16">
        <v>0.25</v>
      </c>
      <c r="AH11" s="16">
        <v>0.18421052631578899</v>
      </c>
      <c r="AI11" s="16">
        <v>0.5</v>
      </c>
      <c r="AJ11" s="16"/>
      <c r="AK11" s="16">
        <v>0.15887850467289699</v>
      </c>
      <c r="AL11" s="16">
        <v>0.16393442622950799</v>
      </c>
      <c r="AM11" s="16">
        <v>6.25E-2</v>
      </c>
      <c r="AN11" s="16">
        <v>0.13793103448275901</v>
      </c>
      <c r="AO11" s="16">
        <v>0.11111111111111099</v>
      </c>
      <c r="AP11" s="16">
        <v>0.11111111111111099</v>
      </c>
      <c r="AQ11" s="16"/>
      <c r="AR11" s="16">
        <v>0.116279069767442</v>
      </c>
      <c r="AS11" s="16">
        <v>0.17073170731707299</v>
      </c>
      <c r="AT11" s="16">
        <v>0.17073170731707299</v>
      </c>
      <c r="AU11" s="16" t="s">
        <v>129</v>
      </c>
      <c r="AV11" s="16">
        <v>0.22727272727272699</v>
      </c>
      <c r="AW11" s="16">
        <v>0.292682926829268</v>
      </c>
      <c r="AX11" s="16">
        <v>0</v>
      </c>
      <c r="AY11" s="16"/>
      <c r="AZ11" s="16">
        <v>0.168224299065421</v>
      </c>
      <c r="BA11" s="16">
        <v>0.21212121212121199</v>
      </c>
      <c r="BB11" s="16">
        <v>0.27272727272727298</v>
      </c>
      <c r="BC11" s="16">
        <v>0.13265306122449</v>
      </c>
      <c r="BD11" s="16">
        <v>9.6551724137931005E-2</v>
      </c>
      <c r="BE11" s="16">
        <v>0</v>
      </c>
      <c r="BF11" s="16"/>
      <c r="BG11" s="16">
        <v>0.140625</v>
      </c>
      <c r="BH11" s="16">
        <v>0.26470588235294101</v>
      </c>
      <c r="BI11" s="16">
        <v>9.3023255813953501E-2</v>
      </c>
      <c r="BJ11" s="16">
        <v>0.109090909090909</v>
      </c>
      <c r="BK11" s="16">
        <v>0.134328358208955</v>
      </c>
      <c r="BL11" s="16">
        <v>0.06</v>
      </c>
      <c r="BM11" s="16"/>
      <c r="BN11" s="16">
        <v>0.13389121338912099</v>
      </c>
      <c r="BO11" s="16">
        <v>0.13750000000000001</v>
      </c>
      <c r="BP11" s="16"/>
      <c r="BQ11" s="16">
        <v>0.13235294117647101</v>
      </c>
      <c r="BR11" s="16">
        <v>0.139097744360902</v>
      </c>
      <c r="BS11" s="16"/>
      <c r="BT11" s="16">
        <v>0.14420062695924801</v>
      </c>
      <c r="BU11" s="16">
        <v>0.115384615384615</v>
      </c>
    </row>
    <row r="12" spans="2:73" x14ac:dyDescent="0.35">
      <c r="B12" s="17" t="s">
        <v>222</v>
      </c>
      <c r="C12" s="16">
        <v>0.42431761786600503</v>
      </c>
      <c r="D12" s="16">
        <v>0.41317365269461098</v>
      </c>
      <c r="E12" s="16">
        <v>0.43220338983050799</v>
      </c>
      <c r="F12" s="16"/>
      <c r="G12" s="16">
        <v>0.39759036144578302</v>
      </c>
      <c r="H12" s="16">
        <v>0.43125000000000002</v>
      </c>
      <c r="I12" s="16"/>
      <c r="J12" s="16">
        <v>0.38235294117647101</v>
      </c>
      <c r="K12" s="16">
        <v>0.39655172413793099</v>
      </c>
      <c r="L12" s="16">
        <v>0.36363636363636398</v>
      </c>
      <c r="M12" s="16">
        <v>0.25</v>
      </c>
      <c r="N12" s="16">
        <v>0.375</v>
      </c>
      <c r="O12" s="16">
        <v>0.5</v>
      </c>
      <c r="P12" s="16">
        <v>0.269230769230769</v>
      </c>
      <c r="Q12" s="16">
        <v>0.441176470588235</v>
      </c>
      <c r="R12" s="16">
        <v>0.30769230769230799</v>
      </c>
      <c r="S12" s="16">
        <v>0.51388888888888895</v>
      </c>
      <c r="T12" s="16">
        <v>0.565217391304348</v>
      </c>
      <c r="U12" s="16">
        <v>0.30769230769230799</v>
      </c>
      <c r="V12" s="16">
        <v>0.44</v>
      </c>
      <c r="W12" s="16">
        <v>0.5</v>
      </c>
      <c r="X12" s="16">
        <v>0.4</v>
      </c>
      <c r="Y12" s="16">
        <v>0.64285714285714302</v>
      </c>
      <c r="Z12" s="16"/>
      <c r="AA12" s="16">
        <v>0.41104294478527598</v>
      </c>
      <c r="AB12" s="16">
        <v>0.434108527131783</v>
      </c>
      <c r="AC12" s="16">
        <v>0.45098039215686297</v>
      </c>
      <c r="AD12" s="16">
        <v>0.35294117647058798</v>
      </c>
      <c r="AE12" s="16"/>
      <c r="AF12" s="16">
        <v>0.42950819672131102</v>
      </c>
      <c r="AG12" s="16">
        <v>0.33333333333333298</v>
      </c>
      <c r="AH12" s="16">
        <v>0.394736842105263</v>
      </c>
      <c r="AI12" s="16">
        <v>0.5</v>
      </c>
      <c r="AJ12" s="16"/>
      <c r="AK12" s="16">
        <v>0.467289719626168</v>
      </c>
      <c r="AL12" s="16">
        <v>0.37704918032786899</v>
      </c>
      <c r="AM12" s="16">
        <v>0.4375</v>
      </c>
      <c r="AN12" s="16">
        <v>0.37931034482758602</v>
      </c>
      <c r="AO12" s="16">
        <v>0.77777777777777801</v>
      </c>
      <c r="AP12" s="16">
        <v>0.25925925925925902</v>
      </c>
      <c r="AQ12" s="16"/>
      <c r="AR12" s="16">
        <v>0.455813953488372</v>
      </c>
      <c r="AS12" s="16">
        <v>0.48780487804877998</v>
      </c>
      <c r="AT12" s="16">
        <v>0.48780487804877998</v>
      </c>
      <c r="AU12" s="16" t="s">
        <v>129</v>
      </c>
      <c r="AV12" s="16">
        <v>0.40909090909090901</v>
      </c>
      <c r="AW12" s="16">
        <v>0.292682926829268</v>
      </c>
      <c r="AX12" s="16">
        <v>0.6</v>
      </c>
      <c r="AY12" s="16"/>
      <c r="AZ12" s="16">
        <v>0.420560747663551</v>
      </c>
      <c r="BA12" s="16">
        <v>0.45454545454545497</v>
      </c>
      <c r="BB12" s="16">
        <v>0.27272727272727298</v>
      </c>
      <c r="BC12" s="16">
        <v>0.34693877551020402</v>
      </c>
      <c r="BD12" s="16">
        <v>0.47586206896551703</v>
      </c>
      <c r="BE12" s="16">
        <v>0.625</v>
      </c>
      <c r="BF12" s="16"/>
      <c r="BG12" s="16">
        <v>0.34375</v>
      </c>
      <c r="BH12" s="16">
        <v>0.29411764705882398</v>
      </c>
      <c r="BI12" s="16">
        <v>0.51162790697674398</v>
      </c>
      <c r="BJ12" s="16">
        <v>0.45454545454545497</v>
      </c>
      <c r="BK12" s="16">
        <v>0.47761194029850701</v>
      </c>
      <c r="BL12" s="16">
        <v>0.5</v>
      </c>
      <c r="BM12" s="16"/>
      <c r="BN12" s="16">
        <v>0.414225941422594</v>
      </c>
      <c r="BO12" s="16">
        <v>0.44374999999999998</v>
      </c>
      <c r="BP12" s="16"/>
      <c r="BQ12" s="16">
        <v>0.433823529411765</v>
      </c>
      <c r="BR12" s="16">
        <v>0.42105263157894701</v>
      </c>
      <c r="BS12" s="16"/>
      <c r="BT12" s="16">
        <v>0.41379310344827602</v>
      </c>
      <c r="BU12" s="16">
        <v>0.47435897435897401</v>
      </c>
    </row>
    <row r="13" spans="2:73" x14ac:dyDescent="0.35">
      <c r="B13" s="17" t="s">
        <v>93</v>
      </c>
      <c r="C13" s="16">
        <v>3.9702233250620299E-2</v>
      </c>
      <c r="D13" s="16">
        <v>4.1916167664670698E-2</v>
      </c>
      <c r="E13" s="16">
        <v>3.8135593220338999E-2</v>
      </c>
      <c r="F13" s="16"/>
      <c r="G13" s="16">
        <v>6.02409638554217E-2</v>
      </c>
      <c r="H13" s="16">
        <v>3.4375000000000003E-2</v>
      </c>
      <c r="I13" s="16"/>
      <c r="J13" s="16">
        <v>2.9411764705882401E-2</v>
      </c>
      <c r="K13" s="16">
        <v>5.1724137931034503E-2</v>
      </c>
      <c r="L13" s="16">
        <v>0.13636363636363599</v>
      </c>
      <c r="M13" s="16">
        <v>0</v>
      </c>
      <c r="N13" s="16">
        <v>0.125</v>
      </c>
      <c r="O13" s="16">
        <v>0</v>
      </c>
      <c r="P13" s="16">
        <v>3.8461538461538498E-2</v>
      </c>
      <c r="Q13" s="16">
        <v>2.9411764705882401E-2</v>
      </c>
      <c r="R13" s="16">
        <v>0</v>
      </c>
      <c r="S13" s="16">
        <v>5.5555555555555601E-2</v>
      </c>
      <c r="T13" s="16">
        <v>0</v>
      </c>
      <c r="U13" s="16">
        <v>7.69230769230769E-2</v>
      </c>
      <c r="V13" s="16">
        <v>0.04</v>
      </c>
      <c r="W13" s="16">
        <v>0</v>
      </c>
      <c r="X13" s="16">
        <v>0</v>
      </c>
      <c r="Y13" s="16">
        <v>0</v>
      </c>
      <c r="Z13" s="16"/>
      <c r="AA13" s="16">
        <v>4.2944785276073601E-2</v>
      </c>
      <c r="AB13" s="16">
        <v>3.1007751937984499E-2</v>
      </c>
      <c r="AC13" s="16">
        <v>1.9607843137254902E-2</v>
      </c>
      <c r="AD13" s="16">
        <v>5.8823529411764698E-2</v>
      </c>
      <c r="AE13" s="16"/>
      <c r="AF13" s="16">
        <v>3.6065573770491799E-2</v>
      </c>
      <c r="AG13" s="16">
        <v>4.1666666666666699E-2</v>
      </c>
      <c r="AH13" s="16">
        <v>5.2631578947368397E-2</v>
      </c>
      <c r="AI13" s="16">
        <v>0</v>
      </c>
      <c r="AJ13" s="16"/>
      <c r="AK13" s="16">
        <v>2.80373831775701E-2</v>
      </c>
      <c r="AL13" s="16">
        <v>1.63934426229508E-2</v>
      </c>
      <c r="AM13" s="16">
        <v>3.125E-2</v>
      </c>
      <c r="AN13" s="16">
        <v>3.4482758620689703E-2</v>
      </c>
      <c r="AO13" s="16">
        <v>0</v>
      </c>
      <c r="AP13" s="16">
        <v>0</v>
      </c>
      <c r="AQ13" s="16"/>
      <c r="AR13" s="16">
        <v>3.25581395348837E-2</v>
      </c>
      <c r="AS13" s="16">
        <v>2.4390243902439001E-2</v>
      </c>
      <c r="AT13" s="16">
        <v>2.4390243902439001E-2</v>
      </c>
      <c r="AU13" s="16" t="s">
        <v>129</v>
      </c>
      <c r="AV13" s="16">
        <v>4.5454545454545497E-2</v>
      </c>
      <c r="AW13" s="16">
        <v>4.8780487804878099E-2</v>
      </c>
      <c r="AX13" s="16">
        <v>0</v>
      </c>
      <c r="AY13" s="16"/>
      <c r="AZ13" s="16">
        <v>5.60747663551402E-2</v>
      </c>
      <c r="BA13" s="16">
        <v>6.0606060606060601E-2</v>
      </c>
      <c r="BB13" s="16">
        <v>0</v>
      </c>
      <c r="BC13" s="16">
        <v>4.08163265306122E-2</v>
      </c>
      <c r="BD13" s="16">
        <v>2.7586206896551699E-2</v>
      </c>
      <c r="BE13" s="16">
        <v>0</v>
      </c>
      <c r="BF13" s="16"/>
      <c r="BG13" s="16">
        <v>3.125E-2</v>
      </c>
      <c r="BH13" s="16">
        <v>7.3529411764705899E-2</v>
      </c>
      <c r="BI13" s="16">
        <v>4.6511627906976702E-2</v>
      </c>
      <c r="BJ13" s="16">
        <v>2.7272727272727299E-2</v>
      </c>
      <c r="BK13" s="16">
        <v>2.9850746268656699E-2</v>
      </c>
      <c r="BL13" s="16">
        <v>0.04</v>
      </c>
      <c r="BM13" s="16"/>
      <c r="BN13" s="16">
        <v>5.0209205020920501E-2</v>
      </c>
      <c r="BO13" s="16">
        <v>2.5000000000000001E-2</v>
      </c>
      <c r="BP13" s="16"/>
      <c r="BQ13" s="16">
        <v>5.1470588235294101E-2</v>
      </c>
      <c r="BR13" s="16">
        <v>3.3834586466165398E-2</v>
      </c>
      <c r="BS13" s="16"/>
      <c r="BT13" s="16">
        <v>3.1347962382445103E-2</v>
      </c>
      <c r="BU13" s="16">
        <v>6.4102564102564097E-2</v>
      </c>
    </row>
    <row r="14" spans="2:73" x14ac:dyDescent="0.35">
      <c r="B14" s="17" t="s">
        <v>223</v>
      </c>
      <c r="C14" s="19">
        <v>0.23573200992555801</v>
      </c>
      <c r="D14" s="19">
        <v>0.245508982035928</v>
      </c>
      <c r="E14" s="19">
        <v>0.22881355932203401</v>
      </c>
      <c r="F14" s="19"/>
      <c r="G14" s="19">
        <v>0.180722891566265</v>
      </c>
      <c r="H14" s="19">
        <v>0.25</v>
      </c>
      <c r="I14" s="19"/>
      <c r="J14" s="19">
        <v>0.23529411764705899</v>
      </c>
      <c r="K14" s="19">
        <v>0.22413793103448301</v>
      </c>
      <c r="L14" s="19">
        <v>0.18181818181818199</v>
      </c>
      <c r="M14" s="19">
        <v>0.25</v>
      </c>
      <c r="N14" s="19">
        <v>0.375</v>
      </c>
      <c r="O14" s="19">
        <v>0.33333333333333298</v>
      </c>
      <c r="P14" s="19">
        <v>0.34615384615384598</v>
      </c>
      <c r="Q14" s="19">
        <v>0.17647058823529399</v>
      </c>
      <c r="R14" s="19">
        <v>0.38461538461538503</v>
      </c>
      <c r="S14" s="19">
        <v>0.15277777777777801</v>
      </c>
      <c r="T14" s="19">
        <v>0.26086956521739102</v>
      </c>
      <c r="U14" s="19">
        <v>7.69230769230769E-2</v>
      </c>
      <c r="V14" s="19">
        <v>0.28000000000000003</v>
      </c>
      <c r="W14" s="19">
        <v>0.42857142857142899</v>
      </c>
      <c r="X14" s="19">
        <v>0.33333333333333298</v>
      </c>
      <c r="Y14" s="19">
        <v>0.14285714285714299</v>
      </c>
      <c r="Z14" s="19"/>
      <c r="AA14" s="19">
        <v>0.220858895705521</v>
      </c>
      <c r="AB14" s="19">
        <v>0.29457364341085301</v>
      </c>
      <c r="AC14" s="19">
        <v>0.27450980392156898</v>
      </c>
      <c r="AD14" s="19">
        <v>8.8235294117647106E-2</v>
      </c>
      <c r="AE14" s="19"/>
      <c r="AF14" s="19">
        <v>0.242622950819672</v>
      </c>
      <c r="AG14" s="19">
        <v>0.16666666666666699</v>
      </c>
      <c r="AH14" s="19">
        <v>0.23684210526315799</v>
      </c>
      <c r="AI14" s="19">
        <v>0</v>
      </c>
      <c r="AJ14" s="19"/>
      <c r="AK14" s="19">
        <v>0.177570093457944</v>
      </c>
      <c r="AL14" s="19">
        <v>0.29508196721311503</v>
      </c>
      <c r="AM14" s="19">
        <v>0.34375</v>
      </c>
      <c r="AN14" s="19">
        <v>0.20689655172413801</v>
      </c>
      <c r="AO14" s="19">
        <v>0.11111111111111099</v>
      </c>
      <c r="AP14" s="19">
        <v>0.33333333333333298</v>
      </c>
      <c r="AQ14" s="19"/>
      <c r="AR14" s="19">
        <v>0.232558139534884</v>
      </c>
      <c r="AS14" s="19">
        <v>0.146341463414634</v>
      </c>
      <c r="AT14" s="19">
        <v>0.146341463414634</v>
      </c>
      <c r="AU14" s="19" t="s">
        <v>129</v>
      </c>
      <c r="AV14" s="19">
        <v>0.13636363636363599</v>
      </c>
      <c r="AW14" s="19">
        <v>0.24390243902438999</v>
      </c>
      <c r="AX14" s="19">
        <v>0.2</v>
      </c>
      <c r="AY14" s="19"/>
      <c r="AZ14" s="19">
        <v>0.22429906542056099</v>
      </c>
      <c r="BA14" s="19">
        <v>0.15151515151515199</v>
      </c>
      <c r="BB14" s="19">
        <v>0.36363636363636398</v>
      </c>
      <c r="BC14" s="19">
        <v>0.29591836734693899</v>
      </c>
      <c r="BD14" s="19">
        <v>0.21379310344827601</v>
      </c>
      <c r="BE14" s="19">
        <v>0.25</v>
      </c>
      <c r="BF14" s="19"/>
      <c r="BG14" s="19">
        <v>0.28125</v>
      </c>
      <c r="BH14" s="19">
        <v>0.27941176470588203</v>
      </c>
      <c r="BI14" s="19">
        <v>0.186046511627907</v>
      </c>
      <c r="BJ14" s="19">
        <v>0.22727272727272699</v>
      </c>
      <c r="BK14" s="19">
        <v>0.19402985074626899</v>
      </c>
      <c r="BL14" s="19">
        <v>0.24</v>
      </c>
      <c r="BM14" s="19"/>
      <c r="BN14" s="19">
        <v>0.246861924686192</v>
      </c>
      <c r="BO14" s="19">
        <v>0.21249999999999999</v>
      </c>
      <c r="BP14" s="19"/>
      <c r="BQ14" s="19">
        <v>0.24264705882352899</v>
      </c>
      <c r="BR14" s="19">
        <v>0.233082706766917</v>
      </c>
      <c r="BS14" s="19"/>
      <c r="BT14" s="19">
        <v>0.23510971786833901</v>
      </c>
      <c r="BU14" s="19">
        <v>0.256410256410256</v>
      </c>
    </row>
    <row r="15" spans="2:73" x14ac:dyDescent="0.35">
      <c r="B15" s="17" t="s">
        <v>224</v>
      </c>
      <c r="C15" s="19">
        <v>0.56079404466501204</v>
      </c>
      <c r="D15" s="19">
        <v>0.56886227544910195</v>
      </c>
      <c r="E15" s="19">
        <v>0.55508474576271205</v>
      </c>
      <c r="F15" s="19"/>
      <c r="G15" s="19">
        <v>0.56626506024096401</v>
      </c>
      <c r="H15" s="19">
        <v>0.55937499999999996</v>
      </c>
      <c r="I15" s="19"/>
      <c r="J15" s="19">
        <v>0.58823529411764697</v>
      </c>
      <c r="K15" s="19">
        <v>0.60344827586206895</v>
      </c>
      <c r="L15" s="19">
        <v>0.45454545454545497</v>
      </c>
      <c r="M15" s="19">
        <v>0.4</v>
      </c>
      <c r="N15" s="19">
        <v>0.5</v>
      </c>
      <c r="O15" s="19">
        <v>0.5</v>
      </c>
      <c r="P15" s="19">
        <v>0.42307692307692302</v>
      </c>
      <c r="Q15" s="19">
        <v>0.58823529411764697</v>
      </c>
      <c r="R15" s="19">
        <v>0.30769230769230799</v>
      </c>
      <c r="S15" s="19">
        <v>0.625</v>
      </c>
      <c r="T15" s="19">
        <v>0.69565217391304301</v>
      </c>
      <c r="U15" s="19">
        <v>0.46153846153846201</v>
      </c>
      <c r="V15" s="19">
        <v>0.52</v>
      </c>
      <c r="W15" s="19">
        <v>0.57142857142857095</v>
      </c>
      <c r="X15" s="19">
        <v>0.6</v>
      </c>
      <c r="Y15" s="19">
        <v>0.78571428571428603</v>
      </c>
      <c r="Z15" s="19"/>
      <c r="AA15" s="19">
        <v>0.55828220858895705</v>
      </c>
      <c r="AB15" s="19">
        <v>0.54263565891472898</v>
      </c>
      <c r="AC15" s="19">
        <v>0.54901960784313697</v>
      </c>
      <c r="AD15" s="19">
        <v>0.64705882352941202</v>
      </c>
      <c r="AE15" s="19"/>
      <c r="AF15" s="19">
        <v>0.55737704918032804</v>
      </c>
      <c r="AG15" s="19">
        <v>0.58333333333333304</v>
      </c>
      <c r="AH15" s="19">
        <v>0.57894736842105299</v>
      </c>
      <c r="AI15" s="19">
        <v>1</v>
      </c>
      <c r="AJ15" s="19"/>
      <c r="AK15" s="19">
        <v>0.62616822429906505</v>
      </c>
      <c r="AL15" s="19">
        <v>0.54098360655737698</v>
      </c>
      <c r="AM15" s="19">
        <v>0.5</v>
      </c>
      <c r="AN15" s="19">
        <v>0.51724137931034497</v>
      </c>
      <c r="AO15" s="19">
        <v>0.88888888888888895</v>
      </c>
      <c r="AP15" s="19">
        <v>0.37037037037037002</v>
      </c>
      <c r="AQ15" s="19"/>
      <c r="AR15" s="19">
        <v>0.57209302325581401</v>
      </c>
      <c r="AS15" s="19">
        <v>0.65853658536585402</v>
      </c>
      <c r="AT15" s="19">
        <v>0.65853658536585402</v>
      </c>
      <c r="AU15" s="19" t="s">
        <v>129</v>
      </c>
      <c r="AV15" s="19">
        <v>0.63636363636363602</v>
      </c>
      <c r="AW15" s="19">
        <v>0.58536585365853699</v>
      </c>
      <c r="AX15" s="19">
        <v>0.6</v>
      </c>
      <c r="AY15" s="19"/>
      <c r="AZ15" s="19">
        <v>0.58878504672897203</v>
      </c>
      <c r="BA15" s="19">
        <v>0.66666666666666696</v>
      </c>
      <c r="BB15" s="19">
        <v>0.54545454545454497</v>
      </c>
      <c r="BC15" s="19">
        <v>0.47959183673469402</v>
      </c>
      <c r="BD15" s="19">
        <v>0.57241379310344798</v>
      </c>
      <c r="BE15" s="19">
        <v>0.625</v>
      </c>
      <c r="BF15" s="19"/>
      <c r="BG15" s="19">
        <v>0.484375</v>
      </c>
      <c r="BH15" s="19">
        <v>0.55882352941176505</v>
      </c>
      <c r="BI15" s="19">
        <v>0.60465116279069797</v>
      </c>
      <c r="BJ15" s="19">
        <v>0.56363636363636405</v>
      </c>
      <c r="BK15" s="19">
        <v>0.61194029850746301</v>
      </c>
      <c r="BL15" s="19">
        <v>0.56000000000000005</v>
      </c>
      <c r="BM15" s="19"/>
      <c r="BN15" s="19">
        <v>0.54811715481171597</v>
      </c>
      <c r="BO15" s="19">
        <v>0.58125000000000004</v>
      </c>
      <c r="BP15" s="19"/>
      <c r="BQ15" s="19">
        <v>0.56617647058823495</v>
      </c>
      <c r="BR15" s="19">
        <v>0.56015037593984995</v>
      </c>
      <c r="BS15" s="19"/>
      <c r="BT15" s="19">
        <v>0.55799373040752398</v>
      </c>
      <c r="BU15" s="19">
        <v>0.58974358974358998</v>
      </c>
    </row>
    <row r="16" spans="2:73" x14ac:dyDescent="0.35">
      <c r="B16" s="17" t="s">
        <v>105</v>
      </c>
      <c r="C16" s="20">
        <v>-0.325062034739454</v>
      </c>
      <c r="D16" s="20">
        <v>-0.32335329341317398</v>
      </c>
      <c r="E16" s="20">
        <v>-0.32627118644067798</v>
      </c>
      <c r="F16" s="20"/>
      <c r="G16" s="20">
        <v>-0.38554216867469898</v>
      </c>
      <c r="H16" s="20">
        <v>-0.30937500000000001</v>
      </c>
      <c r="I16" s="20"/>
      <c r="J16" s="20">
        <v>-0.35294117647058798</v>
      </c>
      <c r="K16" s="20">
        <v>-0.37931034482758602</v>
      </c>
      <c r="L16" s="20">
        <v>-0.27272727272727298</v>
      </c>
      <c r="M16" s="20">
        <v>-0.15</v>
      </c>
      <c r="N16" s="20">
        <v>-0.125</v>
      </c>
      <c r="O16" s="20">
        <v>-0.16666666666666699</v>
      </c>
      <c r="P16" s="20">
        <v>-7.69230769230769E-2</v>
      </c>
      <c r="Q16" s="20">
        <v>-0.41176470588235298</v>
      </c>
      <c r="R16" s="20">
        <v>7.69230769230769E-2</v>
      </c>
      <c r="S16" s="20">
        <v>-0.47222222222222199</v>
      </c>
      <c r="T16" s="20">
        <v>-0.434782608695652</v>
      </c>
      <c r="U16" s="20">
        <v>-0.38461538461538503</v>
      </c>
      <c r="V16" s="20">
        <v>-0.24</v>
      </c>
      <c r="W16" s="20">
        <v>-0.14285714285714299</v>
      </c>
      <c r="X16" s="20">
        <v>-0.266666666666667</v>
      </c>
      <c r="Y16" s="20">
        <v>-0.64285714285714302</v>
      </c>
      <c r="Z16" s="20"/>
      <c r="AA16" s="20">
        <v>-0.33742331288343602</v>
      </c>
      <c r="AB16" s="20">
        <v>-0.24806201550387599</v>
      </c>
      <c r="AC16" s="20">
        <v>-0.27450980392156898</v>
      </c>
      <c r="AD16" s="20">
        <v>-0.55882352941176505</v>
      </c>
      <c r="AE16" s="20"/>
      <c r="AF16" s="20">
        <v>-0.31475409836065599</v>
      </c>
      <c r="AG16" s="20">
        <v>-0.41666666666666702</v>
      </c>
      <c r="AH16" s="20">
        <v>-0.34210526315789502</v>
      </c>
      <c r="AI16" s="20">
        <v>-1</v>
      </c>
      <c r="AJ16" s="20"/>
      <c r="AK16" s="20">
        <v>-0.44859813084112099</v>
      </c>
      <c r="AL16" s="20">
        <v>-0.24590163934426201</v>
      </c>
      <c r="AM16" s="20">
        <v>-0.15625</v>
      </c>
      <c r="AN16" s="20">
        <v>-0.31034482758620702</v>
      </c>
      <c r="AO16" s="20">
        <v>-0.77777777777777801</v>
      </c>
      <c r="AP16" s="20">
        <v>-3.7037037037037E-2</v>
      </c>
      <c r="AQ16" s="20"/>
      <c r="AR16" s="20">
        <v>-0.33953488372092999</v>
      </c>
      <c r="AS16" s="20">
        <v>-0.51219512195121997</v>
      </c>
      <c r="AT16" s="20">
        <v>-0.51219512195121997</v>
      </c>
      <c r="AU16" s="20" t="s">
        <v>129</v>
      </c>
      <c r="AV16" s="20">
        <v>-0.5</v>
      </c>
      <c r="AW16" s="20">
        <v>-0.34146341463414598</v>
      </c>
      <c r="AX16" s="20">
        <v>-0.4</v>
      </c>
      <c r="AY16" s="20"/>
      <c r="AZ16" s="20">
        <v>-0.36448598130841098</v>
      </c>
      <c r="BA16" s="20">
        <v>-0.51515151515151503</v>
      </c>
      <c r="BB16" s="20">
        <v>-0.18181818181818199</v>
      </c>
      <c r="BC16" s="20">
        <v>-0.183673469387755</v>
      </c>
      <c r="BD16" s="20">
        <v>-0.35862068965517202</v>
      </c>
      <c r="BE16" s="20">
        <v>-0.375</v>
      </c>
      <c r="BF16" s="20"/>
      <c r="BG16" s="20">
        <v>-0.203125</v>
      </c>
      <c r="BH16" s="20">
        <v>-0.27941176470588203</v>
      </c>
      <c r="BI16" s="20">
        <v>-0.418604651162791</v>
      </c>
      <c r="BJ16" s="20">
        <v>-0.33636363636363598</v>
      </c>
      <c r="BK16" s="20">
        <v>-0.41791044776119401</v>
      </c>
      <c r="BL16" s="20">
        <v>-0.32</v>
      </c>
      <c r="BM16" s="20"/>
      <c r="BN16" s="20">
        <v>-0.30125523012552302</v>
      </c>
      <c r="BO16" s="20">
        <v>-0.36875000000000002</v>
      </c>
      <c r="BP16" s="20"/>
      <c r="BQ16" s="20">
        <v>-0.32352941176470601</v>
      </c>
      <c r="BR16" s="20">
        <v>-0.32706766917293201</v>
      </c>
      <c r="BS16" s="20"/>
      <c r="BT16" s="20">
        <v>-0.32288401253918497</v>
      </c>
      <c r="BU16" s="20">
        <v>-0.33333333333333298</v>
      </c>
    </row>
    <row r="17" spans="2:2" x14ac:dyDescent="0.35">
      <c r="B17" s="15" t="s">
        <v>387</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237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235</v>
      </c>
      <c r="C8" s="16">
        <v>5.95533498759305E-2</v>
      </c>
      <c r="D8" s="16">
        <v>5.9880239520958098E-2</v>
      </c>
      <c r="E8" s="16">
        <v>5.93220338983051E-2</v>
      </c>
      <c r="F8" s="16"/>
      <c r="G8" s="16">
        <v>4.81927710843374E-2</v>
      </c>
      <c r="H8" s="16">
        <v>6.25E-2</v>
      </c>
      <c r="I8" s="16"/>
      <c r="J8" s="16">
        <v>5.8823529411764698E-2</v>
      </c>
      <c r="K8" s="16">
        <v>8.6206896551724102E-2</v>
      </c>
      <c r="L8" s="16">
        <v>4.5454545454545497E-2</v>
      </c>
      <c r="M8" s="16">
        <v>0.1</v>
      </c>
      <c r="N8" s="16">
        <v>0.125</v>
      </c>
      <c r="O8" s="16">
        <v>8.3333333333333301E-2</v>
      </c>
      <c r="P8" s="16">
        <v>3.8461538461538498E-2</v>
      </c>
      <c r="Q8" s="16">
        <v>0</v>
      </c>
      <c r="R8" s="16">
        <v>7.69230769230769E-2</v>
      </c>
      <c r="S8" s="16">
        <v>6.9444444444444406E-2</v>
      </c>
      <c r="T8" s="16">
        <v>0</v>
      </c>
      <c r="U8" s="16">
        <v>0</v>
      </c>
      <c r="V8" s="16">
        <v>0.04</v>
      </c>
      <c r="W8" s="16">
        <v>0.14285714285714299</v>
      </c>
      <c r="X8" s="16">
        <v>0.133333333333333</v>
      </c>
      <c r="Y8" s="16">
        <v>0</v>
      </c>
      <c r="Z8" s="16"/>
      <c r="AA8" s="16">
        <v>5.5214723926380403E-2</v>
      </c>
      <c r="AB8" s="16">
        <v>6.2015503875968998E-2</v>
      </c>
      <c r="AC8" s="16">
        <v>3.9215686274509803E-2</v>
      </c>
      <c r="AD8" s="16">
        <v>8.8235294117647106E-2</v>
      </c>
      <c r="AE8" s="16"/>
      <c r="AF8" s="16">
        <v>4.59016393442623E-2</v>
      </c>
      <c r="AG8" s="16">
        <v>4.1666666666666699E-2</v>
      </c>
      <c r="AH8" s="16">
        <v>0.21052631578947401</v>
      </c>
      <c r="AI8" s="16">
        <v>0.5</v>
      </c>
      <c r="AJ8" s="16"/>
      <c r="AK8" s="16">
        <v>2.80373831775701E-2</v>
      </c>
      <c r="AL8" s="16">
        <v>4.91803278688525E-2</v>
      </c>
      <c r="AM8" s="16">
        <v>9.375E-2</v>
      </c>
      <c r="AN8" s="16">
        <v>0.17241379310344801</v>
      </c>
      <c r="AO8" s="16">
        <v>0.11111111111111099</v>
      </c>
      <c r="AP8" s="16">
        <v>0.11111111111111099</v>
      </c>
      <c r="AQ8" s="16"/>
      <c r="AR8" s="16">
        <v>5.1162790697674397E-2</v>
      </c>
      <c r="AS8" s="16">
        <v>7.3170731707317097E-2</v>
      </c>
      <c r="AT8" s="16">
        <v>7.3170731707317097E-2</v>
      </c>
      <c r="AU8" s="16" t="s">
        <v>129</v>
      </c>
      <c r="AV8" s="16">
        <v>4.5454545454545497E-2</v>
      </c>
      <c r="AW8" s="16">
        <v>9.7560975609756101E-2</v>
      </c>
      <c r="AX8" s="16">
        <v>0.2</v>
      </c>
      <c r="AY8" s="16"/>
      <c r="AZ8" s="16">
        <v>7.4766355140186896E-2</v>
      </c>
      <c r="BA8" s="16">
        <v>0.12121212121212099</v>
      </c>
      <c r="BB8" s="16">
        <v>9.0909090909090898E-2</v>
      </c>
      <c r="BC8" s="16">
        <v>6.1224489795918401E-2</v>
      </c>
      <c r="BD8" s="16">
        <v>3.4482758620689703E-2</v>
      </c>
      <c r="BE8" s="16">
        <v>0</v>
      </c>
      <c r="BF8" s="16"/>
      <c r="BG8" s="16">
        <v>3.125E-2</v>
      </c>
      <c r="BH8" s="16">
        <v>0</v>
      </c>
      <c r="BI8" s="16">
        <v>0.116279069767442</v>
      </c>
      <c r="BJ8" s="16">
        <v>6.3636363636363602E-2</v>
      </c>
      <c r="BK8" s="16">
        <v>0.104477611940299</v>
      </c>
      <c r="BL8" s="16">
        <v>0.06</v>
      </c>
      <c r="BM8" s="16"/>
      <c r="BN8" s="16">
        <v>7.1129707112970703E-2</v>
      </c>
      <c r="BO8" s="16">
        <v>4.3749999999999997E-2</v>
      </c>
      <c r="BP8" s="16"/>
      <c r="BQ8" s="16">
        <v>5.1470588235294101E-2</v>
      </c>
      <c r="BR8" s="16">
        <v>6.3909774436090194E-2</v>
      </c>
      <c r="BS8" s="16"/>
      <c r="BT8" s="16">
        <v>5.0156739811912203E-2</v>
      </c>
      <c r="BU8" s="16">
        <v>0.102564102564103</v>
      </c>
    </row>
    <row r="9" spans="2:73" x14ac:dyDescent="0.35">
      <c r="B9" s="17" t="s">
        <v>236</v>
      </c>
      <c r="C9" s="16">
        <v>0.92803970223325105</v>
      </c>
      <c r="D9" s="16">
        <v>0.940119760479042</v>
      </c>
      <c r="E9" s="16">
        <v>0.91949152542372903</v>
      </c>
      <c r="F9" s="16"/>
      <c r="G9" s="16">
        <v>0.92771084337349397</v>
      </c>
      <c r="H9" s="16">
        <v>0.92812499999999998</v>
      </c>
      <c r="I9" s="16"/>
      <c r="J9" s="16">
        <v>0.91176470588235303</v>
      </c>
      <c r="K9" s="16">
        <v>0.87931034482758597</v>
      </c>
      <c r="L9" s="16">
        <v>0.95454545454545503</v>
      </c>
      <c r="M9" s="16">
        <v>0.85</v>
      </c>
      <c r="N9" s="16">
        <v>0.875</v>
      </c>
      <c r="O9" s="16">
        <v>0.91666666666666696</v>
      </c>
      <c r="P9" s="16">
        <v>0.96153846153846201</v>
      </c>
      <c r="Q9" s="16">
        <v>1</v>
      </c>
      <c r="R9" s="16">
        <v>0.92307692307692302</v>
      </c>
      <c r="S9" s="16">
        <v>0.93055555555555602</v>
      </c>
      <c r="T9" s="16">
        <v>1</v>
      </c>
      <c r="U9" s="16">
        <v>1</v>
      </c>
      <c r="V9" s="16">
        <v>0.92</v>
      </c>
      <c r="W9" s="16">
        <v>0.85714285714285698</v>
      </c>
      <c r="X9" s="16">
        <v>0.86666666666666703</v>
      </c>
      <c r="Y9" s="16">
        <v>1</v>
      </c>
      <c r="Z9" s="16"/>
      <c r="AA9" s="16">
        <v>0.92024539877300604</v>
      </c>
      <c r="AB9" s="16">
        <v>0.93798449612403101</v>
      </c>
      <c r="AC9" s="16">
        <v>0.96078431372549</v>
      </c>
      <c r="AD9" s="16">
        <v>0.88235294117647101</v>
      </c>
      <c r="AE9" s="16"/>
      <c r="AF9" s="16">
        <v>0.94426229508196702</v>
      </c>
      <c r="AG9" s="16">
        <v>0.91666666666666696</v>
      </c>
      <c r="AH9" s="16">
        <v>0.78947368421052599</v>
      </c>
      <c r="AI9" s="16">
        <v>0.5</v>
      </c>
      <c r="AJ9" s="16"/>
      <c r="AK9" s="16">
        <v>0.96261682242990698</v>
      </c>
      <c r="AL9" s="16">
        <v>0.95081967213114704</v>
      </c>
      <c r="AM9" s="16">
        <v>0.875</v>
      </c>
      <c r="AN9" s="16">
        <v>0.82758620689655205</v>
      </c>
      <c r="AO9" s="16">
        <v>0.88888888888888895</v>
      </c>
      <c r="AP9" s="16">
        <v>0.88888888888888895</v>
      </c>
      <c r="AQ9" s="16"/>
      <c r="AR9" s="16">
        <v>0.94883720930232596</v>
      </c>
      <c r="AS9" s="16">
        <v>0.90243902439024404</v>
      </c>
      <c r="AT9" s="16">
        <v>0.90243902439024404</v>
      </c>
      <c r="AU9" s="16" t="s">
        <v>129</v>
      </c>
      <c r="AV9" s="16">
        <v>0.90909090909090895</v>
      </c>
      <c r="AW9" s="16">
        <v>0.82926829268292701</v>
      </c>
      <c r="AX9" s="16">
        <v>0.8</v>
      </c>
      <c r="AY9" s="16"/>
      <c r="AZ9" s="16">
        <v>0.92523364485981296</v>
      </c>
      <c r="BA9" s="16">
        <v>0.84848484848484895</v>
      </c>
      <c r="BB9" s="16">
        <v>0.90909090909090895</v>
      </c>
      <c r="BC9" s="16">
        <v>0.92857142857142905</v>
      </c>
      <c r="BD9" s="16">
        <v>0.95172413793103405</v>
      </c>
      <c r="BE9" s="16">
        <v>0.875</v>
      </c>
      <c r="BF9" s="16"/>
      <c r="BG9" s="16">
        <v>0.96875</v>
      </c>
      <c r="BH9" s="16">
        <v>1</v>
      </c>
      <c r="BI9" s="16">
        <v>0.837209302325581</v>
      </c>
      <c r="BJ9" s="16">
        <v>0.91818181818181799</v>
      </c>
      <c r="BK9" s="16">
        <v>0.89552238805970197</v>
      </c>
      <c r="BL9" s="16">
        <v>0.92</v>
      </c>
      <c r="BM9" s="16"/>
      <c r="BN9" s="16">
        <v>0.91631799163179894</v>
      </c>
      <c r="BO9" s="16">
        <v>0.94374999999999998</v>
      </c>
      <c r="BP9" s="16"/>
      <c r="BQ9" s="16">
        <v>0.94117647058823495</v>
      </c>
      <c r="BR9" s="16">
        <v>0.92105263157894701</v>
      </c>
      <c r="BS9" s="16"/>
      <c r="BT9" s="16">
        <v>0.93416927899686497</v>
      </c>
      <c r="BU9" s="16">
        <v>0.89743589743589702</v>
      </c>
    </row>
    <row r="10" spans="2:73" x14ac:dyDescent="0.35">
      <c r="B10" s="17" t="s">
        <v>93</v>
      </c>
      <c r="C10" s="18">
        <v>1.2406947890818899E-2</v>
      </c>
      <c r="D10" s="18">
        <v>0</v>
      </c>
      <c r="E10" s="18">
        <v>2.1186440677966101E-2</v>
      </c>
      <c r="F10" s="18"/>
      <c r="G10" s="18">
        <v>2.40963855421687E-2</v>
      </c>
      <c r="H10" s="18">
        <v>9.3749999999999997E-3</v>
      </c>
      <c r="I10" s="18"/>
      <c r="J10" s="18">
        <v>2.9411764705882401E-2</v>
      </c>
      <c r="K10" s="18">
        <v>3.4482758620689703E-2</v>
      </c>
      <c r="L10" s="18">
        <v>0</v>
      </c>
      <c r="M10" s="18">
        <v>0.05</v>
      </c>
      <c r="N10" s="18">
        <v>0</v>
      </c>
      <c r="O10" s="18">
        <v>0</v>
      </c>
      <c r="P10" s="18">
        <v>0</v>
      </c>
      <c r="Q10" s="18">
        <v>0</v>
      </c>
      <c r="R10" s="18">
        <v>0</v>
      </c>
      <c r="S10" s="18">
        <v>0</v>
      </c>
      <c r="T10" s="18">
        <v>0</v>
      </c>
      <c r="U10" s="18">
        <v>0</v>
      </c>
      <c r="V10" s="18">
        <v>0.04</v>
      </c>
      <c r="W10" s="18">
        <v>0</v>
      </c>
      <c r="X10" s="18">
        <v>0</v>
      </c>
      <c r="Y10" s="18">
        <v>0</v>
      </c>
      <c r="Z10" s="18"/>
      <c r="AA10" s="18">
        <v>2.4539877300613501E-2</v>
      </c>
      <c r="AB10" s="18">
        <v>0</v>
      </c>
      <c r="AC10" s="18">
        <v>0</v>
      </c>
      <c r="AD10" s="18">
        <v>2.9411764705882401E-2</v>
      </c>
      <c r="AE10" s="18"/>
      <c r="AF10" s="18">
        <v>9.8360655737704892E-3</v>
      </c>
      <c r="AG10" s="18">
        <v>4.1666666666666699E-2</v>
      </c>
      <c r="AH10" s="18">
        <v>0</v>
      </c>
      <c r="AI10" s="18">
        <v>0</v>
      </c>
      <c r="AJ10" s="18"/>
      <c r="AK10" s="18">
        <v>9.3457943925233603E-3</v>
      </c>
      <c r="AL10" s="18">
        <v>0</v>
      </c>
      <c r="AM10" s="18">
        <v>3.125E-2</v>
      </c>
      <c r="AN10" s="18">
        <v>0</v>
      </c>
      <c r="AO10" s="18">
        <v>0</v>
      </c>
      <c r="AP10" s="18">
        <v>0</v>
      </c>
      <c r="AQ10" s="18"/>
      <c r="AR10" s="18">
        <v>0</v>
      </c>
      <c r="AS10" s="18">
        <v>2.4390243902439001E-2</v>
      </c>
      <c r="AT10" s="18">
        <v>2.4390243902439001E-2</v>
      </c>
      <c r="AU10" s="18" t="s">
        <v>129</v>
      </c>
      <c r="AV10" s="18">
        <v>4.5454545454545497E-2</v>
      </c>
      <c r="AW10" s="18">
        <v>7.3170731707317097E-2</v>
      </c>
      <c r="AX10" s="18">
        <v>0</v>
      </c>
      <c r="AY10" s="18"/>
      <c r="AZ10" s="18">
        <v>0</v>
      </c>
      <c r="BA10" s="18">
        <v>3.03030303030303E-2</v>
      </c>
      <c r="BB10" s="18">
        <v>0</v>
      </c>
      <c r="BC10" s="18">
        <v>1.02040816326531E-2</v>
      </c>
      <c r="BD10" s="18">
        <v>1.37931034482759E-2</v>
      </c>
      <c r="BE10" s="18">
        <v>0.125</v>
      </c>
      <c r="BF10" s="18"/>
      <c r="BG10" s="18">
        <v>0</v>
      </c>
      <c r="BH10" s="18">
        <v>0</v>
      </c>
      <c r="BI10" s="18">
        <v>4.6511627906976702E-2</v>
      </c>
      <c r="BJ10" s="18">
        <v>1.8181818181818198E-2</v>
      </c>
      <c r="BK10" s="18">
        <v>0</v>
      </c>
      <c r="BL10" s="18">
        <v>0.02</v>
      </c>
      <c r="BM10" s="18"/>
      <c r="BN10" s="18">
        <v>1.2552301255230099E-2</v>
      </c>
      <c r="BO10" s="18">
        <v>1.2500000000000001E-2</v>
      </c>
      <c r="BP10" s="18"/>
      <c r="BQ10" s="18">
        <v>7.3529411764705899E-3</v>
      </c>
      <c r="BR10" s="18">
        <v>1.50375939849624E-2</v>
      </c>
      <c r="BS10" s="18"/>
      <c r="BT10" s="18">
        <v>1.56739811912226E-2</v>
      </c>
      <c r="BU10" s="18">
        <v>0</v>
      </c>
    </row>
    <row r="11" spans="2:73" x14ac:dyDescent="0.35">
      <c r="B11" s="1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I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1" t="s">
        <v>246</v>
      </c>
      <c r="E2" s="27"/>
      <c r="F2" s="27"/>
      <c r="G2" s="27"/>
      <c r="H2" s="27"/>
      <c r="I2" s="27"/>
    </row>
    <row r="6" spans="2:9" ht="50" customHeight="1" x14ac:dyDescent="0.35">
      <c r="B6" s="22" t="s">
        <v>15</v>
      </c>
      <c r="C6" s="22" t="s">
        <v>238</v>
      </c>
      <c r="D6" s="22" t="s">
        <v>239</v>
      </c>
      <c r="E6" s="22" t="s">
        <v>240</v>
      </c>
      <c r="F6" s="22" t="s">
        <v>241</v>
      </c>
      <c r="G6" s="22" t="s">
        <v>242</v>
      </c>
      <c r="H6" s="22" t="s">
        <v>243</v>
      </c>
    </row>
    <row r="7" spans="2:9" x14ac:dyDescent="0.35">
      <c r="B7" s="17" t="s">
        <v>244</v>
      </c>
      <c r="C7" s="16">
        <v>0.40694789081885901</v>
      </c>
      <c r="D7" s="16">
        <v>5.7071960297766698E-2</v>
      </c>
      <c r="E7" s="16">
        <v>4.2183622828784101E-2</v>
      </c>
      <c r="F7" s="16">
        <v>0.19602977667493801</v>
      </c>
      <c r="G7" s="16">
        <v>0.11414392059553299</v>
      </c>
      <c r="H7" s="16">
        <v>8.9330024813895806E-2</v>
      </c>
    </row>
    <row r="8" spans="2:9" x14ac:dyDescent="0.35">
      <c r="B8" s="17" t="s">
        <v>245</v>
      </c>
      <c r="C8" s="16">
        <v>0.55334987593052098</v>
      </c>
      <c r="D8" s="16">
        <v>0.89578163771712205</v>
      </c>
      <c r="E8" s="16">
        <v>0.920595533498759</v>
      </c>
      <c r="F8" s="16">
        <v>0.74937965260545902</v>
      </c>
      <c r="G8" s="16">
        <v>0.81885856079404495</v>
      </c>
      <c r="H8" s="16">
        <v>0.87593052109181102</v>
      </c>
    </row>
    <row r="9" spans="2:9" x14ac:dyDescent="0.35">
      <c r="B9" s="17" t="s">
        <v>93</v>
      </c>
      <c r="C9" s="16">
        <v>3.9702233250620299E-2</v>
      </c>
      <c r="D9" s="16">
        <v>4.7146401985111698E-2</v>
      </c>
      <c r="E9" s="16">
        <v>3.7220843672456601E-2</v>
      </c>
      <c r="F9" s="16">
        <v>5.4590570719603E-2</v>
      </c>
      <c r="G9" s="16">
        <v>6.6997518610421802E-2</v>
      </c>
      <c r="H9" s="16">
        <v>3.4739454094292799E-2</v>
      </c>
    </row>
    <row r="10" spans="2:9" x14ac:dyDescent="0.35">
      <c r="B10" s="15" t="s">
        <v>387</v>
      </c>
      <c r="C10" s="15"/>
      <c r="D10" s="15"/>
      <c r="E10" s="15"/>
      <c r="F10" s="15"/>
      <c r="G10" s="15"/>
      <c r="H10" s="15"/>
    </row>
    <row r="11" spans="2:9" x14ac:dyDescent="0.35">
      <c r="B11" t="s">
        <v>96</v>
      </c>
    </row>
    <row r="12" spans="2:9" x14ac:dyDescent="0.35">
      <c r="B12" t="s">
        <v>97</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244</v>
      </c>
      <c r="C8" s="16">
        <v>0.40694789081885901</v>
      </c>
      <c r="D8" s="16">
        <v>0.38323353293413198</v>
      </c>
      <c r="E8" s="16">
        <v>0.42372881355932202</v>
      </c>
      <c r="F8" s="16"/>
      <c r="G8" s="16">
        <v>0.40963855421686701</v>
      </c>
      <c r="H8" s="16">
        <v>0.40625</v>
      </c>
      <c r="I8" s="16"/>
      <c r="J8" s="16">
        <v>0.41176470588235298</v>
      </c>
      <c r="K8" s="16">
        <v>0.44827586206896602</v>
      </c>
      <c r="L8" s="16">
        <v>9.0909090909090898E-2</v>
      </c>
      <c r="M8" s="16">
        <v>0.3</v>
      </c>
      <c r="N8" s="16">
        <v>0.5</v>
      </c>
      <c r="O8" s="16">
        <v>0.5</v>
      </c>
      <c r="P8" s="16">
        <v>0.57692307692307698</v>
      </c>
      <c r="Q8" s="16">
        <v>0.29411764705882398</v>
      </c>
      <c r="R8" s="16">
        <v>0.30769230769230799</v>
      </c>
      <c r="S8" s="16">
        <v>0.44444444444444398</v>
      </c>
      <c r="T8" s="16">
        <v>0.34782608695652201</v>
      </c>
      <c r="U8" s="16">
        <v>0.53846153846153799</v>
      </c>
      <c r="V8" s="16">
        <v>0.4</v>
      </c>
      <c r="W8" s="16">
        <v>0.35714285714285698</v>
      </c>
      <c r="X8" s="16">
        <v>0.6</v>
      </c>
      <c r="Y8" s="16">
        <v>0.42857142857142899</v>
      </c>
      <c r="Z8" s="16"/>
      <c r="AA8" s="16">
        <v>0.36196319018404899</v>
      </c>
      <c r="AB8" s="16">
        <v>0.434108527131783</v>
      </c>
      <c r="AC8" s="16">
        <v>0.50980392156862697</v>
      </c>
      <c r="AD8" s="16">
        <v>0.47058823529411797</v>
      </c>
      <c r="AE8" s="16"/>
      <c r="AF8" s="16">
        <v>0.4</v>
      </c>
      <c r="AG8" s="16">
        <v>0.45833333333333298</v>
      </c>
      <c r="AH8" s="16">
        <v>0.47368421052631599</v>
      </c>
      <c r="AI8" s="16">
        <v>0.5</v>
      </c>
      <c r="AJ8" s="16"/>
      <c r="AK8" s="16">
        <v>0.39252336448598102</v>
      </c>
      <c r="AL8" s="16">
        <v>0.36065573770491799</v>
      </c>
      <c r="AM8" s="16">
        <v>0.5</v>
      </c>
      <c r="AN8" s="16">
        <v>0.44827586206896602</v>
      </c>
      <c r="AO8" s="16">
        <v>0.44444444444444398</v>
      </c>
      <c r="AP8" s="16">
        <v>0.407407407407407</v>
      </c>
      <c r="AQ8" s="16"/>
      <c r="AR8" s="16">
        <v>0.39534883720930197</v>
      </c>
      <c r="AS8" s="16">
        <v>0.46341463414634099</v>
      </c>
      <c r="AT8" s="16">
        <v>0.46341463414634099</v>
      </c>
      <c r="AU8" s="16" t="s">
        <v>129</v>
      </c>
      <c r="AV8" s="16">
        <v>0.31818181818181801</v>
      </c>
      <c r="AW8" s="16">
        <v>0.439024390243902</v>
      </c>
      <c r="AX8" s="16">
        <v>1</v>
      </c>
      <c r="AY8" s="16"/>
      <c r="AZ8" s="16">
        <v>0.401869158878505</v>
      </c>
      <c r="BA8" s="16">
        <v>0.39393939393939398</v>
      </c>
      <c r="BB8" s="16">
        <v>0.27272727272727298</v>
      </c>
      <c r="BC8" s="16">
        <v>0.41836734693877597</v>
      </c>
      <c r="BD8" s="16">
        <v>0.40689655172413802</v>
      </c>
      <c r="BE8" s="16">
        <v>0.625</v>
      </c>
      <c r="BF8" s="16"/>
      <c r="BG8" s="16">
        <v>0.375</v>
      </c>
      <c r="BH8" s="16">
        <v>0.51470588235294101</v>
      </c>
      <c r="BI8" s="16">
        <v>0.30232558139534899</v>
      </c>
      <c r="BJ8" s="16">
        <v>0.4</v>
      </c>
      <c r="BK8" s="16">
        <v>0.44776119402985098</v>
      </c>
      <c r="BL8" s="16">
        <v>0.36</v>
      </c>
      <c r="BM8" s="16"/>
      <c r="BN8" s="16">
        <v>0.40585774058577401</v>
      </c>
      <c r="BO8" s="16">
        <v>0.40625</v>
      </c>
      <c r="BP8" s="16"/>
      <c r="BQ8" s="16">
        <v>0.39705882352941202</v>
      </c>
      <c r="BR8" s="16">
        <v>0.40977443609022601</v>
      </c>
      <c r="BS8" s="16"/>
      <c r="BT8" s="16">
        <v>0.40125391849529801</v>
      </c>
      <c r="BU8" s="16">
        <v>0.43589743589743601</v>
      </c>
    </row>
    <row r="9" spans="2:73" x14ac:dyDescent="0.35">
      <c r="B9" s="17" t="s">
        <v>245</v>
      </c>
      <c r="C9" s="16">
        <v>0.55334987593052098</v>
      </c>
      <c r="D9" s="16">
        <v>0.57485029940119803</v>
      </c>
      <c r="E9" s="16">
        <v>0.53813559322033899</v>
      </c>
      <c r="F9" s="16"/>
      <c r="G9" s="16">
        <v>0.55421686746987997</v>
      </c>
      <c r="H9" s="16">
        <v>0.55312499999999998</v>
      </c>
      <c r="I9" s="16"/>
      <c r="J9" s="16">
        <v>0.58823529411764697</v>
      </c>
      <c r="K9" s="16">
        <v>0.53448275862068995</v>
      </c>
      <c r="L9" s="16">
        <v>0.72727272727272696</v>
      </c>
      <c r="M9" s="16">
        <v>0.6</v>
      </c>
      <c r="N9" s="16">
        <v>0.5</v>
      </c>
      <c r="O9" s="16">
        <v>0.5</v>
      </c>
      <c r="P9" s="16">
        <v>0.42307692307692302</v>
      </c>
      <c r="Q9" s="16">
        <v>0.64705882352941202</v>
      </c>
      <c r="R9" s="16">
        <v>0.69230769230769196</v>
      </c>
      <c r="S9" s="16">
        <v>0.51388888888888895</v>
      </c>
      <c r="T9" s="16">
        <v>0.565217391304348</v>
      </c>
      <c r="U9" s="16">
        <v>0.46153846153846201</v>
      </c>
      <c r="V9" s="16">
        <v>0.52</v>
      </c>
      <c r="W9" s="16">
        <v>0.64285714285714302</v>
      </c>
      <c r="X9" s="16">
        <v>0.4</v>
      </c>
      <c r="Y9" s="16">
        <v>0.57142857142857095</v>
      </c>
      <c r="Z9" s="16"/>
      <c r="AA9" s="16">
        <v>0.58895705521472397</v>
      </c>
      <c r="AB9" s="16">
        <v>0.51937984496124001</v>
      </c>
      <c r="AC9" s="16">
        <v>0.47058823529411797</v>
      </c>
      <c r="AD9" s="16">
        <v>0.52941176470588203</v>
      </c>
      <c r="AE9" s="16"/>
      <c r="AF9" s="16">
        <v>0.56065573770491794</v>
      </c>
      <c r="AG9" s="16">
        <v>0.45833333333333298</v>
      </c>
      <c r="AH9" s="16">
        <v>0.52631578947368396</v>
      </c>
      <c r="AI9" s="16">
        <v>0.5</v>
      </c>
      <c r="AJ9" s="16"/>
      <c r="AK9" s="16">
        <v>0.57009345794392496</v>
      </c>
      <c r="AL9" s="16">
        <v>0.57377049180327899</v>
      </c>
      <c r="AM9" s="16">
        <v>0.5</v>
      </c>
      <c r="AN9" s="16">
        <v>0.51724137931034497</v>
      </c>
      <c r="AO9" s="16">
        <v>0.55555555555555602</v>
      </c>
      <c r="AP9" s="16">
        <v>0.55555555555555602</v>
      </c>
      <c r="AQ9" s="16"/>
      <c r="AR9" s="16">
        <v>0.57209302325581401</v>
      </c>
      <c r="AS9" s="16">
        <v>0.48780487804877998</v>
      </c>
      <c r="AT9" s="16">
        <v>0.48780487804877998</v>
      </c>
      <c r="AU9" s="16" t="s">
        <v>129</v>
      </c>
      <c r="AV9" s="16">
        <v>0.54545454545454497</v>
      </c>
      <c r="AW9" s="16">
        <v>0.48780487804877998</v>
      </c>
      <c r="AX9" s="16">
        <v>0</v>
      </c>
      <c r="AY9" s="16"/>
      <c r="AZ9" s="16">
        <v>0.57009345794392496</v>
      </c>
      <c r="BA9" s="16">
        <v>0.57575757575757602</v>
      </c>
      <c r="BB9" s="16">
        <v>0.63636363636363602</v>
      </c>
      <c r="BC9" s="16">
        <v>0.530612244897959</v>
      </c>
      <c r="BD9" s="16">
        <v>0.55862068965517198</v>
      </c>
      <c r="BE9" s="16">
        <v>0.375</v>
      </c>
      <c r="BF9" s="16"/>
      <c r="BG9" s="16">
        <v>0.5625</v>
      </c>
      <c r="BH9" s="16">
        <v>0.45588235294117602</v>
      </c>
      <c r="BI9" s="16">
        <v>0.65116279069767402</v>
      </c>
      <c r="BJ9" s="16">
        <v>0.58181818181818201</v>
      </c>
      <c r="BK9" s="16">
        <v>0.537313432835821</v>
      </c>
      <c r="BL9" s="16">
        <v>0.56000000000000005</v>
      </c>
      <c r="BM9" s="16"/>
      <c r="BN9" s="16">
        <v>0.54811715481171597</v>
      </c>
      <c r="BO9" s="16">
        <v>0.5625</v>
      </c>
      <c r="BP9" s="16"/>
      <c r="BQ9" s="16">
        <v>0.57352941176470595</v>
      </c>
      <c r="BR9" s="16">
        <v>0.54511278195488699</v>
      </c>
      <c r="BS9" s="16"/>
      <c r="BT9" s="16">
        <v>0.55172413793103403</v>
      </c>
      <c r="BU9" s="16">
        <v>0.55128205128205099</v>
      </c>
    </row>
    <row r="10" spans="2:73" x14ac:dyDescent="0.35">
      <c r="B10" s="17" t="s">
        <v>93</v>
      </c>
      <c r="C10" s="18">
        <v>3.9702233250620299E-2</v>
      </c>
      <c r="D10" s="18">
        <v>4.1916167664670698E-2</v>
      </c>
      <c r="E10" s="18">
        <v>3.8135593220338999E-2</v>
      </c>
      <c r="F10" s="18"/>
      <c r="G10" s="18">
        <v>3.6144578313252997E-2</v>
      </c>
      <c r="H10" s="18">
        <v>4.0625000000000001E-2</v>
      </c>
      <c r="I10" s="18"/>
      <c r="J10" s="18">
        <v>0</v>
      </c>
      <c r="K10" s="18">
        <v>1.72413793103448E-2</v>
      </c>
      <c r="L10" s="18">
        <v>0.18181818181818199</v>
      </c>
      <c r="M10" s="18">
        <v>0.1</v>
      </c>
      <c r="N10" s="18">
        <v>0</v>
      </c>
      <c r="O10" s="18">
        <v>0</v>
      </c>
      <c r="P10" s="18">
        <v>0</v>
      </c>
      <c r="Q10" s="18">
        <v>5.8823529411764698E-2</v>
      </c>
      <c r="R10" s="18">
        <v>0</v>
      </c>
      <c r="S10" s="18">
        <v>4.1666666666666699E-2</v>
      </c>
      <c r="T10" s="18">
        <v>8.6956521739130405E-2</v>
      </c>
      <c r="U10" s="18">
        <v>0</v>
      </c>
      <c r="V10" s="18">
        <v>0.08</v>
      </c>
      <c r="W10" s="18">
        <v>0</v>
      </c>
      <c r="X10" s="18">
        <v>0</v>
      </c>
      <c r="Y10" s="18">
        <v>0</v>
      </c>
      <c r="Z10" s="18"/>
      <c r="AA10" s="18">
        <v>4.9079754601227002E-2</v>
      </c>
      <c r="AB10" s="18">
        <v>4.6511627906976702E-2</v>
      </c>
      <c r="AC10" s="18">
        <v>1.9607843137254902E-2</v>
      </c>
      <c r="AD10" s="18">
        <v>0</v>
      </c>
      <c r="AE10" s="18"/>
      <c r="AF10" s="18">
        <v>3.9344262295081998E-2</v>
      </c>
      <c r="AG10" s="18">
        <v>8.3333333333333301E-2</v>
      </c>
      <c r="AH10" s="18">
        <v>0</v>
      </c>
      <c r="AI10" s="18">
        <v>0</v>
      </c>
      <c r="AJ10" s="18"/>
      <c r="AK10" s="18">
        <v>3.7383177570093497E-2</v>
      </c>
      <c r="AL10" s="18">
        <v>6.5573770491803296E-2</v>
      </c>
      <c r="AM10" s="18">
        <v>0</v>
      </c>
      <c r="AN10" s="18">
        <v>3.4482758620689703E-2</v>
      </c>
      <c r="AO10" s="18">
        <v>0</v>
      </c>
      <c r="AP10" s="18">
        <v>3.7037037037037E-2</v>
      </c>
      <c r="AQ10" s="18"/>
      <c r="AR10" s="18">
        <v>3.25581395348837E-2</v>
      </c>
      <c r="AS10" s="18">
        <v>4.8780487804878099E-2</v>
      </c>
      <c r="AT10" s="18">
        <v>4.8780487804878099E-2</v>
      </c>
      <c r="AU10" s="18" t="s">
        <v>129</v>
      </c>
      <c r="AV10" s="18">
        <v>0.13636363636363599</v>
      </c>
      <c r="AW10" s="18">
        <v>7.3170731707317097E-2</v>
      </c>
      <c r="AX10" s="18">
        <v>0</v>
      </c>
      <c r="AY10" s="18"/>
      <c r="AZ10" s="18">
        <v>2.80373831775701E-2</v>
      </c>
      <c r="BA10" s="18">
        <v>3.03030303030303E-2</v>
      </c>
      <c r="BB10" s="18">
        <v>9.0909090909090898E-2</v>
      </c>
      <c r="BC10" s="18">
        <v>5.10204081632653E-2</v>
      </c>
      <c r="BD10" s="18">
        <v>3.4482758620689703E-2</v>
      </c>
      <c r="BE10" s="18">
        <v>0</v>
      </c>
      <c r="BF10" s="18"/>
      <c r="BG10" s="18">
        <v>6.25E-2</v>
      </c>
      <c r="BH10" s="18">
        <v>2.9411764705882401E-2</v>
      </c>
      <c r="BI10" s="18">
        <v>4.6511627906976702E-2</v>
      </c>
      <c r="BJ10" s="18">
        <v>1.8181818181818198E-2</v>
      </c>
      <c r="BK10" s="18">
        <v>1.49253731343284E-2</v>
      </c>
      <c r="BL10" s="18">
        <v>0.08</v>
      </c>
      <c r="BM10" s="18"/>
      <c r="BN10" s="18">
        <v>4.6025104602510497E-2</v>
      </c>
      <c r="BO10" s="18">
        <v>3.125E-2</v>
      </c>
      <c r="BP10" s="18"/>
      <c r="BQ10" s="18">
        <v>2.9411764705882401E-2</v>
      </c>
      <c r="BR10" s="18">
        <v>4.5112781954887202E-2</v>
      </c>
      <c r="BS10" s="18"/>
      <c r="BT10" s="18">
        <v>4.70219435736677E-2</v>
      </c>
      <c r="BU10" s="18">
        <v>1.2820512820512799E-2</v>
      </c>
    </row>
    <row r="11" spans="2:73" x14ac:dyDescent="0.35">
      <c r="B11" s="1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244</v>
      </c>
      <c r="C8" s="16">
        <v>5.7071960297766698E-2</v>
      </c>
      <c r="D8" s="16">
        <v>7.1856287425149698E-2</v>
      </c>
      <c r="E8" s="16">
        <v>4.6610169491525397E-2</v>
      </c>
      <c r="F8" s="16"/>
      <c r="G8" s="16">
        <v>2.40963855421687E-2</v>
      </c>
      <c r="H8" s="16">
        <v>6.5625000000000003E-2</v>
      </c>
      <c r="I8" s="16"/>
      <c r="J8" s="16">
        <v>2.9411764705882401E-2</v>
      </c>
      <c r="K8" s="16">
        <v>1.72413793103448E-2</v>
      </c>
      <c r="L8" s="16">
        <v>4.5454545454545497E-2</v>
      </c>
      <c r="M8" s="16">
        <v>0.05</v>
      </c>
      <c r="N8" s="16">
        <v>0</v>
      </c>
      <c r="O8" s="16">
        <v>0.25</v>
      </c>
      <c r="P8" s="16">
        <v>3.8461538461538498E-2</v>
      </c>
      <c r="Q8" s="16">
        <v>0</v>
      </c>
      <c r="R8" s="16">
        <v>7.69230769230769E-2</v>
      </c>
      <c r="S8" s="16">
        <v>6.9444444444444406E-2</v>
      </c>
      <c r="T8" s="16">
        <v>0</v>
      </c>
      <c r="U8" s="16">
        <v>0</v>
      </c>
      <c r="V8" s="16">
        <v>0.16</v>
      </c>
      <c r="W8" s="16">
        <v>0</v>
      </c>
      <c r="X8" s="16">
        <v>6.6666666666666693E-2</v>
      </c>
      <c r="Y8" s="16">
        <v>0.28571428571428598</v>
      </c>
      <c r="Z8" s="16"/>
      <c r="AA8" s="16">
        <v>7.3619631901840496E-2</v>
      </c>
      <c r="AB8" s="16">
        <v>6.9767441860465101E-2</v>
      </c>
      <c r="AC8" s="16">
        <v>0</v>
      </c>
      <c r="AD8" s="16">
        <v>0</v>
      </c>
      <c r="AE8" s="16"/>
      <c r="AF8" s="16">
        <v>4.91803278688525E-2</v>
      </c>
      <c r="AG8" s="16">
        <v>0.16666666666666699</v>
      </c>
      <c r="AH8" s="16">
        <v>5.2631578947368397E-2</v>
      </c>
      <c r="AI8" s="16">
        <v>0</v>
      </c>
      <c r="AJ8" s="16"/>
      <c r="AK8" s="16">
        <v>4.67289719626168E-2</v>
      </c>
      <c r="AL8" s="16">
        <v>4.91803278688525E-2</v>
      </c>
      <c r="AM8" s="16">
        <v>0.125</v>
      </c>
      <c r="AN8" s="16">
        <v>3.4482758620689703E-2</v>
      </c>
      <c r="AO8" s="16">
        <v>0.11111111111111099</v>
      </c>
      <c r="AP8" s="16">
        <v>7.4074074074074098E-2</v>
      </c>
      <c r="AQ8" s="16"/>
      <c r="AR8" s="16">
        <v>6.0465116279069801E-2</v>
      </c>
      <c r="AS8" s="16">
        <v>7.3170731707317097E-2</v>
      </c>
      <c r="AT8" s="16">
        <v>7.3170731707317097E-2</v>
      </c>
      <c r="AU8" s="16" t="s">
        <v>129</v>
      </c>
      <c r="AV8" s="16">
        <v>4.5454545454545497E-2</v>
      </c>
      <c r="AW8" s="16">
        <v>4.8780487804878099E-2</v>
      </c>
      <c r="AX8" s="16">
        <v>0.2</v>
      </c>
      <c r="AY8" s="16"/>
      <c r="AZ8" s="16">
        <v>2.80373831775701E-2</v>
      </c>
      <c r="BA8" s="16">
        <v>0</v>
      </c>
      <c r="BB8" s="16">
        <v>9.0909090909090898E-2</v>
      </c>
      <c r="BC8" s="16">
        <v>0.13265306122449</v>
      </c>
      <c r="BD8" s="16">
        <v>4.13793103448276E-2</v>
      </c>
      <c r="BE8" s="16">
        <v>0</v>
      </c>
      <c r="BF8" s="16"/>
      <c r="BG8" s="16">
        <v>0.109375</v>
      </c>
      <c r="BH8" s="16">
        <v>4.4117647058823498E-2</v>
      </c>
      <c r="BI8" s="16">
        <v>6.9767441860465101E-2</v>
      </c>
      <c r="BJ8" s="16">
        <v>5.4545454545454501E-2</v>
      </c>
      <c r="BK8" s="16">
        <v>4.47761194029851E-2</v>
      </c>
      <c r="BL8" s="16">
        <v>0.02</v>
      </c>
      <c r="BM8" s="16"/>
      <c r="BN8" s="16">
        <v>6.2761506276150597E-2</v>
      </c>
      <c r="BO8" s="16">
        <v>0.05</v>
      </c>
      <c r="BP8" s="16"/>
      <c r="BQ8" s="16">
        <v>7.3529411764705899E-2</v>
      </c>
      <c r="BR8" s="16">
        <v>4.8872180451127803E-2</v>
      </c>
      <c r="BS8" s="16"/>
      <c r="BT8" s="16">
        <v>6.5830721003134807E-2</v>
      </c>
      <c r="BU8" s="16">
        <v>2.5641025641025599E-2</v>
      </c>
    </row>
    <row r="9" spans="2:73" x14ac:dyDescent="0.35">
      <c r="B9" s="17" t="s">
        <v>245</v>
      </c>
      <c r="C9" s="16">
        <v>0.89578163771712205</v>
      </c>
      <c r="D9" s="16">
        <v>0.87425149700598803</v>
      </c>
      <c r="E9" s="16">
        <v>0.91101694915254205</v>
      </c>
      <c r="F9" s="16"/>
      <c r="G9" s="16">
        <v>0.92771084337349397</v>
      </c>
      <c r="H9" s="16">
        <v>0.88749999999999996</v>
      </c>
      <c r="I9" s="16"/>
      <c r="J9" s="16">
        <v>0.94117647058823495</v>
      </c>
      <c r="K9" s="16">
        <v>0.931034482758621</v>
      </c>
      <c r="L9" s="16">
        <v>0.86363636363636398</v>
      </c>
      <c r="M9" s="16">
        <v>0.9</v>
      </c>
      <c r="N9" s="16">
        <v>1</v>
      </c>
      <c r="O9" s="16">
        <v>0.75</v>
      </c>
      <c r="P9" s="16">
        <v>0.92307692307692302</v>
      </c>
      <c r="Q9" s="16">
        <v>0.94117647058823495</v>
      </c>
      <c r="R9" s="16">
        <v>0.76923076923076905</v>
      </c>
      <c r="S9" s="16">
        <v>0.90277777777777801</v>
      </c>
      <c r="T9" s="16">
        <v>0.95652173913043503</v>
      </c>
      <c r="U9" s="16">
        <v>0.84615384615384603</v>
      </c>
      <c r="V9" s="16">
        <v>0.8</v>
      </c>
      <c r="W9" s="16">
        <v>1</v>
      </c>
      <c r="X9" s="16">
        <v>0.86666666666666703</v>
      </c>
      <c r="Y9" s="16">
        <v>0.71428571428571397</v>
      </c>
      <c r="Z9" s="16"/>
      <c r="AA9" s="16">
        <v>0.877300613496933</v>
      </c>
      <c r="AB9" s="16">
        <v>0.89147286821705396</v>
      </c>
      <c r="AC9" s="16">
        <v>0.94117647058823495</v>
      </c>
      <c r="AD9" s="16">
        <v>1</v>
      </c>
      <c r="AE9" s="16"/>
      <c r="AF9" s="16">
        <v>0.89508196721311495</v>
      </c>
      <c r="AG9" s="16">
        <v>0.79166666666666696</v>
      </c>
      <c r="AH9" s="16">
        <v>0.92105263157894701</v>
      </c>
      <c r="AI9" s="16">
        <v>1</v>
      </c>
      <c r="AJ9" s="16"/>
      <c r="AK9" s="16">
        <v>0.934579439252336</v>
      </c>
      <c r="AL9" s="16">
        <v>0.88524590163934402</v>
      </c>
      <c r="AM9" s="16">
        <v>0.84375</v>
      </c>
      <c r="AN9" s="16">
        <v>0.931034482758621</v>
      </c>
      <c r="AO9" s="16">
        <v>0.88888888888888895</v>
      </c>
      <c r="AP9" s="16">
        <v>0.85185185185185197</v>
      </c>
      <c r="AQ9" s="16"/>
      <c r="AR9" s="16">
        <v>0.88837209302325604</v>
      </c>
      <c r="AS9" s="16">
        <v>0.90243902439024404</v>
      </c>
      <c r="AT9" s="16">
        <v>0.90243902439024404</v>
      </c>
      <c r="AU9" s="16" t="s">
        <v>129</v>
      </c>
      <c r="AV9" s="16">
        <v>0.77272727272727304</v>
      </c>
      <c r="AW9" s="16">
        <v>0.92682926829268297</v>
      </c>
      <c r="AX9" s="16">
        <v>0.8</v>
      </c>
      <c r="AY9" s="16"/>
      <c r="AZ9" s="16">
        <v>0.95327102803738295</v>
      </c>
      <c r="BA9" s="16">
        <v>0.939393939393939</v>
      </c>
      <c r="BB9" s="16">
        <v>0.81818181818181801</v>
      </c>
      <c r="BC9" s="16">
        <v>0.81632653061224503</v>
      </c>
      <c r="BD9" s="16">
        <v>0.91034482758620705</v>
      </c>
      <c r="BE9" s="16">
        <v>0.875</v>
      </c>
      <c r="BF9" s="16"/>
      <c r="BG9" s="16">
        <v>0.828125</v>
      </c>
      <c r="BH9" s="16">
        <v>0.88235294117647101</v>
      </c>
      <c r="BI9" s="16">
        <v>0.90697674418604601</v>
      </c>
      <c r="BJ9" s="16">
        <v>0.90909090909090895</v>
      </c>
      <c r="BK9" s="16">
        <v>0.95522388059701502</v>
      </c>
      <c r="BL9" s="16">
        <v>0.9</v>
      </c>
      <c r="BM9" s="16"/>
      <c r="BN9" s="16">
        <v>0.87866108786610897</v>
      </c>
      <c r="BO9" s="16">
        <v>0.91874999999999996</v>
      </c>
      <c r="BP9" s="16"/>
      <c r="BQ9" s="16">
        <v>0.88970588235294101</v>
      </c>
      <c r="BR9" s="16">
        <v>0.90225563909774398</v>
      </c>
      <c r="BS9" s="16"/>
      <c r="BT9" s="16">
        <v>0.88087774294670895</v>
      </c>
      <c r="BU9" s="16">
        <v>0.96153846153846201</v>
      </c>
    </row>
    <row r="10" spans="2:73" x14ac:dyDescent="0.35">
      <c r="B10" s="17" t="s">
        <v>93</v>
      </c>
      <c r="C10" s="18">
        <v>4.7146401985111698E-2</v>
      </c>
      <c r="D10" s="18">
        <v>5.3892215568862298E-2</v>
      </c>
      <c r="E10" s="18">
        <v>4.2372881355932202E-2</v>
      </c>
      <c r="F10" s="18"/>
      <c r="G10" s="18">
        <v>4.81927710843374E-2</v>
      </c>
      <c r="H10" s="18">
        <v>4.6875E-2</v>
      </c>
      <c r="I10" s="18"/>
      <c r="J10" s="18">
        <v>2.9411764705882401E-2</v>
      </c>
      <c r="K10" s="18">
        <v>5.1724137931034503E-2</v>
      </c>
      <c r="L10" s="18">
        <v>9.0909090909090898E-2</v>
      </c>
      <c r="M10" s="18">
        <v>0.05</v>
      </c>
      <c r="N10" s="18">
        <v>0</v>
      </c>
      <c r="O10" s="18">
        <v>0</v>
      </c>
      <c r="P10" s="18">
        <v>3.8461538461538498E-2</v>
      </c>
      <c r="Q10" s="18">
        <v>5.8823529411764698E-2</v>
      </c>
      <c r="R10" s="18">
        <v>0.15384615384615399</v>
      </c>
      <c r="S10" s="18">
        <v>2.7777777777777801E-2</v>
      </c>
      <c r="T10" s="18">
        <v>4.3478260869565202E-2</v>
      </c>
      <c r="U10" s="18">
        <v>0.15384615384615399</v>
      </c>
      <c r="V10" s="18">
        <v>0.04</v>
      </c>
      <c r="W10" s="18">
        <v>0</v>
      </c>
      <c r="X10" s="18">
        <v>6.6666666666666693E-2</v>
      </c>
      <c r="Y10" s="18">
        <v>0</v>
      </c>
      <c r="Z10" s="18"/>
      <c r="AA10" s="18">
        <v>4.9079754601227002E-2</v>
      </c>
      <c r="AB10" s="18">
        <v>3.8759689922480599E-2</v>
      </c>
      <c r="AC10" s="18">
        <v>5.8823529411764698E-2</v>
      </c>
      <c r="AD10" s="18">
        <v>0</v>
      </c>
      <c r="AE10" s="18"/>
      <c r="AF10" s="18">
        <v>5.5737704918032802E-2</v>
      </c>
      <c r="AG10" s="18">
        <v>4.1666666666666699E-2</v>
      </c>
      <c r="AH10" s="18">
        <v>2.6315789473684199E-2</v>
      </c>
      <c r="AI10" s="18">
        <v>0</v>
      </c>
      <c r="AJ10" s="18"/>
      <c r="AK10" s="18">
        <v>1.86915887850467E-2</v>
      </c>
      <c r="AL10" s="18">
        <v>6.5573770491803296E-2</v>
      </c>
      <c r="AM10" s="18">
        <v>3.125E-2</v>
      </c>
      <c r="AN10" s="18">
        <v>3.4482758620689703E-2</v>
      </c>
      <c r="AO10" s="18">
        <v>0</v>
      </c>
      <c r="AP10" s="18">
        <v>7.4074074074074098E-2</v>
      </c>
      <c r="AQ10" s="18"/>
      <c r="AR10" s="18">
        <v>5.1162790697674397E-2</v>
      </c>
      <c r="AS10" s="18">
        <v>2.4390243902439001E-2</v>
      </c>
      <c r="AT10" s="18">
        <v>2.4390243902439001E-2</v>
      </c>
      <c r="AU10" s="18" t="s">
        <v>129</v>
      </c>
      <c r="AV10" s="18">
        <v>0.18181818181818199</v>
      </c>
      <c r="AW10" s="18">
        <v>2.4390243902439001E-2</v>
      </c>
      <c r="AX10" s="18">
        <v>0</v>
      </c>
      <c r="AY10" s="18"/>
      <c r="AZ10" s="18">
        <v>1.86915887850467E-2</v>
      </c>
      <c r="BA10" s="18">
        <v>6.0606060606060601E-2</v>
      </c>
      <c r="BB10" s="18">
        <v>9.0909090909090898E-2</v>
      </c>
      <c r="BC10" s="18">
        <v>5.10204081632653E-2</v>
      </c>
      <c r="BD10" s="18">
        <v>4.8275862068965503E-2</v>
      </c>
      <c r="BE10" s="18">
        <v>0.125</v>
      </c>
      <c r="BF10" s="18"/>
      <c r="BG10" s="18">
        <v>6.25E-2</v>
      </c>
      <c r="BH10" s="18">
        <v>7.3529411764705899E-2</v>
      </c>
      <c r="BI10" s="18">
        <v>2.32558139534884E-2</v>
      </c>
      <c r="BJ10" s="18">
        <v>3.6363636363636397E-2</v>
      </c>
      <c r="BK10" s="18">
        <v>0</v>
      </c>
      <c r="BL10" s="18">
        <v>0.08</v>
      </c>
      <c r="BM10" s="18"/>
      <c r="BN10" s="18">
        <v>5.85774058577406E-2</v>
      </c>
      <c r="BO10" s="18">
        <v>3.125E-2</v>
      </c>
      <c r="BP10" s="18"/>
      <c r="BQ10" s="18">
        <v>3.6764705882352901E-2</v>
      </c>
      <c r="BR10" s="18">
        <v>4.8872180451127803E-2</v>
      </c>
      <c r="BS10" s="18"/>
      <c r="BT10" s="18">
        <v>5.3291536050156699E-2</v>
      </c>
      <c r="BU10" s="18">
        <v>1.2820512820512799E-2</v>
      </c>
    </row>
    <row r="11" spans="2:73" x14ac:dyDescent="0.35">
      <c r="B11" s="1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244</v>
      </c>
      <c r="C8" s="16">
        <v>4.2183622828784101E-2</v>
      </c>
      <c r="D8" s="16">
        <v>5.3892215568862298E-2</v>
      </c>
      <c r="E8" s="16">
        <v>3.3898305084745797E-2</v>
      </c>
      <c r="F8" s="16"/>
      <c r="G8" s="16">
        <v>3.6144578313252997E-2</v>
      </c>
      <c r="H8" s="16">
        <v>4.3749999999999997E-2</v>
      </c>
      <c r="I8" s="16"/>
      <c r="J8" s="16">
        <v>5.8823529411764698E-2</v>
      </c>
      <c r="K8" s="16">
        <v>1.72413793103448E-2</v>
      </c>
      <c r="L8" s="16">
        <v>0</v>
      </c>
      <c r="M8" s="16">
        <v>0</v>
      </c>
      <c r="N8" s="16">
        <v>0.125</v>
      </c>
      <c r="O8" s="16">
        <v>0</v>
      </c>
      <c r="P8" s="16">
        <v>3.8461538461538498E-2</v>
      </c>
      <c r="Q8" s="16">
        <v>0</v>
      </c>
      <c r="R8" s="16">
        <v>0</v>
      </c>
      <c r="S8" s="16">
        <v>6.9444444444444406E-2</v>
      </c>
      <c r="T8" s="16">
        <v>4.3478260869565202E-2</v>
      </c>
      <c r="U8" s="16">
        <v>0</v>
      </c>
      <c r="V8" s="16">
        <v>0.12</v>
      </c>
      <c r="W8" s="16">
        <v>0</v>
      </c>
      <c r="X8" s="16">
        <v>6.6666666666666693E-2</v>
      </c>
      <c r="Y8" s="16">
        <v>0.14285714285714299</v>
      </c>
      <c r="Z8" s="16"/>
      <c r="AA8" s="16">
        <v>4.9079754601227002E-2</v>
      </c>
      <c r="AB8" s="16">
        <v>5.4263565891472902E-2</v>
      </c>
      <c r="AC8" s="16">
        <v>0</v>
      </c>
      <c r="AD8" s="16">
        <v>2.9411764705882401E-2</v>
      </c>
      <c r="AE8" s="16"/>
      <c r="AF8" s="16">
        <v>3.9344262295081998E-2</v>
      </c>
      <c r="AG8" s="16">
        <v>8.3333333333333301E-2</v>
      </c>
      <c r="AH8" s="16">
        <v>7.8947368421052599E-2</v>
      </c>
      <c r="AI8" s="16">
        <v>0</v>
      </c>
      <c r="AJ8" s="16"/>
      <c r="AK8" s="16">
        <v>2.80373831775701E-2</v>
      </c>
      <c r="AL8" s="16">
        <v>3.2786885245901599E-2</v>
      </c>
      <c r="AM8" s="16">
        <v>6.25E-2</v>
      </c>
      <c r="AN8" s="16">
        <v>3.4482758620689703E-2</v>
      </c>
      <c r="AO8" s="16">
        <v>0.11111111111111099</v>
      </c>
      <c r="AP8" s="16">
        <v>3.7037037037037E-2</v>
      </c>
      <c r="AQ8" s="16"/>
      <c r="AR8" s="16">
        <v>4.1860465116279097E-2</v>
      </c>
      <c r="AS8" s="16">
        <v>7.3170731707317097E-2</v>
      </c>
      <c r="AT8" s="16">
        <v>7.3170731707317097E-2</v>
      </c>
      <c r="AU8" s="16" t="s">
        <v>129</v>
      </c>
      <c r="AV8" s="16">
        <v>0</v>
      </c>
      <c r="AW8" s="16">
        <v>2.4390243902439001E-2</v>
      </c>
      <c r="AX8" s="16">
        <v>0.2</v>
      </c>
      <c r="AY8" s="16"/>
      <c r="AZ8" s="16">
        <v>1.86915887850467E-2</v>
      </c>
      <c r="BA8" s="16">
        <v>6.0606060606060601E-2</v>
      </c>
      <c r="BB8" s="16">
        <v>0</v>
      </c>
      <c r="BC8" s="16">
        <v>8.1632653061224497E-2</v>
      </c>
      <c r="BD8" s="16">
        <v>3.4482758620689703E-2</v>
      </c>
      <c r="BE8" s="16">
        <v>0</v>
      </c>
      <c r="BF8" s="16"/>
      <c r="BG8" s="16">
        <v>7.8125E-2</v>
      </c>
      <c r="BH8" s="16">
        <v>2.9411764705882401E-2</v>
      </c>
      <c r="BI8" s="16">
        <v>2.32558139534884E-2</v>
      </c>
      <c r="BJ8" s="16">
        <v>4.5454545454545497E-2</v>
      </c>
      <c r="BK8" s="16">
        <v>4.47761194029851E-2</v>
      </c>
      <c r="BL8" s="16">
        <v>0.02</v>
      </c>
      <c r="BM8" s="16"/>
      <c r="BN8" s="16">
        <v>5.4393305439330498E-2</v>
      </c>
      <c r="BO8" s="16">
        <v>2.5000000000000001E-2</v>
      </c>
      <c r="BP8" s="16"/>
      <c r="BQ8" s="16">
        <v>4.4117647058823498E-2</v>
      </c>
      <c r="BR8" s="16">
        <v>4.13533834586466E-2</v>
      </c>
      <c r="BS8" s="16"/>
      <c r="BT8" s="16">
        <v>3.4482758620689703E-2</v>
      </c>
      <c r="BU8" s="16">
        <v>7.69230769230769E-2</v>
      </c>
    </row>
    <row r="9" spans="2:73" x14ac:dyDescent="0.35">
      <c r="B9" s="17" t="s">
        <v>245</v>
      </c>
      <c r="C9" s="16">
        <v>0.920595533498759</v>
      </c>
      <c r="D9" s="16">
        <v>0.91616766467065902</v>
      </c>
      <c r="E9" s="16">
        <v>0.92372881355932202</v>
      </c>
      <c r="F9" s="16"/>
      <c r="G9" s="16">
        <v>0.91566265060241003</v>
      </c>
      <c r="H9" s="16">
        <v>0.921875</v>
      </c>
      <c r="I9" s="16"/>
      <c r="J9" s="16">
        <v>0.94117647058823495</v>
      </c>
      <c r="K9" s="16">
        <v>0.89655172413793105</v>
      </c>
      <c r="L9" s="16">
        <v>0.90909090909090895</v>
      </c>
      <c r="M9" s="16">
        <v>1</v>
      </c>
      <c r="N9" s="16">
        <v>0.875</v>
      </c>
      <c r="O9" s="16">
        <v>0.91666666666666696</v>
      </c>
      <c r="P9" s="16">
        <v>0.92307692307692302</v>
      </c>
      <c r="Q9" s="16">
        <v>0.97058823529411797</v>
      </c>
      <c r="R9" s="16">
        <v>0.92307692307692302</v>
      </c>
      <c r="S9" s="16">
        <v>0.91666666666666696</v>
      </c>
      <c r="T9" s="16">
        <v>0.91304347826086996</v>
      </c>
      <c r="U9" s="16">
        <v>0.92307692307692302</v>
      </c>
      <c r="V9" s="16">
        <v>0.88</v>
      </c>
      <c r="W9" s="16">
        <v>1</v>
      </c>
      <c r="X9" s="16">
        <v>0.86666666666666703</v>
      </c>
      <c r="Y9" s="16">
        <v>0.85714285714285698</v>
      </c>
      <c r="Z9" s="16"/>
      <c r="AA9" s="16">
        <v>0.92638036809815905</v>
      </c>
      <c r="AB9" s="16">
        <v>0.90697674418604601</v>
      </c>
      <c r="AC9" s="16">
        <v>0.94117647058823495</v>
      </c>
      <c r="AD9" s="16">
        <v>0.94117647058823495</v>
      </c>
      <c r="AE9" s="16"/>
      <c r="AF9" s="16">
        <v>0.91147540983606601</v>
      </c>
      <c r="AG9" s="16">
        <v>0.91666666666666696</v>
      </c>
      <c r="AH9" s="16">
        <v>0.92105263157894701</v>
      </c>
      <c r="AI9" s="16">
        <v>1</v>
      </c>
      <c r="AJ9" s="16"/>
      <c r="AK9" s="16">
        <v>0.95327102803738295</v>
      </c>
      <c r="AL9" s="16">
        <v>0.91803278688524603</v>
      </c>
      <c r="AM9" s="16">
        <v>0.9375</v>
      </c>
      <c r="AN9" s="16">
        <v>0.931034482758621</v>
      </c>
      <c r="AO9" s="16">
        <v>0.88888888888888895</v>
      </c>
      <c r="AP9" s="16">
        <v>0.88888888888888895</v>
      </c>
      <c r="AQ9" s="16"/>
      <c r="AR9" s="16">
        <v>0.93023255813953498</v>
      </c>
      <c r="AS9" s="16">
        <v>0.85365853658536595</v>
      </c>
      <c r="AT9" s="16">
        <v>0.85365853658536595</v>
      </c>
      <c r="AU9" s="16" t="s">
        <v>129</v>
      </c>
      <c r="AV9" s="16">
        <v>0.90909090909090895</v>
      </c>
      <c r="AW9" s="16">
        <v>0.92682926829268297</v>
      </c>
      <c r="AX9" s="16">
        <v>0.8</v>
      </c>
      <c r="AY9" s="16"/>
      <c r="AZ9" s="16">
        <v>0.95327102803738295</v>
      </c>
      <c r="BA9" s="16">
        <v>0.87878787878787901</v>
      </c>
      <c r="BB9" s="16">
        <v>1</v>
      </c>
      <c r="BC9" s="16">
        <v>0.87755102040816302</v>
      </c>
      <c r="BD9" s="16">
        <v>0.931034482758621</v>
      </c>
      <c r="BE9" s="16">
        <v>1</v>
      </c>
      <c r="BF9" s="16"/>
      <c r="BG9" s="16">
        <v>0.890625</v>
      </c>
      <c r="BH9" s="16">
        <v>0.89705882352941202</v>
      </c>
      <c r="BI9" s="16">
        <v>0.95348837209302295</v>
      </c>
      <c r="BJ9" s="16">
        <v>0.91818181818181799</v>
      </c>
      <c r="BK9" s="16">
        <v>0.95522388059701502</v>
      </c>
      <c r="BL9" s="16">
        <v>0.94</v>
      </c>
      <c r="BM9" s="16"/>
      <c r="BN9" s="16">
        <v>0.89958158995815896</v>
      </c>
      <c r="BO9" s="16">
        <v>0.95</v>
      </c>
      <c r="BP9" s="16"/>
      <c r="BQ9" s="16">
        <v>0.94117647058823495</v>
      </c>
      <c r="BR9" s="16">
        <v>0.90977443609022601</v>
      </c>
      <c r="BS9" s="16"/>
      <c r="BT9" s="16">
        <v>0.92789968652037602</v>
      </c>
      <c r="BU9" s="16">
        <v>0.89743589743589702</v>
      </c>
    </row>
    <row r="10" spans="2:73" x14ac:dyDescent="0.35">
      <c r="B10" s="17" t="s">
        <v>93</v>
      </c>
      <c r="C10" s="18">
        <v>3.7220843672456601E-2</v>
      </c>
      <c r="D10" s="18">
        <v>2.9940119760479E-2</v>
      </c>
      <c r="E10" s="18">
        <v>4.2372881355932202E-2</v>
      </c>
      <c r="F10" s="18"/>
      <c r="G10" s="18">
        <v>4.81927710843374E-2</v>
      </c>
      <c r="H10" s="18">
        <v>3.4375000000000003E-2</v>
      </c>
      <c r="I10" s="18"/>
      <c r="J10" s="18">
        <v>0</v>
      </c>
      <c r="K10" s="18">
        <v>8.6206896551724102E-2</v>
      </c>
      <c r="L10" s="18">
        <v>9.0909090909090898E-2</v>
      </c>
      <c r="M10" s="18">
        <v>0</v>
      </c>
      <c r="N10" s="18">
        <v>0</v>
      </c>
      <c r="O10" s="18">
        <v>8.3333333333333301E-2</v>
      </c>
      <c r="P10" s="18">
        <v>3.8461538461538498E-2</v>
      </c>
      <c r="Q10" s="18">
        <v>2.9411764705882401E-2</v>
      </c>
      <c r="R10" s="18">
        <v>7.69230769230769E-2</v>
      </c>
      <c r="S10" s="18">
        <v>1.38888888888889E-2</v>
      </c>
      <c r="T10" s="18">
        <v>4.3478260869565202E-2</v>
      </c>
      <c r="U10" s="18">
        <v>7.69230769230769E-2</v>
      </c>
      <c r="V10" s="18">
        <v>0</v>
      </c>
      <c r="W10" s="18">
        <v>0</v>
      </c>
      <c r="X10" s="18">
        <v>6.6666666666666693E-2</v>
      </c>
      <c r="Y10" s="18">
        <v>0</v>
      </c>
      <c r="Z10" s="18"/>
      <c r="AA10" s="18">
        <v>2.4539877300613501E-2</v>
      </c>
      <c r="AB10" s="18">
        <v>3.8759689922480599E-2</v>
      </c>
      <c r="AC10" s="18">
        <v>5.8823529411764698E-2</v>
      </c>
      <c r="AD10" s="18">
        <v>2.9411764705882401E-2</v>
      </c>
      <c r="AE10" s="18"/>
      <c r="AF10" s="18">
        <v>4.91803278688525E-2</v>
      </c>
      <c r="AG10" s="18">
        <v>0</v>
      </c>
      <c r="AH10" s="18">
        <v>0</v>
      </c>
      <c r="AI10" s="18">
        <v>0</v>
      </c>
      <c r="AJ10" s="18"/>
      <c r="AK10" s="18">
        <v>1.86915887850467E-2</v>
      </c>
      <c r="AL10" s="18">
        <v>4.91803278688525E-2</v>
      </c>
      <c r="AM10" s="18">
        <v>0</v>
      </c>
      <c r="AN10" s="18">
        <v>3.4482758620689703E-2</v>
      </c>
      <c r="AO10" s="18">
        <v>0</v>
      </c>
      <c r="AP10" s="18">
        <v>7.4074074074074098E-2</v>
      </c>
      <c r="AQ10" s="18"/>
      <c r="AR10" s="18">
        <v>2.7906976744186001E-2</v>
      </c>
      <c r="AS10" s="18">
        <v>7.3170731707317097E-2</v>
      </c>
      <c r="AT10" s="18">
        <v>7.3170731707317097E-2</v>
      </c>
      <c r="AU10" s="18" t="s">
        <v>129</v>
      </c>
      <c r="AV10" s="18">
        <v>9.0909090909090898E-2</v>
      </c>
      <c r="AW10" s="18">
        <v>4.8780487804878099E-2</v>
      </c>
      <c r="AX10" s="18">
        <v>0</v>
      </c>
      <c r="AY10" s="18"/>
      <c r="AZ10" s="18">
        <v>2.80373831775701E-2</v>
      </c>
      <c r="BA10" s="18">
        <v>6.0606060606060601E-2</v>
      </c>
      <c r="BB10" s="18">
        <v>0</v>
      </c>
      <c r="BC10" s="18">
        <v>4.08163265306122E-2</v>
      </c>
      <c r="BD10" s="18">
        <v>3.4482758620689703E-2</v>
      </c>
      <c r="BE10" s="18">
        <v>0</v>
      </c>
      <c r="BF10" s="18"/>
      <c r="BG10" s="18">
        <v>3.125E-2</v>
      </c>
      <c r="BH10" s="18">
        <v>7.3529411764705899E-2</v>
      </c>
      <c r="BI10" s="18">
        <v>2.32558139534884E-2</v>
      </c>
      <c r="BJ10" s="18">
        <v>3.6363636363636397E-2</v>
      </c>
      <c r="BK10" s="18">
        <v>0</v>
      </c>
      <c r="BL10" s="18">
        <v>0.04</v>
      </c>
      <c r="BM10" s="18"/>
      <c r="BN10" s="18">
        <v>4.6025104602510497E-2</v>
      </c>
      <c r="BO10" s="18">
        <v>2.5000000000000001E-2</v>
      </c>
      <c r="BP10" s="18"/>
      <c r="BQ10" s="18">
        <v>1.4705882352941201E-2</v>
      </c>
      <c r="BR10" s="18">
        <v>4.8872180451127803E-2</v>
      </c>
      <c r="BS10" s="18"/>
      <c r="BT10" s="18">
        <v>3.7617554858934199E-2</v>
      </c>
      <c r="BU10" s="18">
        <v>2.5641025641025599E-2</v>
      </c>
    </row>
    <row r="11" spans="2:73" x14ac:dyDescent="0.35">
      <c r="B11" s="1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250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244</v>
      </c>
      <c r="C8" s="16">
        <v>0.19602977667493801</v>
      </c>
      <c r="D8" s="16">
        <v>0.16766467065868301</v>
      </c>
      <c r="E8" s="16">
        <v>0.21610169491525399</v>
      </c>
      <c r="F8" s="16"/>
      <c r="G8" s="16">
        <v>0.19277108433734899</v>
      </c>
      <c r="H8" s="16">
        <v>0.19687499999999999</v>
      </c>
      <c r="I8" s="16"/>
      <c r="J8" s="16">
        <v>0.26470588235294101</v>
      </c>
      <c r="K8" s="16">
        <v>0.25862068965517199</v>
      </c>
      <c r="L8" s="16">
        <v>4.5454545454545497E-2</v>
      </c>
      <c r="M8" s="16">
        <v>0.05</v>
      </c>
      <c r="N8" s="16">
        <v>0.375</v>
      </c>
      <c r="O8" s="16">
        <v>0.16666666666666699</v>
      </c>
      <c r="P8" s="16">
        <v>0.34615384615384598</v>
      </c>
      <c r="Q8" s="16">
        <v>0.14705882352941199</v>
      </c>
      <c r="R8" s="16">
        <v>7.69230769230769E-2</v>
      </c>
      <c r="S8" s="16">
        <v>0.194444444444444</v>
      </c>
      <c r="T8" s="16">
        <v>0.173913043478261</v>
      </c>
      <c r="U8" s="16">
        <v>0.230769230769231</v>
      </c>
      <c r="V8" s="16">
        <v>0.16</v>
      </c>
      <c r="W8" s="16">
        <v>7.1428571428571397E-2</v>
      </c>
      <c r="X8" s="16">
        <v>0.2</v>
      </c>
      <c r="Y8" s="16">
        <v>0.28571428571428598</v>
      </c>
      <c r="Z8" s="16"/>
      <c r="AA8" s="16">
        <v>0.20858895705521499</v>
      </c>
      <c r="AB8" s="16">
        <v>0.201550387596899</v>
      </c>
      <c r="AC8" s="16">
        <v>0.17647058823529399</v>
      </c>
      <c r="AD8" s="16">
        <v>0.14705882352941199</v>
      </c>
      <c r="AE8" s="16"/>
      <c r="AF8" s="16">
        <v>0.20327868852459</v>
      </c>
      <c r="AG8" s="16">
        <v>0.33333333333333298</v>
      </c>
      <c r="AH8" s="16">
        <v>0.157894736842105</v>
      </c>
      <c r="AI8" s="16">
        <v>0</v>
      </c>
      <c r="AJ8" s="16"/>
      <c r="AK8" s="16">
        <v>0.15887850467289699</v>
      </c>
      <c r="AL8" s="16">
        <v>0.13114754098360701</v>
      </c>
      <c r="AM8" s="16">
        <v>0.34375</v>
      </c>
      <c r="AN8" s="16">
        <v>0.13793103448275901</v>
      </c>
      <c r="AO8" s="16">
        <v>0.22222222222222199</v>
      </c>
      <c r="AP8" s="16">
        <v>0.25925925925925902</v>
      </c>
      <c r="AQ8" s="16"/>
      <c r="AR8" s="16">
        <v>0.19534883720930199</v>
      </c>
      <c r="AS8" s="16">
        <v>0.24390243902438999</v>
      </c>
      <c r="AT8" s="16">
        <v>0.24390243902438999</v>
      </c>
      <c r="AU8" s="16" t="s">
        <v>129</v>
      </c>
      <c r="AV8" s="16">
        <v>0.13636363636363599</v>
      </c>
      <c r="AW8" s="16">
        <v>0.219512195121951</v>
      </c>
      <c r="AX8" s="16">
        <v>0.6</v>
      </c>
      <c r="AY8" s="16"/>
      <c r="AZ8" s="16">
        <v>0.121495327102804</v>
      </c>
      <c r="BA8" s="16">
        <v>0.18181818181818199</v>
      </c>
      <c r="BB8" s="16">
        <v>0.27272727272727298</v>
      </c>
      <c r="BC8" s="16">
        <v>0.20408163265306101</v>
      </c>
      <c r="BD8" s="16">
        <v>0.24137931034482801</v>
      </c>
      <c r="BE8" s="16">
        <v>0.25</v>
      </c>
      <c r="BF8" s="16"/>
      <c r="BG8" s="16">
        <v>0.265625</v>
      </c>
      <c r="BH8" s="16">
        <v>0.20588235294117599</v>
      </c>
      <c r="BI8" s="16">
        <v>0.13953488372093001</v>
      </c>
      <c r="BJ8" s="16">
        <v>0.190909090909091</v>
      </c>
      <c r="BK8" s="16">
        <v>0.17910447761194001</v>
      </c>
      <c r="BL8" s="16">
        <v>0.18</v>
      </c>
      <c r="BM8" s="16"/>
      <c r="BN8" s="16">
        <v>0.205020920502092</v>
      </c>
      <c r="BO8" s="16">
        <v>0.18124999999999999</v>
      </c>
      <c r="BP8" s="16"/>
      <c r="BQ8" s="16">
        <v>0.213235294117647</v>
      </c>
      <c r="BR8" s="16">
        <v>0.18796992481203001</v>
      </c>
      <c r="BS8" s="16"/>
      <c r="BT8" s="16">
        <v>0.197492163009404</v>
      </c>
      <c r="BU8" s="16">
        <v>0.19230769230769201</v>
      </c>
    </row>
    <row r="9" spans="2:73" x14ac:dyDescent="0.35">
      <c r="B9" s="17" t="s">
        <v>245</v>
      </c>
      <c r="C9" s="16">
        <v>0.74937965260545902</v>
      </c>
      <c r="D9" s="16">
        <v>0.77844311377245501</v>
      </c>
      <c r="E9" s="16">
        <v>0.72881355932203395</v>
      </c>
      <c r="F9" s="16"/>
      <c r="G9" s="16">
        <v>0.74698795180722899</v>
      </c>
      <c r="H9" s="16">
        <v>0.75</v>
      </c>
      <c r="I9" s="16"/>
      <c r="J9" s="16">
        <v>0.73529411764705899</v>
      </c>
      <c r="K9" s="16">
        <v>0.65517241379310298</v>
      </c>
      <c r="L9" s="16">
        <v>0.86363636363636398</v>
      </c>
      <c r="M9" s="16">
        <v>0.85</v>
      </c>
      <c r="N9" s="16">
        <v>0.625</v>
      </c>
      <c r="O9" s="16">
        <v>0.83333333333333304</v>
      </c>
      <c r="P9" s="16">
        <v>0.53846153846153799</v>
      </c>
      <c r="Q9" s="16">
        <v>0.82352941176470595</v>
      </c>
      <c r="R9" s="16">
        <v>0.84615384615384603</v>
      </c>
      <c r="S9" s="16">
        <v>0.75</v>
      </c>
      <c r="T9" s="16">
        <v>0.69565217391304301</v>
      </c>
      <c r="U9" s="16">
        <v>0.76923076923076905</v>
      </c>
      <c r="V9" s="16">
        <v>0.84</v>
      </c>
      <c r="W9" s="16">
        <v>0.92857142857142905</v>
      </c>
      <c r="X9" s="16">
        <v>0.8</v>
      </c>
      <c r="Y9" s="16">
        <v>0.64285714285714302</v>
      </c>
      <c r="Z9" s="16"/>
      <c r="AA9" s="16">
        <v>0.76073619631901801</v>
      </c>
      <c r="AB9" s="16">
        <v>0.72868217054263595</v>
      </c>
      <c r="AC9" s="16">
        <v>0.76470588235294101</v>
      </c>
      <c r="AD9" s="16">
        <v>0.73529411764705899</v>
      </c>
      <c r="AE9" s="16"/>
      <c r="AF9" s="16">
        <v>0.73770491803278704</v>
      </c>
      <c r="AG9" s="16">
        <v>0.625</v>
      </c>
      <c r="AH9" s="16">
        <v>0.81578947368421095</v>
      </c>
      <c r="AI9" s="16">
        <v>0.5</v>
      </c>
      <c r="AJ9" s="16"/>
      <c r="AK9" s="16">
        <v>0.78504672897196304</v>
      </c>
      <c r="AL9" s="16">
        <v>0.77049180327868805</v>
      </c>
      <c r="AM9" s="16">
        <v>0.65625</v>
      </c>
      <c r="AN9" s="16">
        <v>0.75862068965517204</v>
      </c>
      <c r="AO9" s="16">
        <v>0.77777777777777801</v>
      </c>
      <c r="AP9" s="16">
        <v>0.66666666666666696</v>
      </c>
      <c r="AQ9" s="16"/>
      <c r="AR9" s="16">
        <v>0.748837209302326</v>
      </c>
      <c r="AS9" s="16">
        <v>0.707317073170732</v>
      </c>
      <c r="AT9" s="16">
        <v>0.707317073170732</v>
      </c>
      <c r="AU9" s="16" t="s">
        <v>129</v>
      </c>
      <c r="AV9" s="16">
        <v>0.72727272727272696</v>
      </c>
      <c r="AW9" s="16">
        <v>0.73170731707317105</v>
      </c>
      <c r="AX9" s="16">
        <v>0.4</v>
      </c>
      <c r="AY9" s="16"/>
      <c r="AZ9" s="16">
        <v>0.80373831775700899</v>
      </c>
      <c r="BA9" s="16">
        <v>0.72727272727272696</v>
      </c>
      <c r="BB9" s="16">
        <v>0.72727272727272696</v>
      </c>
      <c r="BC9" s="16">
        <v>0.76530612244898</v>
      </c>
      <c r="BD9" s="16">
        <v>0.70344827586206904</v>
      </c>
      <c r="BE9" s="16">
        <v>0.75</v>
      </c>
      <c r="BF9" s="16"/>
      <c r="BG9" s="16">
        <v>0.71875</v>
      </c>
      <c r="BH9" s="16">
        <v>0.70588235294117696</v>
      </c>
      <c r="BI9" s="16">
        <v>0.86046511627906996</v>
      </c>
      <c r="BJ9" s="16">
        <v>0.75454545454545496</v>
      </c>
      <c r="BK9" s="16">
        <v>0.74626865671641796</v>
      </c>
      <c r="BL9" s="16">
        <v>0.74</v>
      </c>
      <c r="BM9" s="16"/>
      <c r="BN9" s="16">
        <v>0.72384937238493696</v>
      </c>
      <c r="BO9" s="16">
        <v>0.78749999999999998</v>
      </c>
      <c r="BP9" s="16"/>
      <c r="BQ9" s="16">
        <v>0.75</v>
      </c>
      <c r="BR9" s="16">
        <v>0.75187969924812004</v>
      </c>
      <c r="BS9" s="16"/>
      <c r="BT9" s="16">
        <v>0.74921630094043901</v>
      </c>
      <c r="BU9" s="16">
        <v>0.75641025641025605</v>
      </c>
    </row>
    <row r="10" spans="2:73" x14ac:dyDescent="0.35">
      <c r="B10" s="17" t="s">
        <v>93</v>
      </c>
      <c r="C10" s="18">
        <v>5.4590570719603E-2</v>
      </c>
      <c r="D10" s="18">
        <v>5.3892215568862298E-2</v>
      </c>
      <c r="E10" s="18">
        <v>5.5084745762711898E-2</v>
      </c>
      <c r="F10" s="18"/>
      <c r="G10" s="18">
        <v>6.02409638554217E-2</v>
      </c>
      <c r="H10" s="18">
        <v>5.3124999999999999E-2</v>
      </c>
      <c r="I10" s="18"/>
      <c r="J10" s="18">
        <v>0</v>
      </c>
      <c r="K10" s="18">
        <v>8.6206896551724102E-2</v>
      </c>
      <c r="L10" s="18">
        <v>9.0909090909090898E-2</v>
      </c>
      <c r="M10" s="18">
        <v>0.1</v>
      </c>
      <c r="N10" s="18">
        <v>0</v>
      </c>
      <c r="O10" s="18">
        <v>0</v>
      </c>
      <c r="P10" s="18">
        <v>0.115384615384615</v>
      </c>
      <c r="Q10" s="18">
        <v>2.9411764705882401E-2</v>
      </c>
      <c r="R10" s="18">
        <v>7.69230769230769E-2</v>
      </c>
      <c r="S10" s="18">
        <v>5.5555555555555601E-2</v>
      </c>
      <c r="T10" s="18">
        <v>0.13043478260869601</v>
      </c>
      <c r="U10" s="18">
        <v>0</v>
      </c>
      <c r="V10" s="18">
        <v>0</v>
      </c>
      <c r="W10" s="18">
        <v>0</v>
      </c>
      <c r="X10" s="18">
        <v>0</v>
      </c>
      <c r="Y10" s="18">
        <v>7.1428571428571397E-2</v>
      </c>
      <c r="Z10" s="18"/>
      <c r="AA10" s="18">
        <v>3.0674846625766899E-2</v>
      </c>
      <c r="AB10" s="18">
        <v>6.9767441860465101E-2</v>
      </c>
      <c r="AC10" s="18">
        <v>5.8823529411764698E-2</v>
      </c>
      <c r="AD10" s="18">
        <v>0.11764705882352899</v>
      </c>
      <c r="AE10" s="18"/>
      <c r="AF10" s="18">
        <v>5.9016393442623001E-2</v>
      </c>
      <c r="AG10" s="18">
        <v>4.1666666666666699E-2</v>
      </c>
      <c r="AH10" s="18">
        <v>2.6315789473684199E-2</v>
      </c>
      <c r="AI10" s="18">
        <v>0.5</v>
      </c>
      <c r="AJ10" s="18"/>
      <c r="AK10" s="18">
        <v>5.60747663551402E-2</v>
      </c>
      <c r="AL10" s="18">
        <v>9.8360655737704902E-2</v>
      </c>
      <c r="AM10" s="18">
        <v>0</v>
      </c>
      <c r="AN10" s="18">
        <v>0.10344827586206901</v>
      </c>
      <c r="AO10" s="18">
        <v>0</v>
      </c>
      <c r="AP10" s="18">
        <v>7.4074074074074098E-2</v>
      </c>
      <c r="AQ10" s="18"/>
      <c r="AR10" s="18">
        <v>5.5813953488372099E-2</v>
      </c>
      <c r="AS10" s="18">
        <v>4.8780487804878099E-2</v>
      </c>
      <c r="AT10" s="18">
        <v>4.8780487804878099E-2</v>
      </c>
      <c r="AU10" s="18" t="s">
        <v>129</v>
      </c>
      <c r="AV10" s="18">
        <v>0.13636363636363599</v>
      </c>
      <c r="AW10" s="18">
        <v>4.8780487804878099E-2</v>
      </c>
      <c r="AX10" s="18">
        <v>0</v>
      </c>
      <c r="AY10" s="18"/>
      <c r="AZ10" s="18">
        <v>7.4766355140186896E-2</v>
      </c>
      <c r="BA10" s="18">
        <v>9.0909090909090898E-2</v>
      </c>
      <c r="BB10" s="18">
        <v>0</v>
      </c>
      <c r="BC10" s="18">
        <v>3.06122448979592E-2</v>
      </c>
      <c r="BD10" s="18">
        <v>5.5172413793103399E-2</v>
      </c>
      <c r="BE10" s="18">
        <v>0</v>
      </c>
      <c r="BF10" s="18"/>
      <c r="BG10" s="18">
        <v>1.5625E-2</v>
      </c>
      <c r="BH10" s="18">
        <v>8.8235294117647106E-2</v>
      </c>
      <c r="BI10" s="18">
        <v>0</v>
      </c>
      <c r="BJ10" s="18">
        <v>5.4545454545454501E-2</v>
      </c>
      <c r="BK10" s="18">
        <v>7.4626865671641798E-2</v>
      </c>
      <c r="BL10" s="18">
        <v>0.08</v>
      </c>
      <c r="BM10" s="18"/>
      <c r="BN10" s="18">
        <v>7.1129707112970703E-2</v>
      </c>
      <c r="BO10" s="18">
        <v>3.125E-2</v>
      </c>
      <c r="BP10" s="18"/>
      <c r="BQ10" s="18">
        <v>3.6764705882352901E-2</v>
      </c>
      <c r="BR10" s="18">
        <v>6.01503759398496E-2</v>
      </c>
      <c r="BS10" s="18"/>
      <c r="BT10" s="18">
        <v>5.3291536050156699E-2</v>
      </c>
      <c r="BU10" s="18">
        <v>5.1282051282051301E-2</v>
      </c>
    </row>
    <row r="11" spans="2:73" x14ac:dyDescent="0.35">
      <c r="B11" s="1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244</v>
      </c>
      <c r="C8" s="16">
        <v>0.11414392059553299</v>
      </c>
      <c r="D8" s="16">
        <v>0.125748502994012</v>
      </c>
      <c r="E8" s="16">
        <v>0.105932203389831</v>
      </c>
      <c r="F8" s="16"/>
      <c r="G8" s="16">
        <v>9.6385542168674704E-2</v>
      </c>
      <c r="H8" s="16">
        <v>0.11874999999999999</v>
      </c>
      <c r="I8" s="16"/>
      <c r="J8" s="16">
        <v>0.26470588235294101</v>
      </c>
      <c r="K8" s="16">
        <v>8.6206896551724102E-2</v>
      </c>
      <c r="L8" s="16">
        <v>9.0909090909090898E-2</v>
      </c>
      <c r="M8" s="16">
        <v>0.05</v>
      </c>
      <c r="N8" s="16">
        <v>0.25</v>
      </c>
      <c r="O8" s="16">
        <v>0.16666666666666699</v>
      </c>
      <c r="P8" s="16">
        <v>0.115384615384615</v>
      </c>
      <c r="Q8" s="16">
        <v>2.9411764705882401E-2</v>
      </c>
      <c r="R8" s="16">
        <v>7.69230769230769E-2</v>
      </c>
      <c r="S8" s="16">
        <v>9.7222222222222196E-2</v>
      </c>
      <c r="T8" s="16">
        <v>8.6956521739130405E-2</v>
      </c>
      <c r="U8" s="16">
        <v>7.69230769230769E-2</v>
      </c>
      <c r="V8" s="16">
        <v>0.12</v>
      </c>
      <c r="W8" s="16">
        <v>0</v>
      </c>
      <c r="X8" s="16">
        <v>0.2</v>
      </c>
      <c r="Y8" s="16">
        <v>0.28571428571428598</v>
      </c>
      <c r="Z8" s="16"/>
      <c r="AA8" s="16">
        <v>0.128834355828221</v>
      </c>
      <c r="AB8" s="16">
        <v>0.13953488372093001</v>
      </c>
      <c r="AC8" s="16">
        <v>3.9215686274509803E-2</v>
      </c>
      <c r="AD8" s="16">
        <v>5.8823529411764698E-2</v>
      </c>
      <c r="AE8" s="16"/>
      <c r="AF8" s="16">
        <v>0.11147540983606601</v>
      </c>
      <c r="AG8" s="16">
        <v>0.25</v>
      </c>
      <c r="AH8" s="16">
        <v>0.105263157894737</v>
      </c>
      <c r="AI8" s="16">
        <v>0</v>
      </c>
      <c r="AJ8" s="16"/>
      <c r="AK8" s="16">
        <v>9.34579439252336E-2</v>
      </c>
      <c r="AL8" s="16">
        <v>4.91803278688525E-2</v>
      </c>
      <c r="AM8" s="16">
        <v>9.375E-2</v>
      </c>
      <c r="AN8" s="16">
        <v>0.13793103448275901</v>
      </c>
      <c r="AO8" s="16">
        <v>0.22222222222222199</v>
      </c>
      <c r="AP8" s="16">
        <v>0.148148148148148</v>
      </c>
      <c r="AQ8" s="16"/>
      <c r="AR8" s="16">
        <v>0.102325581395349</v>
      </c>
      <c r="AS8" s="16">
        <v>0.17073170731707299</v>
      </c>
      <c r="AT8" s="16">
        <v>0.17073170731707299</v>
      </c>
      <c r="AU8" s="16" t="s">
        <v>129</v>
      </c>
      <c r="AV8" s="16">
        <v>9.0909090909090898E-2</v>
      </c>
      <c r="AW8" s="16">
        <v>0.19512195121951201</v>
      </c>
      <c r="AX8" s="16">
        <v>0</v>
      </c>
      <c r="AY8" s="16"/>
      <c r="AZ8" s="16">
        <v>7.4766355140186896E-2</v>
      </c>
      <c r="BA8" s="16">
        <v>6.0606060606060601E-2</v>
      </c>
      <c r="BB8" s="16">
        <v>0</v>
      </c>
      <c r="BC8" s="16">
        <v>0.183673469387755</v>
      </c>
      <c r="BD8" s="16">
        <v>0.10344827586206901</v>
      </c>
      <c r="BE8" s="16">
        <v>0.375</v>
      </c>
      <c r="BF8" s="16"/>
      <c r="BG8" s="16">
        <v>0.125</v>
      </c>
      <c r="BH8" s="16">
        <v>0.10294117647058799</v>
      </c>
      <c r="BI8" s="16">
        <v>0.116279069767442</v>
      </c>
      <c r="BJ8" s="16">
        <v>0.12727272727272701</v>
      </c>
      <c r="BK8" s="16">
        <v>8.9552238805970102E-2</v>
      </c>
      <c r="BL8" s="16">
        <v>0.12</v>
      </c>
      <c r="BM8" s="16"/>
      <c r="BN8" s="16">
        <v>8.3682008368200805E-2</v>
      </c>
      <c r="BO8" s="16">
        <v>0.15</v>
      </c>
      <c r="BP8" s="16"/>
      <c r="BQ8" s="16">
        <v>8.8235294117647106E-2</v>
      </c>
      <c r="BR8" s="16">
        <v>0.12781954887218</v>
      </c>
      <c r="BS8" s="16"/>
      <c r="BT8" s="16">
        <v>0.115987460815047</v>
      </c>
      <c r="BU8" s="16">
        <v>0.115384615384615</v>
      </c>
    </row>
    <row r="9" spans="2:73" x14ac:dyDescent="0.35">
      <c r="B9" s="17" t="s">
        <v>245</v>
      </c>
      <c r="C9" s="16">
        <v>0.81885856079404495</v>
      </c>
      <c r="D9" s="16">
        <v>0.83233532934131704</v>
      </c>
      <c r="E9" s="16">
        <v>0.80932203389830504</v>
      </c>
      <c r="F9" s="16"/>
      <c r="G9" s="16">
        <v>0.83132530120481896</v>
      </c>
      <c r="H9" s="16">
        <v>0.81562500000000004</v>
      </c>
      <c r="I9" s="16"/>
      <c r="J9" s="16">
        <v>0.70588235294117696</v>
      </c>
      <c r="K9" s="16">
        <v>0.81034482758620696</v>
      </c>
      <c r="L9" s="16">
        <v>0.86363636363636398</v>
      </c>
      <c r="M9" s="16">
        <v>0.95</v>
      </c>
      <c r="N9" s="16">
        <v>0.75</v>
      </c>
      <c r="O9" s="16">
        <v>0.83333333333333304</v>
      </c>
      <c r="P9" s="16">
        <v>0.76923076923076905</v>
      </c>
      <c r="Q9" s="16">
        <v>0.91176470588235303</v>
      </c>
      <c r="R9" s="16">
        <v>0.84615384615384603</v>
      </c>
      <c r="S9" s="16">
        <v>0.84722222222222199</v>
      </c>
      <c r="T9" s="16">
        <v>0.69565217391304301</v>
      </c>
      <c r="U9" s="16">
        <v>0.76923076923076905</v>
      </c>
      <c r="V9" s="16">
        <v>0.88</v>
      </c>
      <c r="W9" s="16">
        <v>1</v>
      </c>
      <c r="X9" s="16">
        <v>0.66666666666666696</v>
      </c>
      <c r="Y9" s="16">
        <v>0.71428571428571397</v>
      </c>
      <c r="Z9" s="16"/>
      <c r="AA9" s="16">
        <v>0.81595092024539895</v>
      </c>
      <c r="AB9" s="16">
        <v>0.81395348837209303</v>
      </c>
      <c r="AC9" s="16">
        <v>0.84313725490196101</v>
      </c>
      <c r="AD9" s="16">
        <v>0.85294117647058798</v>
      </c>
      <c r="AE9" s="16"/>
      <c r="AF9" s="16">
        <v>0.81311475409836098</v>
      </c>
      <c r="AG9" s="16">
        <v>0.66666666666666696</v>
      </c>
      <c r="AH9" s="16">
        <v>0.86842105263157898</v>
      </c>
      <c r="AI9" s="16">
        <v>0.5</v>
      </c>
      <c r="AJ9" s="16"/>
      <c r="AK9" s="16">
        <v>0.85981308411214996</v>
      </c>
      <c r="AL9" s="16">
        <v>0.83606557377049195</v>
      </c>
      <c r="AM9" s="16">
        <v>0.875</v>
      </c>
      <c r="AN9" s="16">
        <v>0.79310344827586199</v>
      </c>
      <c r="AO9" s="16">
        <v>0.77777777777777801</v>
      </c>
      <c r="AP9" s="16">
        <v>0.74074074074074103</v>
      </c>
      <c r="AQ9" s="16"/>
      <c r="AR9" s="16">
        <v>0.82790697674418601</v>
      </c>
      <c r="AS9" s="16">
        <v>0.78048780487804903</v>
      </c>
      <c r="AT9" s="16">
        <v>0.78048780487804903</v>
      </c>
      <c r="AU9" s="16" t="s">
        <v>129</v>
      </c>
      <c r="AV9" s="16">
        <v>0.81818181818181801</v>
      </c>
      <c r="AW9" s="16">
        <v>0.73170731707317105</v>
      </c>
      <c r="AX9" s="16">
        <v>1</v>
      </c>
      <c r="AY9" s="16"/>
      <c r="AZ9" s="16">
        <v>0.83177570093457898</v>
      </c>
      <c r="BA9" s="16">
        <v>0.81818181818181801</v>
      </c>
      <c r="BB9" s="16">
        <v>1</v>
      </c>
      <c r="BC9" s="16">
        <v>0.80612244897959195</v>
      </c>
      <c r="BD9" s="16">
        <v>0.82758620689655205</v>
      </c>
      <c r="BE9" s="16">
        <v>0.5</v>
      </c>
      <c r="BF9" s="16"/>
      <c r="BG9" s="16">
        <v>0.828125</v>
      </c>
      <c r="BH9" s="16">
        <v>0.82352941176470595</v>
      </c>
      <c r="BI9" s="16">
        <v>0.86046511627906996</v>
      </c>
      <c r="BJ9" s="16">
        <v>0.8</v>
      </c>
      <c r="BK9" s="16">
        <v>0.86567164179104505</v>
      </c>
      <c r="BL9" s="16">
        <v>0.76</v>
      </c>
      <c r="BM9" s="16"/>
      <c r="BN9" s="16">
        <v>0.836820083682008</v>
      </c>
      <c r="BO9" s="16">
        <v>0.8</v>
      </c>
      <c r="BP9" s="16"/>
      <c r="BQ9" s="16">
        <v>0.85294117647058798</v>
      </c>
      <c r="BR9" s="16">
        <v>0.80075187969924799</v>
      </c>
      <c r="BS9" s="16"/>
      <c r="BT9" s="16">
        <v>0.82758620689655205</v>
      </c>
      <c r="BU9" s="16">
        <v>0.80769230769230804</v>
      </c>
    </row>
    <row r="10" spans="2:73" x14ac:dyDescent="0.35">
      <c r="B10" s="17" t="s">
        <v>93</v>
      </c>
      <c r="C10" s="18">
        <v>6.6997518610421802E-2</v>
      </c>
      <c r="D10" s="18">
        <v>4.1916167664670698E-2</v>
      </c>
      <c r="E10" s="18">
        <v>8.4745762711864403E-2</v>
      </c>
      <c r="F10" s="18"/>
      <c r="G10" s="18">
        <v>7.2289156626505993E-2</v>
      </c>
      <c r="H10" s="18">
        <v>6.5625000000000003E-2</v>
      </c>
      <c r="I10" s="18"/>
      <c r="J10" s="18">
        <v>2.9411764705882401E-2</v>
      </c>
      <c r="K10" s="18">
        <v>0.10344827586206901</v>
      </c>
      <c r="L10" s="18">
        <v>4.5454545454545497E-2</v>
      </c>
      <c r="M10" s="18">
        <v>0</v>
      </c>
      <c r="N10" s="18">
        <v>0</v>
      </c>
      <c r="O10" s="18">
        <v>0</v>
      </c>
      <c r="P10" s="18">
        <v>0.115384615384615</v>
      </c>
      <c r="Q10" s="18">
        <v>5.8823529411764698E-2</v>
      </c>
      <c r="R10" s="18">
        <v>7.69230769230769E-2</v>
      </c>
      <c r="S10" s="18">
        <v>5.5555555555555601E-2</v>
      </c>
      <c r="T10" s="18">
        <v>0.217391304347826</v>
      </c>
      <c r="U10" s="18">
        <v>0.15384615384615399</v>
      </c>
      <c r="V10" s="18">
        <v>0</v>
      </c>
      <c r="W10" s="18">
        <v>0</v>
      </c>
      <c r="X10" s="18">
        <v>0.133333333333333</v>
      </c>
      <c r="Y10" s="18">
        <v>0</v>
      </c>
      <c r="Z10" s="18"/>
      <c r="AA10" s="18">
        <v>5.5214723926380403E-2</v>
      </c>
      <c r="AB10" s="18">
        <v>4.6511627906976702E-2</v>
      </c>
      <c r="AC10" s="18">
        <v>0.11764705882352899</v>
      </c>
      <c r="AD10" s="18">
        <v>8.8235294117647106E-2</v>
      </c>
      <c r="AE10" s="18"/>
      <c r="AF10" s="18">
        <v>7.5409836065573804E-2</v>
      </c>
      <c r="AG10" s="18">
        <v>8.3333333333333301E-2</v>
      </c>
      <c r="AH10" s="18">
        <v>2.6315789473684199E-2</v>
      </c>
      <c r="AI10" s="18">
        <v>0.5</v>
      </c>
      <c r="AJ10" s="18"/>
      <c r="AK10" s="18">
        <v>4.67289719626168E-2</v>
      </c>
      <c r="AL10" s="18">
        <v>0.114754098360656</v>
      </c>
      <c r="AM10" s="18">
        <v>3.125E-2</v>
      </c>
      <c r="AN10" s="18">
        <v>6.8965517241379296E-2</v>
      </c>
      <c r="AO10" s="18">
        <v>0</v>
      </c>
      <c r="AP10" s="18">
        <v>0.11111111111111099</v>
      </c>
      <c r="AQ10" s="18"/>
      <c r="AR10" s="18">
        <v>6.9767441860465101E-2</v>
      </c>
      <c r="AS10" s="18">
        <v>4.8780487804878099E-2</v>
      </c>
      <c r="AT10" s="18">
        <v>4.8780487804878099E-2</v>
      </c>
      <c r="AU10" s="18" t="s">
        <v>129</v>
      </c>
      <c r="AV10" s="18">
        <v>9.0909090909090898E-2</v>
      </c>
      <c r="AW10" s="18">
        <v>7.3170731707317097E-2</v>
      </c>
      <c r="AX10" s="18">
        <v>0</v>
      </c>
      <c r="AY10" s="18"/>
      <c r="AZ10" s="18">
        <v>9.34579439252336E-2</v>
      </c>
      <c r="BA10" s="18">
        <v>0.12121212121212099</v>
      </c>
      <c r="BB10" s="18">
        <v>0</v>
      </c>
      <c r="BC10" s="18">
        <v>1.02040816326531E-2</v>
      </c>
      <c r="BD10" s="18">
        <v>6.8965517241379296E-2</v>
      </c>
      <c r="BE10" s="18">
        <v>0.125</v>
      </c>
      <c r="BF10" s="18"/>
      <c r="BG10" s="18">
        <v>4.6875E-2</v>
      </c>
      <c r="BH10" s="18">
        <v>7.3529411764705899E-2</v>
      </c>
      <c r="BI10" s="18">
        <v>2.32558139534884E-2</v>
      </c>
      <c r="BJ10" s="18">
        <v>7.2727272727272696E-2</v>
      </c>
      <c r="BK10" s="18">
        <v>4.47761194029851E-2</v>
      </c>
      <c r="BL10" s="18">
        <v>0.12</v>
      </c>
      <c r="BM10" s="18"/>
      <c r="BN10" s="18">
        <v>7.9497907949790794E-2</v>
      </c>
      <c r="BO10" s="18">
        <v>0.05</v>
      </c>
      <c r="BP10" s="18"/>
      <c r="BQ10" s="18">
        <v>5.8823529411764698E-2</v>
      </c>
      <c r="BR10" s="18">
        <v>7.1428571428571397E-2</v>
      </c>
      <c r="BS10" s="18"/>
      <c r="BT10" s="18">
        <v>5.6426332288401299E-2</v>
      </c>
      <c r="BU10" s="18">
        <v>7.69230769230769E-2</v>
      </c>
    </row>
    <row r="11" spans="2:73" x14ac:dyDescent="0.35">
      <c r="B11" s="1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244</v>
      </c>
      <c r="C8" s="16">
        <v>8.9330024813895806E-2</v>
      </c>
      <c r="D8" s="16">
        <v>0.11377245508981999</v>
      </c>
      <c r="E8" s="16">
        <v>7.2033898305084706E-2</v>
      </c>
      <c r="F8" s="16"/>
      <c r="G8" s="16">
        <v>7.2289156626505993E-2</v>
      </c>
      <c r="H8" s="16">
        <v>9.375E-2</v>
      </c>
      <c r="I8" s="16"/>
      <c r="J8" s="16">
        <v>0.14705882352941199</v>
      </c>
      <c r="K8" s="16">
        <v>0.12068965517241401</v>
      </c>
      <c r="L8" s="16">
        <v>0</v>
      </c>
      <c r="M8" s="16">
        <v>0.1</v>
      </c>
      <c r="N8" s="16">
        <v>0.125</v>
      </c>
      <c r="O8" s="16">
        <v>0.16666666666666699</v>
      </c>
      <c r="P8" s="16">
        <v>3.8461538461538498E-2</v>
      </c>
      <c r="Q8" s="16">
        <v>0</v>
      </c>
      <c r="R8" s="16">
        <v>7.69230769230769E-2</v>
      </c>
      <c r="S8" s="16">
        <v>8.3333333333333301E-2</v>
      </c>
      <c r="T8" s="16">
        <v>4.3478260869565202E-2</v>
      </c>
      <c r="U8" s="16">
        <v>7.69230769230769E-2</v>
      </c>
      <c r="V8" s="16">
        <v>0.08</v>
      </c>
      <c r="W8" s="16">
        <v>7.1428571428571397E-2</v>
      </c>
      <c r="X8" s="16">
        <v>0.133333333333333</v>
      </c>
      <c r="Y8" s="16">
        <v>0.28571428571428598</v>
      </c>
      <c r="Z8" s="16"/>
      <c r="AA8" s="16">
        <v>0.110429447852761</v>
      </c>
      <c r="AB8" s="16">
        <v>6.9767441860465101E-2</v>
      </c>
      <c r="AC8" s="16">
        <v>0</v>
      </c>
      <c r="AD8" s="16">
        <v>0.14705882352941199</v>
      </c>
      <c r="AE8" s="16"/>
      <c r="AF8" s="16">
        <v>7.86885245901639E-2</v>
      </c>
      <c r="AG8" s="16">
        <v>0.16666666666666699</v>
      </c>
      <c r="AH8" s="16">
        <v>0.157894736842105</v>
      </c>
      <c r="AI8" s="16">
        <v>0</v>
      </c>
      <c r="AJ8" s="16"/>
      <c r="AK8" s="16">
        <v>7.4766355140186896E-2</v>
      </c>
      <c r="AL8" s="16">
        <v>1.63934426229508E-2</v>
      </c>
      <c r="AM8" s="16">
        <v>9.375E-2</v>
      </c>
      <c r="AN8" s="16">
        <v>0.13793103448275901</v>
      </c>
      <c r="AO8" s="16">
        <v>0.11111111111111099</v>
      </c>
      <c r="AP8" s="16">
        <v>7.4074074074074098E-2</v>
      </c>
      <c r="AQ8" s="16"/>
      <c r="AR8" s="16">
        <v>8.3720930232558097E-2</v>
      </c>
      <c r="AS8" s="16">
        <v>7.3170731707317097E-2</v>
      </c>
      <c r="AT8" s="16">
        <v>7.3170731707317097E-2</v>
      </c>
      <c r="AU8" s="16" t="s">
        <v>129</v>
      </c>
      <c r="AV8" s="16">
        <v>0.13636363636363599</v>
      </c>
      <c r="AW8" s="16">
        <v>9.7560975609756101E-2</v>
      </c>
      <c r="AX8" s="16">
        <v>0</v>
      </c>
      <c r="AY8" s="16"/>
      <c r="AZ8" s="16">
        <v>9.34579439252336E-2</v>
      </c>
      <c r="BA8" s="16">
        <v>0.12121212121212099</v>
      </c>
      <c r="BB8" s="16">
        <v>9.0909090909090898E-2</v>
      </c>
      <c r="BC8" s="16">
        <v>0.14285714285714299</v>
      </c>
      <c r="BD8" s="16">
        <v>3.4482758620689703E-2</v>
      </c>
      <c r="BE8" s="16">
        <v>0.25</v>
      </c>
      <c r="BF8" s="16"/>
      <c r="BG8" s="16">
        <v>6.25E-2</v>
      </c>
      <c r="BH8" s="16">
        <v>4.4117647058823498E-2</v>
      </c>
      <c r="BI8" s="16">
        <v>0.116279069767442</v>
      </c>
      <c r="BJ8" s="16">
        <v>0.1</v>
      </c>
      <c r="BK8" s="16">
        <v>0.119402985074627</v>
      </c>
      <c r="BL8" s="16">
        <v>0.1</v>
      </c>
      <c r="BM8" s="16"/>
      <c r="BN8" s="16">
        <v>8.3682008368200805E-2</v>
      </c>
      <c r="BO8" s="16">
        <v>9.375E-2</v>
      </c>
      <c r="BP8" s="16"/>
      <c r="BQ8" s="16">
        <v>9.5588235294117599E-2</v>
      </c>
      <c r="BR8" s="16">
        <v>8.6466165413533802E-2</v>
      </c>
      <c r="BS8" s="16"/>
      <c r="BT8" s="16">
        <v>9.0909090909090898E-2</v>
      </c>
      <c r="BU8" s="16">
        <v>8.9743589743589702E-2</v>
      </c>
    </row>
    <row r="9" spans="2:73" x14ac:dyDescent="0.35">
      <c r="B9" s="17" t="s">
        <v>245</v>
      </c>
      <c r="C9" s="16">
        <v>0.87593052109181102</v>
      </c>
      <c r="D9" s="16">
        <v>0.85628742514970102</v>
      </c>
      <c r="E9" s="16">
        <v>0.88983050847457601</v>
      </c>
      <c r="F9" s="16"/>
      <c r="G9" s="16">
        <v>0.91566265060241003</v>
      </c>
      <c r="H9" s="16">
        <v>0.86562499999999998</v>
      </c>
      <c r="I9" s="16"/>
      <c r="J9" s="16">
        <v>0.82352941176470595</v>
      </c>
      <c r="K9" s="16">
        <v>0.79310344827586199</v>
      </c>
      <c r="L9" s="16">
        <v>0.95454545454545503</v>
      </c>
      <c r="M9" s="16">
        <v>0.9</v>
      </c>
      <c r="N9" s="16">
        <v>0.875</v>
      </c>
      <c r="O9" s="16">
        <v>0.83333333333333304</v>
      </c>
      <c r="P9" s="16">
        <v>0.96153846153846201</v>
      </c>
      <c r="Q9" s="16">
        <v>0.97058823529411797</v>
      </c>
      <c r="R9" s="16">
        <v>0.76923076923076905</v>
      </c>
      <c r="S9" s="16">
        <v>0.90277777777777801</v>
      </c>
      <c r="T9" s="16">
        <v>0.82608695652173902</v>
      </c>
      <c r="U9" s="16">
        <v>0.92307692307692302</v>
      </c>
      <c r="V9" s="16">
        <v>0.92</v>
      </c>
      <c r="W9" s="16">
        <v>0.92857142857142905</v>
      </c>
      <c r="X9" s="16">
        <v>0.86666666666666703</v>
      </c>
      <c r="Y9" s="16">
        <v>0.71428571428571397</v>
      </c>
      <c r="Z9" s="16"/>
      <c r="AA9" s="16">
        <v>0.871165644171779</v>
      </c>
      <c r="AB9" s="16">
        <v>0.88372093023255804</v>
      </c>
      <c r="AC9" s="16">
        <v>0.96078431372549</v>
      </c>
      <c r="AD9" s="16">
        <v>0.85294117647058798</v>
      </c>
      <c r="AE9" s="16"/>
      <c r="AF9" s="16">
        <v>0.878688524590164</v>
      </c>
      <c r="AG9" s="16">
        <v>0.83333333333333304</v>
      </c>
      <c r="AH9" s="16">
        <v>0.81578947368421095</v>
      </c>
      <c r="AI9" s="16">
        <v>1</v>
      </c>
      <c r="AJ9" s="16"/>
      <c r="AK9" s="16">
        <v>0.89719626168224298</v>
      </c>
      <c r="AL9" s="16">
        <v>0.95081967213114704</v>
      </c>
      <c r="AM9" s="16">
        <v>0.875</v>
      </c>
      <c r="AN9" s="16">
        <v>0.82758620689655205</v>
      </c>
      <c r="AO9" s="16">
        <v>0.88888888888888895</v>
      </c>
      <c r="AP9" s="16">
        <v>0.85185185185185197</v>
      </c>
      <c r="AQ9" s="16"/>
      <c r="AR9" s="16">
        <v>0.86976744186046495</v>
      </c>
      <c r="AS9" s="16">
        <v>0.90243902439024404</v>
      </c>
      <c r="AT9" s="16">
        <v>0.90243902439024404</v>
      </c>
      <c r="AU9" s="16" t="s">
        <v>129</v>
      </c>
      <c r="AV9" s="16">
        <v>0.81818181818181801</v>
      </c>
      <c r="AW9" s="16">
        <v>0.90243902439024404</v>
      </c>
      <c r="AX9" s="16">
        <v>1</v>
      </c>
      <c r="AY9" s="16"/>
      <c r="AZ9" s="16">
        <v>0.86915887850467299</v>
      </c>
      <c r="BA9" s="16">
        <v>0.84848484848484895</v>
      </c>
      <c r="BB9" s="16">
        <v>0.90909090909090895</v>
      </c>
      <c r="BC9" s="16">
        <v>0.84693877551020402</v>
      </c>
      <c r="BD9" s="16">
        <v>0.917241379310345</v>
      </c>
      <c r="BE9" s="16">
        <v>0.75</v>
      </c>
      <c r="BF9" s="16"/>
      <c r="BG9" s="16">
        <v>0.921875</v>
      </c>
      <c r="BH9" s="16">
        <v>0.92647058823529405</v>
      </c>
      <c r="BI9" s="16">
        <v>0.88372093023255804</v>
      </c>
      <c r="BJ9" s="16">
        <v>0.85454545454545405</v>
      </c>
      <c r="BK9" s="16">
        <v>0.88059701492537301</v>
      </c>
      <c r="BL9" s="16">
        <v>0.8</v>
      </c>
      <c r="BM9" s="16"/>
      <c r="BN9" s="16">
        <v>0.87447698744769897</v>
      </c>
      <c r="BO9" s="16">
        <v>0.88124999999999998</v>
      </c>
      <c r="BP9" s="16"/>
      <c r="BQ9" s="16">
        <v>0.88235294117647101</v>
      </c>
      <c r="BR9" s="16">
        <v>0.87218045112781994</v>
      </c>
      <c r="BS9" s="16"/>
      <c r="BT9" s="16">
        <v>0.874608150470219</v>
      </c>
      <c r="BU9" s="16">
        <v>0.88461538461538503</v>
      </c>
    </row>
    <row r="10" spans="2:73" x14ac:dyDescent="0.35">
      <c r="B10" s="17" t="s">
        <v>93</v>
      </c>
      <c r="C10" s="18">
        <v>3.4739454094292799E-2</v>
      </c>
      <c r="D10" s="18">
        <v>2.9940119760479E-2</v>
      </c>
      <c r="E10" s="18">
        <v>3.8135593220338999E-2</v>
      </c>
      <c r="F10" s="18"/>
      <c r="G10" s="18">
        <v>1.20481927710843E-2</v>
      </c>
      <c r="H10" s="18">
        <v>4.0625000000000001E-2</v>
      </c>
      <c r="I10" s="18"/>
      <c r="J10" s="18">
        <v>2.9411764705882401E-2</v>
      </c>
      <c r="K10" s="18">
        <v>8.6206896551724102E-2</v>
      </c>
      <c r="L10" s="18">
        <v>4.5454545454545497E-2</v>
      </c>
      <c r="M10" s="18">
        <v>0</v>
      </c>
      <c r="N10" s="18">
        <v>0</v>
      </c>
      <c r="O10" s="18">
        <v>0</v>
      </c>
      <c r="P10" s="18">
        <v>0</v>
      </c>
      <c r="Q10" s="18">
        <v>2.9411764705882401E-2</v>
      </c>
      <c r="R10" s="18">
        <v>0.15384615384615399</v>
      </c>
      <c r="S10" s="18">
        <v>1.38888888888889E-2</v>
      </c>
      <c r="T10" s="18">
        <v>0.13043478260869601</v>
      </c>
      <c r="U10" s="18">
        <v>0</v>
      </c>
      <c r="V10" s="18">
        <v>0</v>
      </c>
      <c r="W10" s="18">
        <v>0</v>
      </c>
      <c r="X10" s="18">
        <v>0</v>
      </c>
      <c r="Y10" s="18">
        <v>0</v>
      </c>
      <c r="Z10" s="18"/>
      <c r="AA10" s="18">
        <v>1.84049079754601E-2</v>
      </c>
      <c r="AB10" s="18">
        <v>4.6511627906976702E-2</v>
      </c>
      <c r="AC10" s="18">
        <v>3.9215686274509803E-2</v>
      </c>
      <c r="AD10" s="18">
        <v>0</v>
      </c>
      <c r="AE10" s="18"/>
      <c r="AF10" s="18">
        <v>4.2622950819672101E-2</v>
      </c>
      <c r="AG10" s="18">
        <v>0</v>
      </c>
      <c r="AH10" s="18">
        <v>2.6315789473684199E-2</v>
      </c>
      <c r="AI10" s="18">
        <v>0</v>
      </c>
      <c r="AJ10" s="18"/>
      <c r="AK10" s="18">
        <v>2.80373831775701E-2</v>
      </c>
      <c r="AL10" s="18">
        <v>3.2786885245901599E-2</v>
      </c>
      <c r="AM10" s="18">
        <v>3.125E-2</v>
      </c>
      <c r="AN10" s="18">
        <v>3.4482758620689703E-2</v>
      </c>
      <c r="AO10" s="18">
        <v>0</v>
      </c>
      <c r="AP10" s="18">
        <v>7.4074074074074098E-2</v>
      </c>
      <c r="AQ10" s="18"/>
      <c r="AR10" s="18">
        <v>4.6511627906976702E-2</v>
      </c>
      <c r="AS10" s="18">
        <v>2.4390243902439001E-2</v>
      </c>
      <c r="AT10" s="18">
        <v>2.4390243902439001E-2</v>
      </c>
      <c r="AU10" s="18" t="s">
        <v>129</v>
      </c>
      <c r="AV10" s="18">
        <v>4.5454545454545497E-2</v>
      </c>
      <c r="AW10" s="18">
        <v>0</v>
      </c>
      <c r="AX10" s="18">
        <v>0</v>
      </c>
      <c r="AY10" s="18"/>
      <c r="AZ10" s="18">
        <v>3.7383177570093497E-2</v>
      </c>
      <c r="BA10" s="18">
        <v>3.03030303030303E-2</v>
      </c>
      <c r="BB10" s="18">
        <v>0</v>
      </c>
      <c r="BC10" s="18">
        <v>1.02040816326531E-2</v>
      </c>
      <c r="BD10" s="18">
        <v>4.8275862068965503E-2</v>
      </c>
      <c r="BE10" s="18">
        <v>0</v>
      </c>
      <c r="BF10" s="18"/>
      <c r="BG10" s="18">
        <v>1.5625E-2</v>
      </c>
      <c r="BH10" s="18">
        <v>2.9411764705882401E-2</v>
      </c>
      <c r="BI10" s="18">
        <v>0</v>
      </c>
      <c r="BJ10" s="18">
        <v>4.5454545454545497E-2</v>
      </c>
      <c r="BK10" s="18">
        <v>0</v>
      </c>
      <c r="BL10" s="18">
        <v>0.1</v>
      </c>
      <c r="BM10" s="18"/>
      <c r="BN10" s="18">
        <v>4.1841004184100403E-2</v>
      </c>
      <c r="BO10" s="18">
        <v>2.5000000000000001E-2</v>
      </c>
      <c r="BP10" s="18"/>
      <c r="BQ10" s="18">
        <v>2.2058823529411801E-2</v>
      </c>
      <c r="BR10" s="18">
        <v>4.13533834586466E-2</v>
      </c>
      <c r="BS10" s="18"/>
      <c r="BT10" s="18">
        <v>3.4482758620689703E-2</v>
      </c>
      <c r="BU10" s="18">
        <v>2.5641025641025599E-2</v>
      </c>
    </row>
    <row r="11" spans="2:73" x14ac:dyDescent="0.35">
      <c r="B11" s="1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U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253</v>
      </c>
      <c r="C8" s="16">
        <v>5.8212058212058201E-2</v>
      </c>
      <c r="D8" s="16">
        <v>7.0707070707070704E-2</v>
      </c>
      <c r="E8" s="16">
        <v>4.9469964664311E-2</v>
      </c>
      <c r="F8" s="16"/>
      <c r="G8" s="16">
        <v>8.1081081081081099E-2</v>
      </c>
      <c r="H8" s="16">
        <v>5.1351351351351403E-2</v>
      </c>
      <c r="I8" s="16"/>
      <c r="J8" s="16">
        <v>9.7560975609756101E-2</v>
      </c>
      <c r="K8" s="16">
        <v>0.152542372881356</v>
      </c>
      <c r="L8" s="16">
        <v>3.4482758620689703E-2</v>
      </c>
      <c r="M8" s="16">
        <v>4.5454545454545497E-2</v>
      </c>
      <c r="N8" s="16">
        <v>0</v>
      </c>
      <c r="O8" s="16">
        <v>0</v>
      </c>
      <c r="P8" s="16">
        <v>0</v>
      </c>
      <c r="Q8" s="16">
        <v>2.5641025641025599E-2</v>
      </c>
      <c r="R8" s="16">
        <v>0</v>
      </c>
      <c r="S8" s="16">
        <v>5.31914893617021E-2</v>
      </c>
      <c r="T8" s="16">
        <v>3.3333333333333298E-2</v>
      </c>
      <c r="U8" s="16">
        <v>7.1428571428571397E-2</v>
      </c>
      <c r="V8" s="16">
        <v>2.9411764705882401E-2</v>
      </c>
      <c r="W8" s="16">
        <v>0.11764705882352899</v>
      </c>
      <c r="X8" s="16">
        <v>5.5555555555555601E-2</v>
      </c>
      <c r="Y8" s="16">
        <v>6.25E-2</v>
      </c>
      <c r="Z8" s="16"/>
      <c r="AA8" s="16">
        <v>6.2200956937799E-2</v>
      </c>
      <c r="AB8" s="16">
        <v>4.8275862068965503E-2</v>
      </c>
      <c r="AC8" s="16">
        <v>0.107142857142857</v>
      </c>
      <c r="AD8" s="16">
        <v>0</v>
      </c>
      <c r="AE8" s="16"/>
      <c r="AF8" s="16">
        <v>6.6481994459833799E-2</v>
      </c>
      <c r="AG8" s="16">
        <v>0</v>
      </c>
      <c r="AH8" s="16">
        <v>7.1428571428571397E-2</v>
      </c>
      <c r="AI8" s="16">
        <v>0</v>
      </c>
      <c r="AJ8" s="16"/>
      <c r="AK8" s="16">
        <v>2.4590163934426201E-2</v>
      </c>
      <c r="AL8" s="16">
        <v>9.0909090909090898E-2</v>
      </c>
      <c r="AM8" s="16">
        <v>2.3809523809523801E-2</v>
      </c>
      <c r="AN8" s="16">
        <v>6.4516129032258104E-2</v>
      </c>
      <c r="AO8" s="16">
        <v>0.11111111111111099</v>
      </c>
      <c r="AP8" s="16">
        <v>0</v>
      </c>
      <c r="AQ8" s="16"/>
      <c r="AR8" s="16">
        <v>8.2191780821917804E-2</v>
      </c>
      <c r="AS8" s="16">
        <v>0</v>
      </c>
      <c r="AT8" s="16">
        <v>0</v>
      </c>
      <c r="AU8" s="16">
        <v>3.77358490566038E-2</v>
      </c>
      <c r="AV8" s="16">
        <v>8.6956521739130405E-2</v>
      </c>
      <c r="AW8" s="16">
        <v>6.3829787234042507E-2</v>
      </c>
      <c r="AX8" s="16">
        <v>0</v>
      </c>
      <c r="AY8" s="16"/>
      <c r="AZ8" s="16">
        <v>5.9829059829059797E-2</v>
      </c>
      <c r="BA8" s="16">
        <v>2.5641025641025599E-2</v>
      </c>
      <c r="BB8" s="16">
        <v>9.5238095238095205E-2</v>
      </c>
      <c r="BC8" s="16">
        <v>6.8376068376068397E-2</v>
      </c>
      <c r="BD8" s="16">
        <v>5.14285714285714E-2</v>
      </c>
      <c r="BE8" s="16">
        <v>0</v>
      </c>
      <c r="BF8" s="16"/>
      <c r="BG8" s="16">
        <v>4.8780487804878099E-2</v>
      </c>
      <c r="BH8" s="16">
        <v>8.2352941176470601E-2</v>
      </c>
      <c r="BI8" s="16">
        <v>8.3333333333333301E-2</v>
      </c>
      <c r="BJ8" s="16">
        <v>6.0606060606060601E-2</v>
      </c>
      <c r="BK8" s="16">
        <v>1.26582278481013E-2</v>
      </c>
      <c r="BL8" s="16">
        <v>7.4074074074074098E-2</v>
      </c>
      <c r="BM8" s="16"/>
      <c r="BN8" s="16">
        <v>5.7761732851985603E-2</v>
      </c>
      <c r="BO8" s="16">
        <v>6.0301507537688398E-2</v>
      </c>
      <c r="BP8" s="16"/>
      <c r="BQ8" s="16">
        <v>7.3170731707317097E-2</v>
      </c>
      <c r="BR8" s="16">
        <v>5.0632911392405097E-2</v>
      </c>
      <c r="BS8" s="16"/>
      <c r="BT8" s="16">
        <v>6.5395095367847406E-2</v>
      </c>
      <c r="BU8" s="16">
        <v>3.9215686274509803E-2</v>
      </c>
    </row>
    <row r="9" spans="2:73" x14ac:dyDescent="0.35">
      <c r="B9" s="17" t="s">
        <v>254</v>
      </c>
      <c r="C9" s="16">
        <v>0.139293139293139</v>
      </c>
      <c r="D9" s="16">
        <v>0.17676767676767699</v>
      </c>
      <c r="E9" s="16">
        <v>0.11307420494699599</v>
      </c>
      <c r="F9" s="16"/>
      <c r="G9" s="16">
        <v>9.00900900900901E-2</v>
      </c>
      <c r="H9" s="16">
        <v>0.15405405405405401</v>
      </c>
      <c r="I9" s="16"/>
      <c r="J9" s="16">
        <v>0.12195121951219499</v>
      </c>
      <c r="K9" s="16">
        <v>0.13559322033898299</v>
      </c>
      <c r="L9" s="16">
        <v>6.8965517241379296E-2</v>
      </c>
      <c r="M9" s="16">
        <v>0.18181818181818199</v>
      </c>
      <c r="N9" s="16">
        <v>0.125</v>
      </c>
      <c r="O9" s="16">
        <v>0.1875</v>
      </c>
      <c r="P9" s="16">
        <v>0.2</v>
      </c>
      <c r="Q9" s="16">
        <v>0.20512820512820501</v>
      </c>
      <c r="R9" s="16">
        <v>0.14285714285714299</v>
      </c>
      <c r="S9" s="16">
        <v>9.5744680851063801E-2</v>
      </c>
      <c r="T9" s="16">
        <v>0.1</v>
      </c>
      <c r="U9" s="16">
        <v>7.1428571428571397E-2</v>
      </c>
      <c r="V9" s="16">
        <v>0.20588235294117599</v>
      </c>
      <c r="W9" s="16">
        <v>0.29411764705882398</v>
      </c>
      <c r="X9" s="16">
        <v>5.5555555555555601E-2</v>
      </c>
      <c r="Y9" s="16">
        <v>0.125</v>
      </c>
      <c r="Z9" s="16"/>
      <c r="AA9" s="16">
        <v>0.15311004784689</v>
      </c>
      <c r="AB9" s="16">
        <v>0.14482758620689701</v>
      </c>
      <c r="AC9" s="16">
        <v>0.14285714285714299</v>
      </c>
      <c r="AD9" s="16">
        <v>8.5714285714285701E-2</v>
      </c>
      <c r="AE9" s="16"/>
      <c r="AF9" s="16">
        <v>0.14127423822714699</v>
      </c>
      <c r="AG9" s="16">
        <v>0.133333333333333</v>
      </c>
      <c r="AH9" s="16">
        <v>0.14285714285714299</v>
      </c>
      <c r="AI9" s="16">
        <v>0</v>
      </c>
      <c r="AJ9" s="16"/>
      <c r="AK9" s="16">
        <v>0.18032786885245899</v>
      </c>
      <c r="AL9" s="16">
        <v>0.13636363636363599</v>
      </c>
      <c r="AM9" s="16">
        <v>0.19047619047618999</v>
      </c>
      <c r="AN9" s="16">
        <v>0.16129032258064499</v>
      </c>
      <c r="AO9" s="16">
        <v>0.44444444444444398</v>
      </c>
      <c r="AP9" s="16">
        <v>0.11764705882352899</v>
      </c>
      <c r="AQ9" s="16"/>
      <c r="AR9" s="16">
        <v>0.16894977168949801</v>
      </c>
      <c r="AS9" s="16">
        <v>0.146341463414634</v>
      </c>
      <c r="AT9" s="16">
        <v>0.146341463414634</v>
      </c>
      <c r="AU9" s="16">
        <v>0.15094339622641501</v>
      </c>
      <c r="AV9" s="16">
        <v>0</v>
      </c>
      <c r="AW9" s="16">
        <v>6.3829787234042507E-2</v>
      </c>
      <c r="AX9" s="16">
        <v>0</v>
      </c>
      <c r="AY9" s="16"/>
      <c r="AZ9" s="16">
        <v>9.4017094017094002E-2</v>
      </c>
      <c r="BA9" s="16">
        <v>0.102564102564103</v>
      </c>
      <c r="BB9" s="16">
        <v>0.14285714285714299</v>
      </c>
      <c r="BC9" s="16">
        <v>0.15384615384615399</v>
      </c>
      <c r="BD9" s="16">
        <v>0.17142857142857101</v>
      </c>
      <c r="BE9" s="16">
        <v>0.125</v>
      </c>
      <c r="BF9" s="16"/>
      <c r="BG9" s="16">
        <v>0.134146341463415</v>
      </c>
      <c r="BH9" s="16">
        <v>0.152941176470588</v>
      </c>
      <c r="BI9" s="16">
        <v>6.25E-2</v>
      </c>
      <c r="BJ9" s="16">
        <v>0.19696969696969699</v>
      </c>
      <c r="BK9" s="16">
        <v>0.113924050632911</v>
      </c>
      <c r="BL9" s="16">
        <v>9.2592592592592601E-2</v>
      </c>
      <c r="BM9" s="16"/>
      <c r="BN9" s="16">
        <v>0.16606498194945801</v>
      </c>
      <c r="BO9" s="16">
        <v>0.10552763819095499</v>
      </c>
      <c r="BP9" s="16"/>
      <c r="BQ9" s="16">
        <v>0.18292682926829301</v>
      </c>
      <c r="BR9" s="16">
        <v>0.117088607594937</v>
      </c>
      <c r="BS9" s="16"/>
      <c r="BT9" s="16">
        <v>0.13623978201634901</v>
      </c>
      <c r="BU9" s="16">
        <v>0.15686274509803899</v>
      </c>
    </row>
    <row r="10" spans="2:73" x14ac:dyDescent="0.35">
      <c r="B10" s="17" t="s">
        <v>255</v>
      </c>
      <c r="C10" s="16">
        <v>0.494802494802495</v>
      </c>
      <c r="D10" s="16">
        <v>0.44444444444444398</v>
      </c>
      <c r="E10" s="16">
        <v>0.53003533568904604</v>
      </c>
      <c r="F10" s="16"/>
      <c r="G10" s="16">
        <v>0.50450450450450401</v>
      </c>
      <c r="H10" s="16">
        <v>0.49189189189189197</v>
      </c>
      <c r="I10" s="16"/>
      <c r="J10" s="16">
        <v>0.53658536585365901</v>
      </c>
      <c r="K10" s="16">
        <v>0.40677966101694901</v>
      </c>
      <c r="L10" s="16">
        <v>0.44827586206896602</v>
      </c>
      <c r="M10" s="16">
        <v>0.45454545454545497</v>
      </c>
      <c r="N10" s="16">
        <v>0.5</v>
      </c>
      <c r="O10" s="16">
        <v>0.5</v>
      </c>
      <c r="P10" s="16">
        <v>0.63333333333333297</v>
      </c>
      <c r="Q10" s="16">
        <v>0.35897435897435898</v>
      </c>
      <c r="R10" s="16">
        <v>0.64285714285714302</v>
      </c>
      <c r="S10" s="16">
        <v>0.53191489361702105</v>
      </c>
      <c r="T10" s="16">
        <v>0.6</v>
      </c>
      <c r="U10" s="16">
        <v>0.64285714285714302</v>
      </c>
      <c r="V10" s="16">
        <v>0.441176470588235</v>
      </c>
      <c r="W10" s="16">
        <v>0.35294117647058798</v>
      </c>
      <c r="X10" s="16">
        <v>0.38888888888888901</v>
      </c>
      <c r="Y10" s="16">
        <v>0.625</v>
      </c>
      <c r="Z10" s="16"/>
      <c r="AA10" s="16">
        <v>0.47846889952153099</v>
      </c>
      <c r="AB10" s="16">
        <v>0.53103448275862097</v>
      </c>
      <c r="AC10" s="16">
        <v>0.41071428571428598</v>
      </c>
      <c r="AD10" s="16">
        <v>0.48571428571428599</v>
      </c>
      <c r="AE10" s="16"/>
      <c r="AF10" s="16">
        <v>0.490304709141274</v>
      </c>
      <c r="AG10" s="16">
        <v>0.56666666666666698</v>
      </c>
      <c r="AH10" s="16">
        <v>0.476190476190476</v>
      </c>
      <c r="AI10" s="16">
        <v>1</v>
      </c>
      <c r="AJ10" s="16"/>
      <c r="AK10" s="16">
        <v>0.54098360655737698</v>
      </c>
      <c r="AL10" s="16">
        <v>0.46969696969697</v>
      </c>
      <c r="AM10" s="16">
        <v>0.5</v>
      </c>
      <c r="AN10" s="16">
        <v>0.45161290322580599</v>
      </c>
      <c r="AO10" s="16">
        <v>0.33333333333333298</v>
      </c>
      <c r="AP10" s="16">
        <v>0.41176470588235298</v>
      </c>
      <c r="AQ10" s="16"/>
      <c r="AR10" s="16">
        <v>0.42922374429223698</v>
      </c>
      <c r="AS10" s="16">
        <v>0.51219512195121997</v>
      </c>
      <c r="AT10" s="16">
        <v>0.51219512195121997</v>
      </c>
      <c r="AU10" s="16">
        <v>0.490566037735849</v>
      </c>
      <c r="AV10" s="16">
        <v>0.434782608695652</v>
      </c>
      <c r="AW10" s="16">
        <v>0.61702127659574502</v>
      </c>
      <c r="AX10" s="16">
        <v>0.8</v>
      </c>
      <c r="AY10" s="16"/>
      <c r="AZ10" s="16">
        <v>0.50427350427350404</v>
      </c>
      <c r="BA10" s="16">
        <v>0.58974358974358998</v>
      </c>
      <c r="BB10" s="16">
        <v>0.57142857142857095</v>
      </c>
      <c r="BC10" s="16">
        <v>0.46153846153846201</v>
      </c>
      <c r="BD10" s="16">
        <v>0.46857142857142903</v>
      </c>
      <c r="BE10" s="16">
        <v>0.75</v>
      </c>
      <c r="BF10" s="16"/>
      <c r="BG10" s="16">
        <v>0.56097560975609795</v>
      </c>
      <c r="BH10" s="16">
        <v>0.42352941176470599</v>
      </c>
      <c r="BI10" s="16">
        <v>0.4375</v>
      </c>
      <c r="BJ10" s="16">
        <v>0.46969696969697</v>
      </c>
      <c r="BK10" s="16">
        <v>0.544303797468354</v>
      </c>
      <c r="BL10" s="16">
        <v>0.53703703703703698</v>
      </c>
      <c r="BM10" s="16"/>
      <c r="BN10" s="16">
        <v>0.49097472924187702</v>
      </c>
      <c r="BO10" s="16">
        <v>0.49748743718593003</v>
      </c>
      <c r="BP10" s="16"/>
      <c r="BQ10" s="16">
        <v>0.52439024390243905</v>
      </c>
      <c r="BR10" s="16">
        <v>0.481012658227848</v>
      </c>
      <c r="BS10" s="16"/>
      <c r="BT10" s="16">
        <v>0.49863760217983599</v>
      </c>
      <c r="BU10" s="16">
        <v>0.46078431372549</v>
      </c>
    </row>
    <row r="11" spans="2:73" x14ac:dyDescent="0.35">
      <c r="B11" s="17" t="s">
        <v>256</v>
      </c>
      <c r="C11" s="16">
        <v>0.17255717255717301</v>
      </c>
      <c r="D11" s="16">
        <v>0.16666666666666699</v>
      </c>
      <c r="E11" s="16">
        <v>0.17667844522968201</v>
      </c>
      <c r="F11" s="16"/>
      <c r="G11" s="16">
        <v>0.153153153153153</v>
      </c>
      <c r="H11" s="16">
        <v>0.178378378378378</v>
      </c>
      <c r="I11" s="16"/>
      <c r="J11" s="16">
        <v>0.19512195121951201</v>
      </c>
      <c r="K11" s="16">
        <v>0.169491525423729</v>
      </c>
      <c r="L11" s="16">
        <v>0.17241379310344801</v>
      </c>
      <c r="M11" s="16">
        <v>0.22727272727272699</v>
      </c>
      <c r="N11" s="16">
        <v>0.25</v>
      </c>
      <c r="O11" s="16">
        <v>0.125</v>
      </c>
      <c r="P11" s="16">
        <v>0</v>
      </c>
      <c r="Q11" s="16">
        <v>0.20512820512820501</v>
      </c>
      <c r="R11" s="16">
        <v>0.214285714285714</v>
      </c>
      <c r="S11" s="16">
        <v>0.22340425531914901</v>
      </c>
      <c r="T11" s="16">
        <v>0.133333333333333</v>
      </c>
      <c r="U11" s="16">
        <v>0.14285714285714299</v>
      </c>
      <c r="V11" s="16">
        <v>8.8235294117647106E-2</v>
      </c>
      <c r="W11" s="16">
        <v>5.8823529411764698E-2</v>
      </c>
      <c r="X11" s="16">
        <v>0.38888888888888901</v>
      </c>
      <c r="Y11" s="16">
        <v>0.125</v>
      </c>
      <c r="Z11" s="16"/>
      <c r="AA11" s="16">
        <v>0.143540669856459</v>
      </c>
      <c r="AB11" s="16">
        <v>0.17931034482758601</v>
      </c>
      <c r="AC11" s="16">
        <v>0.25</v>
      </c>
      <c r="AD11" s="16">
        <v>0.25714285714285701</v>
      </c>
      <c r="AE11" s="16"/>
      <c r="AF11" s="16">
        <v>0.17451523545706399</v>
      </c>
      <c r="AG11" s="16">
        <v>0.133333333333333</v>
      </c>
      <c r="AH11" s="16">
        <v>0.19047619047618999</v>
      </c>
      <c r="AI11" s="16">
        <v>0</v>
      </c>
      <c r="AJ11" s="16"/>
      <c r="AK11" s="16">
        <v>0.18032786885245899</v>
      </c>
      <c r="AL11" s="16">
        <v>0.19696969696969699</v>
      </c>
      <c r="AM11" s="16">
        <v>0.16666666666666699</v>
      </c>
      <c r="AN11" s="16">
        <v>9.6774193548387094E-2</v>
      </c>
      <c r="AO11" s="16">
        <v>0.11111111111111099</v>
      </c>
      <c r="AP11" s="16">
        <v>0.23529411764705899</v>
      </c>
      <c r="AQ11" s="16"/>
      <c r="AR11" s="16">
        <v>0.18264840182648401</v>
      </c>
      <c r="AS11" s="16">
        <v>0.292682926829268</v>
      </c>
      <c r="AT11" s="16">
        <v>0.292682926829268</v>
      </c>
      <c r="AU11" s="16">
        <v>0.18867924528301899</v>
      </c>
      <c r="AV11" s="16">
        <v>0.173913043478261</v>
      </c>
      <c r="AW11" s="16">
        <v>8.5106382978723402E-2</v>
      </c>
      <c r="AX11" s="16">
        <v>0</v>
      </c>
      <c r="AY11" s="16"/>
      <c r="AZ11" s="16">
        <v>0.230769230769231</v>
      </c>
      <c r="BA11" s="16">
        <v>0.128205128205128</v>
      </c>
      <c r="BB11" s="16">
        <v>4.7619047619047603E-2</v>
      </c>
      <c r="BC11" s="16">
        <v>0.15384615384615399</v>
      </c>
      <c r="BD11" s="16">
        <v>0.182857142857143</v>
      </c>
      <c r="BE11" s="16">
        <v>0</v>
      </c>
      <c r="BF11" s="16"/>
      <c r="BG11" s="16">
        <v>9.7560975609756101E-2</v>
      </c>
      <c r="BH11" s="16">
        <v>0.188235294117647</v>
      </c>
      <c r="BI11" s="16">
        <v>0.20833333333333301</v>
      </c>
      <c r="BJ11" s="16">
        <v>0.16666666666666699</v>
      </c>
      <c r="BK11" s="16">
        <v>0.240506329113924</v>
      </c>
      <c r="BL11" s="16">
        <v>0.148148148148148</v>
      </c>
      <c r="BM11" s="16"/>
      <c r="BN11" s="16">
        <v>0.16606498194945801</v>
      </c>
      <c r="BO11" s="16">
        <v>0.180904522613065</v>
      </c>
      <c r="BP11" s="16"/>
      <c r="BQ11" s="16">
        <v>0.12804878048780499</v>
      </c>
      <c r="BR11" s="16">
        <v>0.193037974683544</v>
      </c>
      <c r="BS11" s="16"/>
      <c r="BT11" s="16">
        <v>0.168937329700272</v>
      </c>
      <c r="BU11" s="16">
        <v>0.19607843137254899</v>
      </c>
    </row>
    <row r="12" spans="2:73" x14ac:dyDescent="0.35">
      <c r="B12" s="17" t="s">
        <v>257</v>
      </c>
      <c r="C12" s="16">
        <v>7.69230769230769E-2</v>
      </c>
      <c r="D12" s="16">
        <v>6.5656565656565705E-2</v>
      </c>
      <c r="E12" s="16">
        <v>8.4805653710247397E-2</v>
      </c>
      <c r="F12" s="16"/>
      <c r="G12" s="16">
        <v>9.00900900900901E-2</v>
      </c>
      <c r="H12" s="16">
        <v>7.2972972972973005E-2</v>
      </c>
      <c r="I12" s="16"/>
      <c r="J12" s="16">
        <v>2.4390243902439001E-2</v>
      </c>
      <c r="K12" s="16">
        <v>5.0847457627118599E-2</v>
      </c>
      <c r="L12" s="16">
        <v>0.13793103448275901</v>
      </c>
      <c r="M12" s="16">
        <v>4.5454545454545497E-2</v>
      </c>
      <c r="N12" s="16">
        <v>0</v>
      </c>
      <c r="O12" s="16">
        <v>0.1875</v>
      </c>
      <c r="P12" s="16">
        <v>0.1</v>
      </c>
      <c r="Q12" s="16">
        <v>0.102564102564103</v>
      </c>
      <c r="R12" s="16">
        <v>0</v>
      </c>
      <c r="S12" s="16">
        <v>7.4468085106383003E-2</v>
      </c>
      <c r="T12" s="16">
        <v>6.6666666666666693E-2</v>
      </c>
      <c r="U12" s="16">
        <v>7.1428571428571397E-2</v>
      </c>
      <c r="V12" s="16">
        <v>0.11764705882352899</v>
      </c>
      <c r="W12" s="16">
        <v>0.11764705882352899</v>
      </c>
      <c r="X12" s="16">
        <v>5.5555555555555601E-2</v>
      </c>
      <c r="Y12" s="16">
        <v>6.25E-2</v>
      </c>
      <c r="Z12" s="16"/>
      <c r="AA12" s="16">
        <v>7.6555023923445001E-2</v>
      </c>
      <c r="AB12" s="16">
        <v>6.2068965517241399E-2</v>
      </c>
      <c r="AC12" s="16">
        <v>8.9285714285714302E-2</v>
      </c>
      <c r="AD12" s="16">
        <v>8.5714285714285701E-2</v>
      </c>
      <c r="AE12" s="16"/>
      <c r="AF12" s="16">
        <v>7.4792243767312999E-2</v>
      </c>
      <c r="AG12" s="16">
        <v>0.1</v>
      </c>
      <c r="AH12" s="16">
        <v>9.5238095238095205E-2</v>
      </c>
      <c r="AI12" s="16">
        <v>0</v>
      </c>
      <c r="AJ12" s="16"/>
      <c r="AK12" s="16">
        <v>4.0983606557376998E-2</v>
      </c>
      <c r="AL12" s="16">
        <v>4.5454545454545497E-2</v>
      </c>
      <c r="AM12" s="16">
        <v>7.1428571428571397E-2</v>
      </c>
      <c r="AN12" s="16">
        <v>0.16129032258064499</v>
      </c>
      <c r="AO12" s="16">
        <v>0</v>
      </c>
      <c r="AP12" s="16">
        <v>0.20588235294117599</v>
      </c>
      <c r="AQ12" s="16"/>
      <c r="AR12" s="16">
        <v>9.1324200913242004E-2</v>
      </c>
      <c r="AS12" s="16">
        <v>2.4390243902439001E-2</v>
      </c>
      <c r="AT12" s="16">
        <v>2.4390243902439001E-2</v>
      </c>
      <c r="AU12" s="16">
        <v>7.5471698113207503E-2</v>
      </c>
      <c r="AV12" s="16">
        <v>0.13043478260869601</v>
      </c>
      <c r="AW12" s="16">
        <v>6.3829787234042507E-2</v>
      </c>
      <c r="AX12" s="16">
        <v>0.2</v>
      </c>
      <c r="AY12" s="16"/>
      <c r="AZ12" s="16">
        <v>7.69230769230769E-2</v>
      </c>
      <c r="BA12" s="16">
        <v>7.69230769230769E-2</v>
      </c>
      <c r="BB12" s="16">
        <v>4.7619047619047603E-2</v>
      </c>
      <c r="BC12" s="16">
        <v>0.11111111111111099</v>
      </c>
      <c r="BD12" s="16">
        <v>5.7142857142857099E-2</v>
      </c>
      <c r="BE12" s="16">
        <v>0.125</v>
      </c>
      <c r="BF12" s="16"/>
      <c r="BG12" s="16">
        <v>9.7560975609756101E-2</v>
      </c>
      <c r="BH12" s="16">
        <v>9.41176470588235E-2</v>
      </c>
      <c r="BI12" s="16">
        <v>0.104166666666667</v>
      </c>
      <c r="BJ12" s="16">
        <v>5.3030303030302997E-2</v>
      </c>
      <c r="BK12" s="16">
        <v>5.0632911392405097E-2</v>
      </c>
      <c r="BL12" s="16">
        <v>9.2592592592592601E-2</v>
      </c>
      <c r="BM12" s="16"/>
      <c r="BN12" s="16">
        <v>6.8592057761732897E-2</v>
      </c>
      <c r="BO12" s="16">
        <v>8.5427135678391997E-2</v>
      </c>
      <c r="BP12" s="16"/>
      <c r="BQ12" s="16">
        <v>5.4878048780487798E-2</v>
      </c>
      <c r="BR12" s="16">
        <v>8.8607594936708903E-2</v>
      </c>
      <c r="BS12" s="16"/>
      <c r="BT12" s="16">
        <v>8.1743869209809306E-2</v>
      </c>
      <c r="BU12" s="16">
        <v>5.8823529411764698E-2</v>
      </c>
    </row>
    <row r="13" spans="2:73" x14ac:dyDescent="0.35">
      <c r="B13" s="17" t="s">
        <v>93</v>
      </c>
      <c r="C13" s="18">
        <v>5.8212058212058201E-2</v>
      </c>
      <c r="D13" s="18">
        <v>7.5757575757575801E-2</v>
      </c>
      <c r="E13" s="18">
        <v>4.5936395759717301E-2</v>
      </c>
      <c r="F13" s="18"/>
      <c r="G13" s="18">
        <v>8.1081081081081099E-2</v>
      </c>
      <c r="H13" s="18">
        <v>5.1351351351351403E-2</v>
      </c>
      <c r="I13" s="18"/>
      <c r="J13" s="18">
        <v>2.4390243902439001E-2</v>
      </c>
      <c r="K13" s="18">
        <v>8.4745762711864403E-2</v>
      </c>
      <c r="L13" s="18">
        <v>0.13793103448275901</v>
      </c>
      <c r="M13" s="18">
        <v>4.5454545454545497E-2</v>
      </c>
      <c r="N13" s="18">
        <v>0.125</v>
      </c>
      <c r="O13" s="18">
        <v>0</v>
      </c>
      <c r="P13" s="18">
        <v>6.6666666666666693E-2</v>
      </c>
      <c r="Q13" s="18">
        <v>0.102564102564103</v>
      </c>
      <c r="R13" s="18">
        <v>0</v>
      </c>
      <c r="S13" s="18">
        <v>2.1276595744680899E-2</v>
      </c>
      <c r="T13" s="18">
        <v>6.6666666666666693E-2</v>
      </c>
      <c r="U13" s="18">
        <v>0</v>
      </c>
      <c r="V13" s="18">
        <v>0.11764705882352899</v>
      </c>
      <c r="W13" s="18">
        <v>5.8823529411764698E-2</v>
      </c>
      <c r="X13" s="18">
        <v>5.5555555555555601E-2</v>
      </c>
      <c r="Y13" s="18">
        <v>0</v>
      </c>
      <c r="Z13" s="18"/>
      <c r="AA13" s="18">
        <v>8.6124401913875603E-2</v>
      </c>
      <c r="AB13" s="18">
        <v>3.4482758620689703E-2</v>
      </c>
      <c r="AC13" s="18">
        <v>0</v>
      </c>
      <c r="AD13" s="18">
        <v>8.5714285714285701E-2</v>
      </c>
      <c r="AE13" s="18"/>
      <c r="AF13" s="18">
        <v>5.2631578947368397E-2</v>
      </c>
      <c r="AG13" s="18">
        <v>6.6666666666666693E-2</v>
      </c>
      <c r="AH13" s="18">
        <v>2.3809523809523801E-2</v>
      </c>
      <c r="AI13" s="18">
        <v>0</v>
      </c>
      <c r="AJ13" s="18"/>
      <c r="AK13" s="18">
        <v>3.2786885245901599E-2</v>
      </c>
      <c r="AL13" s="18">
        <v>6.0606060606060601E-2</v>
      </c>
      <c r="AM13" s="18">
        <v>4.7619047619047603E-2</v>
      </c>
      <c r="AN13" s="18">
        <v>6.4516129032258104E-2</v>
      </c>
      <c r="AO13" s="18">
        <v>0</v>
      </c>
      <c r="AP13" s="18">
        <v>2.9411764705882401E-2</v>
      </c>
      <c r="AQ13" s="18"/>
      <c r="AR13" s="18">
        <v>4.5662100456621002E-2</v>
      </c>
      <c r="AS13" s="18">
        <v>2.4390243902439001E-2</v>
      </c>
      <c r="AT13" s="18">
        <v>2.4390243902439001E-2</v>
      </c>
      <c r="AU13" s="18">
        <v>5.6603773584905703E-2</v>
      </c>
      <c r="AV13" s="18">
        <v>0.173913043478261</v>
      </c>
      <c r="AW13" s="18">
        <v>0.10638297872340401</v>
      </c>
      <c r="AX13" s="18">
        <v>0</v>
      </c>
      <c r="AY13" s="18"/>
      <c r="AZ13" s="18">
        <v>3.4188034188034198E-2</v>
      </c>
      <c r="BA13" s="18">
        <v>7.69230769230769E-2</v>
      </c>
      <c r="BB13" s="18">
        <v>9.5238095238095205E-2</v>
      </c>
      <c r="BC13" s="18">
        <v>5.1282051282051301E-2</v>
      </c>
      <c r="BD13" s="18">
        <v>6.8571428571428603E-2</v>
      </c>
      <c r="BE13" s="18">
        <v>0</v>
      </c>
      <c r="BF13" s="18"/>
      <c r="BG13" s="18">
        <v>6.0975609756097601E-2</v>
      </c>
      <c r="BH13" s="18">
        <v>5.8823529411764698E-2</v>
      </c>
      <c r="BI13" s="18">
        <v>0.104166666666667</v>
      </c>
      <c r="BJ13" s="18">
        <v>5.3030303030302997E-2</v>
      </c>
      <c r="BK13" s="18">
        <v>3.7974683544303799E-2</v>
      </c>
      <c r="BL13" s="18">
        <v>5.5555555555555601E-2</v>
      </c>
      <c r="BM13" s="18"/>
      <c r="BN13" s="18">
        <v>5.0541516245487403E-2</v>
      </c>
      <c r="BO13" s="18">
        <v>7.0351758793969807E-2</v>
      </c>
      <c r="BP13" s="18"/>
      <c r="BQ13" s="18">
        <v>3.65853658536585E-2</v>
      </c>
      <c r="BR13" s="18">
        <v>6.9620253164557E-2</v>
      </c>
      <c r="BS13" s="18"/>
      <c r="BT13" s="18">
        <v>4.9046321525885603E-2</v>
      </c>
      <c r="BU13" s="18">
        <v>8.8235294117647106E-2</v>
      </c>
    </row>
    <row r="14" spans="2:73" x14ac:dyDescent="0.35">
      <c r="B14" s="15"/>
    </row>
    <row r="15" spans="2:73" x14ac:dyDescent="0.35">
      <c r="B15" t="s">
        <v>96</v>
      </c>
    </row>
    <row r="16" spans="2:73" x14ac:dyDescent="0.35">
      <c r="B16" t="s">
        <v>97</v>
      </c>
    </row>
    <row r="18" spans="2:2" x14ac:dyDescent="0.35">
      <c r="B18"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126</v>
      </c>
      <c r="C8" s="16">
        <v>7.2765072765072797E-2</v>
      </c>
      <c r="D8" s="16">
        <v>4.5454545454545497E-2</v>
      </c>
      <c r="E8" s="16">
        <v>9.1872791519434602E-2</v>
      </c>
      <c r="F8" s="16"/>
      <c r="G8" s="16">
        <v>0.117117117117117</v>
      </c>
      <c r="H8" s="16">
        <v>5.9459459459459497E-2</v>
      </c>
      <c r="I8" s="16"/>
      <c r="J8" s="16">
        <v>4.8780487804878099E-2</v>
      </c>
      <c r="K8" s="16">
        <v>5.0847457627118599E-2</v>
      </c>
      <c r="L8" s="16">
        <v>0.10344827586206901</v>
      </c>
      <c r="M8" s="16">
        <v>4.5454545454545497E-2</v>
      </c>
      <c r="N8" s="16">
        <v>0.125</v>
      </c>
      <c r="O8" s="16">
        <v>0.125</v>
      </c>
      <c r="P8" s="16">
        <v>6.6666666666666693E-2</v>
      </c>
      <c r="Q8" s="16">
        <v>5.1282051282051301E-2</v>
      </c>
      <c r="R8" s="16">
        <v>0</v>
      </c>
      <c r="S8" s="16">
        <v>9.5744680851063801E-2</v>
      </c>
      <c r="T8" s="16">
        <v>3.3333333333333298E-2</v>
      </c>
      <c r="U8" s="16">
        <v>7.1428571428571397E-2</v>
      </c>
      <c r="V8" s="16">
        <v>0.11764705882352899</v>
      </c>
      <c r="W8" s="16">
        <v>5.8823529411764698E-2</v>
      </c>
      <c r="X8" s="16">
        <v>5.5555555555555601E-2</v>
      </c>
      <c r="Y8" s="16">
        <v>0.125</v>
      </c>
      <c r="Z8" s="16"/>
      <c r="AA8" s="16">
        <v>5.7416267942583699E-2</v>
      </c>
      <c r="AB8" s="16">
        <v>0.10344827586206901</v>
      </c>
      <c r="AC8" s="16">
        <v>0.107142857142857</v>
      </c>
      <c r="AD8" s="16">
        <v>5.7142857142857099E-2</v>
      </c>
      <c r="AE8" s="16"/>
      <c r="AF8" s="16">
        <v>5.5401662049861501E-2</v>
      </c>
      <c r="AG8" s="16">
        <v>0.233333333333333</v>
      </c>
      <c r="AH8" s="16">
        <v>0.119047619047619</v>
      </c>
      <c r="AI8" s="16">
        <v>0.5</v>
      </c>
      <c r="AJ8" s="16"/>
      <c r="AK8" s="16">
        <v>6.5573770491803296E-2</v>
      </c>
      <c r="AL8" s="16">
        <v>9.0909090909090898E-2</v>
      </c>
      <c r="AM8" s="16">
        <v>7.1428571428571397E-2</v>
      </c>
      <c r="AN8" s="16">
        <v>0</v>
      </c>
      <c r="AO8" s="16">
        <v>0</v>
      </c>
      <c r="AP8" s="16">
        <v>8.8235294117647106E-2</v>
      </c>
      <c r="AQ8" s="16"/>
      <c r="AR8" s="16">
        <v>3.6529680365296802E-2</v>
      </c>
      <c r="AS8" s="16">
        <v>9.7560975609756101E-2</v>
      </c>
      <c r="AT8" s="16">
        <v>9.7560975609756101E-2</v>
      </c>
      <c r="AU8" s="16">
        <v>3.77358490566038E-2</v>
      </c>
      <c r="AV8" s="16">
        <v>0.13043478260869601</v>
      </c>
      <c r="AW8" s="16">
        <v>0.10638297872340401</v>
      </c>
      <c r="AX8" s="16">
        <v>0.8</v>
      </c>
      <c r="AY8" s="16"/>
      <c r="AZ8" s="16">
        <v>6.8376068376068397E-2</v>
      </c>
      <c r="BA8" s="16">
        <v>0.128205128205128</v>
      </c>
      <c r="BB8" s="16">
        <v>9.5238095238095205E-2</v>
      </c>
      <c r="BC8" s="16">
        <v>5.1282051282051301E-2</v>
      </c>
      <c r="BD8" s="16">
        <v>6.2857142857142903E-2</v>
      </c>
      <c r="BE8" s="16">
        <v>0.375</v>
      </c>
      <c r="BF8" s="16"/>
      <c r="BG8" s="16">
        <v>9.7560975609756101E-2</v>
      </c>
      <c r="BH8" s="16">
        <v>0.11764705882352899</v>
      </c>
      <c r="BI8" s="16">
        <v>4.1666666666666699E-2</v>
      </c>
      <c r="BJ8" s="16">
        <v>5.3030303030302997E-2</v>
      </c>
      <c r="BK8" s="16">
        <v>8.8607594936708903E-2</v>
      </c>
      <c r="BL8" s="16">
        <v>1.85185185185185E-2</v>
      </c>
      <c r="BM8" s="16"/>
      <c r="BN8" s="16">
        <v>0.104693140794224</v>
      </c>
      <c r="BO8" s="16">
        <v>3.0150753768844199E-2</v>
      </c>
      <c r="BP8" s="16"/>
      <c r="BQ8" s="16">
        <v>0.103658536585366</v>
      </c>
      <c r="BR8" s="16">
        <v>5.6962025316455701E-2</v>
      </c>
      <c r="BS8" s="16"/>
      <c r="BT8" s="16">
        <v>7.35694822888283E-2</v>
      </c>
      <c r="BU8" s="16">
        <v>6.8627450980392204E-2</v>
      </c>
    </row>
    <row r="9" spans="2:73" x14ac:dyDescent="0.35">
      <c r="B9" s="17" t="s">
        <v>127</v>
      </c>
      <c r="C9" s="16">
        <v>0.91476091476091503</v>
      </c>
      <c r="D9" s="16">
        <v>0.939393939393939</v>
      </c>
      <c r="E9" s="16">
        <v>0.89752650176678495</v>
      </c>
      <c r="F9" s="16"/>
      <c r="G9" s="16">
        <v>0.87387387387387405</v>
      </c>
      <c r="H9" s="16">
        <v>0.927027027027027</v>
      </c>
      <c r="I9" s="16"/>
      <c r="J9" s="16">
        <v>0.95121951219512202</v>
      </c>
      <c r="K9" s="16">
        <v>0.93220338983050799</v>
      </c>
      <c r="L9" s="16">
        <v>0.82758620689655205</v>
      </c>
      <c r="M9" s="16">
        <v>0.90909090909090895</v>
      </c>
      <c r="N9" s="16">
        <v>0.875</v>
      </c>
      <c r="O9" s="16">
        <v>0.875</v>
      </c>
      <c r="P9" s="16">
        <v>0.93333333333333302</v>
      </c>
      <c r="Q9" s="16">
        <v>0.92307692307692302</v>
      </c>
      <c r="R9" s="16">
        <v>1</v>
      </c>
      <c r="S9" s="16">
        <v>0.90425531914893598</v>
      </c>
      <c r="T9" s="16">
        <v>0.96666666666666701</v>
      </c>
      <c r="U9" s="16">
        <v>0.92857142857142905</v>
      </c>
      <c r="V9" s="16">
        <v>0.85294117647058798</v>
      </c>
      <c r="W9" s="16">
        <v>0.94117647058823495</v>
      </c>
      <c r="X9" s="16">
        <v>0.94444444444444398</v>
      </c>
      <c r="Y9" s="16">
        <v>0.875</v>
      </c>
      <c r="Z9" s="16"/>
      <c r="AA9" s="16">
        <v>0.93779904306220097</v>
      </c>
      <c r="AB9" s="16">
        <v>0.87586206896551699</v>
      </c>
      <c r="AC9" s="16">
        <v>0.875</v>
      </c>
      <c r="AD9" s="16">
        <v>0.94285714285714295</v>
      </c>
      <c r="AE9" s="16"/>
      <c r="AF9" s="16">
        <v>0.93905817174515205</v>
      </c>
      <c r="AG9" s="16">
        <v>0.76666666666666705</v>
      </c>
      <c r="AH9" s="16">
        <v>0.85714285714285698</v>
      </c>
      <c r="AI9" s="16">
        <v>0.5</v>
      </c>
      <c r="AJ9" s="16"/>
      <c r="AK9" s="16">
        <v>0.91803278688524603</v>
      </c>
      <c r="AL9" s="16">
        <v>0.90909090909090895</v>
      </c>
      <c r="AM9" s="16">
        <v>0.92857142857142905</v>
      </c>
      <c r="AN9" s="16">
        <v>1</v>
      </c>
      <c r="AO9" s="16">
        <v>1</v>
      </c>
      <c r="AP9" s="16">
        <v>0.88235294117647101</v>
      </c>
      <c r="AQ9" s="16"/>
      <c r="AR9" s="16">
        <v>0.94977168949771695</v>
      </c>
      <c r="AS9" s="16">
        <v>0.90243902439024404</v>
      </c>
      <c r="AT9" s="16">
        <v>0.90243902439024404</v>
      </c>
      <c r="AU9" s="16">
        <v>0.94339622641509402</v>
      </c>
      <c r="AV9" s="16">
        <v>0.86956521739130399</v>
      </c>
      <c r="AW9" s="16">
        <v>0.89361702127659604</v>
      </c>
      <c r="AX9" s="16">
        <v>0.2</v>
      </c>
      <c r="AY9" s="16"/>
      <c r="AZ9" s="16">
        <v>0.91452991452991494</v>
      </c>
      <c r="BA9" s="16">
        <v>0.87179487179487203</v>
      </c>
      <c r="BB9" s="16">
        <v>0.90476190476190499</v>
      </c>
      <c r="BC9" s="16">
        <v>0.92307692307692302</v>
      </c>
      <c r="BD9" s="16">
        <v>0.93714285714285706</v>
      </c>
      <c r="BE9" s="16">
        <v>0.625</v>
      </c>
      <c r="BF9" s="16"/>
      <c r="BG9" s="16">
        <v>0.87804878048780499</v>
      </c>
      <c r="BH9" s="16">
        <v>0.88235294117647101</v>
      </c>
      <c r="BI9" s="16">
        <v>0.9375</v>
      </c>
      <c r="BJ9" s="16">
        <v>0.94696969696969702</v>
      </c>
      <c r="BK9" s="16">
        <v>0.89873417721519</v>
      </c>
      <c r="BL9" s="16">
        <v>0.94444444444444398</v>
      </c>
      <c r="BM9" s="16"/>
      <c r="BN9" s="16">
        <v>0.87364620938628201</v>
      </c>
      <c r="BO9" s="16">
        <v>0.96984924623115598</v>
      </c>
      <c r="BP9" s="16"/>
      <c r="BQ9" s="16">
        <v>0.86585365853658502</v>
      </c>
      <c r="BR9" s="16">
        <v>0.939873417721519</v>
      </c>
      <c r="BS9" s="16"/>
      <c r="BT9" s="16">
        <v>0.91553133514986396</v>
      </c>
      <c r="BU9" s="16">
        <v>0.93137254901960798</v>
      </c>
    </row>
    <row r="10" spans="2:73" x14ac:dyDescent="0.35">
      <c r="B10" s="17" t="s">
        <v>131</v>
      </c>
      <c r="C10" s="18">
        <v>1.2474012474012501E-2</v>
      </c>
      <c r="D10" s="18">
        <v>1.5151515151515201E-2</v>
      </c>
      <c r="E10" s="18">
        <v>1.06007067137809E-2</v>
      </c>
      <c r="F10" s="18"/>
      <c r="G10" s="18">
        <v>9.0090090090090107E-3</v>
      </c>
      <c r="H10" s="18">
        <v>1.35135135135135E-2</v>
      </c>
      <c r="I10" s="18"/>
      <c r="J10" s="18">
        <v>0</v>
      </c>
      <c r="K10" s="18">
        <v>1.6949152542372899E-2</v>
      </c>
      <c r="L10" s="18">
        <v>6.8965517241379296E-2</v>
      </c>
      <c r="M10" s="18">
        <v>4.5454545454545497E-2</v>
      </c>
      <c r="N10" s="18">
        <v>0</v>
      </c>
      <c r="O10" s="18">
        <v>0</v>
      </c>
      <c r="P10" s="18">
        <v>0</v>
      </c>
      <c r="Q10" s="18">
        <v>2.5641025641025599E-2</v>
      </c>
      <c r="R10" s="18">
        <v>0</v>
      </c>
      <c r="S10" s="18">
        <v>0</v>
      </c>
      <c r="T10" s="18">
        <v>0</v>
      </c>
      <c r="U10" s="18">
        <v>0</v>
      </c>
      <c r="V10" s="18">
        <v>2.9411764705882401E-2</v>
      </c>
      <c r="W10" s="18">
        <v>0</v>
      </c>
      <c r="X10" s="18">
        <v>0</v>
      </c>
      <c r="Y10" s="18">
        <v>0</v>
      </c>
      <c r="Z10" s="18"/>
      <c r="AA10" s="18">
        <v>4.78468899521531E-3</v>
      </c>
      <c r="AB10" s="18">
        <v>2.06896551724138E-2</v>
      </c>
      <c r="AC10" s="18">
        <v>1.7857142857142901E-2</v>
      </c>
      <c r="AD10" s="18">
        <v>0</v>
      </c>
      <c r="AE10" s="18"/>
      <c r="AF10" s="18">
        <v>5.5401662049861496E-3</v>
      </c>
      <c r="AG10" s="18">
        <v>0</v>
      </c>
      <c r="AH10" s="18">
        <v>2.3809523809523801E-2</v>
      </c>
      <c r="AI10" s="18">
        <v>0</v>
      </c>
      <c r="AJ10" s="18"/>
      <c r="AK10" s="18">
        <v>1.63934426229508E-2</v>
      </c>
      <c r="AL10" s="18">
        <v>0</v>
      </c>
      <c r="AM10" s="18">
        <v>0</v>
      </c>
      <c r="AN10" s="18">
        <v>0</v>
      </c>
      <c r="AO10" s="18">
        <v>0</v>
      </c>
      <c r="AP10" s="18">
        <v>2.9411764705882401E-2</v>
      </c>
      <c r="AQ10" s="18"/>
      <c r="AR10" s="18">
        <v>1.3698630136986301E-2</v>
      </c>
      <c r="AS10" s="18">
        <v>0</v>
      </c>
      <c r="AT10" s="18">
        <v>0</v>
      </c>
      <c r="AU10" s="18">
        <v>1.88679245283019E-2</v>
      </c>
      <c r="AV10" s="18">
        <v>0</v>
      </c>
      <c r="AW10" s="18">
        <v>0</v>
      </c>
      <c r="AX10" s="18">
        <v>0</v>
      </c>
      <c r="AY10" s="18"/>
      <c r="AZ10" s="18">
        <v>1.7094017094017099E-2</v>
      </c>
      <c r="BA10" s="18">
        <v>0</v>
      </c>
      <c r="BB10" s="18">
        <v>0</v>
      </c>
      <c r="BC10" s="18">
        <v>2.5641025641025599E-2</v>
      </c>
      <c r="BD10" s="18">
        <v>0</v>
      </c>
      <c r="BE10" s="18">
        <v>0</v>
      </c>
      <c r="BF10" s="18"/>
      <c r="BG10" s="18">
        <v>2.4390243902439001E-2</v>
      </c>
      <c r="BH10" s="18">
        <v>0</v>
      </c>
      <c r="BI10" s="18">
        <v>2.0833333333333301E-2</v>
      </c>
      <c r="BJ10" s="18">
        <v>0</v>
      </c>
      <c r="BK10" s="18">
        <v>1.26582278481013E-2</v>
      </c>
      <c r="BL10" s="18">
        <v>3.7037037037037E-2</v>
      </c>
      <c r="BM10" s="18"/>
      <c r="BN10" s="18">
        <v>2.1660649819494601E-2</v>
      </c>
      <c r="BO10" s="18">
        <v>0</v>
      </c>
      <c r="BP10" s="18"/>
      <c r="BQ10" s="18">
        <v>3.0487804878048801E-2</v>
      </c>
      <c r="BR10" s="18">
        <v>3.1645569620253199E-3</v>
      </c>
      <c r="BS10" s="18"/>
      <c r="BT10" s="18">
        <v>1.08991825613079E-2</v>
      </c>
      <c r="BU10" s="18">
        <v>0</v>
      </c>
    </row>
    <row r="11" spans="2:73" x14ac:dyDescent="0.35">
      <c r="B11" s="15"/>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U18"/>
  <sheetViews>
    <sheetView showGridLines="0" topLeftCell="A6"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265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35</v>
      </c>
      <c r="D7" s="10">
        <v>9</v>
      </c>
      <c r="E7" s="10">
        <v>26</v>
      </c>
      <c r="F7" s="10"/>
      <c r="G7" s="10">
        <v>13</v>
      </c>
      <c r="H7" s="10">
        <v>22</v>
      </c>
      <c r="I7" s="10"/>
      <c r="J7" s="10">
        <v>2</v>
      </c>
      <c r="K7" s="10">
        <v>3</v>
      </c>
      <c r="L7" s="10">
        <v>3</v>
      </c>
      <c r="M7" s="10">
        <v>1</v>
      </c>
      <c r="N7" s="10">
        <v>1</v>
      </c>
      <c r="O7" s="10">
        <v>2</v>
      </c>
      <c r="P7" s="10">
        <v>2</v>
      </c>
      <c r="Q7" s="10">
        <v>2</v>
      </c>
      <c r="R7" s="10" t="s">
        <v>128</v>
      </c>
      <c r="S7" s="10">
        <v>9</v>
      </c>
      <c r="T7" s="10">
        <v>1</v>
      </c>
      <c r="U7" s="10">
        <v>1</v>
      </c>
      <c r="V7" s="10">
        <v>4</v>
      </c>
      <c r="W7" s="10">
        <v>1</v>
      </c>
      <c r="X7" s="10">
        <v>1</v>
      </c>
      <c r="Y7" s="10">
        <v>2</v>
      </c>
      <c r="Z7" s="10"/>
      <c r="AA7" s="10">
        <v>12</v>
      </c>
      <c r="AB7" s="10">
        <v>15</v>
      </c>
      <c r="AC7" s="10">
        <v>6</v>
      </c>
      <c r="AD7" s="10">
        <v>2</v>
      </c>
      <c r="AE7" s="10"/>
      <c r="AF7" s="10">
        <v>20</v>
      </c>
      <c r="AG7" s="10">
        <v>7</v>
      </c>
      <c r="AH7" s="10">
        <v>5</v>
      </c>
      <c r="AI7" s="10">
        <v>1</v>
      </c>
      <c r="AJ7" s="10"/>
      <c r="AK7" s="10">
        <v>8</v>
      </c>
      <c r="AL7" s="10">
        <v>6</v>
      </c>
      <c r="AM7" s="10">
        <v>3</v>
      </c>
      <c r="AN7" s="10" t="s">
        <v>128</v>
      </c>
      <c r="AO7" s="10" t="s">
        <v>128</v>
      </c>
      <c r="AP7" s="10">
        <v>3</v>
      </c>
      <c r="AQ7" s="10"/>
      <c r="AR7" s="10">
        <v>8</v>
      </c>
      <c r="AS7" s="10">
        <v>4</v>
      </c>
      <c r="AT7" s="10">
        <v>4</v>
      </c>
      <c r="AU7" s="10">
        <v>2</v>
      </c>
      <c r="AV7" s="10">
        <v>3</v>
      </c>
      <c r="AW7" s="10">
        <v>5</v>
      </c>
      <c r="AX7" s="10">
        <v>4</v>
      </c>
      <c r="AY7" s="10"/>
      <c r="AZ7" s="10">
        <v>8</v>
      </c>
      <c r="BA7" s="10">
        <v>5</v>
      </c>
      <c r="BB7" s="10">
        <v>2</v>
      </c>
      <c r="BC7" s="10">
        <v>6</v>
      </c>
      <c r="BD7" s="10">
        <v>11</v>
      </c>
      <c r="BE7" s="10">
        <v>3</v>
      </c>
      <c r="BF7" s="10"/>
      <c r="BG7" s="10">
        <v>8</v>
      </c>
      <c r="BH7" s="10">
        <v>10</v>
      </c>
      <c r="BI7" s="10">
        <v>2</v>
      </c>
      <c r="BJ7" s="10">
        <v>7</v>
      </c>
      <c r="BK7" s="10">
        <v>7</v>
      </c>
      <c r="BL7" s="10">
        <v>1</v>
      </c>
      <c r="BM7" s="10"/>
      <c r="BN7" s="10">
        <v>29</v>
      </c>
      <c r="BO7" s="10">
        <v>6</v>
      </c>
      <c r="BP7" s="10"/>
      <c r="BQ7" s="10">
        <v>17</v>
      </c>
      <c r="BR7" s="10">
        <v>18</v>
      </c>
      <c r="BS7" s="10"/>
      <c r="BT7" s="10">
        <v>27</v>
      </c>
      <c r="BU7" s="10">
        <v>7</v>
      </c>
    </row>
    <row r="8" spans="2:73" x14ac:dyDescent="0.35">
      <c r="B8" s="17" t="s">
        <v>260</v>
      </c>
      <c r="C8" s="16">
        <v>0.28571428571428598</v>
      </c>
      <c r="D8" s="16">
        <v>0.22222222222222199</v>
      </c>
      <c r="E8" s="16">
        <v>0.30769230769230799</v>
      </c>
      <c r="F8" s="16"/>
      <c r="G8" s="16">
        <v>0.30769230769230799</v>
      </c>
      <c r="H8" s="16">
        <v>0.27272727272727298</v>
      </c>
      <c r="I8" s="16"/>
      <c r="J8" s="16">
        <v>0</v>
      </c>
      <c r="K8" s="16">
        <v>0</v>
      </c>
      <c r="L8" s="16">
        <v>0</v>
      </c>
      <c r="M8" s="16">
        <v>1</v>
      </c>
      <c r="N8" s="16">
        <v>0</v>
      </c>
      <c r="O8" s="16">
        <v>0</v>
      </c>
      <c r="P8" s="16">
        <v>1</v>
      </c>
      <c r="Q8" s="16">
        <v>0</v>
      </c>
      <c r="R8" s="16" t="s">
        <v>129</v>
      </c>
      <c r="S8" s="16">
        <v>0.55555555555555602</v>
      </c>
      <c r="T8" s="16">
        <v>0</v>
      </c>
      <c r="U8" s="16">
        <v>0</v>
      </c>
      <c r="V8" s="16">
        <v>0.25</v>
      </c>
      <c r="W8" s="16">
        <v>0</v>
      </c>
      <c r="X8" s="16">
        <v>0</v>
      </c>
      <c r="Y8" s="16">
        <v>0.5</v>
      </c>
      <c r="Z8" s="16"/>
      <c r="AA8" s="16">
        <v>0.25</v>
      </c>
      <c r="AB8" s="16">
        <v>0.33333333333333298</v>
      </c>
      <c r="AC8" s="16">
        <v>0</v>
      </c>
      <c r="AD8" s="16">
        <v>1</v>
      </c>
      <c r="AE8" s="16"/>
      <c r="AF8" s="16">
        <v>0.25</v>
      </c>
      <c r="AG8" s="16">
        <v>0.28571428571428598</v>
      </c>
      <c r="AH8" s="16">
        <v>0.4</v>
      </c>
      <c r="AI8" s="16">
        <v>1</v>
      </c>
      <c r="AJ8" s="16"/>
      <c r="AK8" s="16">
        <v>0.25</v>
      </c>
      <c r="AL8" s="16">
        <v>0.16666666666666699</v>
      </c>
      <c r="AM8" s="16">
        <v>0.33333333333333298</v>
      </c>
      <c r="AN8" s="16" t="s">
        <v>129</v>
      </c>
      <c r="AO8" s="16" t="s">
        <v>129</v>
      </c>
      <c r="AP8" s="16">
        <v>0.33333333333333298</v>
      </c>
      <c r="AQ8" s="16"/>
      <c r="AR8" s="16">
        <v>0.25</v>
      </c>
      <c r="AS8" s="16">
        <v>0.5</v>
      </c>
      <c r="AT8" s="16">
        <v>0.5</v>
      </c>
      <c r="AU8" s="16">
        <v>0</v>
      </c>
      <c r="AV8" s="16">
        <v>0.33333333333333298</v>
      </c>
      <c r="AW8" s="16">
        <v>0.2</v>
      </c>
      <c r="AX8" s="16">
        <v>0.75</v>
      </c>
      <c r="AY8" s="16"/>
      <c r="AZ8" s="16">
        <v>0.25</v>
      </c>
      <c r="BA8" s="16">
        <v>0</v>
      </c>
      <c r="BB8" s="16">
        <v>0</v>
      </c>
      <c r="BC8" s="16">
        <v>0.16666666666666699</v>
      </c>
      <c r="BD8" s="16">
        <v>0.45454545454545497</v>
      </c>
      <c r="BE8" s="16">
        <v>0.66666666666666696</v>
      </c>
      <c r="BF8" s="16"/>
      <c r="BG8" s="16">
        <v>0.375</v>
      </c>
      <c r="BH8" s="16">
        <v>0.2</v>
      </c>
      <c r="BI8" s="16">
        <v>0</v>
      </c>
      <c r="BJ8" s="16">
        <v>0.28571428571428598</v>
      </c>
      <c r="BK8" s="16">
        <v>0.28571428571428598</v>
      </c>
      <c r="BL8" s="16">
        <v>1</v>
      </c>
      <c r="BM8" s="16"/>
      <c r="BN8" s="16">
        <v>0.24137931034482801</v>
      </c>
      <c r="BO8" s="16">
        <v>0.5</v>
      </c>
      <c r="BP8" s="16"/>
      <c r="BQ8" s="16">
        <v>0.17647058823529399</v>
      </c>
      <c r="BR8" s="16">
        <v>0.38888888888888901</v>
      </c>
      <c r="BS8" s="16"/>
      <c r="BT8" s="16">
        <v>0.25925925925925902</v>
      </c>
      <c r="BU8" s="16">
        <v>0.28571428571428598</v>
      </c>
    </row>
    <row r="9" spans="2:73" x14ac:dyDescent="0.35">
      <c r="B9" s="17" t="s">
        <v>261</v>
      </c>
      <c r="C9" s="16">
        <v>0.25714285714285701</v>
      </c>
      <c r="D9" s="16">
        <v>0.33333333333333298</v>
      </c>
      <c r="E9" s="16">
        <v>0.230769230769231</v>
      </c>
      <c r="F9" s="16"/>
      <c r="G9" s="16">
        <v>0.15384615384615399</v>
      </c>
      <c r="H9" s="16">
        <v>0.31818181818181801</v>
      </c>
      <c r="I9" s="16"/>
      <c r="J9" s="16">
        <v>0.5</v>
      </c>
      <c r="K9" s="16">
        <v>0.66666666666666696</v>
      </c>
      <c r="L9" s="16">
        <v>0.33333333333333298</v>
      </c>
      <c r="M9" s="16">
        <v>0</v>
      </c>
      <c r="N9" s="16">
        <v>0</v>
      </c>
      <c r="O9" s="16">
        <v>0</v>
      </c>
      <c r="P9" s="16">
        <v>0.5</v>
      </c>
      <c r="Q9" s="16">
        <v>0</v>
      </c>
      <c r="R9" s="16" t="s">
        <v>129</v>
      </c>
      <c r="S9" s="16">
        <v>0.11111111111111099</v>
      </c>
      <c r="T9" s="16">
        <v>0</v>
      </c>
      <c r="U9" s="16">
        <v>0</v>
      </c>
      <c r="V9" s="16">
        <v>0.5</v>
      </c>
      <c r="W9" s="16">
        <v>0</v>
      </c>
      <c r="X9" s="16">
        <v>0</v>
      </c>
      <c r="Y9" s="16">
        <v>0.5</v>
      </c>
      <c r="Z9" s="16"/>
      <c r="AA9" s="16">
        <v>0.33333333333333298</v>
      </c>
      <c r="AB9" s="16">
        <v>0.133333333333333</v>
      </c>
      <c r="AC9" s="16">
        <v>0.33333333333333298</v>
      </c>
      <c r="AD9" s="16">
        <v>0.5</v>
      </c>
      <c r="AE9" s="16"/>
      <c r="AF9" s="16">
        <v>0.3</v>
      </c>
      <c r="AG9" s="16">
        <v>0.14285714285714299</v>
      </c>
      <c r="AH9" s="16">
        <v>0.2</v>
      </c>
      <c r="AI9" s="16">
        <v>0</v>
      </c>
      <c r="AJ9" s="16"/>
      <c r="AK9" s="16">
        <v>0.125</v>
      </c>
      <c r="AL9" s="16">
        <v>0.5</v>
      </c>
      <c r="AM9" s="16">
        <v>0.33333333333333298</v>
      </c>
      <c r="AN9" s="16" t="s">
        <v>129</v>
      </c>
      <c r="AO9" s="16" t="s">
        <v>129</v>
      </c>
      <c r="AP9" s="16">
        <v>0</v>
      </c>
      <c r="AQ9" s="16"/>
      <c r="AR9" s="16">
        <v>0.5</v>
      </c>
      <c r="AS9" s="16">
        <v>0.25</v>
      </c>
      <c r="AT9" s="16">
        <v>0.25</v>
      </c>
      <c r="AU9" s="16">
        <v>0.5</v>
      </c>
      <c r="AV9" s="16">
        <v>0</v>
      </c>
      <c r="AW9" s="16">
        <v>0.2</v>
      </c>
      <c r="AX9" s="16">
        <v>0</v>
      </c>
      <c r="AY9" s="16"/>
      <c r="AZ9" s="16">
        <v>0.125</v>
      </c>
      <c r="BA9" s="16">
        <v>0.2</v>
      </c>
      <c r="BB9" s="16">
        <v>0</v>
      </c>
      <c r="BC9" s="16">
        <v>0.66666666666666696</v>
      </c>
      <c r="BD9" s="16">
        <v>0.27272727272727298</v>
      </c>
      <c r="BE9" s="16">
        <v>0</v>
      </c>
      <c r="BF9" s="16"/>
      <c r="BG9" s="16">
        <v>0.25</v>
      </c>
      <c r="BH9" s="16">
        <v>0.2</v>
      </c>
      <c r="BI9" s="16">
        <v>1</v>
      </c>
      <c r="BJ9" s="16">
        <v>0.28571428571428598</v>
      </c>
      <c r="BK9" s="16">
        <v>0.14285714285714299</v>
      </c>
      <c r="BL9" s="16">
        <v>0</v>
      </c>
      <c r="BM9" s="16"/>
      <c r="BN9" s="16">
        <v>0.31034482758620702</v>
      </c>
      <c r="BO9" s="16">
        <v>0</v>
      </c>
      <c r="BP9" s="16"/>
      <c r="BQ9" s="16">
        <v>0.52941176470588203</v>
      </c>
      <c r="BR9" s="16">
        <v>0</v>
      </c>
      <c r="BS9" s="16"/>
      <c r="BT9" s="16">
        <v>0.296296296296296</v>
      </c>
      <c r="BU9" s="16">
        <v>0.14285714285714299</v>
      </c>
    </row>
    <row r="10" spans="2:73" x14ac:dyDescent="0.35">
      <c r="B10" s="17" t="s">
        <v>262</v>
      </c>
      <c r="C10" s="16">
        <v>0.25714285714285701</v>
      </c>
      <c r="D10" s="16">
        <v>0.11111111111111099</v>
      </c>
      <c r="E10" s="16">
        <v>0.30769230769230799</v>
      </c>
      <c r="F10" s="16"/>
      <c r="G10" s="16">
        <v>0.46153846153846201</v>
      </c>
      <c r="H10" s="16">
        <v>0.13636363636363599</v>
      </c>
      <c r="I10" s="16"/>
      <c r="J10" s="16">
        <v>0</v>
      </c>
      <c r="K10" s="16">
        <v>0.33333333333333298</v>
      </c>
      <c r="L10" s="16">
        <v>0</v>
      </c>
      <c r="M10" s="16">
        <v>0</v>
      </c>
      <c r="N10" s="16">
        <v>1</v>
      </c>
      <c r="O10" s="16">
        <v>1</v>
      </c>
      <c r="P10" s="16">
        <v>0</v>
      </c>
      <c r="Q10" s="16">
        <v>1</v>
      </c>
      <c r="R10" s="16" t="s">
        <v>129</v>
      </c>
      <c r="S10" s="16">
        <v>0.11111111111111099</v>
      </c>
      <c r="T10" s="16">
        <v>0</v>
      </c>
      <c r="U10" s="16">
        <v>0</v>
      </c>
      <c r="V10" s="16">
        <v>0.25</v>
      </c>
      <c r="W10" s="16">
        <v>0</v>
      </c>
      <c r="X10" s="16">
        <v>1</v>
      </c>
      <c r="Y10" s="16">
        <v>0</v>
      </c>
      <c r="Z10" s="16"/>
      <c r="AA10" s="16">
        <v>0.16666666666666699</v>
      </c>
      <c r="AB10" s="16">
        <v>0.266666666666667</v>
      </c>
      <c r="AC10" s="16">
        <v>0.5</v>
      </c>
      <c r="AD10" s="16">
        <v>0</v>
      </c>
      <c r="AE10" s="16"/>
      <c r="AF10" s="16">
        <v>0.3</v>
      </c>
      <c r="AG10" s="16">
        <v>0.14285714285714299</v>
      </c>
      <c r="AH10" s="16">
        <v>0.4</v>
      </c>
      <c r="AI10" s="16">
        <v>0</v>
      </c>
      <c r="AJ10" s="16"/>
      <c r="AK10" s="16">
        <v>0.25</v>
      </c>
      <c r="AL10" s="16">
        <v>0.16666666666666699</v>
      </c>
      <c r="AM10" s="16">
        <v>0.33333333333333298</v>
      </c>
      <c r="AN10" s="16" t="s">
        <v>129</v>
      </c>
      <c r="AO10" s="16" t="s">
        <v>129</v>
      </c>
      <c r="AP10" s="16">
        <v>0.66666666666666696</v>
      </c>
      <c r="AQ10" s="16"/>
      <c r="AR10" s="16">
        <v>0.125</v>
      </c>
      <c r="AS10" s="16">
        <v>0</v>
      </c>
      <c r="AT10" s="16">
        <v>0</v>
      </c>
      <c r="AU10" s="16">
        <v>0.5</v>
      </c>
      <c r="AV10" s="16">
        <v>0.33333333333333298</v>
      </c>
      <c r="AW10" s="16">
        <v>0.6</v>
      </c>
      <c r="AX10" s="16">
        <v>0</v>
      </c>
      <c r="AY10" s="16"/>
      <c r="AZ10" s="16">
        <v>0.125</v>
      </c>
      <c r="BA10" s="16">
        <v>0.4</v>
      </c>
      <c r="BB10" s="16">
        <v>1</v>
      </c>
      <c r="BC10" s="16">
        <v>0</v>
      </c>
      <c r="BD10" s="16">
        <v>0.27272727272727298</v>
      </c>
      <c r="BE10" s="16">
        <v>0.33333333333333298</v>
      </c>
      <c r="BF10" s="16"/>
      <c r="BG10" s="16">
        <v>0.125</v>
      </c>
      <c r="BH10" s="16">
        <v>0.4</v>
      </c>
      <c r="BI10" s="16">
        <v>0</v>
      </c>
      <c r="BJ10" s="16">
        <v>0.28571428571428598</v>
      </c>
      <c r="BK10" s="16">
        <v>0.28571428571428598</v>
      </c>
      <c r="BL10" s="16">
        <v>0</v>
      </c>
      <c r="BM10" s="16"/>
      <c r="BN10" s="16">
        <v>0.31034482758620702</v>
      </c>
      <c r="BO10" s="16">
        <v>0</v>
      </c>
      <c r="BP10" s="16"/>
      <c r="BQ10" s="16">
        <v>0.23529411764705899</v>
      </c>
      <c r="BR10" s="16">
        <v>0.27777777777777801</v>
      </c>
      <c r="BS10" s="16"/>
      <c r="BT10" s="16">
        <v>0.33333333333333298</v>
      </c>
      <c r="BU10" s="16">
        <v>0</v>
      </c>
    </row>
    <row r="11" spans="2:73" x14ac:dyDescent="0.35">
      <c r="B11" s="17" t="s">
        <v>263</v>
      </c>
      <c r="C11" s="16">
        <v>0.2</v>
      </c>
      <c r="D11" s="16">
        <v>0.33333333333333298</v>
      </c>
      <c r="E11" s="16">
        <v>0.15384615384615399</v>
      </c>
      <c r="F11" s="16"/>
      <c r="G11" s="16">
        <v>7.69230769230769E-2</v>
      </c>
      <c r="H11" s="16">
        <v>0.27272727272727298</v>
      </c>
      <c r="I11" s="16"/>
      <c r="J11" s="16">
        <v>0.5</v>
      </c>
      <c r="K11" s="16">
        <v>0</v>
      </c>
      <c r="L11" s="16">
        <v>0.66666666666666696</v>
      </c>
      <c r="M11" s="16">
        <v>0</v>
      </c>
      <c r="N11" s="16">
        <v>0</v>
      </c>
      <c r="O11" s="16">
        <v>0</v>
      </c>
      <c r="P11" s="16">
        <v>0</v>
      </c>
      <c r="Q11" s="16">
        <v>0</v>
      </c>
      <c r="R11" s="16" t="s">
        <v>129</v>
      </c>
      <c r="S11" s="16">
        <v>0.22222222222222199</v>
      </c>
      <c r="T11" s="16">
        <v>1</v>
      </c>
      <c r="U11" s="16">
        <v>0</v>
      </c>
      <c r="V11" s="16">
        <v>0</v>
      </c>
      <c r="W11" s="16">
        <v>1</v>
      </c>
      <c r="X11" s="16">
        <v>0</v>
      </c>
      <c r="Y11" s="16">
        <v>0</v>
      </c>
      <c r="Z11" s="16"/>
      <c r="AA11" s="16">
        <v>0.16666666666666699</v>
      </c>
      <c r="AB11" s="16">
        <v>0.266666666666667</v>
      </c>
      <c r="AC11" s="16">
        <v>0.16666666666666699</v>
      </c>
      <c r="AD11" s="16">
        <v>0</v>
      </c>
      <c r="AE11" s="16"/>
      <c r="AF11" s="16">
        <v>0.2</v>
      </c>
      <c r="AG11" s="16">
        <v>0.42857142857142899</v>
      </c>
      <c r="AH11" s="16">
        <v>0</v>
      </c>
      <c r="AI11" s="16">
        <v>0</v>
      </c>
      <c r="AJ11" s="16"/>
      <c r="AK11" s="16">
        <v>0.375</v>
      </c>
      <c r="AL11" s="16">
        <v>0.16666666666666699</v>
      </c>
      <c r="AM11" s="16">
        <v>0</v>
      </c>
      <c r="AN11" s="16" t="s">
        <v>129</v>
      </c>
      <c r="AO11" s="16" t="s">
        <v>129</v>
      </c>
      <c r="AP11" s="16">
        <v>0</v>
      </c>
      <c r="AQ11" s="16"/>
      <c r="AR11" s="16">
        <v>0.25</v>
      </c>
      <c r="AS11" s="16">
        <v>0.25</v>
      </c>
      <c r="AT11" s="16">
        <v>0.25</v>
      </c>
      <c r="AU11" s="16">
        <v>0</v>
      </c>
      <c r="AV11" s="16">
        <v>0.33333333333333298</v>
      </c>
      <c r="AW11" s="16">
        <v>0</v>
      </c>
      <c r="AX11" s="16">
        <v>0.25</v>
      </c>
      <c r="AY11" s="16"/>
      <c r="AZ11" s="16">
        <v>0.375</v>
      </c>
      <c r="BA11" s="16">
        <v>0.4</v>
      </c>
      <c r="BB11" s="16">
        <v>0</v>
      </c>
      <c r="BC11" s="16">
        <v>0.16666666666666699</v>
      </c>
      <c r="BD11" s="16">
        <v>9.0909090909090898E-2</v>
      </c>
      <c r="BE11" s="16">
        <v>0</v>
      </c>
      <c r="BF11" s="16"/>
      <c r="BG11" s="16">
        <v>0.25</v>
      </c>
      <c r="BH11" s="16">
        <v>0.2</v>
      </c>
      <c r="BI11" s="16">
        <v>0</v>
      </c>
      <c r="BJ11" s="16">
        <v>0.14285714285714299</v>
      </c>
      <c r="BK11" s="16">
        <v>0.28571428571428598</v>
      </c>
      <c r="BL11" s="16">
        <v>0</v>
      </c>
      <c r="BM11" s="16"/>
      <c r="BN11" s="16">
        <v>0.13793103448275901</v>
      </c>
      <c r="BO11" s="16">
        <v>0.5</v>
      </c>
      <c r="BP11" s="16"/>
      <c r="BQ11" s="16">
        <v>0.11764705882352899</v>
      </c>
      <c r="BR11" s="16">
        <v>0.27777777777777801</v>
      </c>
      <c r="BS11" s="16"/>
      <c r="BT11" s="16">
        <v>0.148148148148148</v>
      </c>
      <c r="BU11" s="16">
        <v>0.42857142857142899</v>
      </c>
    </row>
    <row r="12" spans="2:73" ht="29" x14ac:dyDescent="0.35">
      <c r="B12" s="17" t="s">
        <v>264</v>
      </c>
      <c r="C12" s="16">
        <v>5.7142857142857099E-2</v>
      </c>
      <c r="D12" s="16">
        <v>0.11111111111111099</v>
      </c>
      <c r="E12" s="16">
        <v>3.8461538461538498E-2</v>
      </c>
      <c r="F12" s="16"/>
      <c r="G12" s="16">
        <v>0</v>
      </c>
      <c r="H12" s="16">
        <v>9.0909090909090898E-2</v>
      </c>
      <c r="I12" s="16"/>
      <c r="J12" s="16">
        <v>0</v>
      </c>
      <c r="K12" s="16">
        <v>0</v>
      </c>
      <c r="L12" s="16">
        <v>0.33333333333333298</v>
      </c>
      <c r="M12" s="16">
        <v>0</v>
      </c>
      <c r="N12" s="16">
        <v>0</v>
      </c>
      <c r="O12" s="16">
        <v>0</v>
      </c>
      <c r="P12" s="16">
        <v>0</v>
      </c>
      <c r="Q12" s="16">
        <v>0</v>
      </c>
      <c r="R12" s="16" t="s">
        <v>129</v>
      </c>
      <c r="S12" s="16">
        <v>0</v>
      </c>
      <c r="T12" s="16">
        <v>0</v>
      </c>
      <c r="U12" s="16">
        <v>1</v>
      </c>
      <c r="V12" s="16">
        <v>0</v>
      </c>
      <c r="W12" s="16">
        <v>0</v>
      </c>
      <c r="X12" s="16">
        <v>0</v>
      </c>
      <c r="Y12" s="16">
        <v>0</v>
      </c>
      <c r="Z12" s="16"/>
      <c r="AA12" s="16">
        <v>8.3333333333333301E-2</v>
      </c>
      <c r="AB12" s="16">
        <v>6.6666666666666693E-2</v>
      </c>
      <c r="AC12" s="16">
        <v>0</v>
      </c>
      <c r="AD12" s="16">
        <v>0</v>
      </c>
      <c r="AE12" s="16"/>
      <c r="AF12" s="16">
        <v>0.05</v>
      </c>
      <c r="AG12" s="16">
        <v>0</v>
      </c>
      <c r="AH12" s="16">
        <v>0</v>
      </c>
      <c r="AI12" s="16">
        <v>0</v>
      </c>
      <c r="AJ12" s="16"/>
      <c r="AK12" s="16">
        <v>0</v>
      </c>
      <c r="AL12" s="16">
        <v>0.16666666666666699</v>
      </c>
      <c r="AM12" s="16">
        <v>0</v>
      </c>
      <c r="AN12" s="16" t="s">
        <v>129</v>
      </c>
      <c r="AO12" s="16" t="s">
        <v>129</v>
      </c>
      <c r="AP12" s="16">
        <v>0</v>
      </c>
      <c r="AQ12" s="16"/>
      <c r="AR12" s="16">
        <v>0.125</v>
      </c>
      <c r="AS12" s="16">
        <v>0</v>
      </c>
      <c r="AT12" s="16">
        <v>0</v>
      </c>
      <c r="AU12" s="16">
        <v>0</v>
      </c>
      <c r="AV12" s="16">
        <v>0</v>
      </c>
      <c r="AW12" s="16">
        <v>0</v>
      </c>
      <c r="AX12" s="16">
        <v>0</v>
      </c>
      <c r="AY12" s="16"/>
      <c r="AZ12" s="16">
        <v>0.125</v>
      </c>
      <c r="BA12" s="16">
        <v>0</v>
      </c>
      <c r="BB12" s="16">
        <v>0</v>
      </c>
      <c r="BC12" s="16">
        <v>0.16666666666666699</v>
      </c>
      <c r="BD12" s="16">
        <v>0</v>
      </c>
      <c r="BE12" s="16">
        <v>0</v>
      </c>
      <c r="BF12" s="16"/>
      <c r="BG12" s="16">
        <v>0.125</v>
      </c>
      <c r="BH12" s="16">
        <v>0</v>
      </c>
      <c r="BI12" s="16">
        <v>0</v>
      </c>
      <c r="BJ12" s="16">
        <v>0</v>
      </c>
      <c r="BK12" s="16">
        <v>0.14285714285714299</v>
      </c>
      <c r="BL12" s="16">
        <v>0</v>
      </c>
      <c r="BM12" s="16"/>
      <c r="BN12" s="16">
        <v>6.8965517241379296E-2</v>
      </c>
      <c r="BO12" s="16">
        <v>0</v>
      </c>
      <c r="BP12" s="16"/>
      <c r="BQ12" s="16">
        <v>5.8823529411764698E-2</v>
      </c>
      <c r="BR12" s="16">
        <v>5.5555555555555601E-2</v>
      </c>
      <c r="BS12" s="16"/>
      <c r="BT12" s="16">
        <v>3.7037037037037E-2</v>
      </c>
      <c r="BU12" s="16">
        <v>0.14285714285714299</v>
      </c>
    </row>
    <row r="13" spans="2:73" x14ac:dyDescent="0.35">
      <c r="B13" s="17" t="s">
        <v>153</v>
      </c>
      <c r="C13" s="18">
        <v>2.8571428571428598E-2</v>
      </c>
      <c r="D13" s="18">
        <v>0.11111111111111099</v>
      </c>
      <c r="E13" s="18">
        <v>0</v>
      </c>
      <c r="F13" s="18"/>
      <c r="G13" s="18">
        <v>0</v>
      </c>
      <c r="H13" s="18">
        <v>4.5454545454545497E-2</v>
      </c>
      <c r="I13" s="18"/>
      <c r="J13" s="18">
        <v>0</v>
      </c>
      <c r="K13" s="18">
        <v>0</v>
      </c>
      <c r="L13" s="18">
        <v>0</v>
      </c>
      <c r="M13" s="18">
        <v>0</v>
      </c>
      <c r="N13" s="18">
        <v>0</v>
      </c>
      <c r="O13" s="18">
        <v>0</v>
      </c>
      <c r="P13" s="18">
        <v>0</v>
      </c>
      <c r="Q13" s="18">
        <v>0</v>
      </c>
      <c r="R13" s="18" t="s">
        <v>129</v>
      </c>
      <c r="S13" s="18">
        <v>0.11111111111111099</v>
      </c>
      <c r="T13" s="18">
        <v>0</v>
      </c>
      <c r="U13" s="18">
        <v>0</v>
      </c>
      <c r="V13" s="18">
        <v>0</v>
      </c>
      <c r="W13" s="18">
        <v>0</v>
      </c>
      <c r="X13" s="18">
        <v>0</v>
      </c>
      <c r="Y13" s="18">
        <v>0</v>
      </c>
      <c r="Z13" s="18"/>
      <c r="AA13" s="18">
        <v>0</v>
      </c>
      <c r="AB13" s="18">
        <v>6.6666666666666693E-2</v>
      </c>
      <c r="AC13" s="18">
        <v>0</v>
      </c>
      <c r="AD13" s="18">
        <v>0</v>
      </c>
      <c r="AE13" s="18"/>
      <c r="AF13" s="18">
        <v>0</v>
      </c>
      <c r="AG13" s="18">
        <v>0.14285714285714299</v>
      </c>
      <c r="AH13" s="18">
        <v>0</v>
      </c>
      <c r="AI13" s="18">
        <v>0</v>
      </c>
      <c r="AJ13" s="18"/>
      <c r="AK13" s="18">
        <v>0</v>
      </c>
      <c r="AL13" s="18">
        <v>0</v>
      </c>
      <c r="AM13" s="18">
        <v>0.33333333333333298</v>
      </c>
      <c r="AN13" s="18" t="s">
        <v>129</v>
      </c>
      <c r="AO13" s="18" t="s">
        <v>129</v>
      </c>
      <c r="AP13" s="18">
        <v>0</v>
      </c>
      <c r="AQ13" s="18"/>
      <c r="AR13" s="18">
        <v>0</v>
      </c>
      <c r="AS13" s="18">
        <v>0.25</v>
      </c>
      <c r="AT13" s="18">
        <v>0.25</v>
      </c>
      <c r="AU13" s="18">
        <v>0</v>
      </c>
      <c r="AV13" s="18">
        <v>0</v>
      </c>
      <c r="AW13" s="18">
        <v>0</v>
      </c>
      <c r="AX13" s="18">
        <v>0</v>
      </c>
      <c r="AY13" s="18"/>
      <c r="AZ13" s="18">
        <v>0</v>
      </c>
      <c r="BA13" s="18">
        <v>0</v>
      </c>
      <c r="BB13" s="18">
        <v>0</v>
      </c>
      <c r="BC13" s="18">
        <v>0</v>
      </c>
      <c r="BD13" s="18">
        <v>9.0909090909090898E-2</v>
      </c>
      <c r="BE13" s="18">
        <v>0</v>
      </c>
      <c r="BF13" s="18"/>
      <c r="BG13" s="18">
        <v>0</v>
      </c>
      <c r="BH13" s="18">
        <v>0.1</v>
      </c>
      <c r="BI13" s="18">
        <v>0</v>
      </c>
      <c r="BJ13" s="18">
        <v>0</v>
      </c>
      <c r="BK13" s="18">
        <v>0</v>
      </c>
      <c r="BL13" s="18">
        <v>0</v>
      </c>
      <c r="BM13" s="18"/>
      <c r="BN13" s="18">
        <v>3.4482758620689703E-2</v>
      </c>
      <c r="BO13" s="18">
        <v>0</v>
      </c>
      <c r="BP13" s="18"/>
      <c r="BQ13" s="18">
        <v>0</v>
      </c>
      <c r="BR13" s="18">
        <v>5.5555555555555601E-2</v>
      </c>
      <c r="BS13" s="18"/>
      <c r="BT13" s="18">
        <v>3.7037037037037E-2</v>
      </c>
      <c r="BU13" s="18">
        <v>0</v>
      </c>
    </row>
    <row r="14" spans="2:73" x14ac:dyDescent="0.35">
      <c r="B14" s="25" t="s">
        <v>280</v>
      </c>
    </row>
    <row r="15" spans="2:73" x14ac:dyDescent="0.35">
      <c r="B15" t="s">
        <v>96</v>
      </c>
    </row>
    <row r="16" spans="2:73" x14ac:dyDescent="0.35">
      <c r="B16" t="s">
        <v>97</v>
      </c>
    </row>
    <row r="18" spans="2:2" x14ac:dyDescent="0.35">
      <c r="B18"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U18"/>
  <sheetViews>
    <sheetView showGridLines="0" topLeftCell="A8" workbookViewId="0">
      <pane xSplit="2" topLeftCell="C1" activePane="topRight" state="frozen"/>
      <selection pane="topRight" activeCell="B10" sqref="B10"/>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9</v>
      </c>
      <c r="D7" s="10">
        <v>3</v>
      </c>
      <c r="E7" s="10">
        <v>6</v>
      </c>
      <c r="F7" s="10"/>
      <c r="G7" s="10">
        <v>2</v>
      </c>
      <c r="H7" s="10">
        <v>7</v>
      </c>
      <c r="I7" s="10"/>
      <c r="J7" s="10">
        <v>1</v>
      </c>
      <c r="K7" s="10">
        <v>2</v>
      </c>
      <c r="L7" s="10">
        <v>1</v>
      </c>
      <c r="M7" s="10" t="s">
        <v>128</v>
      </c>
      <c r="N7" s="10" t="s">
        <v>128</v>
      </c>
      <c r="O7" s="10" t="s">
        <v>128</v>
      </c>
      <c r="P7" s="10">
        <v>1</v>
      </c>
      <c r="Q7" s="10" t="s">
        <v>128</v>
      </c>
      <c r="R7" s="10" t="s">
        <v>128</v>
      </c>
      <c r="S7" s="10">
        <v>1</v>
      </c>
      <c r="T7" s="10" t="s">
        <v>128</v>
      </c>
      <c r="U7" s="10" t="s">
        <v>128</v>
      </c>
      <c r="V7" s="10">
        <v>2</v>
      </c>
      <c r="W7" s="10" t="s">
        <v>128</v>
      </c>
      <c r="X7" s="10" t="s">
        <v>128</v>
      </c>
      <c r="Y7" s="10">
        <v>1</v>
      </c>
      <c r="Z7" s="10"/>
      <c r="AA7" s="10">
        <v>4</v>
      </c>
      <c r="AB7" s="10">
        <v>2</v>
      </c>
      <c r="AC7" s="10">
        <v>2</v>
      </c>
      <c r="AD7" s="10">
        <v>1</v>
      </c>
      <c r="AE7" s="10"/>
      <c r="AF7" s="10">
        <v>6</v>
      </c>
      <c r="AG7" s="10">
        <v>1</v>
      </c>
      <c r="AH7" s="10">
        <v>1</v>
      </c>
      <c r="AI7" s="10" t="s">
        <v>128</v>
      </c>
      <c r="AJ7" s="10"/>
      <c r="AK7" s="10">
        <v>1</v>
      </c>
      <c r="AL7" s="10">
        <v>3</v>
      </c>
      <c r="AM7" s="10">
        <v>1</v>
      </c>
      <c r="AN7" s="10" t="s">
        <v>128</v>
      </c>
      <c r="AO7" s="10" t="s">
        <v>128</v>
      </c>
      <c r="AP7" s="10" t="s">
        <v>128</v>
      </c>
      <c r="AQ7" s="10"/>
      <c r="AR7" s="10">
        <v>4</v>
      </c>
      <c r="AS7" s="10">
        <v>1</v>
      </c>
      <c r="AT7" s="10">
        <v>1</v>
      </c>
      <c r="AU7" s="10">
        <v>1</v>
      </c>
      <c r="AV7" s="10" t="s">
        <v>128</v>
      </c>
      <c r="AW7" s="10">
        <v>1</v>
      </c>
      <c r="AX7" s="10" t="s">
        <v>128</v>
      </c>
      <c r="AY7" s="10"/>
      <c r="AZ7" s="10">
        <v>1</v>
      </c>
      <c r="BA7" s="10">
        <v>1</v>
      </c>
      <c r="BB7" s="10" t="s">
        <v>128</v>
      </c>
      <c r="BC7" s="10">
        <v>4</v>
      </c>
      <c r="BD7" s="10">
        <v>3</v>
      </c>
      <c r="BE7" s="10" t="s">
        <v>128</v>
      </c>
      <c r="BF7" s="10"/>
      <c r="BG7" s="10">
        <v>2</v>
      </c>
      <c r="BH7" s="10">
        <v>2</v>
      </c>
      <c r="BI7" s="10">
        <v>2</v>
      </c>
      <c r="BJ7" s="10">
        <v>2</v>
      </c>
      <c r="BK7" s="10">
        <v>1</v>
      </c>
      <c r="BL7" s="10" t="s">
        <v>128</v>
      </c>
      <c r="BM7" s="10"/>
      <c r="BN7" s="10">
        <v>9</v>
      </c>
      <c r="BO7" s="10" t="s">
        <v>128</v>
      </c>
      <c r="BP7" s="10"/>
      <c r="BQ7" s="10">
        <v>9</v>
      </c>
      <c r="BR7" s="10" t="s">
        <v>128</v>
      </c>
      <c r="BS7" s="10"/>
      <c r="BT7" s="10">
        <v>8</v>
      </c>
      <c r="BU7" s="10">
        <v>1</v>
      </c>
    </row>
    <row r="8" spans="2:73" ht="43.5" x14ac:dyDescent="0.35">
      <c r="B8" s="17" t="s">
        <v>266</v>
      </c>
      <c r="C8" s="16">
        <v>0.44444444444444398</v>
      </c>
      <c r="D8" s="16">
        <v>0.66666666666666696</v>
      </c>
      <c r="E8" s="16">
        <v>0.33333333333333298</v>
      </c>
      <c r="F8" s="16"/>
      <c r="G8" s="16">
        <v>0.5</v>
      </c>
      <c r="H8" s="16">
        <v>0.42857142857142899</v>
      </c>
      <c r="I8" s="16"/>
      <c r="J8" s="16">
        <v>0</v>
      </c>
      <c r="K8" s="16">
        <v>0</v>
      </c>
      <c r="L8" s="16">
        <v>1</v>
      </c>
      <c r="M8" s="16" t="s">
        <v>129</v>
      </c>
      <c r="N8" s="16" t="s">
        <v>129</v>
      </c>
      <c r="O8" s="16" t="s">
        <v>129</v>
      </c>
      <c r="P8" s="16">
        <v>0</v>
      </c>
      <c r="Q8" s="16" t="s">
        <v>129</v>
      </c>
      <c r="R8" s="16" t="s">
        <v>129</v>
      </c>
      <c r="S8" s="16">
        <v>1</v>
      </c>
      <c r="T8" s="16" t="s">
        <v>129</v>
      </c>
      <c r="U8" s="16" t="s">
        <v>129</v>
      </c>
      <c r="V8" s="16">
        <v>0.5</v>
      </c>
      <c r="W8" s="16" t="s">
        <v>129</v>
      </c>
      <c r="X8" s="16" t="s">
        <v>129</v>
      </c>
      <c r="Y8" s="16">
        <v>1</v>
      </c>
      <c r="Z8" s="16"/>
      <c r="AA8" s="16">
        <v>0.5</v>
      </c>
      <c r="AB8" s="16">
        <v>0.5</v>
      </c>
      <c r="AC8" s="16">
        <v>0.5</v>
      </c>
      <c r="AD8" s="16">
        <v>0</v>
      </c>
      <c r="AE8" s="16"/>
      <c r="AF8" s="16">
        <v>0.33333333333333298</v>
      </c>
      <c r="AG8" s="16">
        <v>1</v>
      </c>
      <c r="AH8" s="16">
        <v>1</v>
      </c>
      <c r="AI8" s="16" t="s">
        <v>129</v>
      </c>
      <c r="AJ8" s="16"/>
      <c r="AK8" s="16">
        <v>0</v>
      </c>
      <c r="AL8" s="16">
        <v>0.66666666666666696</v>
      </c>
      <c r="AM8" s="16">
        <v>0</v>
      </c>
      <c r="AN8" s="16" t="s">
        <v>129</v>
      </c>
      <c r="AO8" s="16" t="s">
        <v>129</v>
      </c>
      <c r="AP8" s="16" t="s">
        <v>129</v>
      </c>
      <c r="AQ8" s="16"/>
      <c r="AR8" s="16">
        <v>0.5</v>
      </c>
      <c r="AS8" s="16">
        <v>0</v>
      </c>
      <c r="AT8" s="16">
        <v>0</v>
      </c>
      <c r="AU8" s="16">
        <v>0</v>
      </c>
      <c r="AV8" s="16" t="s">
        <v>129</v>
      </c>
      <c r="AW8" s="16">
        <v>1</v>
      </c>
      <c r="AX8" s="16" t="s">
        <v>129</v>
      </c>
      <c r="AY8" s="16"/>
      <c r="AZ8" s="16">
        <v>1</v>
      </c>
      <c r="BA8" s="16">
        <v>0</v>
      </c>
      <c r="BB8" s="16" t="s">
        <v>129</v>
      </c>
      <c r="BC8" s="16">
        <v>0.5</v>
      </c>
      <c r="BD8" s="16">
        <v>0.33333333333333298</v>
      </c>
      <c r="BE8" s="16" t="s">
        <v>129</v>
      </c>
      <c r="BF8" s="16"/>
      <c r="BG8" s="16">
        <v>0.5</v>
      </c>
      <c r="BH8" s="16">
        <v>1</v>
      </c>
      <c r="BI8" s="16">
        <v>0</v>
      </c>
      <c r="BJ8" s="16">
        <v>0.5</v>
      </c>
      <c r="BK8" s="16">
        <v>0</v>
      </c>
      <c r="BL8" s="16" t="s">
        <v>129</v>
      </c>
      <c r="BM8" s="16"/>
      <c r="BN8" s="16">
        <v>0.44444444444444398</v>
      </c>
      <c r="BO8" s="16" t="s">
        <v>129</v>
      </c>
      <c r="BP8" s="16"/>
      <c r="BQ8" s="16">
        <v>0.44444444444444398</v>
      </c>
      <c r="BR8" s="16" t="s">
        <v>129</v>
      </c>
      <c r="BS8" s="16"/>
      <c r="BT8" s="16">
        <v>0.5</v>
      </c>
      <c r="BU8" s="16">
        <v>0</v>
      </c>
    </row>
    <row r="9" spans="2:73" ht="29" x14ac:dyDescent="0.35">
      <c r="B9" s="17" t="s">
        <v>267</v>
      </c>
      <c r="C9" s="16">
        <v>0.44444444444444398</v>
      </c>
      <c r="D9" s="16">
        <v>0.66666666666666696</v>
      </c>
      <c r="E9" s="16">
        <v>0.33333333333333298</v>
      </c>
      <c r="F9" s="16"/>
      <c r="G9" s="16">
        <v>0</v>
      </c>
      <c r="H9" s="16">
        <v>0.57142857142857095</v>
      </c>
      <c r="I9" s="16"/>
      <c r="J9" s="16">
        <v>0</v>
      </c>
      <c r="K9" s="16">
        <v>0</v>
      </c>
      <c r="L9" s="16">
        <v>1</v>
      </c>
      <c r="M9" s="16" t="s">
        <v>129</v>
      </c>
      <c r="N9" s="16" t="s">
        <v>129</v>
      </c>
      <c r="O9" s="16" t="s">
        <v>129</v>
      </c>
      <c r="P9" s="16">
        <v>1</v>
      </c>
      <c r="Q9" s="16" t="s">
        <v>129</v>
      </c>
      <c r="R9" s="16" t="s">
        <v>129</v>
      </c>
      <c r="S9" s="16">
        <v>0</v>
      </c>
      <c r="T9" s="16" t="s">
        <v>129</v>
      </c>
      <c r="U9" s="16" t="s">
        <v>129</v>
      </c>
      <c r="V9" s="16">
        <v>0.5</v>
      </c>
      <c r="W9" s="16" t="s">
        <v>129</v>
      </c>
      <c r="X9" s="16" t="s">
        <v>129</v>
      </c>
      <c r="Y9" s="16">
        <v>1</v>
      </c>
      <c r="Z9" s="16"/>
      <c r="AA9" s="16">
        <v>0.25</v>
      </c>
      <c r="AB9" s="16">
        <v>0.5</v>
      </c>
      <c r="AC9" s="16">
        <v>0.5</v>
      </c>
      <c r="AD9" s="16">
        <v>1</v>
      </c>
      <c r="AE9" s="16"/>
      <c r="AF9" s="16">
        <v>0.5</v>
      </c>
      <c r="AG9" s="16">
        <v>1</v>
      </c>
      <c r="AH9" s="16">
        <v>0</v>
      </c>
      <c r="AI9" s="16" t="s">
        <v>129</v>
      </c>
      <c r="AJ9" s="16"/>
      <c r="AK9" s="16">
        <v>0</v>
      </c>
      <c r="AL9" s="16">
        <v>0.66666666666666696</v>
      </c>
      <c r="AM9" s="16">
        <v>0</v>
      </c>
      <c r="AN9" s="16" t="s">
        <v>129</v>
      </c>
      <c r="AO9" s="16" t="s">
        <v>129</v>
      </c>
      <c r="AP9" s="16" t="s">
        <v>129</v>
      </c>
      <c r="AQ9" s="16"/>
      <c r="AR9" s="16">
        <v>0.75</v>
      </c>
      <c r="AS9" s="16">
        <v>0</v>
      </c>
      <c r="AT9" s="16">
        <v>0</v>
      </c>
      <c r="AU9" s="16">
        <v>0</v>
      </c>
      <c r="AV9" s="16" t="s">
        <v>129</v>
      </c>
      <c r="AW9" s="16">
        <v>0</v>
      </c>
      <c r="AX9" s="16" t="s">
        <v>129</v>
      </c>
      <c r="AY9" s="16"/>
      <c r="AZ9" s="16">
        <v>1</v>
      </c>
      <c r="BA9" s="16">
        <v>0</v>
      </c>
      <c r="BB9" s="16" t="s">
        <v>129</v>
      </c>
      <c r="BC9" s="16">
        <v>0.5</v>
      </c>
      <c r="BD9" s="16">
        <v>0.33333333333333298</v>
      </c>
      <c r="BE9" s="16" t="s">
        <v>129</v>
      </c>
      <c r="BF9" s="16"/>
      <c r="BG9" s="16">
        <v>0.5</v>
      </c>
      <c r="BH9" s="16">
        <v>0.5</v>
      </c>
      <c r="BI9" s="16">
        <v>0</v>
      </c>
      <c r="BJ9" s="16">
        <v>0.5</v>
      </c>
      <c r="BK9" s="16">
        <v>1</v>
      </c>
      <c r="BL9" s="16" t="s">
        <v>129</v>
      </c>
      <c r="BM9" s="16"/>
      <c r="BN9" s="16">
        <v>0.44444444444444398</v>
      </c>
      <c r="BO9" s="16" t="s">
        <v>129</v>
      </c>
      <c r="BP9" s="16"/>
      <c r="BQ9" s="16">
        <v>0.44444444444444398</v>
      </c>
      <c r="BR9" s="16" t="s">
        <v>129</v>
      </c>
      <c r="BS9" s="16"/>
      <c r="BT9" s="16">
        <v>0.5</v>
      </c>
      <c r="BU9" s="16">
        <v>0</v>
      </c>
    </row>
    <row r="10" spans="2:73" ht="72.5" x14ac:dyDescent="0.35">
      <c r="B10" s="17" t="s">
        <v>268</v>
      </c>
      <c r="C10" s="16">
        <v>0.44444444444444398</v>
      </c>
      <c r="D10" s="16">
        <v>0.66666666666666696</v>
      </c>
      <c r="E10" s="16">
        <v>0.33333333333333298</v>
      </c>
      <c r="F10" s="16"/>
      <c r="G10" s="16">
        <v>0</v>
      </c>
      <c r="H10" s="16">
        <v>0.57142857142857095</v>
      </c>
      <c r="I10" s="16"/>
      <c r="J10" s="16">
        <v>0</v>
      </c>
      <c r="K10" s="16">
        <v>0.5</v>
      </c>
      <c r="L10" s="16">
        <v>0</v>
      </c>
      <c r="M10" s="16" t="s">
        <v>129</v>
      </c>
      <c r="N10" s="16" t="s">
        <v>129</v>
      </c>
      <c r="O10" s="16" t="s">
        <v>129</v>
      </c>
      <c r="P10" s="16">
        <v>0</v>
      </c>
      <c r="Q10" s="16" t="s">
        <v>129</v>
      </c>
      <c r="R10" s="16" t="s">
        <v>129</v>
      </c>
      <c r="S10" s="16">
        <v>0</v>
      </c>
      <c r="T10" s="16" t="s">
        <v>129</v>
      </c>
      <c r="U10" s="16" t="s">
        <v>129</v>
      </c>
      <c r="V10" s="16">
        <v>1</v>
      </c>
      <c r="W10" s="16" t="s">
        <v>129</v>
      </c>
      <c r="X10" s="16" t="s">
        <v>129</v>
      </c>
      <c r="Y10" s="16">
        <v>1</v>
      </c>
      <c r="Z10" s="16"/>
      <c r="AA10" s="16">
        <v>0.5</v>
      </c>
      <c r="AB10" s="16">
        <v>0.5</v>
      </c>
      <c r="AC10" s="16">
        <v>0.5</v>
      </c>
      <c r="AD10" s="16">
        <v>0</v>
      </c>
      <c r="AE10" s="16"/>
      <c r="AF10" s="16">
        <v>0.33333333333333298</v>
      </c>
      <c r="AG10" s="16">
        <v>1</v>
      </c>
      <c r="AH10" s="16">
        <v>0</v>
      </c>
      <c r="AI10" s="16" t="s">
        <v>129</v>
      </c>
      <c r="AJ10" s="16"/>
      <c r="AK10" s="16">
        <v>1</v>
      </c>
      <c r="AL10" s="16">
        <v>0.33333333333333298</v>
      </c>
      <c r="AM10" s="16">
        <v>0</v>
      </c>
      <c r="AN10" s="16" t="s">
        <v>129</v>
      </c>
      <c r="AO10" s="16" t="s">
        <v>129</v>
      </c>
      <c r="AP10" s="16" t="s">
        <v>129</v>
      </c>
      <c r="AQ10" s="16"/>
      <c r="AR10" s="16">
        <v>0.5</v>
      </c>
      <c r="AS10" s="16">
        <v>1</v>
      </c>
      <c r="AT10" s="16">
        <v>1</v>
      </c>
      <c r="AU10" s="16">
        <v>0</v>
      </c>
      <c r="AV10" s="16" t="s">
        <v>129</v>
      </c>
      <c r="AW10" s="16">
        <v>0</v>
      </c>
      <c r="AX10" s="16" t="s">
        <v>129</v>
      </c>
      <c r="AY10" s="16"/>
      <c r="AZ10" s="16">
        <v>1</v>
      </c>
      <c r="BA10" s="16">
        <v>0</v>
      </c>
      <c r="BB10" s="16" t="s">
        <v>129</v>
      </c>
      <c r="BC10" s="16">
        <v>0.75</v>
      </c>
      <c r="BD10" s="16">
        <v>0</v>
      </c>
      <c r="BE10" s="16" t="s">
        <v>129</v>
      </c>
      <c r="BF10" s="16"/>
      <c r="BG10" s="16">
        <v>0.5</v>
      </c>
      <c r="BH10" s="16">
        <v>0.5</v>
      </c>
      <c r="BI10" s="16">
        <v>0.5</v>
      </c>
      <c r="BJ10" s="16">
        <v>0.5</v>
      </c>
      <c r="BK10" s="16">
        <v>0</v>
      </c>
      <c r="BL10" s="16" t="s">
        <v>129</v>
      </c>
      <c r="BM10" s="16"/>
      <c r="BN10" s="16">
        <v>0.44444444444444398</v>
      </c>
      <c r="BO10" s="16" t="s">
        <v>129</v>
      </c>
      <c r="BP10" s="16"/>
      <c r="BQ10" s="16">
        <v>0.44444444444444398</v>
      </c>
      <c r="BR10" s="16" t="s">
        <v>129</v>
      </c>
      <c r="BS10" s="16"/>
      <c r="BT10" s="16">
        <v>0.5</v>
      </c>
      <c r="BU10" s="16">
        <v>0</v>
      </c>
    </row>
    <row r="11" spans="2:73" x14ac:dyDescent="0.35">
      <c r="B11" s="17" t="s">
        <v>269</v>
      </c>
      <c r="C11" s="16">
        <v>0.33333333333333298</v>
      </c>
      <c r="D11" s="16">
        <v>0</v>
      </c>
      <c r="E11" s="16">
        <v>0.5</v>
      </c>
      <c r="F11" s="16"/>
      <c r="G11" s="16">
        <v>0</v>
      </c>
      <c r="H11" s="16">
        <v>0.42857142857142899</v>
      </c>
      <c r="I11" s="16"/>
      <c r="J11" s="16">
        <v>1</v>
      </c>
      <c r="K11" s="16">
        <v>0</v>
      </c>
      <c r="L11" s="16">
        <v>0</v>
      </c>
      <c r="M11" s="16" t="s">
        <v>129</v>
      </c>
      <c r="N11" s="16" t="s">
        <v>129</v>
      </c>
      <c r="O11" s="16" t="s">
        <v>129</v>
      </c>
      <c r="P11" s="16">
        <v>1</v>
      </c>
      <c r="Q11" s="16" t="s">
        <v>129</v>
      </c>
      <c r="R11" s="16" t="s">
        <v>129</v>
      </c>
      <c r="S11" s="16">
        <v>0</v>
      </c>
      <c r="T11" s="16" t="s">
        <v>129</v>
      </c>
      <c r="U11" s="16" t="s">
        <v>129</v>
      </c>
      <c r="V11" s="16">
        <v>0</v>
      </c>
      <c r="W11" s="16" t="s">
        <v>129</v>
      </c>
      <c r="X11" s="16" t="s">
        <v>129</v>
      </c>
      <c r="Y11" s="16">
        <v>1</v>
      </c>
      <c r="Z11" s="16"/>
      <c r="AA11" s="16">
        <v>0.5</v>
      </c>
      <c r="AB11" s="16">
        <v>0</v>
      </c>
      <c r="AC11" s="16">
        <v>0</v>
      </c>
      <c r="AD11" s="16">
        <v>1</v>
      </c>
      <c r="AE11" s="16"/>
      <c r="AF11" s="16">
        <v>0.5</v>
      </c>
      <c r="AG11" s="16">
        <v>0</v>
      </c>
      <c r="AH11" s="16">
        <v>0</v>
      </c>
      <c r="AI11" s="16" t="s">
        <v>129</v>
      </c>
      <c r="AJ11" s="16"/>
      <c r="AK11" s="16">
        <v>0</v>
      </c>
      <c r="AL11" s="16">
        <v>0.33333333333333298</v>
      </c>
      <c r="AM11" s="16">
        <v>1</v>
      </c>
      <c r="AN11" s="16" t="s">
        <v>129</v>
      </c>
      <c r="AO11" s="16" t="s">
        <v>129</v>
      </c>
      <c r="AP11" s="16" t="s">
        <v>129</v>
      </c>
      <c r="AQ11" s="16"/>
      <c r="AR11" s="16">
        <v>0.5</v>
      </c>
      <c r="AS11" s="16">
        <v>0</v>
      </c>
      <c r="AT11" s="16">
        <v>0</v>
      </c>
      <c r="AU11" s="16">
        <v>1</v>
      </c>
      <c r="AV11" s="16" t="s">
        <v>129</v>
      </c>
      <c r="AW11" s="16">
        <v>0</v>
      </c>
      <c r="AX11" s="16" t="s">
        <v>129</v>
      </c>
      <c r="AY11" s="16"/>
      <c r="AZ11" s="16">
        <v>0</v>
      </c>
      <c r="BA11" s="16">
        <v>0</v>
      </c>
      <c r="BB11" s="16" t="s">
        <v>129</v>
      </c>
      <c r="BC11" s="16">
        <v>0.25</v>
      </c>
      <c r="BD11" s="16">
        <v>0.66666666666666696</v>
      </c>
      <c r="BE11" s="16" t="s">
        <v>129</v>
      </c>
      <c r="BF11" s="16"/>
      <c r="BG11" s="16">
        <v>0</v>
      </c>
      <c r="BH11" s="16">
        <v>0</v>
      </c>
      <c r="BI11" s="16">
        <v>0.5</v>
      </c>
      <c r="BJ11" s="16">
        <v>0.5</v>
      </c>
      <c r="BK11" s="16">
        <v>1</v>
      </c>
      <c r="BL11" s="16" t="s">
        <v>129</v>
      </c>
      <c r="BM11" s="16"/>
      <c r="BN11" s="16">
        <v>0.33333333333333298</v>
      </c>
      <c r="BO11" s="16" t="s">
        <v>129</v>
      </c>
      <c r="BP11" s="16"/>
      <c r="BQ11" s="16">
        <v>0.33333333333333298</v>
      </c>
      <c r="BR11" s="16" t="s">
        <v>129</v>
      </c>
      <c r="BS11" s="16"/>
      <c r="BT11" s="16">
        <v>0.375</v>
      </c>
      <c r="BU11" s="16">
        <v>0</v>
      </c>
    </row>
    <row r="12" spans="2:73" ht="29" x14ac:dyDescent="0.35">
      <c r="B12" s="17" t="s">
        <v>270</v>
      </c>
      <c r="C12" s="16">
        <v>0.11111111111111099</v>
      </c>
      <c r="D12" s="16">
        <v>0</v>
      </c>
      <c r="E12" s="16">
        <v>0.16666666666666699</v>
      </c>
      <c r="F12" s="16"/>
      <c r="G12" s="16">
        <v>0</v>
      </c>
      <c r="H12" s="16">
        <v>0.14285714285714299</v>
      </c>
      <c r="I12" s="16"/>
      <c r="J12" s="16">
        <v>0</v>
      </c>
      <c r="K12" s="16">
        <v>0</v>
      </c>
      <c r="L12" s="16">
        <v>0</v>
      </c>
      <c r="M12" s="16" t="s">
        <v>129</v>
      </c>
      <c r="N12" s="16" t="s">
        <v>129</v>
      </c>
      <c r="O12" s="16" t="s">
        <v>129</v>
      </c>
      <c r="P12" s="16">
        <v>0</v>
      </c>
      <c r="Q12" s="16" t="s">
        <v>129</v>
      </c>
      <c r="R12" s="16" t="s">
        <v>129</v>
      </c>
      <c r="S12" s="16">
        <v>0</v>
      </c>
      <c r="T12" s="16" t="s">
        <v>129</v>
      </c>
      <c r="U12" s="16" t="s">
        <v>129</v>
      </c>
      <c r="V12" s="16">
        <v>0.5</v>
      </c>
      <c r="W12" s="16" t="s">
        <v>129</v>
      </c>
      <c r="X12" s="16" t="s">
        <v>129</v>
      </c>
      <c r="Y12" s="16">
        <v>0</v>
      </c>
      <c r="Z12" s="16"/>
      <c r="AA12" s="16">
        <v>0.25</v>
      </c>
      <c r="AB12" s="16">
        <v>0</v>
      </c>
      <c r="AC12" s="16">
        <v>0</v>
      </c>
      <c r="AD12" s="16">
        <v>0</v>
      </c>
      <c r="AE12" s="16"/>
      <c r="AF12" s="16">
        <v>0.16666666666666699</v>
      </c>
      <c r="AG12" s="16">
        <v>0</v>
      </c>
      <c r="AH12" s="16">
        <v>0</v>
      </c>
      <c r="AI12" s="16" t="s">
        <v>129</v>
      </c>
      <c r="AJ12" s="16"/>
      <c r="AK12" s="16">
        <v>0</v>
      </c>
      <c r="AL12" s="16">
        <v>0</v>
      </c>
      <c r="AM12" s="16">
        <v>0</v>
      </c>
      <c r="AN12" s="16" t="s">
        <v>129</v>
      </c>
      <c r="AO12" s="16" t="s">
        <v>129</v>
      </c>
      <c r="AP12" s="16" t="s">
        <v>129</v>
      </c>
      <c r="AQ12" s="16"/>
      <c r="AR12" s="16">
        <v>0</v>
      </c>
      <c r="AS12" s="16">
        <v>1</v>
      </c>
      <c r="AT12" s="16">
        <v>1</v>
      </c>
      <c r="AU12" s="16">
        <v>0</v>
      </c>
      <c r="AV12" s="16" t="s">
        <v>129</v>
      </c>
      <c r="AW12" s="16">
        <v>0</v>
      </c>
      <c r="AX12" s="16" t="s">
        <v>129</v>
      </c>
      <c r="AY12" s="16"/>
      <c r="AZ12" s="16">
        <v>0</v>
      </c>
      <c r="BA12" s="16">
        <v>0</v>
      </c>
      <c r="BB12" s="16" t="s">
        <v>129</v>
      </c>
      <c r="BC12" s="16">
        <v>0.25</v>
      </c>
      <c r="BD12" s="16">
        <v>0</v>
      </c>
      <c r="BE12" s="16" t="s">
        <v>129</v>
      </c>
      <c r="BF12" s="16"/>
      <c r="BG12" s="16">
        <v>0.5</v>
      </c>
      <c r="BH12" s="16">
        <v>0</v>
      </c>
      <c r="BI12" s="16">
        <v>0</v>
      </c>
      <c r="BJ12" s="16">
        <v>0</v>
      </c>
      <c r="BK12" s="16">
        <v>0</v>
      </c>
      <c r="BL12" s="16" t="s">
        <v>129</v>
      </c>
      <c r="BM12" s="16"/>
      <c r="BN12" s="16">
        <v>0.11111111111111099</v>
      </c>
      <c r="BO12" s="16" t="s">
        <v>129</v>
      </c>
      <c r="BP12" s="16"/>
      <c r="BQ12" s="16">
        <v>0.11111111111111099</v>
      </c>
      <c r="BR12" s="16" t="s">
        <v>129</v>
      </c>
      <c r="BS12" s="16"/>
      <c r="BT12" s="16">
        <v>0.125</v>
      </c>
      <c r="BU12" s="16">
        <v>0</v>
      </c>
    </row>
    <row r="13" spans="2:73" x14ac:dyDescent="0.35">
      <c r="B13" s="17" t="s">
        <v>116</v>
      </c>
      <c r="C13" s="18">
        <v>0.11111111111111099</v>
      </c>
      <c r="D13" s="18">
        <v>0</v>
      </c>
      <c r="E13" s="18">
        <v>0.16666666666666699</v>
      </c>
      <c r="F13" s="18"/>
      <c r="G13" s="18">
        <v>0.5</v>
      </c>
      <c r="H13" s="18">
        <v>0</v>
      </c>
      <c r="I13" s="18"/>
      <c r="J13" s="18">
        <v>0</v>
      </c>
      <c r="K13" s="18">
        <v>0.5</v>
      </c>
      <c r="L13" s="18">
        <v>0</v>
      </c>
      <c r="M13" s="18" t="s">
        <v>129</v>
      </c>
      <c r="N13" s="18" t="s">
        <v>129</v>
      </c>
      <c r="O13" s="18" t="s">
        <v>129</v>
      </c>
      <c r="P13" s="18">
        <v>0</v>
      </c>
      <c r="Q13" s="18" t="s">
        <v>129</v>
      </c>
      <c r="R13" s="18" t="s">
        <v>129</v>
      </c>
      <c r="S13" s="18">
        <v>0</v>
      </c>
      <c r="T13" s="18" t="s">
        <v>129</v>
      </c>
      <c r="U13" s="18" t="s">
        <v>129</v>
      </c>
      <c r="V13" s="18">
        <v>0</v>
      </c>
      <c r="W13" s="18" t="s">
        <v>129</v>
      </c>
      <c r="X13" s="18" t="s">
        <v>129</v>
      </c>
      <c r="Y13" s="18">
        <v>0</v>
      </c>
      <c r="Z13" s="18"/>
      <c r="AA13" s="18">
        <v>0</v>
      </c>
      <c r="AB13" s="18">
        <v>0</v>
      </c>
      <c r="AC13" s="18">
        <v>0.5</v>
      </c>
      <c r="AD13" s="18">
        <v>0</v>
      </c>
      <c r="AE13" s="18"/>
      <c r="AF13" s="18">
        <v>0.16666666666666699</v>
      </c>
      <c r="AG13" s="18">
        <v>0</v>
      </c>
      <c r="AH13" s="18">
        <v>0</v>
      </c>
      <c r="AI13" s="18" t="s">
        <v>129</v>
      </c>
      <c r="AJ13" s="18"/>
      <c r="AK13" s="18">
        <v>0</v>
      </c>
      <c r="AL13" s="18">
        <v>0.33333333333333298</v>
      </c>
      <c r="AM13" s="18">
        <v>0</v>
      </c>
      <c r="AN13" s="18" t="s">
        <v>129</v>
      </c>
      <c r="AO13" s="18" t="s">
        <v>129</v>
      </c>
      <c r="AP13" s="18" t="s">
        <v>129</v>
      </c>
      <c r="AQ13" s="18"/>
      <c r="AR13" s="18">
        <v>0</v>
      </c>
      <c r="AS13" s="18">
        <v>0</v>
      </c>
      <c r="AT13" s="18">
        <v>0</v>
      </c>
      <c r="AU13" s="18">
        <v>0</v>
      </c>
      <c r="AV13" s="18" t="s">
        <v>129</v>
      </c>
      <c r="AW13" s="18">
        <v>0</v>
      </c>
      <c r="AX13" s="18" t="s">
        <v>129</v>
      </c>
      <c r="AY13" s="18"/>
      <c r="AZ13" s="18">
        <v>0</v>
      </c>
      <c r="BA13" s="18">
        <v>1</v>
      </c>
      <c r="BB13" s="18" t="s">
        <v>129</v>
      </c>
      <c r="BC13" s="18">
        <v>0</v>
      </c>
      <c r="BD13" s="18">
        <v>0</v>
      </c>
      <c r="BE13" s="18" t="s">
        <v>129</v>
      </c>
      <c r="BF13" s="18"/>
      <c r="BG13" s="18">
        <v>0</v>
      </c>
      <c r="BH13" s="18">
        <v>0</v>
      </c>
      <c r="BI13" s="18">
        <v>0</v>
      </c>
      <c r="BJ13" s="18">
        <v>0.5</v>
      </c>
      <c r="BK13" s="18">
        <v>0</v>
      </c>
      <c r="BL13" s="18" t="s">
        <v>129</v>
      </c>
      <c r="BM13" s="18"/>
      <c r="BN13" s="18">
        <v>0.11111111111111099</v>
      </c>
      <c r="BO13" s="18" t="s">
        <v>129</v>
      </c>
      <c r="BP13" s="18"/>
      <c r="BQ13" s="18">
        <v>0.11111111111111099</v>
      </c>
      <c r="BR13" s="18" t="s">
        <v>129</v>
      </c>
      <c r="BS13" s="18"/>
      <c r="BT13" s="18">
        <v>0</v>
      </c>
      <c r="BU13" s="18">
        <v>1</v>
      </c>
    </row>
    <row r="14" spans="2:73" x14ac:dyDescent="0.35">
      <c r="B14" s="25" t="s">
        <v>294</v>
      </c>
    </row>
    <row r="15" spans="2:73" x14ac:dyDescent="0.35">
      <c r="B15" t="s">
        <v>96</v>
      </c>
    </row>
    <row r="16" spans="2:73" x14ac:dyDescent="0.35">
      <c r="B16" t="s">
        <v>97</v>
      </c>
    </row>
    <row r="18" spans="2:2" x14ac:dyDescent="0.35">
      <c r="B18"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U15"/>
  <sheetViews>
    <sheetView showGridLines="0" topLeftCell="A6" workbookViewId="0">
      <pane xSplit="2" topLeftCell="C1" activePane="topRight" state="frozen"/>
      <selection pane="topRight" activeCell="D7" sqref="D7"/>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272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35</v>
      </c>
      <c r="D7" s="10">
        <v>9</v>
      </c>
      <c r="E7" s="10">
        <v>26</v>
      </c>
      <c r="F7" s="10"/>
      <c r="G7" s="10">
        <v>13</v>
      </c>
      <c r="H7" s="10">
        <v>22</v>
      </c>
      <c r="I7" s="10"/>
      <c r="J7" s="10">
        <v>2</v>
      </c>
      <c r="K7" s="10">
        <v>3</v>
      </c>
      <c r="L7" s="10">
        <v>3</v>
      </c>
      <c r="M7" s="10">
        <v>1</v>
      </c>
      <c r="N7" s="10">
        <v>1</v>
      </c>
      <c r="O7" s="10">
        <v>2</v>
      </c>
      <c r="P7" s="10">
        <v>2</v>
      </c>
      <c r="Q7" s="10">
        <v>2</v>
      </c>
      <c r="R7" s="10" t="s">
        <v>128</v>
      </c>
      <c r="S7" s="10">
        <v>9</v>
      </c>
      <c r="T7" s="10">
        <v>1</v>
      </c>
      <c r="U7" s="10">
        <v>1</v>
      </c>
      <c r="V7" s="10">
        <v>4</v>
      </c>
      <c r="W7" s="10">
        <v>1</v>
      </c>
      <c r="X7" s="10">
        <v>1</v>
      </c>
      <c r="Y7" s="10">
        <v>2</v>
      </c>
      <c r="Z7" s="10"/>
      <c r="AA7" s="10">
        <v>12</v>
      </c>
      <c r="AB7" s="10">
        <v>15</v>
      </c>
      <c r="AC7" s="10">
        <v>6</v>
      </c>
      <c r="AD7" s="10">
        <v>2</v>
      </c>
      <c r="AE7" s="10"/>
      <c r="AF7" s="10">
        <v>20</v>
      </c>
      <c r="AG7" s="10">
        <v>7</v>
      </c>
      <c r="AH7" s="10">
        <v>5</v>
      </c>
      <c r="AI7" s="10">
        <v>1</v>
      </c>
      <c r="AJ7" s="10"/>
      <c r="AK7" s="10">
        <v>8</v>
      </c>
      <c r="AL7" s="10">
        <v>6</v>
      </c>
      <c r="AM7" s="10">
        <v>3</v>
      </c>
      <c r="AN7" s="10" t="s">
        <v>128</v>
      </c>
      <c r="AO7" s="10" t="s">
        <v>128</v>
      </c>
      <c r="AP7" s="10">
        <v>3</v>
      </c>
      <c r="AQ7" s="10"/>
      <c r="AR7" s="10">
        <v>8</v>
      </c>
      <c r="AS7" s="10">
        <v>4</v>
      </c>
      <c r="AT7" s="10">
        <v>4</v>
      </c>
      <c r="AU7" s="10">
        <v>2</v>
      </c>
      <c r="AV7" s="10">
        <v>3</v>
      </c>
      <c r="AW7" s="10">
        <v>5</v>
      </c>
      <c r="AX7" s="10">
        <v>4</v>
      </c>
      <c r="AY7" s="10"/>
      <c r="AZ7" s="10">
        <v>8</v>
      </c>
      <c r="BA7" s="10">
        <v>5</v>
      </c>
      <c r="BB7" s="10">
        <v>2</v>
      </c>
      <c r="BC7" s="10">
        <v>6</v>
      </c>
      <c r="BD7" s="10">
        <v>11</v>
      </c>
      <c r="BE7" s="10">
        <v>3</v>
      </c>
      <c r="BF7" s="10"/>
      <c r="BG7" s="10">
        <v>8</v>
      </c>
      <c r="BH7" s="10">
        <v>10</v>
      </c>
      <c r="BI7" s="10">
        <v>2</v>
      </c>
      <c r="BJ7" s="10">
        <v>7</v>
      </c>
      <c r="BK7" s="10">
        <v>7</v>
      </c>
      <c r="BL7" s="10">
        <v>1</v>
      </c>
      <c r="BM7" s="10"/>
      <c r="BN7" s="10">
        <v>29</v>
      </c>
      <c r="BO7" s="10">
        <v>6</v>
      </c>
      <c r="BP7" s="10"/>
      <c r="BQ7" s="10">
        <v>17</v>
      </c>
      <c r="BR7" s="10">
        <v>18</v>
      </c>
      <c r="BS7" s="10"/>
      <c r="BT7" s="10">
        <v>27</v>
      </c>
      <c r="BU7" s="10">
        <v>7</v>
      </c>
    </row>
    <row r="8" spans="2:73" x14ac:dyDescent="0.35">
      <c r="B8" s="17" t="s">
        <v>126</v>
      </c>
      <c r="C8" s="16">
        <v>0.28571428571428598</v>
      </c>
      <c r="D8" s="16">
        <v>0</v>
      </c>
      <c r="E8" s="16">
        <v>0.38461538461538503</v>
      </c>
      <c r="F8" s="16"/>
      <c r="G8" s="16">
        <v>0.230769230769231</v>
      </c>
      <c r="H8" s="16">
        <v>0.31818181818181801</v>
      </c>
      <c r="I8" s="16"/>
      <c r="J8" s="16">
        <v>0.5</v>
      </c>
      <c r="K8" s="16">
        <v>0</v>
      </c>
      <c r="L8" s="16">
        <v>0</v>
      </c>
      <c r="M8" s="16">
        <v>0</v>
      </c>
      <c r="N8" s="16">
        <v>0</v>
      </c>
      <c r="O8" s="16">
        <v>0</v>
      </c>
      <c r="P8" s="16">
        <v>0</v>
      </c>
      <c r="Q8" s="16">
        <v>0.5</v>
      </c>
      <c r="R8" s="16" t="s">
        <v>129</v>
      </c>
      <c r="S8" s="16">
        <v>0.44444444444444398</v>
      </c>
      <c r="T8" s="16">
        <v>1</v>
      </c>
      <c r="U8" s="16">
        <v>0</v>
      </c>
      <c r="V8" s="16">
        <v>0.25</v>
      </c>
      <c r="W8" s="16">
        <v>1</v>
      </c>
      <c r="X8" s="16">
        <v>0</v>
      </c>
      <c r="Y8" s="16">
        <v>0.5</v>
      </c>
      <c r="Z8" s="16"/>
      <c r="AA8" s="16">
        <v>0.41666666666666702</v>
      </c>
      <c r="AB8" s="16">
        <v>0.266666666666667</v>
      </c>
      <c r="AC8" s="16">
        <v>0.16666666666666699</v>
      </c>
      <c r="AD8" s="16">
        <v>0</v>
      </c>
      <c r="AE8" s="16"/>
      <c r="AF8" s="16">
        <v>0.35</v>
      </c>
      <c r="AG8" s="16">
        <v>0.14285714285714299</v>
      </c>
      <c r="AH8" s="16">
        <v>0.4</v>
      </c>
      <c r="AI8" s="16">
        <v>0</v>
      </c>
      <c r="AJ8" s="16"/>
      <c r="AK8" s="16">
        <v>0.25</v>
      </c>
      <c r="AL8" s="16">
        <v>0</v>
      </c>
      <c r="AM8" s="16">
        <v>0.33333333333333298</v>
      </c>
      <c r="AN8" s="16" t="s">
        <v>129</v>
      </c>
      <c r="AO8" s="16" t="s">
        <v>129</v>
      </c>
      <c r="AP8" s="16">
        <v>0.33333333333333298</v>
      </c>
      <c r="AQ8" s="16"/>
      <c r="AR8" s="16">
        <v>0</v>
      </c>
      <c r="AS8" s="16">
        <v>0.25</v>
      </c>
      <c r="AT8" s="16">
        <v>0.25</v>
      </c>
      <c r="AU8" s="16">
        <v>0.5</v>
      </c>
      <c r="AV8" s="16">
        <v>0</v>
      </c>
      <c r="AW8" s="16">
        <v>0.2</v>
      </c>
      <c r="AX8" s="16">
        <v>1</v>
      </c>
      <c r="AY8" s="16"/>
      <c r="AZ8" s="16">
        <v>0.5</v>
      </c>
      <c r="BA8" s="16">
        <v>0</v>
      </c>
      <c r="BB8" s="16">
        <v>0</v>
      </c>
      <c r="BC8" s="16">
        <v>0.33333333333333298</v>
      </c>
      <c r="BD8" s="16">
        <v>0.27272727272727298</v>
      </c>
      <c r="BE8" s="16">
        <v>0.33333333333333298</v>
      </c>
      <c r="BF8" s="16"/>
      <c r="BG8" s="16">
        <v>0.25</v>
      </c>
      <c r="BH8" s="16">
        <v>0.2</v>
      </c>
      <c r="BI8" s="16">
        <v>0.5</v>
      </c>
      <c r="BJ8" s="16">
        <v>0.42857142857142899</v>
      </c>
      <c r="BK8" s="16">
        <v>0.14285714285714299</v>
      </c>
      <c r="BL8" s="16">
        <v>1</v>
      </c>
      <c r="BM8" s="16"/>
      <c r="BN8" s="16">
        <v>0.31034482758620702</v>
      </c>
      <c r="BO8" s="16">
        <v>0.16666666666666699</v>
      </c>
      <c r="BP8" s="16"/>
      <c r="BQ8" s="16">
        <v>0.29411764705882398</v>
      </c>
      <c r="BR8" s="16">
        <v>0.27777777777777801</v>
      </c>
      <c r="BS8" s="16"/>
      <c r="BT8" s="16">
        <v>0.22222222222222199</v>
      </c>
      <c r="BU8" s="16">
        <v>0.42857142857142899</v>
      </c>
    </row>
    <row r="9" spans="2:73" x14ac:dyDescent="0.35">
      <c r="B9" s="17" t="s">
        <v>127</v>
      </c>
      <c r="C9" s="16">
        <v>0.48571428571428599</v>
      </c>
      <c r="D9" s="16">
        <v>0.88888888888888895</v>
      </c>
      <c r="E9" s="16">
        <v>0.34615384615384598</v>
      </c>
      <c r="F9" s="16"/>
      <c r="G9" s="16">
        <v>0.38461538461538503</v>
      </c>
      <c r="H9" s="16">
        <v>0.54545454545454497</v>
      </c>
      <c r="I9" s="16"/>
      <c r="J9" s="16">
        <v>0.5</v>
      </c>
      <c r="K9" s="16">
        <v>0.33333333333333298</v>
      </c>
      <c r="L9" s="16">
        <v>1</v>
      </c>
      <c r="M9" s="16">
        <v>0</v>
      </c>
      <c r="N9" s="16">
        <v>1</v>
      </c>
      <c r="O9" s="16">
        <v>1</v>
      </c>
      <c r="P9" s="16">
        <v>1</v>
      </c>
      <c r="Q9" s="16">
        <v>0</v>
      </c>
      <c r="R9" s="16" t="s">
        <v>129</v>
      </c>
      <c r="S9" s="16">
        <v>0.44444444444444398</v>
      </c>
      <c r="T9" s="16">
        <v>0</v>
      </c>
      <c r="U9" s="16">
        <v>0</v>
      </c>
      <c r="V9" s="16">
        <v>0.25</v>
      </c>
      <c r="W9" s="16">
        <v>0</v>
      </c>
      <c r="X9" s="16">
        <v>1</v>
      </c>
      <c r="Y9" s="16">
        <v>0.5</v>
      </c>
      <c r="Z9" s="16"/>
      <c r="AA9" s="16">
        <v>0.33333333333333298</v>
      </c>
      <c r="AB9" s="16">
        <v>0.66666666666666696</v>
      </c>
      <c r="AC9" s="16">
        <v>0.16666666666666699</v>
      </c>
      <c r="AD9" s="16">
        <v>1</v>
      </c>
      <c r="AE9" s="16"/>
      <c r="AF9" s="16">
        <v>0.45</v>
      </c>
      <c r="AG9" s="16">
        <v>0.71428571428571397</v>
      </c>
      <c r="AH9" s="16">
        <v>0.2</v>
      </c>
      <c r="AI9" s="16">
        <v>1</v>
      </c>
      <c r="AJ9" s="16"/>
      <c r="AK9" s="16">
        <v>0.625</v>
      </c>
      <c r="AL9" s="16">
        <v>0.83333333333333304</v>
      </c>
      <c r="AM9" s="16">
        <v>0.33333333333333298</v>
      </c>
      <c r="AN9" s="16" t="s">
        <v>129</v>
      </c>
      <c r="AO9" s="16" t="s">
        <v>129</v>
      </c>
      <c r="AP9" s="16">
        <v>0.33333333333333298</v>
      </c>
      <c r="AQ9" s="16"/>
      <c r="AR9" s="16">
        <v>1</v>
      </c>
      <c r="AS9" s="16">
        <v>0.75</v>
      </c>
      <c r="AT9" s="16">
        <v>0.75</v>
      </c>
      <c r="AU9" s="16">
        <v>0</v>
      </c>
      <c r="AV9" s="16">
        <v>1</v>
      </c>
      <c r="AW9" s="16">
        <v>0.4</v>
      </c>
      <c r="AX9" s="16">
        <v>0</v>
      </c>
      <c r="AY9" s="16"/>
      <c r="AZ9" s="16">
        <v>0.25</v>
      </c>
      <c r="BA9" s="16">
        <v>0.8</v>
      </c>
      <c r="BB9" s="16">
        <v>1</v>
      </c>
      <c r="BC9" s="16">
        <v>0.66666666666666696</v>
      </c>
      <c r="BD9" s="16">
        <v>0.36363636363636398</v>
      </c>
      <c r="BE9" s="16">
        <v>0.33333333333333298</v>
      </c>
      <c r="BF9" s="16"/>
      <c r="BG9" s="16">
        <v>0.75</v>
      </c>
      <c r="BH9" s="16">
        <v>0.5</v>
      </c>
      <c r="BI9" s="16">
        <v>0.5</v>
      </c>
      <c r="BJ9" s="16">
        <v>0.42857142857142899</v>
      </c>
      <c r="BK9" s="16">
        <v>0.28571428571428598</v>
      </c>
      <c r="BL9" s="16">
        <v>0</v>
      </c>
      <c r="BM9" s="16"/>
      <c r="BN9" s="16">
        <v>0.41379310344827602</v>
      </c>
      <c r="BO9" s="16">
        <v>0.83333333333333304</v>
      </c>
      <c r="BP9" s="16"/>
      <c r="BQ9" s="16">
        <v>0.41176470588235298</v>
      </c>
      <c r="BR9" s="16">
        <v>0.55555555555555602</v>
      </c>
      <c r="BS9" s="16"/>
      <c r="BT9" s="16">
        <v>0.55555555555555602</v>
      </c>
      <c r="BU9" s="16">
        <v>0.28571428571428598</v>
      </c>
    </row>
    <row r="10" spans="2:73" x14ac:dyDescent="0.35">
      <c r="B10" s="17" t="s">
        <v>131</v>
      </c>
      <c r="C10" s="18">
        <v>0.22857142857142901</v>
      </c>
      <c r="D10" s="18">
        <v>0.11111111111111099</v>
      </c>
      <c r="E10" s="18">
        <v>0.269230769230769</v>
      </c>
      <c r="F10" s="18"/>
      <c r="G10" s="18">
        <v>0.38461538461538503</v>
      </c>
      <c r="H10" s="18">
        <v>0.13636363636363599</v>
      </c>
      <c r="I10" s="18"/>
      <c r="J10" s="18">
        <v>0</v>
      </c>
      <c r="K10" s="18">
        <v>0.66666666666666696</v>
      </c>
      <c r="L10" s="18">
        <v>0</v>
      </c>
      <c r="M10" s="18">
        <v>1</v>
      </c>
      <c r="N10" s="18">
        <v>0</v>
      </c>
      <c r="O10" s="18">
        <v>0</v>
      </c>
      <c r="P10" s="18">
        <v>0</v>
      </c>
      <c r="Q10" s="18">
        <v>0.5</v>
      </c>
      <c r="R10" s="18" t="s">
        <v>129</v>
      </c>
      <c r="S10" s="18">
        <v>0.11111111111111099</v>
      </c>
      <c r="T10" s="18">
        <v>0</v>
      </c>
      <c r="U10" s="18">
        <v>1</v>
      </c>
      <c r="V10" s="18">
        <v>0.5</v>
      </c>
      <c r="W10" s="18">
        <v>0</v>
      </c>
      <c r="X10" s="18">
        <v>0</v>
      </c>
      <c r="Y10" s="18">
        <v>0</v>
      </c>
      <c r="Z10" s="18"/>
      <c r="AA10" s="18">
        <v>0.25</v>
      </c>
      <c r="AB10" s="18">
        <v>6.6666666666666693E-2</v>
      </c>
      <c r="AC10" s="18">
        <v>0.66666666666666696</v>
      </c>
      <c r="AD10" s="18">
        <v>0</v>
      </c>
      <c r="AE10" s="18"/>
      <c r="AF10" s="18">
        <v>0.2</v>
      </c>
      <c r="AG10" s="18">
        <v>0.14285714285714299</v>
      </c>
      <c r="AH10" s="18">
        <v>0.4</v>
      </c>
      <c r="AI10" s="18">
        <v>0</v>
      </c>
      <c r="AJ10" s="18"/>
      <c r="AK10" s="18">
        <v>0.125</v>
      </c>
      <c r="AL10" s="18">
        <v>0.16666666666666699</v>
      </c>
      <c r="AM10" s="18">
        <v>0.33333333333333298</v>
      </c>
      <c r="AN10" s="18" t="s">
        <v>129</v>
      </c>
      <c r="AO10" s="18" t="s">
        <v>129</v>
      </c>
      <c r="AP10" s="18">
        <v>0.33333333333333298</v>
      </c>
      <c r="AQ10" s="18"/>
      <c r="AR10" s="18">
        <v>0</v>
      </c>
      <c r="AS10" s="18">
        <v>0</v>
      </c>
      <c r="AT10" s="18">
        <v>0</v>
      </c>
      <c r="AU10" s="18">
        <v>0.5</v>
      </c>
      <c r="AV10" s="18">
        <v>0</v>
      </c>
      <c r="AW10" s="18">
        <v>0.4</v>
      </c>
      <c r="AX10" s="18">
        <v>0</v>
      </c>
      <c r="AY10" s="18"/>
      <c r="AZ10" s="18">
        <v>0.25</v>
      </c>
      <c r="BA10" s="18">
        <v>0.2</v>
      </c>
      <c r="BB10" s="18">
        <v>0</v>
      </c>
      <c r="BC10" s="18">
        <v>0</v>
      </c>
      <c r="BD10" s="18">
        <v>0.36363636363636398</v>
      </c>
      <c r="BE10" s="18">
        <v>0.33333333333333298</v>
      </c>
      <c r="BF10" s="18"/>
      <c r="BG10" s="18">
        <v>0</v>
      </c>
      <c r="BH10" s="18">
        <v>0.3</v>
      </c>
      <c r="BI10" s="18">
        <v>0</v>
      </c>
      <c r="BJ10" s="18">
        <v>0.14285714285714299</v>
      </c>
      <c r="BK10" s="18">
        <v>0.57142857142857095</v>
      </c>
      <c r="BL10" s="18">
        <v>0</v>
      </c>
      <c r="BM10" s="18"/>
      <c r="BN10" s="18">
        <v>0.27586206896551702</v>
      </c>
      <c r="BO10" s="18">
        <v>0</v>
      </c>
      <c r="BP10" s="18"/>
      <c r="BQ10" s="18">
        <v>0.29411764705882398</v>
      </c>
      <c r="BR10" s="18">
        <v>0.16666666666666699</v>
      </c>
      <c r="BS10" s="18"/>
      <c r="BT10" s="18">
        <v>0.22222222222222199</v>
      </c>
      <c r="BU10" s="18">
        <v>0.28571428571428598</v>
      </c>
    </row>
    <row r="11" spans="2:73" x14ac:dyDescent="0.35">
      <c r="B11" s="25" t="s">
        <v>280</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U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278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ht="29" x14ac:dyDescent="0.35">
      <c r="B8" s="17" t="s">
        <v>273</v>
      </c>
      <c r="C8" s="16">
        <v>1.8711018711018702E-2</v>
      </c>
      <c r="D8" s="16">
        <v>5.0505050505050501E-3</v>
      </c>
      <c r="E8" s="16">
        <v>2.8268551236749099E-2</v>
      </c>
      <c r="F8" s="16"/>
      <c r="G8" s="16">
        <v>2.7027027027027001E-2</v>
      </c>
      <c r="H8" s="16">
        <v>1.62162162162162E-2</v>
      </c>
      <c r="I8" s="16"/>
      <c r="J8" s="16">
        <v>2.4390243902439001E-2</v>
      </c>
      <c r="K8" s="16">
        <v>1.6949152542372899E-2</v>
      </c>
      <c r="L8" s="16">
        <v>0</v>
      </c>
      <c r="M8" s="16">
        <v>0</v>
      </c>
      <c r="N8" s="16">
        <v>0</v>
      </c>
      <c r="O8" s="16">
        <v>0</v>
      </c>
      <c r="P8" s="16">
        <v>0</v>
      </c>
      <c r="Q8" s="16">
        <v>0</v>
      </c>
      <c r="R8" s="16">
        <v>0</v>
      </c>
      <c r="S8" s="16">
        <v>3.1914893617021302E-2</v>
      </c>
      <c r="T8" s="16">
        <v>3.3333333333333298E-2</v>
      </c>
      <c r="U8" s="16">
        <v>0</v>
      </c>
      <c r="V8" s="16">
        <v>2.9411764705882401E-2</v>
      </c>
      <c r="W8" s="16">
        <v>5.8823529411764698E-2</v>
      </c>
      <c r="X8" s="16">
        <v>0</v>
      </c>
      <c r="Y8" s="16">
        <v>6.25E-2</v>
      </c>
      <c r="Z8" s="16"/>
      <c r="AA8" s="16">
        <v>2.39234449760766E-2</v>
      </c>
      <c r="AB8" s="16">
        <v>1.37931034482759E-2</v>
      </c>
      <c r="AC8" s="16">
        <v>1.7857142857142901E-2</v>
      </c>
      <c r="AD8" s="16">
        <v>2.8571428571428598E-2</v>
      </c>
      <c r="AE8" s="16"/>
      <c r="AF8" s="16">
        <v>2.2160664819944598E-2</v>
      </c>
      <c r="AG8" s="16">
        <v>0</v>
      </c>
      <c r="AH8" s="16">
        <v>2.3809523809523801E-2</v>
      </c>
      <c r="AI8" s="16">
        <v>0</v>
      </c>
      <c r="AJ8" s="16"/>
      <c r="AK8" s="16">
        <v>1.63934426229508E-2</v>
      </c>
      <c r="AL8" s="16">
        <v>0</v>
      </c>
      <c r="AM8" s="16">
        <v>4.7619047619047603E-2</v>
      </c>
      <c r="AN8" s="16">
        <v>0</v>
      </c>
      <c r="AO8" s="16">
        <v>0</v>
      </c>
      <c r="AP8" s="16">
        <v>2.9411764705882401E-2</v>
      </c>
      <c r="AQ8" s="16"/>
      <c r="AR8" s="16">
        <v>4.5662100456621002E-3</v>
      </c>
      <c r="AS8" s="16">
        <v>2.4390243902439001E-2</v>
      </c>
      <c r="AT8" s="16">
        <v>2.4390243902439001E-2</v>
      </c>
      <c r="AU8" s="16">
        <v>3.77358490566038E-2</v>
      </c>
      <c r="AV8" s="16">
        <v>0</v>
      </c>
      <c r="AW8" s="16">
        <v>2.1276595744680899E-2</v>
      </c>
      <c r="AX8" s="16">
        <v>0.4</v>
      </c>
      <c r="AY8" s="16"/>
      <c r="AZ8" s="16">
        <v>1.7094017094017099E-2</v>
      </c>
      <c r="BA8" s="16">
        <v>0</v>
      </c>
      <c r="BB8" s="16">
        <v>0</v>
      </c>
      <c r="BC8" s="16">
        <v>2.5641025641025599E-2</v>
      </c>
      <c r="BD8" s="16">
        <v>2.2857142857142899E-2</v>
      </c>
      <c r="BE8" s="16">
        <v>0</v>
      </c>
      <c r="BF8" s="16"/>
      <c r="BG8" s="16">
        <v>3.65853658536585E-2</v>
      </c>
      <c r="BH8" s="16">
        <v>1.1764705882352899E-2</v>
      </c>
      <c r="BI8" s="16">
        <v>2.0833333333333301E-2</v>
      </c>
      <c r="BJ8" s="16">
        <v>7.5757575757575803E-3</v>
      </c>
      <c r="BK8" s="16">
        <v>1.26582278481013E-2</v>
      </c>
      <c r="BL8" s="16">
        <v>3.7037037037037E-2</v>
      </c>
      <c r="BM8" s="16"/>
      <c r="BN8" s="16">
        <v>2.5270758122743701E-2</v>
      </c>
      <c r="BO8" s="16">
        <v>1.00502512562814E-2</v>
      </c>
      <c r="BP8" s="16"/>
      <c r="BQ8" s="16">
        <v>1.8292682926829298E-2</v>
      </c>
      <c r="BR8" s="16">
        <v>1.8987341772151899E-2</v>
      </c>
      <c r="BS8" s="16"/>
      <c r="BT8" s="16">
        <v>1.9073569482288801E-2</v>
      </c>
      <c r="BU8" s="16">
        <v>1.9607843137254902E-2</v>
      </c>
    </row>
    <row r="9" spans="2:73" ht="29" x14ac:dyDescent="0.35">
      <c r="B9" s="17" t="s">
        <v>274</v>
      </c>
      <c r="C9" s="16">
        <v>3.1185031185031201E-2</v>
      </c>
      <c r="D9" s="16">
        <v>2.5252525252525301E-2</v>
      </c>
      <c r="E9" s="16">
        <v>3.5335689045936397E-2</v>
      </c>
      <c r="F9" s="16"/>
      <c r="G9" s="16">
        <v>9.0090090090090107E-3</v>
      </c>
      <c r="H9" s="16">
        <v>3.7837837837837798E-2</v>
      </c>
      <c r="I9" s="16"/>
      <c r="J9" s="16">
        <v>2.4390243902439001E-2</v>
      </c>
      <c r="K9" s="16">
        <v>0</v>
      </c>
      <c r="L9" s="16">
        <v>0</v>
      </c>
      <c r="M9" s="16">
        <v>0.13636363636363599</v>
      </c>
      <c r="N9" s="16">
        <v>0.125</v>
      </c>
      <c r="O9" s="16">
        <v>0</v>
      </c>
      <c r="P9" s="16">
        <v>3.3333333333333298E-2</v>
      </c>
      <c r="Q9" s="16">
        <v>0</v>
      </c>
      <c r="R9" s="16">
        <v>0</v>
      </c>
      <c r="S9" s="16">
        <v>4.2553191489361701E-2</v>
      </c>
      <c r="T9" s="16">
        <v>0</v>
      </c>
      <c r="U9" s="16">
        <v>7.1428571428571397E-2</v>
      </c>
      <c r="V9" s="16">
        <v>5.8823529411764698E-2</v>
      </c>
      <c r="W9" s="16">
        <v>5.8823529411764698E-2</v>
      </c>
      <c r="X9" s="16">
        <v>0</v>
      </c>
      <c r="Y9" s="16">
        <v>6.25E-2</v>
      </c>
      <c r="Z9" s="16"/>
      <c r="AA9" s="16">
        <v>2.39234449760766E-2</v>
      </c>
      <c r="AB9" s="16">
        <v>3.4482758620689703E-2</v>
      </c>
      <c r="AC9" s="16">
        <v>1.7857142857142901E-2</v>
      </c>
      <c r="AD9" s="16">
        <v>5.7142857142857099E-2</v>
      </c>
      <c r="AE9" s="16"/>
      <c r="AF9" s="16">
        <v>2.4930747922437699E-2</v>
      </c>
      <c r="AG9" s="16">
        <v>3.3333333333333298E-2</v>
      </c>
      <c r="AH9" s="16">
        <v>9.5238095238095205E-2</v>
      </c>
      <c r="AI9" s="16">
        <v>0</v>
      </c>
      <c r="AJ9" s="16"/>
      <c r="AK9" s="16">
        <v>3.2786885245901599E-2</v>
      </c>
      <c r="AL9" s="16">
        <v>1.5151515151515201E-2</v>
      </c>
      <c r="AM9" s="16">
        <v>4.7619047619047603E-2</v>
      </c>
      <c r="AN9" s="16">
        <v>6.4516129032258104E-2</v>
      </c>
      <c r="AO9" s="16">
        <v>0.11111111111111099</v>
      </c>
      <c r="AP9" s="16">
        <v>2.9411764705882401E-2</v>
      </c>
      <c r="AQ9" s="16"/>
      <c r="AR9" s="16">
        <v>1.3698630136986301E-2</v>
      </c>
      <c r="AS9" s="16">
        <v>7.3170731707317097E-2</v>
      </c>
      <c r="AT9" s="16">
        <v>7.3170731707317097E-2</v>
      </c>
      <c r="AU9" s="16">
        <v>0</v>
      </c>
      <c r="AV9" s="16">
        <v>0.13043478260869601</v>
      </c>
      <c r="AW9" s="16">
        <v>4.2553191489361701E-2</v>
      </c>
      <c r="AX9" s="16">
        <v>0</v>
      </c>
      <c r="AY9" s="16"/>
      <c r="AZ9" s="16">
        <v>4.2735042735042701E-2</v>
      </c>
      <c r="BA9" s="16">
        <v>0</v>
      </c>
      <c r="BB9" s="16">
        <v>0</v>
      </c>
      <c r="BC9" s="16">
        <v>4.2735042735042701E-2</v>
      </c>
      <c r="BD9" s="16">
        <v>2.2857142857142899E-2</v>
      </c>
      <c r="BE9" s="16">
        <v>0.125</v>
      </c>
      <c r="BF9" s="16"/>
      <c r="BG9" s="16">
        <v>0</v>
      </c>
      <c r="BH9" s="16">
        <v>5.8823529411764698E-2</v>
      </c>
      <c r="BI9" s="16">
        <v>4.1666666666666699E-2</v>
      </c>
      <c r="BJ9" s="16">
        <v>4.5454545454545497E-2</v>
      </c>
      <c r="BK9" s="16">
        <v>1.26582278481013E-2</v>
      </c>
      <c r="BL9" s="16">
        <v>1.85185185185185E-2</v>
      </c>
      <c r="BM9" s="16"/>
      <c r="BN9" s="16">
        <v>3.9711191335740102E-2</v>
      </c>
      <c r="BO9" s="16">
        <v>2.01005025125628E-2</v>
      </c>
      <c r="BP9" s="16"/>
      <c r="BQ9" s="16">
        <v>4.8780487804878099E-2</v>
      </c>
      <c r="BR9" s="16">
        <v>2.2151898734177201E-2</v>
      </c>
      <c r="BS9" s="16"/>
      <c r="BT9" s="16">
        <v>2.9972752043596701E-2</v>
      </c>
      <c r="BU9" s="16">
        <v>3.9215686274509803E-2</v>
      </c>
    </row>
    <row r="10" spans="2:73" x14ac:dyDescent="0.35">
      <c r="B10" s="17" t="s">
        <v>275</v>
      </c>
      <c r="C10" s="16">
        <v>0.77754677754677803</v>
      </c>
      <c r="D10" s="16">
        <v>0.80808080808080796</v>
      </c>
      <c r="E10" s="16">
        <v>0.75618374558303902</v>
      </c>
      <c r="F10" s="16"/>
      <c r="G10" s="16">
        <v>0.78378378378378399</v>
      </c>
      <c r="H10" s="16">
        <v>0.77567567567567597</v>
      </c>
      <c r="I10" s="16"/>
      <c r="J10" s="16">
        <v>0.80487804878048796</v>
      </c>
      <c r="K10" s="16">
        <v>0.74576271186440701</v>
      </c>
      <c r="L10" s="16">
        <v>0.86206896551724099</v>
      </c>
      <c r="M10" s="16">
        <v>0.68181818181818199</v>
      </c>
      <c r="N10" s="16">
        <v>0.75</v>
      </c>
      <c r="O10" s="16">
        <v>0.875</v>
      </c>
      <c r="P10" s="16">
        <v>0.86666666666666703</v>
      </c>
      <c r="Q10" s="16">
        <v>0.79487179487179505</v>
      </c>
      <c r="R10" s="16">
        <v>0.78571428571428603</v>
      </c>
      <c r="S10" s="16">
        <v>0.77659574468085102</v>
      </c>
      <c r="T10" s="16">
        <v>0.76666666666666705</v>
      </c>
      <c r="U10" s="16">
        <v>0.57142857142857095</v>
      </c>
      <c r="V10" s="16">
        <v>0.73529411764705899</v>
      </c>
      <c r="W10" s="16">
        <v>0.76470588235294101</v>
      </c>
      <c r="X10" s="16">
        <v>0.94444444444444398</v>
      </c>
      <c r="Y10" s="16">
        <v>0.625</v>
      </c>
      <c r="Z10" s="16"/>
      <c r="AA10" s="16">
        <v>0.77033492822966498</v>
      </c>
      <c r="AB10" s="16">
        <v>0.76551724137930999</v>
      </c>
      <c r="AC10" s="16">
        <v>0.82142857142857095</v>
      </c>
      <c r="AD10" s="16">
        <v>0.82857142857142896</v>
      </c>
      <c r="AE10" s="16"/>
      <c r="AF10" s="16">
        <v>0.77562326869806097</v>
      </c>
      <c r="AG10" s="16">
        <v>0.9</v>
      </c>
      <c r="AH10" s="16">
        <v>0.78571428571428603</v>
      </c>
      <c r="AI10" s="16">
        <v>1</v>
      </c>
      <c r="AJ10" s="16"/>
      <c r="AK10" s="16">
        <v>0.76229508196721296</v>
      </c>
      <c r="AL10" s="16">
        <v>0.86363636363636398</v>
      </c>
      <c r="AM10" s="16">
        <v>0.69047619047619002</v>
      </c>
      <c r="AN10" s="16">
        <v>0.67741935483870996</v>
      </c>
      <c r="AO10" s="16">
        <v>0.77777777777777801</v>
      </c>
      <c r="AP10" s="16">
        <v>0.73529411764705899</v>
      </c>
      <c r="AQ10" s="16"/>
      <c r="AR10" s="16">
        <v>0.82191780821917804</v>
      </c>
      <c r="AS10" s="16">
        <v>0.65853658536585402</v>
      </c>
      <c r="AT10" s="16">
        <v>0.65853658536585402</v>
      </c>
      <c r="AU10" s="16">
        <v>0.83018867924528295</v>
      </c>
      <c r="AV10" s="16">
        <v>0.73913043478260898</v>
      </c>
      <c r="AW10" s="16">
        <v>0.70212765957446799</v>
      </c>
      <c r="AX10" s="16">
        <v>0.4</v>
      </c>
      <c r="AY10" s="16"/>
      <c r="AZ10" s="16">
        <v>0.83760683760683796</v>
      </c>
      <c r="BA10" s="16">
        <v>0.92307692307692302</v>
      </c>
      <c r="BB10" s="16">
        <v>0.71428571428571397</v>
      </c>
      <c r="BC10" s="16">
        <v>0.70085470085470103</v>
      </c>
      <c r="BD10" s="16">
        <v>0.76</v>
      </c>
      <c r="BE10" s="16">
        <v>0.875</v>
      </c>
      <c r="BF10" s="16"/>
      <c r="BG10" s="16">
        <v>0.792682926829268</v>
      </c>
      <c r="BH10" s="16">
        <v>0.70588235294117696</v>
      </c>
      <c r="BI10" s="16">
        <v>0.77083333333333304</v>
      </c>
      <c r="BJ10" s="16">
        <v>0.78787878787878796</v>
      </c>
      <c r="BK10" s="16">
        <v>0.835443037974684</v>
      </c>
      <c r="BL10" s="16">
        <v>0.75925925925925897</v>
      </c>
      <c r="BM10" s="16"/>
      <c r="BN10" s="16">
        <v>0.75812274368231003</v>
      </c>
      <c r="BO10" s="16">
        <v>0.80402010050251305</v>
      </c>
      <c r="BP10" s="16"/>
      <c r="BQ10" s="16">
        <v>0.77439024390243905</v>
      </c>
      <c r="BR10" s="16">
        <v>0.778481012658228</v>
      </c>
      <c r="BS10" s="16"/>
      <c r="BT10" s="16">
        <v>0.77111716621253401</v>
      </c>
      <c r="BU10" s="16">
        <v>0.81372549019607798</v>
      </c>
    </row>
    <row r="11" spans="2:73" ht="29" x14ac:dyDescent="0.35">
      <c r="B11" s="17" t="s">
        <v>276</v>
      </c>
      <c r="C11" s="16">
        <v>1.6632016632016602E-2</v>
      </c>
      <c r="D11" s="16">
        <v>5.0505050505050501E-3</v>
      </c>
      <c r="E11" s="16">
        <v>2.47349823321555E-2</v>
      </c>
      <c r="F11" s="16"/>
      <c r="G11" s="16">
        <v>9.0090090090090107E-3</v>
      </c>
      <c r="H11" s="16">
        <v>1.8918918918918899E-2</v>
      </c>
      <c r="I11" s="16"/>
      <c r="J11" s="16">
        <v>2.4390243902439001E-2</v>
      </c>
      <c r="K11" s="16">
        <v>1.6949152542372899E-2</v>
      </c>
      <c r="L11" s="16">
        <v>0</v>
      </c>
      <c r="M11" s="16">
        <v>0</v>
      </c>
      <c r="N11" s="16">
        <v>0</v>
      </c>
      <c r="O11" s="16">
        <v>0</v>
      </c>
      <c r="P11" s="16">
        <v>3.3333333333333298E-2</v>
      </c>
      <c r="Q11" s="16">
        <v>0</v>
      </c>
      <c r="R11" s="16">
        <v>0</v>
      </c>
      <c r="S11" s="16">
        <v>2.1276595744680899E-2</v>
      </c>
      <c r="T11" s="16">
        <v>0.1</v>
      </c>
      <c r="U11" s="16">
        <v>0</v>
      </c>
      <c r="V11" s="16">
        <v>0</v>
      </c>
      <c r="W11" s="16">
        <v>0</v>
      </c>
      <c r="X11" s="16">
        <v>0</v>
      </c>
      <c r="Y11" s="16">
        <v>0</v>
      </c>
      <c r="Z11" s="16"/>
      <c r="AA11" s="16">
        <v>4.78468899521531E-3</v>
      </c>
      <c r="AB11" s="16">
        <v>3.4482758620689703E-2</v>
      </c>
      <c r="AC11" s="16">
        <v>1.7857142857142901E-2</v>
      </c>
      <c r="AD11" s="16">
        <v>2.8571428571428598E-2</v>
      </c>
      <c r="AE11" s="16"/>
      <c r="AF11" s="16">
        <v>1.9390581717451501E-2</v>
      </c>
      <c r="AG11" s="16">
        <v>3.3333333333333298E-2</v>
      </c>
      <c r="AH11" s="16">
        <v>0</v>
      </c>
      <c r="AI11" s="16">
        <v>0</v>
      </c>
      <c r="AJ11" s="16"/>
      <c r="AK11" s="16">
        <v>1.63934426229508E-2</v>
      </c>
      <c r="AL11" s="16">
        <v>3.03030303030303E-2</v>
      </c>
      <c r="AM11" s="16">
        <v>2.3809523809523801E-2</v>
      </c>
      <c r="AN11" s="16">
        <v>0</v>
      </c>
      <c r="AO11" s="16">
        <v>0</v>
      </c>
      <c r="AP11" s="16">
        <v>5.8823529411764698E-2</v>
      </c>
      <c r="AQ11" s="16"/>
      <c r="AR11" s="16">
        <v>9.1324200913242004E-3</v>
      </c>
      <c r="AS11" s="16">
        <v>2.4390243902439001E-2</v>
      </c>
      <c r="AT11" s="16">
        <v>2.4390243902439001E-2</v>
      </c>
      <c r="AU11" s="16">
        <v>0</v>
      </c>
      <c r="AV11" s="16">
        <v>0</v>
      </c>
      <c r="AW11" s="16">
        <v>0</v>
      </c>
      <c r="AX11" s="16">
        <v>0</v>
      </c>
      <c r="AY11" s="16"/>
      <c r="AZ11" s="16">
        <v>8.5470085470085496E-3</v>
      </c>
      <c r="BA11" s="16">
        <v>2.5641025641025599E-2</v>
      </c>
      <c r="BB11" s="16">
        <v>0</v>
      </c>
      <c r="BC11" s="16">
        <v>1.7094017094017099E-2</v>
      </c>
      <c r="BD11" s="16">
        <v>2.2857142857142899E-2</v>
      </c>
      <c r="BE11" s="16">
        <v>0</v>
      </c>
      <c r="BF11" s="16"/>
      <c r="BG11" s="16">
        <v>3.65853658536585E-2</v>
      </c>
      <c r="BH11" s="16">
        <v>2.3529411764705899E-2</v>
      </c>
      <c r="BI11" s="16">
        <v>0</v>
      </c>
      <c r="BJ11" s="16">
        <v>2.27272727272727E-2</v>
      </c>
      <c r="BK11" s="16">
        <v>0</v>
      </c>
      <c r="BL11" s="16">
        <v>0</v>
      </c>
      <c r="BM11" s="16"/>
      <c r="BN11" s="16">
        <v>2.5270758122743701E-2</v>
      </c>
      <c r="BO11" s="16">
        <v>5.0251256281407001E-3</v>
      </c>
      <c r="BP11" s="16"/>
      <c r="BQ11" s="16">
        <v>2.4390243902439001E-2</v>
      </c>
      <c r="BR11" s="16">
        <v>1.26582278481013E-2</v>
      </c>
      <c r="BS11" s="16"/>
      <c r="BT11" s="16">
        <v>1.08991825613079E-2</v>
      </c>
      <c r="BU11" s="16">
        <v>3.9215686274509803E-2</v>
      </c>
    </row>
    <row r="12" spans="2:73" ht="29" x14ac:dyDescent="0.35">
      <c r="B12" s="17" t="s">
        <v>277</v>
      </c>
      <c r="C12" s="16">
        <v>4.5738045738045699E-2</v>
      </c>
      <c r="D12" s="16">
        <v>3.03030303030303E-2</v>
      </c>
      <c r="E12" s="16">
        <v>5.6537102473498198E-2</v>
      </c>
      <c r="F12" s="16"/>
      <c r="G12" s="16">
        <v>4.5045045045045001E-2</v>
      </c>
      <c r="H12" s="16">
        <v>4.59459459459459E-2</v>
      </c>
      <c r="I12" s="16"/>
      <c r="J12" s="16">
        <v>4.8780487804878099E-2</v>
      </c>
      <c r="K12" s="16">
        <v>5.0847457627118599E-2</v>
      </c>
      <c r="L12" s="16">
        <v>3.4482758620689703E-2</v>
      </c>
      <c r="M12" s="16">
        <v>0</v>
      </c>
      <c r="N12" s="16">
        <v>0</v>
      </c>
      <c r="O12" s="16">
        <v>0</v>
      </c>
      <c r="P12" s="16">
        <v>3.3333333333333298E-2</v>
      </c>
      <c r="Q12" s="16">
        <v>7.69230769230769E-2</v>
      </c>
      <c r="R12" s="16">
        <v>0.14285714285714299</v>
      </c>
      <c r="S12" s="16">
        <v>3.1914893617021302E-2</v>
      </c>
      <c r="T12" s="16">
        <v>0</v>
      </c>
      <c r="U12" s="16">
        <v>7.1428571428571397E-2</v>
      </c>
      <c r="V12" s="16">
        <v>8.8235294117647106E-2</v>
      </c>
      <c r="W12" s="16">
        <v>5.8823529411764698E-2</v>
      </c>
      <c r="X12" s="16">
        <v>0</v>
      </c>
      <c r="Y12" s="16">
        <v>0.125</v>
      </c>
      <c r="Z12" s="16"/>
      <c r="AA12" s="16">
        <v>6.6985645933014398E-2</v>
      </c>
      <c r="AB12" s="16">
        <v>3.4482758620689703E-2</v>
      </c>
      <c r="AC12" s="16">
        <v>3.5714285714285698E-2</v>
      </c>
      <c r="AD12" s="16">
        <v>2.8571428571428598E-2</v>
      </c>
      <c r="AE12" s="16"/>
      <c r="AF12" s="16">
        <v>4.4321329639889197E-2</v>
      </c>
      <c r="AG12" s="16">
        <v>3.3333333333333298E-2</v>
      </c>
      <c r="AH12" s="16">
        <v>7.1428571428571397E-2</v>
      </c>
      <c r="AI12" s="16">
        <v>0</v>
      </c>
      <c r="AJ12" s="16"/>
      <c r="AK12" s="16">
        <v>6.5573770491803296E-2</v>
      </c>
      <c r="AL12" s="16">
        <v>4.5454545454545497E-2</v>
      </c>
      <c r="AM12" s="16">
        <v>2.3809523809523801E-2</v>
      </c>
      <c r="AN12" s="16">
        <v>3.2258064516128997E-2</v>
      </c>
      <c r="AO12" s="16">
        <v>0.11111111111111099</v>
      </c>
      <c r="AP12" s="16">
        <v>5.8823529411764698E-2</v>
      </c>
      <c r="AQ12" s="16"/>
      <c r="AR12" s="16">
        <v>4.5662100456621002E-2</v>
      </c>
      <c r="AS12" s="16">
        <v>4.8780487804878099E-2</v>
      </c>
      <c r="AT12" s="16">
        <v>4.8780487804878099E-2</v>
      </c>
      <c r="AU12" s="16">
        <v>3.77358490566038E-2</v>
      </c>
      <c r="AV12" s="16">
        <v>0</v>
      </c>
      <c r="AW12" s="16">
        <v>0.10638297872340401</v>
      </c>
      <c r="AX12" s="16">
        <v>0.2</v>
      </c>
      <c r="AY12" s="16"/>
      <c r="AZ12" s="16">
        <v>3.4188034188034198E-2</v>
      </c>
      <c r="BA12" s="16">
        <v>2.5641025641025599E-2</v>
      </c>
      <c r="BB12" s="16">
        <v>4.7619047619047603E-2</v>
      </c>
      <c r="BC12" s="16">
        <v>6.8376068376068397E-2</v>
      </c>
      <c r="BD12" s="16">
        <v>4.57142857142857E-2</v>
      </c>
      <c r="BE12" s="16">
        <v>0</v>
      </c>
      <c r="BF12" s="16"/>
      <c r="BG12" s="16">
        <v>3.65853658536585E-2</v>
      </c>
      <c r="BH12" s="16">
        <v>3.5294117647058802E-2</v>
      </c>
      <c r="BI12" s="16">
        <v>6.25E-2</v>
      </c>
      <c r="BJ12" s="16">
        <v>3.7878787878787901E-2</v>
      </c>
      <c r="BK12" s="16">
        <v>6.3291139240506306E-2</v>
      </c>
      <c r="BL12" s="16">
        <v>5.5555555555555601E-2</v>
      </c>
      <c r="BM12" s="16"/>
      <c r="BN12" s="16">
        <v>5.0541516245487403E-2</v>
      </c>
      <c r="BO12" s="16">
        <v>4.0201005025125601E-2</v>
      </c>
      <c r="BP12" s="16"/>
      <c r="BQ12" s="16">
        <v>4.8780487804878099E-2</v>
      </c>
      <c r="BR12" s="16">
        <v>4.4303797468354403E-2</v>
      </c>
      <c r="BS12" s="16"/>
      <c r="BT12" s="16">
        <v>5.1771117166212501E-2</v>
      </c>
      <c r="BU12" s="16">
        <v>2.9411764705882401E-2</v>
      </c>
    </row>
    <row r="13" spans="2:73" x14ac:dyDescent="0.35">
      <c r="B13" s="17" t="s">
        <v>93</v>
      </c>
      <c r="C13" s="18">
        <v>0.11018711018711</v>
      </c>
      <c r="D13" s="18">
        <v>0.12626262626262599</v>
      </c>
      <c r="E13" s="18">
        <v>9.8939929328621903E-2</v>
      </c>
      <c r="F13" s="18"/>
      <c r="G13" s="18">
        <v>0.126126126126126</v>
      </c>
      <c r="H13" s="18">
        <v>0.10540540540540499</v>
      </c>
      <c r="I13" s="18"/>
      <c r="J13" s="18">
        <v>7.3170731707317097E-2</v>
      </c>
      <c r="K13" s="18">
        <v>0.169491525423729</v>
      </c>
      <c r="L13" s="18">
        <v>0.10344827586206901</v>
      </c>
      <c r="M13" s="18">
        <v>0.18181818181818199</v>
      </c>
      <c r="N13" s="18">
        <v>0.125</v>
      </c>
      <c r="O13" s="18">
        <v>0.125</v>
      </c>
      <c r="P13" s="18">
        <v>3.3333333333333298E-2</v>
      </c>
      <c r="Q13" s="18">
        <v>0.128205128205128</v>
      </c>
      <c r="R13" s="18">
        <v>7.1428571428571397E-2</v>
      </c>
      <c r="S13" s="18">
        <v>9.5744680851063801E-2</v>
      </c>
      <c r="T13" s="18">
        <v>0.1</v>
      </c>
      <c r="U13" s="18">
        <v>0.28571428571428598</v>
      </c>
      <c r="V13" s="18">
        <v>8.8235294117647106E-2</v>
      </c>
      <c r="W13" s="18">
        <v>5.8823529411764698E-2</v>
      </c>
      <c r="X13" s="18">
        <v>5.5555555555555601E-2</v>
      </c>
      <c r="Y13" s="18">
        <v>0.125</v>
      </c>
      <c r="Z13" s="18"/>
      <c r="AA13" s="18">
        <v>0.11004784688995201</v>
      </c>
      <c r="AB13" s="18">
        <v>0.11724137931034501</v>
      </c>
      <c r="AC13" s="18">
        <v>8.9285714285714302E-2</v>
      </c>
      <c r="AD13" s="18">
        <v>2.8571428571428598E-2</v>
      </c>
      <c r="AE13" s="18"/>
      <c r="AF13" s="18">
        <v>0.113573407202216</v>
      </c>
      <c r="AG13" s="18">
        <v>0</v>
      </c>
      <c r="AH13" s="18">
        <v>2.3809523809523801E-2</v>
      </c>
      <c r="AI13" s="18">
        <v>0</v>
      </c>
      <c r="AJ13" s="18"/>
      <c r="AK13" s="18">
        <v>0.10655737704918</v>
      </c>
      <c r="AL13" s="18">
        <v>4.5454545454545497E-2</v>
      </c>
      <c r="AM13" s="18">
        <v>0.16666666666666699</v>
      </c>
      <c r="AN13" s="18">
        <v>0.225806451612903</v>
      </c>
      <c r="AO13" s="18">
        <v>0</v>
      </c>
      <c r="AP13" s="18">
        <v>8.8235294117647106E-2</v>
      </c>
      <c r="AQ13" s="18"/>
      <c r="AR13" s="18">
        <v>0.105022831050228</v>
      </c>
      <c r="AS13" s="18">
        <v>0.17073170731707299</v>
      </c>
      <c r="AT13" s="18">
        <v>0.17073170731707299</v>
      </c>
      <c r="AU13" s="18">
        <v>9.4339622641509399E-2</v>
      </c>
      <c r="AV13" s="18">
        <v>0.13043478260869601</v>
      </c>
      <c r="AW13" s="18">
        <v>0.12765957446808501</v>
      </c>
      <c r="AX13" s="18">
        <v>0</v>
      </c>
      <c r="AY13" s="18"/>
      <c r="AZ13" s="18">
        <v>5.9829059829059797E-2</v>
      </c>
      <c r="BA13" s="18">
        <v>2.5641025641025599E-2</v>
      </c>
      <c r="BB13" s="18">
        <v>0.238095238095238</v>
      </c>
      <c r="BC13" s="18">
        <v>0.145299145299145</v>
      </c>
      <c r="BD13" s="18">
        <v>0.125714285714286</v>
      </c>
      <c r="BE13" s="18">
        <v>0</v>
      </c>
      <c r="BF13" s="18"/>
      <c r="BG13" s="18">
        <v>9.7560975609756101E-2</v>
      </c>
      <c r="BH13" s="18">
        <v>0.16470588235294101</v>
      </c>
      <c r="BI13" s="18">
        <v>0.104166666666667</v>
      </c>
      <c r="BJ13" s="18">
        <v>9.8484848484848495E-2</v>
      </c>
      <c r="BK13" s="18">
        <v>7.5949367088607597E-2</v>
      </c>
      <c r="BL13" s="18">
        <v>0.12962962962963001</v>
      </c>
      <c r="BM13" s="18"/>
      <c r="BN13" s="18">
        <v>0.101083032490975</v>
      </c>
      <c r="BO13" s="18">
        <v>0.120603015075377</v>
      </c>
      <c r="BP13" s="18"/>
      <c r="BQ13" s="18">
        <v>8.5365853658536606E-2</v>
      </c>
      <c r="BR13" s="18">
        <v>0.123417721518987</v>
      </c>
      <c r="BS13" s="18"/>
      <c r="BT13" s="18">
        <v>0.11716621253406</v>
      </c>
      <c r="BU13" s="18">
        <v>5.8823529411764698E-2</v>
      </c>
    </row>
    <row r="14" spans="2:73" x14ac:dyDescent="0.35">
      <c r="B14" s="15"/>
    </row>
    <row r="15" spans="2:73" x14ac:dyDescent="0.35">
      <c r="B15" t="s">
        <v>96</v>
      </c>
    </row>
    <row r="16" spans="2:73" x14ac:dyDescent="0.35">
      <c r="B16" t="s">
        <v>97</v>
      </c>
    </row>
    <row r="18" spans="2:2" x14ac:dyDescent="0.35">
      <c r="B18"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U15"/>
  <sheetViews>
    <sheetView showGridLines="0" topLeftCell="A6" workbookViewId="0">
      <pane xSplit="2" topLeftCell="C1" activePane="topRight" state="frozen"/>
      <selection pane="topRight" activeCell="B6" sqref="B6"/>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279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440</v>
      </c>
      <c r="D7" s="10">
        <v>186</v>
      </c>
      <c r="E7" s="10">
        <v>254</v>
      </c>
      <c r="F7" s="10"/>
      <c r="G7" s="10">
        <v>97</v>
      </c>
      <c r="H7" s="10">
        <v>343</v>
      </c>
      <c r="I7" s="10"/>
      <c r="J7" s="10">
        <v>39</v>
      </c>
      <c r="K7" s="10">
        <v>55</v>
      </c>
      <c r="L7" s="10">
        <v>24</v>
      </c>
      <c r="M7" s="10">
        <v>20</v>
      </c>
      <c r="N7" s="10">
        <v>7</v>
      </c>
      <c r="O7" s="10">
        <v>14</v>
      </c>
      <c r="P7" s="10">
        <v>28</v>
      </c>
      <c r="Q7" s="10">
        <v>36</v>
      </c>
      <c r="R7" s="10">
        <v>14</v>
      </c>
      <c r="S7" s="10">
        <v>85</v>
      </c>
      <c r="T7" s="10">
        <v>29</v>
      </c>
      <c r="U7" s="10">
        <v>13</v>
      </c>
      <c r="V7" s="10">
        <v>29</v>
      </c>
      <c r="W7" s="10">
        <v>16</v>
      </c>
      <c r="X7" s="10">
        <v>17</v>
      </c>
      <c r="Y7" s="10">
        <v>14</v>
      </c>
      <c r="Z7" s="10"/>
      <c r="AA7" s="10">
        <v>196</v>
      </c>
      <c r="AB7" s="10">
        <v>127</v>
      </c>
      <c r="AC7" s="10">
        <v>49</v>
      </c>
      <c r="AD7" s="10">
        <v>33</v>
      </c>
      <c r="AE7" s="10"/>
      <c r="AF7" s="10">
        <v>339</v>
      </c>
      <c r="AG7" s="10">
        <v>23</v>
      </c>
      <c r="AH7" s="10">
        <v>36</v>
      </c>
      <c r="AI7" s="10">
        <v>1</v>
      </c>
      <c r="AJ7" s="10"/>
      <c r="AK7" s="10">
        <v>112</v>
      </c>
      <c r="AL7" s="10">
        <v>60</v>
      </c>
      <c r="AM7" s="10">
        <v>39</v>
      </c>
      <c r="AN7" s="10">
        <v>31</v>
      </c>
      <c r="AO7" s="10">
        <v>9</v>
      </c>
      <c r="AP7" s="10">
        <v>30</v>
      </c>
      <c r="AQ7" s="10"/>
      <c r="AR7" s="10">
        <v>208</v>
      </c>
      <c r="AS7" s="10">
        <v>37</v>
      </c>
      <c r="AT7" s="10">
        <v>37</v>
      </c>
      <c r="AU7" s="10">
        <v>50</v>
      </c>
      <c r="AV7" s="10">
        <v>20</v>
      </c>
      <c r="AW7" s="10">
        <v>42</v>
      </c>
      <c r="AX7" s="10">
        <v>1</v>
      </c>
      <c r="AY7" s="10"/>
      <c r="AZ7" s="10">
        <v>107</v>
      </c>
      <c r="BA7" s="10">
        <v>34</v>
      </c>
      <c r="BB7" s="10">
        <v>19</v>
      </c>
      <c r="BC7" s="10">
        <v>108</v>
      </c>
      <c r="BD7" s="10">
        <v>164</v>
      </c>
      <c r="BE7" s="10">
        <v>5</v>
      </c>
      <c r="BF7" s="10"/>
      <c r="BG7" s="10">
        <v>72</v>
      </c>
      <c r="BH7" s="10">
        <v>75</v>
      </c>
      <c r="BI7" s="10">
        <v>45</v>
      </c>
      <c r="BJ7" s="10">
        <v>125</v>
      </c>
      <c r="BK7" s="10">
        <v>71</v>
      </c>
      <c r="BL7" s="10">
        <v>51</v>
      </c>
      <c r="BM7" s="10"/>
      <c r="BN7" s="10">
        <v>242</v>
      </c>
      <c r="BO7" s="10">
        <v>193</v>
      </c>
      <c r="BP7" s="10"/>
      <c r="BQ7" s="10">
        <v>142</v>
      </c>
      <c r="BR7" s="10">
        <v>297</v>
      </c>
      <c r="BS7" s="10"/>
      <c r="BT7" s="10">
        <v>336</v>
      </c>
      <c r="BU7" s="10">
        <v>95</v>
      </c>
    </row>
    <row r="8" spans="2:73" x14ac:dyDescent="0.35">
      <c r="B8" s="17" t="s">
        <v>126</v>
      </c>
      <c r="C8" s="16">
        <v>0.16136363636363599</v>
      </c>
      <c r="D8" s="16">
        <v>0.15591397849462399</v>
      </c>
      <c r="E8" s="16">
        <v>0.16535433070866101</v>
      </c>
      <c r="F8" s="16"/>
      <c r="G8" s="16">
        <v>0.15463917525773199</v>
      </c>
      <c r="H8" s="16">
        <v>0.16326530612244899</v>
      </c>
      <c r="I8" s="16"/>
      <c r="J8" s="16">
        <v>0.15384615384615399</v>
      </c>
      <c r="K8" s="16">
        <v>0.163636363636364</v>
      </c>
      <c r="L8" s="16">
        <v>0.20833333333333301</v>
      </c>
      <c r="M8" s="16">
        <v>0.1</v>
      </c>
      <c r="N8" s="16">
        <v>0.14285714285714299</v>
      </c>
      <c r="O8" s="16">
        <v>7.1428571428571397E-2</v>
      </c>
      <c r="P8" s="16">
        <v>0.107142857142857</v>
      </c>
      <c r="Q8" s="16">
        <v>0.194444444444444</v>
      </c>
      <c r="R8" s="16">
        <v>7.1428571428571397E-2</v>
      </c>
      <c r="S8" s="16">
        <v>0.223529411764706</v>
      </c>
      <c r="T8" s="16">
        <v>0.17241379310344801</v>
      </c>
      <c r="U8" s="16">
        <v>7.69230769230769E-2</v>
      </c>
      <c r="V8" s="16">
        <v>0.13793103448275901</v>
      </c>
      <c r="W8" s="16">
        <v>0.125</v>
      </c>
      <c r="X8" s="16">
        <v>0.23529411764705899</v>
      </c>
      <c r="Y8" s="16">
        <v>7.1428571428571397E-2</v>
      </c>
      <c r="Z8" s="16"/>
      <c r="AA8" s="16">
        <v>0.122448979591837</v>
      </c>
      <c r="AB8" s="16">
        <v>0.16535433070866101</v>
      </c>
      <c r="AC8" s="16">
        <v>0.20408163265306101</v>
      </c>
      <c r="AD8" s="16">
        <v>0.33333333333333298</v>
      </c>
      <c r="AE8" s="16"/>
      <c r="AF8" s="16">
        <v>0.15339233038348099</v>
      </c>
      <c r="AG8" s="16">
        <v>0.217391304347826</v>
      </c>
      <c r="AH8" s="16">
        <v>0.22222222222222199</v>
      </c>
      <c r="AI8" s="16">
        <v>0</v>
      </c>
      <c r="AJ8" s="16"/>
      <c r="AK8" s="16">
        <v>0.16964285714285701</v>
      </c>
      <c r="AL8" s="16">
        <v>0.2</v>
      </c>
      <c r="AM8" s="16">
        <v>5.1282051282051301E-2</v>
      </c>
      <c r="AN8" s="16">
        <v>0.19354838709677399</v>
      </c>
      <c r="AO8" s="16">
        <v>0.44444444444444398</v>
      </c>
      <c r="AP8" s="16">
        <v>0.133333333333333</v>
      </c>
      <c r="AQ8" s="16"/>
      <c r="AR8" s="16">
        <v>0.15384615384615399</v>
      </c>
      <c r="AS8" s="16">
        <v>0.24324324324324301</v>
      </c>
      <c r="AT8" s="16">
        <v>0.24324324324324301</v>
      </c>
      <c r="AU8" s="16">
        <v>0.04</v>
      </c>
      <c r="AV8" s="16">
        <v>0.2</v>
      </c>
      <c r="AW8" s="16">
        <v>0.26190476190476197</v>
      </c>
      <c r="AX8" s="16">
        <v>0</v>
      </c>
      <c r="AY8" s="16"/>
      <c r="AZ8" s="16">
        <v>0.233644859813084</v>
      </c>
      <c r="BA8" s="16">
        <v>0.20588235294117599</v>
      </c>
      <c r="BB8" s="16">
        <v>0.21052631578947401</v>
      </c>
      <c r="BC8" s="16">
        <v>0.11111111111111099</v>
      </c>
      <c r="BD8" s="16">
        <v>0.12804878048780499</v>
      </c>
      <c r="BE8" s="16">
        <v>0.2</v>
      </c>
      <c r="BF8" s="16"/>
      <c r="BG8" s="16">
        <v>0.16666666666666699</v>
      </c>
      <c r="BH8" s="16">
        <v>0.10666666666666701</v>
      </c>
      <c r="BI8" s="16">
        <v>0.2</v>
      </c>
      <c r="BJ8" s="16">
        <v>0.16</v>
      </c>
      <c r="BK8" s="16">
        <v>0.169014084507042</v>
      </c>
      <c r="BL8" s="16">
        <v>0.19607843137254899</v>
      </c>
      <c r="BM8" s="16"/>
      <c r="BN8" s="16">
        <v>0.173553719008264</v>
      </c>
      <c r="BO8" s="16">
        <v>0.14507772020725401</v>
      </c>
      <c r="BP8" s="16"/>
      <c r="BQ8" s="16">
        <v>0.183098591549296</v>
      </c>
      <c r="BR8" s="16">
        <v>0.15151515151515199</v>
      </c>
      <c r="BS8" s="16"/>
      <c r="BT8" s="16">
        <v>0.16964285714285701</v>
      </c>
      <c r="BU8" s="16">
        <v>0.13684210526315799</v>
      </c>
    </row>
    <row r="9" spans="2:73" x14ac:dyDescent="0.35">
      <c r="B9" s="17" t="s">
        <v>127</v>
      </c>
      <c r="C9" s="16">
        <v>0.82727272727272705</v>
      </c>
      <c r="D9" s="16">
        <v>0.82795698924731198</v>
      </c>
      <c r="E9" s="16">
        <v>0.82677165354330695</v>
      </c>
      <c r="F9" s="16"/>
      <c r="G9" s="16">
        <v>0.82474226804123696</v>
      </c>
      <c r="H9" s="16">
        <v>0.82798833819242001</v>
      </c>
      <c r="I9" s="16"/>
      <c r="J9" s="16">
        <v>0.84615384615384603</v>
      </c>
      <c r="K9" s="16">
        <v>0.81818181818181801</v>
      </c>
      <c r="L9" s="16">
        <v>0.79166666666666696</v>
      </c>
      <c r="M9" s="16">
        <v>0.85</v>
      </c>
      <c r="N9" s="16">
        <v>0.85714285714285698</v>
      </c>
      <c r="O9" s="16">
        <v>0.92857142857142905</v>
      </c>
      <c r="P9" s="16">
        <v>0.85714285714285698</v>
      </c>
      <c r="Q9" s="16">
        <v>0.80555555555555602</v>
      </c>
      <c r="R9" s="16">
        <v>0.92857142857142905</v>
      </c>
      <c r="S9" s="16">
        <v>0.752941176470588</v>
      </c>
      <c r="T9" s="16">
        <v>0.82758620689655205</v>
      </c>
      <c r="U9" s="16">
        <v>0.92307692307692302</v>
      </c>
      <c r="V9" s="16">
        <v>0.86206896551724099</v>
      </c>
      <c r="W9" s="16">
        <v>0.875</v>
      </c>
      <c r="X9" s="16">
        <v>0.76470588235294101</v>
      </c>
      <c r="Y9" s="16">
        <v>0.92857142857142905</v>
      </c>
      <c r="Z9" s="16"/>
      <c r="AA9" s="16">
        <v>0.86224489795918402</v>
      </c>
      <c r="AB9" s="16">
        <v>0.83464566929133899</v>
      </c>
      <c r="AC9" s="16">
        <v>0.75510204081632604</v>
      </c>
      <c r="AD9" s="16">
        <v>0.66666666666666696</v>
      </c>
      <c r="AE9" s="16"/>
      <c r="AF9" s="16">
        <v>0.83185840707964598</v>
      </c>
      <c r="AG9" s="16">
        <v>0.78260869565217395</v>
      </c>
      <c r="AH9" s="16">
        <v>0.77777777777777801</v>
      </c>
      <c r="AI9" s="16">
        <v>1</v>
      </c>
      <c r="AJ9" s="16"/>
      <c r="AK9" s="16">
        <v>0.8125</v>
      </c>
      <c r="AL9" s="16">
        <v>0.8</v>
      </c>
      <c r="AM9" s="16">
        <v>0.94871794871794901</v>
      </c>
      <c r="AN9" s="16">
        <v>0.80645161290322598</v>
      </c>
      <c r="AO9" s="16">
        <v>0.55555555555555602</v>
      </c>
      <c r="AP9" s="16">
        <v>0.76666666666666705</v>
      </c>
      <c r="AQ9" s="16"/>
      <c r="AR9" s="16">
        <v>0.84134615384615397</v>
      </c>
      <c r="AS9" s="16">
        <v>0.75675675675675702</v>
      </c>
      <c r="AT9" s="16">
        <v>0.75675675675675702</v>
      </c>
      <c r="AU9" s="16">
        <v>0.96</v>
      </c>
      <c r="AV9" s="16">
        <v>0.75</v>
      </c>
      <c r="AW9" s="16">
        <v>0.71428571428571397</v>
      </c>
      <c r="AX9" s="16">
        <v>1</v>
      </c>
      <c r="AY9" s="16"/>
      <c r="AZ9" s="16">
        <v>0.75700934579439205</v>
      </c>
      <c r="BA9" s="16">
        <v>0.79411764705882304</v>
      </c>
      <c r="BB9" s="16">
        <v>0.78947368421052599</v>
      </c>
      <c r="BC9" s="16">
        <v>0.87962962962962998</v>
      </c>
      <c r="BD9" s="16">
        <v>0.85365853658536595</v>
      </c>
      <c r="BE9" s="16">
        <v>0.8</v>
      </c>
      <c r="BF9" s="16"/>
      <c r="BG9" s="16">
        <v>0.81944444444444398</v>
      </c>
      <c r="BH9" s="16">
        <v>0.89333333333333298</v>
      </c>
      <c r="BI9" s="16">
        <v>0.77777777777777801</v>
      </c>
      <c r="BJ9" s="16">
        <v>0.81599999999999995</v>
      </c>
      <c r="BK9" s="16">
        <v>0.83098591549295797</v>
      </c>
      <c r="BL9" s="16">
        <v>0.80392156862745101</v>
      </c>
      <c r="BM9" s="16"/>
      <c r="BN9" s="16">
        <v>0.80991735537190102</v>
      </c>
      <c r="BO9" s="16">
        <v>0.84974093264248696</v>
      </c>
      <c r="BP9" s="16"/>
      <c r="BQ9" s="16">
        <v>0.80281690140845097</v>
      </c>
      <c r="BR9" s="16">
        <v>0.84175084175084203</v>
      </c>
      <c r="BS9" s="16"/>
      <c r="BT9" s="16">
        <v>0.81547619047619002</v>
      </c>
      <c r="BU9" s="16">
        <v>0.86315789473684201</v>
      </c>
    </row>
    <row r="10" spans="2:73" x14ac:dyDescent="0.35">
      <c r="B10" s="17" t="s">
        <v>131</v>
      </c>
      <c r="C10" s="18">
        <v>1.13636363636364E-2</v>
      </c>
      <c r="D10" s="18">
        <v>1.6129032258064498E-2</v>
      </c>
      <c r="E10" s="18">
        <v>7.8740157480314994E-3</v>
      </c>
      <c r="F10" s="18"/>
      <c r="G10" s="18">
        <v>2.06185567010309E-2</v>
      </c>
      <c r="H10" s="18">
        <v>8.7463556851312008E-3</v>
      </c>
      <c r="I10" s="18"/>
      <c r="J10" s="18">
        <v>0</v>
      </c>
      <c r="K10" s="18">
        <v>1.8181818181818198E-2</v>
      </c>
      <c r="L10" s="18">
        <v>0</v>
      </c>
      <c r="M10" s="18">
        <v>0.05</v>
      </c>
      <c r="N10" s="18">
        <v>0</v>
      </c>
      <c r="O10" s="18">
        <v>0</v>
      </c>
      <c r="P10" s="18">
        <v>3.5714285714285698E-2</v>
      </c>
      <c r="Q10" s="18">
        <v>0</v>
      </c>
      <c r="R10" s="18">
        <v>0</v>
      </c>
      <c r="S10" s="18">
        <v>2.3529411764705899E-2</v>
      </c>
      <c r="T10" s="18">
        <v>0</v>
      </c>
      <c r="U10" s="18">
        <v>0</v>
      </c>
      <c r="V10" s="18">
        <v>0</v>
      </c>
      <c r="W10" s="18">
        <v>0</v>
      </c>
      <c r="X10" s="18">
        <v>0</v>
      </c>
      <c r="Y10" s="18">
        <v>0</v>
      </c>
      <c r="Z10" s="18"/>
      <c r="AA10" s="18">
        <v>1.53061224489796E-2</v>
      </c>
      <c r="AB10" s="18">
        <v>0</v>
      </c>
      <c r="AC10" s="18">
        <v>4.08163265306122E-2</v>
      </c>
      <c r="AD10" s="18">
        <v>0</v>
      </c>
      <c r="AE10" s="18"/>
      <c r="AF10" s="18">
        <v>1.47492625368732E-2</v>
      </c>
      <c r="AG10" s="18">
        <v>0</v>
      </c>
      <c r="AH10" s="18">
        <v>0</v>
      </c>
      <c r="AI10" s="18">
        <v>0</v>
      </c>
      <c r="AJ10" s="18"/>
      <c r="AK10" s="18">
        <v>1.7857142857142901E-2</v>
      </c>
      <c r="AL10" s="18">
        <v>0</v>
      </c>
      <c r="AM10" s="18">
        <v>0</v>
      </c>
      <c r="AN10" s="18">
        <v>0</v>
      </c>
      <c r="AO10" s="18">
        <v>0</v>
      </c>
      <c r="AP10" s="18">
        <v>0.1</v>
      </c>
      <c r="AQ10" s="18"/>
      <c r="AR10" s="18">
        <v>4.8076923076923097E-3</v>
      </c>
      <c r="AS10" s="18">
        <v>0</v>
      </c>
      <c r="AT10" s="18">
        <v>0</v>
      </c>
      <c r="AU10" s="18">
        <v>0</v>
      </c>
      <c r="AV10" s="18">
        <v>0.05</v>
      </c>
      <c r="AW10" s="18">
        <v>2.3809523809523801E-2</v>
      </c>
      <c r="AX10" s="18">
        <v>0</v>
      </c>
      <c r="AY10" s="18"/>
      <c r="AZ10" s="18">
        <v>9.3457943925233603E-3</v>
      </c>
      <c r="BA10" s="18">
        <v>0</v>
      </c>
      <c r="BB10" s="18">
        <v>0</v>
      </c>
      <c r="BC10" s="18">
        <v>9.2592592592592605E-3</v>
      </c>
      <c r="BD10" s="18">
        <v>1.8292682926829298E-2</v>
      </c>
      <c r="BE10" s="18">
        <v>0</v>
      </c>
      <c r="BF10" s="18"/>
      <c r="BG10" s="18">
        <v>1.38888888888889E-2</v>
      </c>
      <c r="BH10" s="18">
        <v>0</v>
      </c>
      <c r="BI10" s="18">
        <v>2.2222222222222199E-2</v>
      </c>
      <c r="BJ10" s="18">
        <v>2.4E-2</v>
      </c>
      <c r="BK10" s="18">
        <v>0</v>
      </c>
      <c r="BL10" s="18">
        <v>0</v>
      </c>
      <c r="BM10" s="18"/>
      <c r="BN10" s="18">
        <v>1.6528925619834701E-2</v>
      </c>
      <c r="BO10" s="18">
        <v>5.1813471502590702E-3</v>
      </c>
      <c r="BP10" s="18"/>
      <c r="BQ10" s="18">
        <v>1.4084507042253501E-2</v>
      </c>
      <c r="BR10" s="18">
        <v>6.7340067340067302E-3</v>
      </c>
      <c r="BS10" s="18"/>
      <c r="BT10" s="18">
        <v>1.4880952380952399E-2</v>
      </c>
      <c r="BU10" s="18">
        <v>0</v>
      </c>
    </row>
    <row r="11" spans="2:73" x14ac:dyDescent="0.35">
      <c r="B11" s="25" t="s">
        <v>307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G22"/>
  <sheetViews>
    <sheetView showGridLines="0" topLeftCell="A2" workbookViewId="0">
      <pane xSplit="2" topLeftCell="C1" activePane="topRight" state="frozen"/>
      <selection pane="topRight" activeCell="B8" sqref="B8"/>
    </sheetView>
  </sheetViews>
  <sheetFormatPr defaultColWidth="10.90625" defaultRowHeight="14.5" x14ac:dyDescent="0.35"/>
  <cols>
    <col min="2" max="2" width="25.7265625" customWidth="1"/>
    <col min="3" max="7" width="20.7265625" customWidth="1"/>
  </cols>
  <sheetData>
    <row r="2" spans="2:7" ht="40" customHeight="1" x14ac:dyDescent="0.35">
      <c r="D2" s="31" t="s">
        <v>285</v>
      </c>
      <c r="E2" s="27"/>
      <c r="F2" s="27"/>
      <c r="G2" s="27"/>
    </row>
    <row r="6" spans="2:7" ht="50" customHeight="1" x14ac:dyDescent="0.35">
      <c r="B6" s="22" t="s">
        <v>15</v>
      </c>
      <c r="C6" s="22" t="s">
        <v>281</v>
      </c>
      <c r="D6" s="22" t="s">
        <v>282</v>
      </c>
      <c r="E6" s="22" t="s">
        <v>283</v>
      </c>
      <c r="F6" s="22" t="s">
        <v>284</v>
      </c>
    </row>
    <row r="7" spans="2:7" x14ac:dyDescent="0.35">
      <c r="B7" s="17" t="s">
        <v>218</v>
      </c>
      <c r="C7" s="16">
        <v>0.49896049896049899</v>
      </c>
      <c r="D7" s="16">
        <v>0.45738045738045702</v>
      </c>
      <c r="E7" s="16">
        <v>0.28571428571428598</v>
      </c>
      <c r="F7" s="16">
        <v>2.8571428571428598E-2</v>
      </c>
    </row>
    <row r="8" spans="2:7" x14ac:dyDescent="0.35">
      <c r="B8" s="17" t="s">
        <v>219</v>
      </c>
      <c r="C8" s="16">
        <v>0.28482328482328501</v>
      </c>
      <c r="D8" s="16">
        <v>0.30977130977131001</v>
      </c>
      <c r="E8" s="16">
        <v>0.14285714285714299</v>
      </c>
      <c r="F8" s="16">
        <v>2.8571428571428598E-2</v>
      </c>
    </row>
    <row r="9" spans="2:7" x14ac:dyDescent="0.35">
      <c r="B9" s="17" t="s">
        <v>220</v>
      </c>
      <c r="C9" s="16">
        <v>9.1476091476091495E-2</v>
      </c>
      <c r="D9" s="16">
        <v>0.122661122661123</v>
      </c>
      <c r="E9" s="16">
        <v>0.28571428571428598</v>
      </c>
      <c r="F9" s="16">
        <v>0.14285714285714299</v>
      </c>
    </row>
    <row r="10" spans="2:7" x14ac:dyDescent="0.35">
      <c r="B10" s="17" t="s">
        <v>221</v>
      </c>
      <c r="C10" s="16">
        <v>1.6632016632016602E-2</v>
      </c>
      <c r="D10" s="16">
        <v>3.3264033264033301E-2</v>
      </c>
      <c r="E10" s="16">
        <v>0</v>
      </c>
      <c r="F10" s="16">
        <v>0.2</v>
      </c>
    </row>
    <row r="11" spans="2:7" x14ac:dyDescent="0.35">
      <c r="B11" s="17" t="s">
        <v>222</v>
      </c>
      <c r="C11" s="16">
        <v>1.8711018711018702E-2</v>
      </c>
      <c r="D11" s="16">
        <v>2.0790020790020802E-2</v>
      </c>
      <c r="E11" s="16">
        <v>0.28571428571428598</v>
      </c>
      <c r="F11" s="16">
        <v>0.54285714285714304</v>
      </c>
    </row>
    <row r="12" spans="2:7" x14ac:dyDescent="0.35">
      <c r="B12" s="17" t="s">
        <v>93</v>
      </c>
      <c r="C12" s="16">
        <v>8.9397089397089402E-2</v>
      </c>
      <c r="D12" s="16">
        <v>5.6133056133056101E-2</v>
      </c>
      <c r="E12" s="16">
        <v>0</v>
      </c>
      <c r="F12" s="16">
        <v>5.7142857142857099E-2</v>
      </c>
    </row>
    <row r="13" spans="2:7" x14ac:dyDescent="0.35">
      <c r="B13" s="21" t="s">
        <v>223</v>
      </c>
      <c r="C13" s="19">
        <v>0.78378378378378399</v>
      </c>
      <c r="D13" s="19">
        <v>0.76715176715176703</v>
      </c>
      <c r="E13" s="19">
        <v>0.42857142857142899</v>
      </c>
      <c r="F13" s="19">
        <v>5.7142857142857099E-2</v>
      </c>
    </row>
    <row r="14" spans="2:7" x14ac:dyDescent="0.35">
      <c r="B14" s="21" t="s">
        <v>224</v>
      </c>
      <c r="C14" s="19">
        <v>3.5343035343035303E-2</v>
      </c>
      <c r="D14" s="19">
        <v>5.4054054054054099E-2</v>
      </c>
      <c r="E14" s="19">
        <v>0.28571428571428598</v>
      </c>
      <c r="F14" s="19">
        <v>0.74285714285714299</v>
      </c>
    </row>
    <row r="15" spans="2:7" x14ac:dyDescent="0.35">
      <c r="B15" s="21" t="s">
        <v>105</v>
      </c>
      <c r="C15" s="20">
        <v>0.74844074844074804</v>
      </c>
      <c r="D15" s="20">
        <v>0.71309771309771297</v>
      </c>
      <c r="E15" s="20">
        <v>0.14285714285714299</v>
      </c>
      <c r="F15" s="20">
        <v>-0.68571428571428605</v>
      </c>
    </row>
    <row r="16" spans="2:7" x14ac:dyDescent="0.35">
      <c r="B16" s="25" t="s">
        <v>95</v>
      </c>
      <c r="C16" s="15"/>
      <c r="D16" s="15"/>
      <c r="E16" s="15"/>
      <c r="F16" s="15"/>
    </row>
    <row r="17" spans="2:2" x14ac:dyDescent="0.35">
      <c r="B17" t="s">
        <v>96</v>
      </c>
    </row>
    <row r="18" spans="2:2" x14ac:dyDescent="0.35">
      <c r="B18" t="s">
        <v>97</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U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286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7</v>
      </c>
      <c r="D7" s="10">
        <v>2</v>
      </c>
      <c r="E7" s="10">
        <v>5</v>
      </c>
      <c r="F7" s="10"/>
      <c r="G7" s="10">
        <v>2</v>
      </c>
      <c r="H7" s="10">
        <v>5</v>
      </c>
      <c r="I7" s="10"/>
      <c r="J7" s="10">
        <v>1</v>
      </c>
      <c r="K7" s="10">
        <v>2</v>
      </c>
      <c r="L7" s="10" t="s">
        <v>128</v>
      </c>
      <c r="M7" s="10" t="s">
        <v>128</v>
      </c>
      <c r="N7" s="10" t="s">
        <v>128</v>
      </c>
      <c r="O7" s="10" t="s">
        <v>128</v>
      </c>
      <c r="P7" s="10" t="s">
        <v>128</v>
      </c>
      <c r="Q7" s="10" t="s">
        <v>128</v>
      </c>
      <c r="R7" s="10" t="s">
        <v>128</v>
      </c>
      <c r="S7" s="10">
        <v>1</v>
      </c>
      <c r="T7" s="10" t="s">
        <v>128</v>
      </c>
      <c r="U7" s="10" t="s">
        <v>128</v>
      </c>
      <c r="V7" s="10">
        <v>2</v>
      </c>
      <c r="W7" s="10" t="s">
        <v>128</v>
      </c>
      <c r="X7" s="10" t="s">
        <v>128</v>
      </c>
      <c r="Y7" s="10">
        <v>1</v>
      </c>
      <c r="Z7" s="10"/>
      <c r="AA7" s="10">
        <v>4</v>
      </c>
      <c r="AB7" s="10">
        <v>1</v>
      </c>
      <c r="AC7" s="10">
        <v>2</v>
      </c>
      <c r="AD7" s="10" t="s">
        <v>128</v>
      </c>
      <c r="AE7" s="10"/>
      <c r="AF7" s="10">
        <v>4</v>
      </c>
      <c r="AG7" s="10">
        <v>1</v>
      </c>
      <c r="AH7" s="10">
        <v>1</v>
      </c>
      <c r="AI7" s="10" t="s">
        <v>128</v>
      </c>
      <c r="AJ7" s="10"/>
      <c r="AK7" s="10">
        <v>1</v>
      </c>
      <c r="AL7" s="10">
        <v>2</v>
      </c>
      <c r="AM7" s="10">
        <v>1</v>
      </c>
      <c r="AN7" s="10" t="s">
        <v>128</v>
      </c>
      <c r="AO7" s="10" t="s">
        <v>128</v>
      </c>
      <c r="AP7" s="10" t="s">
        <v>128</v>
      </c>
      <c r="AQ7" s="10"/>
      <c r="AR7" s="10">
        <v>2</v>
      </c>
      <c r="AS7" s="10">
        <v>1</v>
      </c>
      <c r="AT7" s="10">
        <v>1</v>
      </c>
      <c r="AU7" s="10">
        <v>1</v>
      </c>
      <c r="AV7" s="10" t="s">
        <v>128</v>
      </c>
      <c r="AW7" s="10">
        <v>1</v>
      </c>
      <c r="AX7" s="10" t="s">
        <v>128</v>
      </c>
      <c r="AY7" s="10"/>
      <c r="AZ7" s="10">
        <v>1</v>
      </c>
      <c r="BA7" s="10">
        <v>1</v>
      </c>
      <c r="BB7" s="10" t="s">
        <v>128</v>
      </c>
      <c r="BC7" s="10">
        <v>3</v>
      </c>
      <c r="BD7" s="10">
        <v>2</v>
      </c>
      <c r="BE7" s="10" t="s">
        <v>128</v>
      </c>
      <c r="BF7" s="10"/>
      <c r="BG7" s="10">
        <v>1</v>
      </c>
      <c r="BH7" s="10">
        <v>2</v>
      </c>
      <c r="BI7" s="10">
        <v>2</v>
      </c>
      <c r="BJ7" s="10">
        <v>2</v>
      </c>
      <c r="BK7" s="10" t="s">
        <v>128</v>
      </c>
      <c r="BL7" s="10" t="s">
        <v>128</v>
      </c>
      <c r="BM7" s="10"/>
      <c r="BN7" s="10">
        <v>7</v>
      </c>
      <c r="BO7" s="10" t="s">
        <v>128</v>
      </c>
      <c r="BP7" s="10"/>
      <c r="BQ7" s="10">
        <v>7</v>
      </c>
      <c r="BR7" s="10" t="s">
        <v>128</v>
      </c>
      <c r="BS7" s="10"/>
      <c r="BT7" s="10">
        <v>6</v>
      </c>
      <c r="BU7" s="10">
        <v>1</v>
      </c>
    </row>
    <row r="8" spans="2:73" x14ac:dyDescent="0.35">
      <c r="B8" s="17" t="s">
        <v>218</v>
      </c>
      <c r="C8" s="16">
        <v>0.28571428571428598</v>
      </c>
      <c r="D8" s="16">
        <v>0</v>
      </c>
      <c r="E8" s="16">
        <v>0.4</v>
      </c>
      <c r="F8" s="16"/>
      <c r="G8" s="16">
        <v>0</v>
      </c>
      <c r="H8" s="16">
        <v>0.4</v>
      </c>
      <c r="I8" s="16"/>
      <c r="J8" s="16">
        <v>1</v>
      </c>
      <c r="K8" s="16">
        <v>0</v>
      </c>
      <c r="L8" s="16" t="s">
        <v>129</v>
      </c>
      <c r="M8" s="16" t="s">
        <v>129</v>
      </c>
      <c r="N8" s="16" t="s">
        <v>129</v>
      </c>
      <c r="O8" s="16" t="s">
        <v>129</v>
      </c>
      <c r="P8" s="16" t="s">
        <v>129</v>
      </c>
      <c r="Q8" s="16" t="s">
        <v>129</v>
      </c>
      <c r="R8" s="16" t="s">
        <v>129</v>
      </c>
      <c r="S8" s="16">
        <v>0</v>
      </c>
      <c r="T8" s="16" t="s">
        <v>129</v>
      </c>
      <c r="U8" s="16" t="s">
        <v>129</v>
      </c>
      <c r="V8" s="16">
        <v>0.5</v>
      </c>
      <c r="W8" s="16" t="s">
        <v>129</v>
      </c>
      <c r="X8" s="16" t="s">
        <v>129</v>
      </c>
      <c r="Y8" s="16">
        <v>0</v>
      </c>
      <c r="Z8" s="16"/>
      <c r="AA8" s="16">
        <v>0.5</v>
      </c>
      <c r="AB8" s="16">
        <v>0</v>
      </c>
      <c r="AC8" s="16">
        <v>0</v>
      </c>
      <c r="AD8" s="16" t="s">
        <v>129</v>
      </c>
      <c r="AE8" s="16"/>
      <c r="AF8" s="16">
        <v>0.5</v>
      </c>
      <c r="AG8" s="16">
        <v>0</v>
      </c>
      <c r="AH8" s="16">
        <v>0</v>
      </c>
      <c r="AI8" s="16" t="s">
        <v>129</v>
      </c>
      <c r="AJ8" s="16"/>
      <c r="AK8" s="16">
        <v>0</v>
      </c>
      <c r="AL8" s="16">
        <v>0</v>
      </c>
      <c r="AM8" s="16">
        <v>1</v>
      </c>
      <c r="AN8" s="16" t="s">
        <v>129</v>
      </c>
      <c r="AO8" s="16" t="s">
        <v>129</v>
      </c>
      <c r="AP8" s="16" t="s">
        <v>129</v>
      </c>
      <c r="AQ8" s="16"/>
      <c r="AR8" s="16">
        <v>0</v>
      </c>
      <c r="AS8" s="16">
        <v>1</v>
      </c>
      <c r="AT8" s="16">
        <v>1</v>
      </c>
      <c r="AU8" s="16">
        <v>1</v>
      </c>
      <c r="AV8" s="16" t="s">
        <v>129</v>
      </c>
      <c r="AW8" s="16">
        <v>0</v>
      </c>
      <c r="AX8" s="16" t="s">
        <v>129</v>
      </c>
      <c r="AY8" s="16"/>
      <c r="AZ8" s="16">
        <v>0</v>
      </c>
      <c r="BA8" s="16">
        <v>0</v>
      </c>
      <c r="BB8" s="16" t="s">
        <v>129</v>
      </c>
      <c r="BC8" s="16">
        <v>0.33333333333333298</v>
      </c>
      <c r="BD8" s="16">
        <v>0.5</v>
      </c>
      <c r="BE8" s="16" t="s">
        <v>129</v>
      </c>
      <c r="BF8" s="16"/>
      <c r="BG8" s="16">
        <v>1</v>
      </c>
      <c r="BH8" s="16">
        <v>0</v>
      </c>
      <c r="BI8" s="16">
        <v>0.5</v>
      </c>
      <c r="BJ8" s="16">
        <v>0</v>
      </c>
      <c r="BK8" s="16" t="s">
        <v>129</v>
      </c>
      <c r="BL8" s="16" t="s">
        <v>129</v>
      </c>
      <c r="BM8" s="16"/>
      <c r="BN8" s="16">
        <v>0.28571428571428598</v>
      </c>
      <c r="BO8" s="16" t="s">
        <v>129</v>
      </c>
      <c r="BP8" s="16"/>
      <c r="BQ8" s="16">
        <v>0.28571428571428598</v>
      </c>
      <c r="BR8" s="16" t="s">
        <v>129</v>
      </c>
      <c r="BS8" s="16"/>
      <c r="BT8" s="16">
        <v>0.33333333333333298</v>
      </c>
      <c r="BU8" s="16">
        <v>0</v>
      </c>
    </row>
    <row r="9" spans="2:73" x14ac:dyDescent="0.35">
      <c r="B9" s="17" t="s">
        <v>219</v>
      </c>
      <c r="C9" s="16">
        <v>0.14285714285714299</v>
      </c>
      <c r="D9" s="16">
        <v>0.5</v>
      </c>
      <c r="E9" s="16">
        <v>0</v>
      </c>
      <c r="F9" s="16"/>
      <c r="G9" s="16">
        <v>0</v>
      </c>
      <c r="H9" s="16">
        <v>0.2</v>
      </c>
      <c r="I9" s="16"/>
      <c r="J9" s="16">
        <v>0</v>
      </c>
      <c r="K9" s="16">
        <v>0.5</v>
      </c>
      <c r="L9" s="16" t="s">
        <v>129</v>
      </c>
      <c r="M9" s="16" t="s">
        <v>129</v>
      </c>
      <c r="N9" s="16" t="s">
        <v>129</v>
      </c>
      <c r="O9" s="16" t="s">
        <v>129</v>
      </c>
      <c r="P9" s="16" t="s">
        <v>129</v>
      </c>
      <c r="Q9" s="16" t="s">
        <v>129</v>
      </c>
      <c r="R9" s="16" t="s">
        <v>129</v>
      </c>
      <c r="S9" s="16">
        <v>0</v>
      </c>
      <c r="T9" s="16" t="s">
        <v>129</v>
      </c>
      <c r="U9" s="16" t="s">
        <v>129</v>
      </c>
      <c r="V9" s="16">
        <v>0</v>
      </c>
      <c r="W9" s="16" t="s">
        <v>129</v>
      </c>
      <c r="X9" s="16" t="s">
        <v>129</v>
      </c>
      <c r="Y9" s="16">
        <v>0</v>
      </c>
      <c r="Z9" s="16"/>
      <c r="AA9" s="16">
        <v>0</v>
      </c>
      <c r="AB9" s="16">
        <v>1</v>
      </c>
      <c r="AC9" s="16">
        <v>0</v>
      </c>
      <c r="AD9" s="16" t="s">
        <v>129</v>
      </c>
      <c r="AE9" s="16"/>
      <c r="AF9" s="16">
        <v>0</v>
      </c>
      <c r="AG9" s="16">
        <v>0</v>
      </c>
      <c r="AH9" s="16">
        <v>0</v>
      </c>
      <c r="AI9" s="16" t="s">
        <v>129</v>
      </c>
      <c r="AJ9" s="16"/>
      <c r="AK9" s="16">
        <v>1</v>
      </c>
      <c r="AL9" s="16">
        <v>0</v>
      </c>
      <c r="AM9" s="16">
        <v>0</v>
      </c>
      <c r="AN9" s="16" t="s">
        <v>129</v>
      </c>
      <c r="AO9" s="16" t="s">
        <v>129</v>
      </c>
      <c r="AP9" s="16" t="s">
        <v>129</v>
      </c>
      <c r="AQ9" s="16"/>
      <c r="AR9" s="16">
        <v>0.5</v>
      </c>
      <c r="AS9" s="16">
        <v>0</v>
      </c>
      <c r="AT9" s="16">
        <v>0</v>
      </c>
      <c r="AU9" s="16">
        <v>0</v>
      </c>
      <c r="AV9" s="16" t="s">
        <v>129</v>
      </c>
      <c r="AW9" s="16">
        <v>0</v>
      </c>
      <c r="AX9" s="16" t="s">
        <v>129</v>
      </c>
      <c r="AY9" s="16"/>
      <c r="AZ9" s="16">
        <v>0</v>
      </c>
      <c r="BA9" s="16">
        <v>0</v>
      </c>
      <c r="BB9" s="16" t="s">
        <v>129</v>
      </c>
      <c r="BC9" s="16">
        <v>0.33333333333333298</v>
      </c>
      <c r="BD9" s="16">
        <v>0</v>
      </c>
      <c r="BE9" s="16" t="s">
        <v>129</v>
      </c>
      <c r="BF9" s="16"/>
      <c r="BG9" s="16">
        <v>0</v>
      </c>
      <c r="BH9" s="16">
        <v>0</v>
      </c>
      <c r="BI9" s="16">
        <v>0.5</v>
      </c>
      <c r="BJ9" s="16">
        <v>0</v>
      </c>
      <c r="BK9" s="16" t="s">
        <v>129</v>
      </c>
      <c r="BL9" s="16" t="s">
        <v>129</v>
      </c>
      <c r="BM9" s="16"/>
      <c r="BN9" s="16">
        <v>0.14285714285714299</v>
      </c>
      <c r="BO9" s="16" t="s">
        <v>129</v>
      </c>
      <c r="BP9" s="16"/>
      <c r="BQ9" s="16">
        <v>0.14285714285714299</v>
      </c>
      <c r="BR9" s="16" t="s">
        <v>129</v>
      </c>
      <c r="BS9" s="16"/>
      <c r="BT9" s="16">
        <v>0.16666666666666699</v>
      </c>
      <c r="BU9" s="16">
        <v>0</v>
      </c>
    </row>
    <row r="10" spans="2:73" x14ac:dyDescent="0.35">
      <c r="B10" s="17" t="s">
        <v>220</v>
      </c>
      <c r="C10" s="16">
        <v>0.28571428571428598</v>
      </c>
      <c r="D10" s="16">
        <v>0.5</v>
      </c>
      <c r="E10" s="16">
        <v>0.2</v>
      </c>
      <c r="F10" s="16"/>
      <c r="G10" s="16">
        <v>0</v>
      </c>
      <c r="H10" s="16">
        <v>0.4</v>
      </c>
      <c r="I10" s="16"/>
      <c r="J10" s="16">
        <v>0</v>
      </c>
      <c r="K10" s="16">
        <v>0</v>
      </c>
      <c r="L10" s="16" t="s">
        <v>129</v>
      </c>
      <c r="M10" s="16" t="s">
        <v>129</v>
      </c>
      <c r="N10" s="16" t="s">
        <v>129</v>
      </c>
      <c r="O10" s="16" t="s">
        <v>129</v>
      </c>
      <c r="P10" s="16" t="s">
        <v>129</v>
      </c>
      <c r="Q10" s="16" t="s">
        <v>129</v>
      </c>
      <c r="R10" s="16" t="s">
        <v>129</v>
      </c>
      <c r="S10" s="16">
        <v>0</v>
      </c>
      <c r="T10" s="16" t="s">
        <v>129</v>
      </c>
      <c r="U10" s="16" t="s">
        <v>129</v>
      </c>
      <c r="V10" s="16">
        <v>0.5</v>
      </c>
      <c r="W10" s="16" t="s">
        <v>129</v>
      </c>
      <c r="X10" s="16" t="s">
        <v>129</v>
      </c>
      <c r="Y10" s="16">
        <v>1</v>
      </c>
      <c r="Z10" s="16"/>
      <c r="AA10" s="16">
        <v>0.25</v>
      </c>
      <c r="AB10" s="16">
        <v>0</v>
      </c>
      <c r="AC10" s="16">
        <v>0.5</v>
      </c>
      <c r="AD10" s="16" t="s">
        <v>129</v>
      </c>
      <c r="AE10" s="16"/>
      <c r="AF10" s="16">
        <v>0.25</v>
      </c>
      <c r="AG10" s="16">
        <v>1</v>
      </c>
      <c r="AH10" s="16">
        <v>0</v>
      </c>
      <c r="AI10" s="16" t="s">
        <v>129</v>
      </c>
      <c r="AJ10" s="16"/>
      <c r="AK10" s="16">
        <v>0</v>
      </c>
      <c r="AL10" s="16">
        <v>0.5</v>
      </c>
      <c r="AM10" s="16">
        <v>0</v>
      </c>
      <c r="AN10" s="16" t="s">
        <v>129</v>
      </c>
      <c r="AO10" s="16" t="s">
        <v>129</v>
      </c>
      <c r="AP10" s="16" t="s">
        <v>129</v>
      </c>
      <c r="AQ10" s="16"/>
      <c r="AR10" s="16">
        <v>0.5</v>
      </c>
      <c r="AS10" s="16">
        <v>0</v>
      </c>
      <c r="AT10" s="16">
        <v>0</v>
      </c>
      <c r="AU10" s="16">
        <v>0</v>
      </c>
      <c r="AV10" s="16" t="s">
        <v>129</v>
      </c>
      <c r="AW10" s="16">
        <v>0</v>
      </c>
      <c r="AX10" s="16" t="s">
        <v>129</v>
      </c>
      <c r="AY10" s="16"/>
      <c r="AZ10" s="16">
        <v>1</v>
      </c>
      <c r="BA10" s="16">
        <v>0</v>
      </c>
      <c r="BB10" s="16" t="s">
        <v>129</v>
      </c>
      <c r="BC10" s="16">
        <v>0.33333333333333298</v>
      </c>
      <c r="BD10" s="16">
        <v>0</v>
      </c>
      <c r="BE10" s="16" t="s">
        <v>129</v>
      </c>
      <c r="BF10" s="16"/>
      <c r="BG10" s="16">
        <v>0</v>
      </c>
      <c r="BH10" s="16">
        <v>0.5</v>
      </c>
      <c r="BI10" s="16">
        <v>0</v>
      </c>
      <c r="BJ10" s="16">
        <v>0.5</v>
      </c>
      <c r="BK10" s="16" t="s">
        <v>129</v>
      </c>
      <c r="BL10" s="16" t="s">
        <v>129</v>
      </c>
      <c r="BM10" s="16"/>
      <c r="BN10" s="16">
        <v>0.28571428571428598</v>
      </c>
      <c r="BO10" s="16" t="s">
        <v>129</v>
      </c>
      <c r="BP10" s="16"/>
      <c r="BQ10" s="16">
        <v>0.28571428571428598</v>
      </c>
      <c r="BR10" s="16" t="s">
        <v>129</v>
      </c>
      <c r="BS10" s="16"/>
      <c r="BT10" s="16">
        <v>0.33333333333333298</v>
      </c>
      <c r="BU10" s="16">
        <v>0</v>
      </c>
    </row>
    <row r="11" spans="2:73" x14ac:dyDescent="0.35">
      <c r="B11" s="17" t="s">
        <v>221</v>
      </c>
      <c r="C11" s="16">
        <v>0</v>
      </c>
      <c r="D11" s="16">
        <v>0</v>
      </c>
      <c r="E11" s="16">
        <v>0</v>
      </c>
      <c r="F11" s="16"/>
      <c r="G11" s="16">
        <v>0</v>
      </c>
      <c r="H11" s="16">
        <v>0</v>
      </c>
      <c r="I11" s="16"/>
      <c r="J11" s="16">
        <v>0</v>
      </c>
      <c r="K11" s="16">
        <v>0</v>
      </c>
      <c r="L11" s="16" t="s">
        <v>129</v>
      </c>
      <c r="M11" s="16" t="s">
        <v>129</v>
      </c>
      <c r="N11" s="16" t="s">
        <v>129</v>
      </c>
      <c r="O11" s="16" t="s">
        <v>129</v>
      </c>
      <c r="P11" s="16" t="s">
        <v>129</v>
      </c>
      <c r="Q11" s="16" t="s">
        <v>129</v>
      </c>
      <c r="R11" s="16" t="s">
        <v>129</v>
      </c>
      <c r="S11" s="16">
        <v>0</v>
      </c>
      <c r="T11" s="16" t="s">
        <v>129</v>
      </c>
      <c r="U11" s="16" t="s">
        <v>129</v>
      </c>
      <c r="V11" s="16">
        <v>0</v>
      </c>
      <c r="W11" s="16" t="s">
        <v>129</v>
      </c>
      <c r="X11" s="16" t="s">
        <v>129</v>
      </c>
      <c r="Y11" s="16">
        <v>0</v>
      </c>
      <c r="Z11" s="16"/>
      <c r="AA11" s="16">
        <v>0</v>
      </c>
      <c r="AB11" s="16">
        <v>0</v>
      </c>
      <c r="AC11" s="16">
        <v>0</v>
      </c>
      <c r="AD11" s="16" t="s">
        <v>129</v>
      </c>
      <c r="AE11" s="16"/>
      <c r="AF11" s="16">
        <v>0</v>
      </c>
      <c r="AG11" s="16">
        <v>0</v>
      </c>
      <c r="AH11" s="16">
        <v>0</v>
      </c>
      <c r="AI11" s="16" t="s">
        <v>129</v>
      </c>
      <c r="AJ11" s="16"/>
      <c r="AK11" s="16">
        <v>0</v>
      </c>
      <c r="AL11" s="16">
        <v>0</v>
      </c>
      <c r="AM11" s="16">
        <v>0</v>
      </c>
      <c r="AN11" s="16" t="s">
        <v>129</v>
      </c>
      <c r="AO11" s="16" t="s">
        <v>129</v>
      </c>
      <c r="AP11" s="16" t="s">
        <v>129</v>
      </c>
      <c r="AQ11" s="16"/>
      <c r="AR11" s="16">
        <v>0</v>
      </c>
      <c r="AS11" s="16">
        <v>0</v>
      </c>
      <c r="AT11" s="16">
        <v>0</v>
      </c>
      <c r="AU11" s="16">
        <v>0</v>
      </c>
      <c r="AV11" s="16" t="s">
        <v>129</v>
      </c>
      <c r="AW11" s="16">
        <v>0</v>
      </c>
      <c r="AX11" s="16" t="s">
        <v>129</v>
      </c>
      <c r="AY11" s="16"/>
      <c r="AZ11" s="16">
        <v>0</v>
      </c>
      <c r="BA11" s="16">
        <v>0</v>
      </c>
      <c r="BB11" s="16" t="s">
        <v>129</v>
      </c>
      <c r="BC11" s="16">
        <v>0</v>
      </c>
      <c r="BD11" s="16">
        <v>0</v>
      </c>
      <c r="BE11" s="16" t="s">
        <v>129</v>
      </c>
      <c r="BF11" s="16"/>
      <c r="BG11" s="16">
        <v>0</v>
      </c>
      <c r="BH11" s="16">
        <v>0</v>
      </c>
      <c r="BI11" s="16">
        <v>0</v>
      </c>
      <c r="BJ11" s="16">
        <v>0</v>
      </c>
      <c r="BK11" s="16" t="s">
        <v>129</v>
      </c>
      <c r="BL11" s="16" t="s">
        <v>129</v>
      </c>
      <c r="BM11" s="16"/>
      <c r="BN11" s="16">
        <v>0</v>
      </c>
      <c r="BO11" s="16" t="s">
        <v>129</v>
      </c>
      <c r="BP11" s="16"/>
      <c r="BQ11" s="16">
        <v>0</v>
      </c>
      <c r="BR11" s="16" t="s">
        <v>129</v>
      </c>
      <c r="BS11" s="16"/>
      <c r="BT11" s="16">
        <v>0</v>
      </c>
      <c r="BU11" s="16">
        <v>0</v>
      </c>
    </row>
    <row r="12" spans="2:73" x14ac:dyDescent="0.35">
      <c r="B12" s="17" t="s">
        <v>222</v>
      </c>
      <c r="C12" s="16">
        <v>0.28571428571428598</v>
      </c>
      <c r="D12" s="16">
        <v>0</v>
      </c>
      <c r="E12" s="16">
        <v>0.4</v>
      </c>
      <c r="F12" s="16"/>
      <c r="G12" s="16">
        <v>1</v>
      </c>
      <c r="H12" s="16">
        <v>0</v>
      </c>
      <c r="I12" s="16"/>
      <c r="J12" s="16">
        <v>0</v>
      </c>
      <c r="K12" s="16">
        <v>0.5</v>
      </c>
      <c r="L12" s="16" t="s">
        <v>129</v>
      </c>
      <c r="M12" s="16" t="s">
        <v>129</v>
      </c>
      <c r="N12" s="16" t="s">
        <v>129</v>
      </c>
      <c r="O12" s="16" t="s">
        <v>129</v>
      </c>
      <c r="P12" s="16" t="s">
        <v>129</v>
      </c>
      <c r="Q12" s="16" t="s">
        <v>129</v>
      </c>
      <c r="R12" s="16" t="s">
        <v>129</v>
      </c>
      <c r="S12" s="16">
        <v>1</v>
      </c>
      <c r="T12" s="16" t="s">
        <v>129</v>
      </c>
      <c r="U12" s="16" t="s">
        <v>129</v>
      </c>
      <c r="V12" s="16">
        <v>0</v>
      </c>
      <c r="W12" s="16" t="s">
        <v>129</v>
      </c>
      <c r="X12" s="16" t="s">
        <v>129</v>
      </c>
      <c r="Y12" s="16">
        <v>0</v>
      </c>
      <c r="Z12" s="16"/>
      <c r="AA12" s="16">
        <v>0.25</v>
      </c>
      <c r="AB12" s="16">
        <v>0</v>
      </c>
      <c r="AC12" s="16">
        <v>0.5</v>
      </c>
      <c r="AD12" s="16" t="s">
        <v>129</v>
      </c>
      <c r="AE12" s="16"/>
      <c r="AF12" s="16">
        <v>0.25</v>
      </c>
      <c r="AG12" s="16">
        <v>0</v>
      </c>
      <c r="AH12" s="16">
        <v>1</v>
      </c>
      <c r="AI12" s="16" t="s">
        <v>129</v>
      </c>
      <c r="AJ12" s="16"/>
      <c r="AK12" s="16">
        <v>0</v>
      </c>
      <c r="AL12" s="16">
        <v>0.5</v>
      </c>
      <c r="AM12" s="16">
        <v>0</v>
      </c>
      <c r="AN12" s="16" t="s">
        <v>129</v>
      </c>
      <c r="AO12" s="16" t="s">
        <v>129</v>
      </c>
      <c r="AP12" s="16" t="s">
        <v>129</v>
      </c>
      <c r="AQ12" s="16"/>
      <c r="AR12" s="16">
        <v>0</v>
      </c>
      <c r="AS12" s="16">
        <v>0</v>
      </c>
      <c r="AT12" s="16">
        <v>0</v>
      </c>
      <c r="AU12" s="16">
        <v>0</v>
      </c>
      <c r="AV12" s="16" t="s">
        <v>129</v>
      </c>
      <c r="AW12" s="16">
        <v>1</v>
      </c>
      <c r="AX12" s="16" t="s">
        <v>129</v>
      </c>
      <c r="AY12" s="16"/>
      <c r="AZ12" s="16">
        <v>0</v>
      </c>
      <c r="BA12" s="16">
        <v>1</v>
      </c>
      <c r="BB12" s="16" t="s">
        <v>129</v>
      </c>
      <c r="BC12" s="16">
        <v>0</v>
      </c>
      <c r="BD12" s="16">
        <v>0.5</v>
      </c>
      <c r="BE12" s="16" t="s">
        <v>129</v>
      </c>
      <c r="BF12" s="16"/>
      <c r="BG12" s="16">
        <v>0</v>
      </c>
      <c r="BH12" s="16">
        <v>0.5</v>
      </c>
      <c r="BI12" s="16">
        <v>0</v>
      </c>
      <c r="BJ12" s="16">
        <v>0.5</v>
      </c>
      <c r="BK12" s="16" t="s">
        <v>129</v>
      </c>
      <c r="BL12" s="16" t="s">
        <v>129</v>
      </c>
      <c r="BM12" s="16"/>
      <c r="BN12" s="16">
        <v>0.28571428571428598</v>
      </c>
      <c r="BO12" s="16" t="s">
        <v>129</v>
      </c>
      <c r="BP12" s="16"/>
      <c r="BQ12" s="16">
        <v>0.28571428571428598</v>
      </c>
      <c r="BR12" s="16" t="s">
        <v>129</v>
      </c>
      <c r="BS12" s="16"/>
      <c r="BT12" s="16">
        <v>0.16666666666666699</v>
      </c>
      <c r="BU12" s="16">
        <v>1</v>
      </c>
    </row>
    <row r="13" spans="2:73" x14ac:dyDescent="0.35">
      <c r="B13" s="17" t="s">
        <v>93</v>
      </c>
      <c r="C13" s="16">
        <v>0</v>
      </c>
      <c r="D13" s="16">
        <v>0</v>
      </c>
      <c r="E13" s="16">
        <v>0</v>
      </c>
      <c r="F13" s="16"/>
      <c r="G13" s="16">
        <v>0</v>
      </c>
      <c r="H13" s="16">
        <v>0</v>
      </c>
      <c r="I13" s="16"/>
      <c r="J13" s="16">
        <v>0</v>
      </c>
      <c r="K13" s="16">
        <v>0</v>
      </c>
      <c r="L13" s="16" t="s">
        <v>129</v>
      </c>
      <c r="M13" s="16" t="s">
        <v>129</v>
      </c>
      <c r="N13" s="16" t="s">
        <v>129</v>
      </c>
      <c r="O13" s="16" t="s">
        <v>129</v>
      </c>
      <c r="P13" s="16" t="s">
        <v>129</v>
      </c>
      <c r="Q13" s="16" t="s">
        <v>129</v>
      </c>
      <c r="R13" s="16" t="s">
        <v>129</v>
      </c>
      <c r="S13" s="16">
        <v>0</v>
      </c>
      <c r="T13" s="16" t="s">
        <v>129</v>
      </c>
      <c r="U13" s="16" t="s">
        <v>129</v>
      </c>
      <c r="V13" s="16">
        <v>0</v>
      </c>
      <c r="W13" s="16" t="s">
        <v>129</v>
      </c>
      <c r="X13" s="16" t="s">
        <v>129</v>
      </c>
      <c r="Y13" s="16">
        <v>0</v>
      </c>
      <c r="Z13" s="16"/>
      <c r="AA13" s="16">
        <v>0</v>
      </c>
      <c r="AB13" s="16">
        <v>0</v>
      </c>
      <c r="AC13" s="16">
        <v>0</v>
      </c>
      <c r="AD13" s="16" t="s">
        <v>129</v>
      </c>
      <c r="AE13" s="16"/>
      <c r="AF13" s="16">
        <v>0</v>
      </c>
      <c r="AG13" s="16">
        <v>0</v>
      </c>
      <c r="AH13" s="16">
        <v>0</v>
      </c>
      <c r="AI13" s="16" t="s">
        <v>129</v>
      </c>
      <c r="AJ13" s="16"/>
      <c r="AK13" s="16">
        <v>0</v>
      </c>
      <c r="AL13" s="16">
        <v>0</v>
      </c>
      <c r="AM13" s="16">
        <v>0</v>
      </c>
      <c r="AN13" s="16" t="s">
        <v>129</v>
      </c>
      <c r="AO13" s="16" t="s">
        <v>129</v>
      </c>
      <c r="AP13" s="16" t="s">
        <v>129</v>
      </c>
      <c r="AQ13" s="16"/>
      <c r="AR13" s="16">
        <v>0</v>
      </c>
      <c r="AS13" s="16">
        <v>0</v>
      </c>
      <c r="AT13" s="16">
        <v>0</v>
      </c>
      <c r="AU13" s="16">
        <v>0</v>
      </c>
      <c r="AV13" s="16" t="s">
        <v>129</v>
      </c>
      <c r="AW13" s="16">
        <v>0</v>
      </c>
      <c r="AX13" s="16" t="s">
        <v>129</v>
      </c>
      <c r="AY13" s="16"/>
      <c r="AZ13" s="16">
        <v>0</v>
      </c>
      <c r="BA13" s="16">
        <v>0</v>
      </c>
      <c r="BB13" s="16" t="s">
        <v>129</v>
      </c>
      <c r="BC13" s="16">
        <v>0</v>
      </c>
      <c r="BD13" s="16">
        <v>0</v>
      </c>
      <c r="BE13" s="16" t="s">
        <v>129</v>
      </c>
      <c r="BF13" s="16"/>
      <c r="BG13" s="16">
        <v>0</v>
      </c>
      <c r="BH13" s="16">
        <v>0</v>
      </c>
      <c r="BI13" s="16">
        <v>0</v>
      </c>
      <c r="BJ13" s="16">
        <v>0</v>
      </c>
      <c r="BK13" s="16" t="s">
        <v>129</v>
      </c>
      <c r="BL13" s="16" t="s">
        <v>129</v>
      </c>
      <c r="BM13" s="16"/>
      <c r="BN13" s="16">
        <v>0</v>
      </c>
      <c r="BO13" s="16" t="s">
        <v>129</v>
      </c>
      <c r="BP13" s="16"/>
      <c r="BQ13" s="16">
        <v>0</v>
      </c>
      <c r="BR13" s="16" t="s">
        <v>129</v>
      </c>
      <c r="BS13" s="16"/>
      <c r="BT13" s="16">
        <v>0</v>
      </c>
      <c r="BU13" s="16">
        <v>0</v>
      </c>
    </row>
    <row r="14" spans="2:73" x14ac:dyDescent="0.35">
      <c r="B14" s="17" t="s">
        <v>223</v>
      </c>
      <c r="C14" s="19">
        <v>0.42857142857142899</v>
      </c>
      <c r="D14" s="19">
        <v>0.5</v>
      </c>
      <c r="E14" s="19">
        <v>0.4</v>
      </c>
      <c r="F14" s="19"/>
      <c r="G14" s="19">
        <v>0</v>
      </c>
      <c r="H14" s="19">
        <v>0.6</v>
      </c>
      <c r="I14" s="19"/>
      <c r="J14" s="19">
        <v>1</v>
      </c>
      <c r="K14" s="19">
        <v>0.5</v>
      </c>
      <c r="L14" s="19" t="s">
        <v>129</v>
      </c>
      <c r="M14" s="19" t="s">
        <v>129</v>
      </c>
      <c r="N14" s="19" t="s">
        <v>129</v>
      </c>
      <c r="O14" s="19" t="s">
        <v>129</v>
      </c>
      <c r="P14" s="19" t="s">
        <v>129</v>
      </c>
      <c r="Q14" s="19" t="s">
        <v>129</v>
      </c>
      <c r="R14" s="19" t="s">
        <v>129</v>
      </c>
      <c r="S14" s="19">
        <v>0</v>
      </c>
      <c r="T14" s="19" t="s">
        <v>129</v>
      </c>
      <c r="U14" s="19" t="s">
        <v>129</v>
      </c>
      <c r="V14" s="19">
        <v>0.5</v>
      </c>
      <c r="W14" s="19" t="s">
        <v>129</v>
      </c>
      <c r="X14" s="19" t="s">
        <v>129</v>
      </c>
      <c r="Y14" s="19">
        <v>0</v>
      </c>
      <c r="Z14" s="19"/>
      <c r="AA14" s="19">
        <v>0.5</v>
      </c>
      <c r="AB14" s="19">
        <v>1</v>
      </c>
      <c r="AC14" s="19">
        <v>0</v>
      </c>
      <c r="AD14" s="19" t="s">
        <v>129</v>
      </c>
      <c r="AE14" s="19"/>
      <c r="AF14" s="19">
        <v>0.5</v>
      </c>
      <c r="AG14" s="19">
        <v>0</v>
      </c>
      <c r="AH14" s="19">
        <v>0</v>
      </c>
      <c r="AI14" s="19" t="s">
        <v>129</v>
      </c>
      <c r="AJ14" s="19"/>
      <c r="AK14" s="19">
        <v>1</v>
      </c>
      <c r="AL14" s="19">
        <v>0</v>
      </c>
      <c r="AM14" s="19">
        <v>1</v>
      </c>
      <c r="AN14" s="19" t="s">
        <v>129</v>
      </c>
      <c r="AO14" s="19" t="s">
        <v>129</v>
      </c>
      <c r="AP14" s="19" t="s">
        <v>129</v>
      </c>
      <c r="AQ14" s="19"/>
      <c r="AR14" s="19">
        <v>0.5</v>
      </c>
      <c r="AS14" s="19">
        <v>1</v>
      </c>
      <c r="AT14" s="19">
        <v>1</v>
      </c>
      <c r="AU14" s="19">
        <v>1</v>
      </c>
      <c r="AV14" s="19" t="s">
        <v>129</v>
      </c>
      <c r="AW14" s="19">
        <v>0</v>
      </c>
      <c r="AX14" s="19" t="s">
        <v>129</v>
      </c>
      <c r="AY14" s="19"/>
      <c r="AZ14" s="19">
        <v>0</v>
      </c>
      <c r="BA14" s="19">
        <v>0</v>
      </c>
      <c r="BB14" s="19" t="s">
        <v>129</v>
      </c>
      <c r="BC14" s="19">
        <v>0.66666666666666696</v>
      </c>
      <c r="BD14" s="19">
        <v>0.5</v>
      </c>
      <c r="BE14" s="19" t="s">
        <v>129</v>
      </c>
      <c r="BF14" s="19"/>
      <c r="BG14" s="19">
        <v>1</v>
      </c>
      <c r="BH14" s="19">
        <v>0</v>
      </c>
      <c r="BI14" s="19">
        <v>1</v>
      </c>
      <c r="BJ14" s="19">
        <v>0</v>
      </c>
      <c r="BK14" s="19" t="s">
        <v>129</v>
      </c>
      <c r="BL14" s="19" t="s">
        <v>129</v>
      </c>
      <c r="BM14" s="19"/>
      <c r="BN14" s="19">
        <v>0.42857142857142899</v>
      </c>
      <c r="BO14" s="19" t="s">
        <v>129</v>
      </c>
      <c r="BP14" s="19"/>
      <c r="BQ14" s="19">
        <v>0.42857142857142899</v>
      </c>
      <c r="BR14" s="19" t="s">
        <v>129</v>
      </c>
      <c r="BS14" s="19"/>
      <c r="BT14" s="19">
        <v>0.5</v>
      </c>
      <c r="BU14" s="19">
        <v>0</v>
      </c>
    </row>
    <row r="15" spans="2:73" x14ac:dyDescent="0.35">
      <c r="B15" s="17" t="s">
        <v>224</v>
      </c>
      <c r="C15" s="19">
        <v>0.28571428571428598</v>
      </c>
      <c r="D15" s="19">
        <v>0</v>
      </c>
      <c r="E15" s="19">
        <v>0.4</v>
      </c>
      <c r="F15" s="19"/>
      <c r="G15" s="19">
        <v>1</v>
      </c>
      <c r="H15" s="19">
        <v>0</v>
      </c>
      <c r="I15" s="19"/>
      <c r="J15" s="19">
        <v>0</v>
      </c>
      <c r="K15" s="19">
        <v>0.5</v>
      </c>
      <c r="L15" s="19" t="s">
        <v>129</v>
      </c>
      <c r="M15" s="19" t="s">
        <v>129</v>
      </c>
      <c r="N15" s="19" t="s">
        <v>129</v>
      </c>
      <c r="O15" s="19" t="s">
        <v>129</v>
      </c>
      <c r="P15" s="19" t="s">
        <v>129</v>
      </c>
      <c r="Q15" s="19" t="s">
        <v>129</v>
      </c>
      <c r="R15" s="19" t="s">
        <v>129</v>
      </c>
      <c r="S15" s="19">
        <v>1</v>
      </c>
      <c r="T15" s="19" t="s">
        <v>129</v>
      </c>
      <c r="U15" s="19" t="s">
        <v>129</v>
      </c>
      <c r="V15" s="19">
        <v>0</v>
      </c>
      <c r="W15" s="19" t="s">
        <v>129</v>
      </c>
      <c r="X15" s="19" t="s">
        <v>129</v>
      </c>
      <c r="Y15" s="19">
        <v>0</v>
      </c>
      <c r="Z15" s="19"/>
      <c r="AA15" s="19">
        <v>0.25</v>
      </c>
      <c r="AB15" s="19">
        <v>0</v>
      </c>
      <c r="AC15" s="19">
        <v>0.5</v>
      </c>
      <c r="AD15" s="19" t="s">
        <v>129</v>
      </c>
      <c r="AE15" s="19"/>
      <c r="AF15" s="19">
        <v>0.25</v>
      </c>
      <c r="AG15" s="19">
        <v>0</v>
      </c>
      <c r="AH15" s="19">
        <v>1</v>
      </c>
      <c r="AI15" s="19" t="s">
        <v>129</v>
      </c>
      <c r="AJ15" s="19"/>
      <c r="AK15" s="19">
        <v>0</v>
      </c>
      <c r="AL15" s="19">
        <v>0.5</v>
      </c>
      <c r="AM15" s="19">
        <v>0</v>
      </c>
      <c r="AN15" s="19" t="s">
        <v>129</v>
      </c>
      <c r="AO15" s="19" t="s">
        <v>129</v>
      </c>
      <c r="AP15" s="19" t="s">
        <v>129</v>
      </c>
      <c r="AQ15" s="19"/>
      <c r="AR15" s="19">
        <v>0</v>
      </c>
      <c r="AS15" s="19">
        <v>0</v>
      </c>
      <c r="AT15" s="19">
        <v>0</v>
      </c>
      <c r="AU15" s="19">
        <v>0</v>
      </c>
      <c r="AV15" s="19" t="s">
        <v>129</v>
      </c>
      <c r="AW15" s="19">
        <v>1</v>
      </c>
      <c r="AX15" s="19" t="s">
        <v>129</v>
      </c>
      <c r="AY15" s="19"/>
      <c r="AZ15" s="19">
        <v>0</v>
      </c>
      <c r="BA15" s="19">
        <v>1</v>
      </c>
      <c r="BB15" s="19" t="s">
        <v>129</v>
      </c>
      <c r="BC15" s="19">
        <v>0</v>
      </c>
      <c r="BD15" s="19">
        <v>0.5</v>
      </c>
      <c r="BE15" s="19" t="s">
        <v>129</v>
      </c>
      <c r="BF15" s="19"/>
      <c r="BG15" s="19">
        <v>0</v>
      </c>
      <c r="BH15" s="19">
        <v>0.5</v>
      </c>
      <c r="BI15" s="19">
        <v>0</v>
      </c>
      <c r="BJ15" s="19">
        <v>0.5</v>
      </c>
      <c r="BK15" s="19" t="s">
        <v>129</v>
      </c>
      <c r="BL15" s="19" t="s">
        <v>129</v>
      </c>
      <c r="BM15" s="19"/>
      <c r="BN15" s="19">
        <v>0.28571428571428598</v>
      </c>
      <c r="BO15" s="19" t="s">
        <v>129</v>
      </c>
      <c r="BP15" s="19"/>
      <c r="BQ15" s="19">
        <v>0.28571428571428598</v>
      </c>
      <c r="BR15" s="19" t="s">
        <v>129</v>
      </c>
      <c r="BS15" s="19"/>
      <c r="BT15" s="19">
        <v>0.16666666666666699</v>
      </c>
      <c r="BU15" s="19">
        <v>1</v>
      </c>
    </row>
    <row r="16" spans="2:73" x14ac:dyDescent="0.35">
      <c r="B16" s="17" t="s">
        <v>105</v>
      </c>
      <c r="C16" s="20">
        <v>0.14285714285714299</v>
      </c>
      <c r="D16" s="20">
        <v>0.5</v>
      </c>
      <c r="E16" s="20">
        <v>0</v>
      </c>
      <c r="F16" s="20"/>
      <c r="G16" s="20">
        <v>-1</v>
      </c>
      <c r="H16" s="20">
        <v>0.6</v>
      </c>
      <c r="I16" s="20"/>
      <c r="J16" s="20">
        <v>1</v>
      </c>
      <c r="K16" s="20">
        <v>0</v>
      </c>
      <c r="L16" s="20" t="s">
        <v>129</v>
      </c>
      <c r="M16" s="20" t="s">
        <v>129</v>
      </c>
      <c r="N16" s="20" t="s">
        <v>129</v>
      </c>
      <c r="O16" s="20" t="s">
        <v>129</v>
      </c>
      <c r="P16" s="20" t="s">
        <v>129</v>
      </c>
      <c r="Q16" s="20" t="s">
        <v>129</v>
      </c>
      <c r="R16" s="20" t="s">
        <v>129</v>
      </c>
      <c r="S16" s="20">
        <v>-1</v>
      </c>
      <c r="T16" s="20" t="s">
        <v>129</v>
      </c>
      <c r="U16" s="20" t="s">
        <v>129</v>
      </c>
      <c r="V16" s="20">
        <v>0.5</v>
      </c>
      <c r="W16" s="20" t="s">
        <v>129</v>
      </c>
      <c r="X16" s="20" t="s">
        <v>129</v>
      </c>
      <c r="Y16" s="20">
        <v>0</v>
      </c>
      <c r="Z16" s="20"/>
      <c r="AA16" s="20">
        <v>0.25</v>
      </c>
      <c r="AB16" s="20">
        <v>1</v>
      </c>
      <c r="AC16" s="20">
        <v>-0.5</v>
      </c>
      <c r="AD16" s="20" t="s">
        <v>129</v>
      </c>
      <c r="AE16" s="20"/>
      <c r="AF16" s="20">
        <v>0.25</v>
      </c>
      <c r="AG16" s="20">
        <v>0</v>
      </c>
      <c r="AH16" s="20">
        <v>-1</v>
      </c>
      <c r="AI16" s="20" t="s">
        <v>129</v>
      </c>
      <c r="AJ16" s="20"/>
      <c r="AK16" s="20">
        <v>1</v>
      </c>
      <c r="AL16" s="20">
        <v>-0.5</v>
      </c>
      <c r="AM16" s="20">
        <v>1</v>
      </c>
      <c r="AN16" s="20" t="s">
        <v>129</v>
      </c>
      <c r="AO16" s="20" t="s">
        <v>129</v>
      </c>
      <c r="AP16" s="20" t="s">
        <v>129</v>
      </c>
      <c r="AQ16" s="20"/>
      <c r="AR16" s="20">
        <v>0.5</v>
      </c>
      <c r="AS16" s="20">
        <v>1</v>
      </c>
      <c r="AT16" s="20">
        <v>1</v>
      </c>
      <c r="AU16" s="20">
        <v>1</v>
      </c>
      <c r="AV16" s="20" t="s">
        <v>129</v>
      </c>
      <c r="AW16" s="20">
        <v>-1</v>
      </c>
      <c r="AX16" s="20" t="s">
        <v>129</v>
      </c>
      <c r="AY16" s="20"/>
      <c r="AZ16" s="20">
        <v>0</v>
      </c>
      <c r="BA16" s="20">
        <v>-1</v>
      </c>
      <c r="BB16" s="20" t="s">
        <v>129</v>
      </c>
      <c r="BC16" s="20">
        <v>0.66666666666666696</v>
      </c>
      <c r="BD16" s="20">
        <v>0</v>
      </c>
      <c r="BE16" s="20" t="s">
        <v>129</v>
      </c>
      <c r="BF16" s="20"/>
      <c r="BG16" s="20">
        <v>1</v>
      </c>
      <c r="BH16" s="20">
        <v>-0.5</v>
      </c>
      <c r="BI16" s="20">
        <v>1</v>
      </c>
      <c r="BJ16" s="20">
        <v>-0.5</v>
      </c>
      <c r="BK16" s="20" t="s">
        <v>129</v>
      </c>
      <c r="BL16" s="20" t="s">
        <v>129</v>
      </c>
      <c r="BM16" s="20"/>
      <c r="BN16" s="20">
        <v>0.14285714285714299</v>
      </c>
      <c r="BO16" s="20" t="s">
        <v>129</v>
      </c>
      <c r="BP16" s="20"/>
      <c r="BQ16" s="20">
        <v>0.14285714285714299</v>
      </c>
      <c r="BR16" s="20" t="s">
        <v>129</v>
      </c>
      <c r="BS16" s="20"/>
      <c r="BT16" s="20">
        <v>0.33333333333333298</v>
      </c>
      <c r="BU16" s="20">
        <v>-1</v>
      </c>
    </row>
    <row r="17" spans="2:2" x14ac:dyDescent="0.35">
      <c r="B17" s="25" t="s">
        <v>294</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U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287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35</v>
      </c>
      <c r="D7" s="10">
        <v>9</v>
      </c>
      <c r="E7" s="10">
        <v>26</v>
      </c>
      <c r="F7" s="10"/>
      <c r="G7" s="10">
        <v>13</v>
      </c>
      <c r="H7" s="10">
        <v>22</v>
      </c>
      <c r="I7" s="10"/>
      <c r="J7" s="10">
        <v>2</v>
      </c>
      <c r="K7" s="10">
        <v>3</v>
      </c>
      <c r="L7" s="10">
        <v>3</v>
      </c>
      <c r="M7" s="10">
        <v>1</v>
      </c>
      <c r="N7" s="10">
        <v>1</v>
      </c>
      <c r="O7" s="10">
        <v>2</v>
      </c>
      <c r="P7" s="10">
        <v>2</v>
      </c>
      <c r="Q7" s="10">
        <v>2</v>
      </c>
      <c r="R7" s="10" t="s">
        <v>128</v>
      </c>
      <c r="S7" s="10">
        <v>9</v>
      </c>
      <c r="T7" s="10">
        <v>1</v>
      </c>
      <c r="U7" s="10">
        <v>1</v>
      </c>
      <c r="V7" s="10">
        <v>4</v>
      </c>
      <c r="W7" s="10">
        <v>1</v>
      </c>
      <c r="X7" s="10">
        <v>1</v>
      </c>
      <c r="Y7" s="10">
        <v>2</v>
      </c>
      <c r="Z7" s="10"/>
      <c r="AA7" s="10">
        <v>12</v>
      </c>
      <c r="AB7" s="10">
        <v>15</v>
      </c>
      <c r="AC7" s="10">
        <v>6</v>
      </c>
      <c r="AD7" s="10">
        <v>2</v>
      </c>
      <c r="AE7" s="10"/>
      <c r="AF7" s="10">
        <v>20</v>
      </c>
      <c r="AG7" s="10">
        <v>7</v>
      </c>
      <c r="AH7" s="10">
        <v>5</v>
      </c>
      <c r="AI7" s="10">
        <v>1</v>
      </c>
      <c r="AJ7" s="10"/>
      <c r="AK7" s="10">
        <v>8</v>
      </c>
      <c r="AL7" s="10">
        <v>6</v>
      </c>
      <c r="AM7" s="10">
        <v>3</v>
      </c>
      <c r="AN7" s="10" t="s">
        <v>128</v>
      </c>
      <c r="AO7" s="10" t="s">
        <v>128</v>
      </c>
      <c r="AP7" s="10">
        <v>3</v>
      </c>
      <c r="AQ7" s="10"/>
      <c r="AR7" s="10">
        <v>8</v>
      </c>
      <c r="AS7" s="10">
        <v>4</v>
      </c>
      <c r="AT7" s="10">
        <v>4</v>
      </c>
      <c r="AU7" s="10">
        <v>2</v>
      </c>
      <c r="AV7" s="10">
        <v>3</v>
      </c>
      <c r="AW7" s="10">
        <v>5</v>
      </c>
      <c r="AX7" s="10">
        <v>4</v>
      </c>
      <c r="AY7" s="10"/>
      <c r="AZ7" s="10">
        <v>8</v>
      </c>
      <c r="BA7" s="10">
        <v>5</v>
      </c>
      <c r="BB7" s="10">
        <v>2</v>
      </c>
      <c r="BC7" s="10">
        <v>6</v>
      </c>
      <c r="BD7" s="10">
        <v>11</v>
      </c>
      <c r="BE7" s="10">
        <v>3</v>
      </c>
      <c r="BF7" s="10"/>
      <c r="BG7" s="10">
        <v>8</v>
      </c>
      <c r="BH7" s="10">
        <v>10</v>
      </c>
      <c r="BI7" s="10">
        <v>2</v>
      </c>
      <c r="BJ7" s="10">
        <v>7</v>
      </c>
      <c r="BK7" s="10">
        <v>7</v>
      </c>
      <c r="BL7" s="10">
        <v>1</v>
      </c>
      <c r="BM7" s="10"/>
      <c r="BN7" s="10">
        <v>29</v>
      </c>
      <c r="BO7" s="10">
        <v>6</v>
      </c>
      <c r="BP7" s="10"/>
      <c r="BQ7" s="10">
        <v>17</v>
      </c>
      <c r="BR7" s="10">
        <v>18</v>
      </c>
      <c r="BS7" s="10"/>
      <c r="BT7" s="10">
        <v>27</v>
      </c>
      <c r="BU7" s="10">
        <v>7</v>
      </c>
    </row>
    <row r="8" spans="2:73" x14ac:dyDescent="0.35">
      <c r="B8" s="17" t="s">
        <v>218</v>
      </c>
      <c r="C8" s="16">
        <v>2.8571428571428598E-2</v>
      </c>
      <c r="D8" s="16">
        <v>0.11111111111111099</v>
      </c>
      <c r="E8" s="16">
        <v>0</v>
      </c>
      <c r="F8" s="16"/>
      <c r="G8" s="16">
        <v>0</v>
      </c>
      <c r="H8" s="16">
        <v>4.5454545454545497E-2</v>
      </c>
      <c r="I8" s="16"/>
      <c r="J8" s="16">
        <v>0</v>
      </c>
      <c r="K8" s="16">
        <v>0.33333333333333298</v>
      </c>
      <c r="L8" s="16">
        <v>0</v>
      </c>
      <c r="M8" s="16">
        <v>0</v>
      </c>
      <c r="N8" s="16">
        <v>0</v>
      </c>
      <c r="O8" s="16">
        <v>0</v>
      </c>
      <c r="P8" s="16">
        <v>0</v>
      </c>
      <c r="Q8" s="16">
        <v>0</v>
      </c>
      <c r="R8" s="16" t="s">
        <v>129</v>
      </c>
      <c r="S8" s="16">
        <v>0</v>
      </c>
      <c r="T8" s="16">
        <v>0</v>
      </c>
      <c r="U8" s="16">
        <v>0</v>
      </c>
      <c r="V8" s="16">
        <v>0</v>
      </c>
      <c r="W8" s="16">
        <v>0</v>
      </c>
      <c r="X8" s="16">
        <v>0</v>
      </c>
      <c r="Y8" s="16">
        <v>0</v>
      </c>
      <c r="Z8" s="16"/>
      <c r="AA8" s="16">
        <v>0</v>
      </c>
      <c r="AB8" s="16">
        <v>6.6666666666666693E-2</v>
      </c>
      <c r="AC8" s="16">
        <v>0</v>
      </c>
      <c r="AD8" s="16">
        <v>0</v>
      </c>
      <c r="AE8" s="16"/>
      <c r="AF8" s="16">
        <v>0</v>
      </c>
      <c r="AG8" s="16">
        <v>0</v>
      </c>
      <c r="AH8" s="16">
        <v>0</v>
      </c>
      <c r="AI8" s="16">
        <v>0</v>
      </c>
      <c r="AJ8" s="16"/>
      <c r="AK8" s="16">
        <v>0.125</v>
      </c>
      <c r="AL8" s="16">
        <v>0</v>
      </c>
      <c r="AM8" s="16">
        <v>0</v>
      </c>
      <c r="AN8" s="16" t="s">
        <v>129</v>
      </c>
      <c r="AO8" s="16" t="s">
        <v>129</v>
      </c>
      <c r="AP8" s="16">
        <v>0</v>
      </c>
      <c r="AQ8" s="16"/>
      <c r="AR8" s="16">
        <v>0.125</v>
      </c>
      <c r="AS8" s="16">
        <v>0</v>
      </c>
      <c r="AT8" s="16">
        <v>0</v>
      </c>
      <c r="AU8" s="16">
        <v>0</v>
      </c>
      <c r="AV8" s="16">
        <v>0</v>
      </c>
      <c r="AW8" s="16">
        <v>0</v>
      </c>
      <c r="AX8" s="16">
        <v>0</v>
      </c>
      <c r="AY8" s="16"/>
      <c r="AZ8" s="16">
        <v>0</v>
      </c>
      <c r="BA8" s="16">
        <v>0</v>
      </c>
      <c r="BB8" s="16">
        <v>0</v>
      </c>
      <c r="BC8" s="16">
        <v>0.16666666666666699</v>
      </c>
      <c r="BD8" s="16">
        <v>0</v>
      </c>
      <c r="BE8" s="16">
        <v>0</v>
      </c>
      <c r="BF8" s="16"/>
      <c r="BG8" s="16">
        <v>0</v>
      </c>
      <c r="BH8" s="16">
        <v>0</v>
      </c>
      <c r="BI8" s="16">
        <v>0.5</v>
      </c>
      <c r="BJ8" s="16">
        <v>0</v>
      </c>
      <c r="BK8" s="16">
        <v>0</v>
      </c>
      <c r="BL8" s="16">
        <v>0</v>
      </c>
      <c r="BM8" s="16"/>
      <c r="BN8" s="16">
        <v>3.4482758620689703E-2</v>
      </c>
      <c r="BO8" s="16">
        <v>0</v>
      </c>
      <c r="BP8" s="16"/>
      <c r="BQ8" s="16">
        <v>5.8823529411764698E-2</v>
      </c>
      <c r="BR8" s="16">
        <v>0</v>
      </c>
      <c r="BS8" s="16"/>
      <c r="BT8" s="16">
        <v>3.7037037037037E-2</v>
      </c>
      <c r="BU8" s="16">
        <v>0</v>
      </c>
    </row>
    <row r="9" spans="2:73" x14ac:dyDescent="0.35">
      <c r="B9" s="17" t="s">
        <v>219</v>
      </c>
      <c r="C9" s="16">
        <v>2.8571428571428598E-2</v>
      </c>
      <c r="D9" s="16">
        <v>0.11111111111111099</v>
      </c>
      <c r="E9" s="16">
        <v>0</v>
      </c>
      <c r="F9" s="16"/>
      <c r="G9" s="16">
        <v>0</v>
      </c>
      <c r="H9" s="16">
        <v>4.5454545454545497E-2</v>
      </c>
      <c r="I9" s="16"/>
      <c r="J9" s="16">
        <v>0</v>
      </c>
      <c r="K9" s="16">
        <v>0</v>
      </c>
      <c r="L9" s="16">
        <v>0</v>
      </c>
      <c r="M9" s="16">
        <v>0</v>
      </c>
      <c r="N9" s="16">
        <v>0</v>
      </c>
      <c r="O9" s="16">
        <v>0</v>
      </c>
      <c r="P9" s="16">
        <v>0</v>
      </c>
      <c r="Q9" s="16">
        <v>0</v>
      </c>
      <c r="R9" s="16" t="s">
        <v>129</v>
      </c>
      <c r="S9" s="16">
        <v>0.11111111111111099</v>
      </c>
      <c r="T9" s="16">
        <v>0</v>
      </c>
      <c r="U9" s="16">
        <v>0</v>
      </c>
      <c r="V9" s="16">
        <v>0</v>
      </c>
      <c r="W9" s="16">
        <v>0</v>
      </c>
      <c r="X9" s="16">
        <v>0</v>
      </c>
      <c r="Y9" s="16">
        <v>0</v>
      </c>
      <c r="Z9" s="16"/>
      <c r="AA9" s="16">
        <v>0</v>
      </c>
      <c r="AB9" s="16">
        <v>0</v>
      </c>
      <c r="AC9" s="16">
        <v>0.16666666666666699</v>
      </c>
      <c r="AD9" s="16">
        <v>0</v>
      </c>
      <c r="AE9" s="16"/>
      <c r="AF9" s="16">
        <v>0</v>
      </c>
      <c r="AG9" s="16">
        <v>0.14285714285714299</v>
      </c>
      <c r="AH9" s="16">
        <v>0</v>
      </c>
      <c r="AI9" s="16">
        <v>0</v>
      </c>
      <c r="AJ9" s="16"/>
      <c r="AK9" s="16">
        <v>0</v>
      </c>
      <c r="AL9" s="16">
        <v>0.16666666666666699</v>
      </c>
      <c r="AM9" s="16">
        <v>0</v>
      </c>
      <c r="AN9" s="16" t="s">
        <v>129</v>
      </c>
      <c r="AO9" s="16" t="s">
        <v>129</v>
      </c>
      <c r="AP9" s="16">
        <v>0</v>
      </c>
      <c r="AQ9" s="16"/>
      <c r="AR9" s="16">
        <v>0.125</v>
      </c>
      <c r="AS9" s="16">
        <v>0</v>
      </c>
      <c r="AT9" s="16">
        <v>0</v>
      </c>
      <c r="AU9" s="16">
        <v>0</v>
      </c>
      <c r="AV9" s="16">
        <v>0</v>
      </c>
      <c r="AW9" s="16">
        <v>0</v>
      </c>
      <c r="AX9" s="16">
        <v>0</v>
      </c>
      <c r="AY9" s="16"/>
      <c r="AZ9" s="16">
        <v>0</v>
      </c>
      <c r="BA9" s="16">
        <v>0.2</v>
      </c>
      <c r="BB9" s="16">
        <v>0</v>
      </c>
      <c r="BC9" s="16">
        <v>0</v>
      </c>
      <c r="BD9" s="16">
        <v>0</v>
      </c>
      <c r="BE9" s="16">
        <v>0</v>
      </c>
      <c r="BF9" s="16"/>
      <c r="BG9" s="16">
        <v>0</v>
      </c>
      <c r="BH9" s="16">
        <v>0.1</v>
      </c>
      <c r="BI9" s="16">
        <v>0</v>
      </c>
      <c r="BJ9" s="16">
        <v>0</v>
      </c>
      <c r="BK9" s="16">
        <v>0</v>
      </c>
      <c r="BL9" s="16">
        <v>0</v>
      </c>
      <c r="BM9" s="16"/>
      <c r="BN9" s="16">
        <v>3.4482758620689703E-2</v>
      </c>
      <c r="BO9" s="16">
        <v>0</v>
      </c>
      <c r="BP9" s="16"/>
      <c r="BQ9" s="16">
        <v>0</v>
      </c>
      <c r="BR9" s="16">
        <v>5.5555555555555601E-2</v>
      </c>
      <c r="BS9" s="16"/>
      <c r="BT9" s="16">
        <v>3.7037037037037E-2</v>
      </c>
      <c r="BU9" s="16">
        <v>0</v>
      </c>
    </row>
    <row r="10" spans="2:73" x14ac:dyDescent="0.35">
      <c r="B10" s="17" t="s">
        <v>220</v>
      </c>
      <c r="C10" s="16">
        <v>0.14285714285714299</v>
      </c>
      <c r="D10" s="16">
        <v>0.22222222222222199</v>
      </c>
      <c r="E10" s="16">
        <v>0.115384615384615</v>
      </c>
      <c r="F10" s="16"/>
      <c r="G10" s="16">
        <v>0.15384615384615399</v>
      </c>
      <c r="H10" s="16">
        <v>0.13636363636363599</v>
      </c>
      <c r="I10" s="16"/>
      <c r="J10" s="16">
        <v>0</v>
      </c>
      <c r="K10" s="16">
        <v>0</v>
      </c>
      <c r="L10" s="16">
        <v>0</v>
      </c>
      <c r="M10" s="16">
        <v>0</v>
      </c>
      <c r="N10" s="16">
        <v>1</v>
      </c>
      <c r="O10" s="16">
        <v>0.5</v>
      </c>
      <c r="P10" s="16">
        <v>0.5</v>
      </c>
      <c r="Q10" s="16">
        <v>0</v>
      </c>
      <c r="R10" s="16" t="s">
        <v>129</v>
      </c>
      <c r="S10" s="16">
        <v>0</v>
      </c>
      <c r="T10" s="16">
        <v>0</v>
      </c>
      <c r="U10" s="16">
        <v>0</v>
      </c>
      <c r="V10" s="16">
        <v>0.25</v>
      </c>
      <c r="W10" s="16">
        <v>0</v>
      </c>
      <c r="X10" s="16">
        <v>1</v>
      </c>
      <c r="Y10" s="16">
        <v>0</v>
      </c>
      <c r="Z10" s="16"/>
      <c r="AA10" s="16">
        <v>0.16666666666666699</v>
      </c>
      <c r="AB10" s="16">
        <v>0.133333333333333</v>
      </c>
      <c r="AC10" s="16">
        <v>0</v>
      </c>
      <c r="AD10" s="16">
        <v>0.5</v>
      </c>
      <c r="AE10" s="16"/>
      <c r="AF10" s="16">
        <v>0.15</v>
      </c>
      <c r="AG10" s="16">
        <v>0.14285714285714299</v>
      </c>
      <c r="AH10" s="16">
        <v>0.2</v>
      </c>
      <c r="AI10" s="16">
        <v>0</v>
      </c>
      <c r="AJ10" s="16"/>
      <c r="AK10" s="16">
        <v>0.125</v>
      </c>
      <c r="AL10" s="16">
        <v>0.16666666666666699</v>
      </c>
      <c r="AM10" s="16">
        <v>0</v>
      </c>
      <c r="AN10" s="16" t="s">
        <v>129</v>
      </c>
      <c r="AO10" s="16" t="s">
        <v>129</v>
      </c>
      <c r="AP10" s="16">
        <v>0.33333333333333298</v>
      </c>
      <c r="AQ10" s="16"/>
      <c r="AR10" s="16">
        <v>0.25</v>
      </c>
      <c r="AS10" s="16">
        <v>0</v>
      </c>
      <c r="AT10" s="16">
        <v>0</v>
      </c>
      <c r="AU10" s="16">
        <v>0</v>
      </c>
      <c r="AV10" s="16">
        <v>0.66666666666666696</v>
      </c>
      <c r="AW10" s="16">
        <v>0.2</v>
      </c>
      <c r="AX10" s="16">
        <v>0</v>
      </c>
      <c r="AY10" s="16"/>
      <c r="AZ10" s="16">
        <v>0</v>
      </c>
      <c r="BA10" s="16">
        <v>0.2</v>
      </c>
      <c r="BB10" s="16">
        <v>1</v>
      </c>
      <c r="BC10" s="16">
        <v>0</v>
      </c>
      <c r="BD10" s="16">
        <v>0.18181818181818199</v>
      </c>
      <c r="BE10" s="16">
        <v>0</v>
      </c>
      <c r="BF10" s="16"/>
      <c r="BG10" s="16">
        <v>0.25</v>
      </c>
      <c r="BH10" s="16">
        <v>0.1</v>
      </c>
      <c r="BI10" s="16">
        <v>0</v>
      </c>
      <c r="BJ10" s="16">
        <v>0.14285714285714299</v>
      </c>
      <c r="BK10" s="16">
        <v>0.14285714285714299</v>
      </c>
      <c r="BL10" s="16">
        <v>0</v>
      </c>
      <c r="BM10" s="16"/>
      <c r="BN10" s="16">
        <v>0.17241379310344801</v>
      </c>
      <c r="BO10" s="16">
        <v>0</v>
      </c>
      <c r="BP10" s="16"/>
      <c r="BQ10" s="16">
        <v>0.17647058823529399</v>
      </c>
      <c r="BR10" s="16">
        <v>0.11111111111111099</v>
      </c>
      <c r="BS10" s="16"/>
      <c r="BT10" s="16">
        <v>0.18518518518518501</v>
      </c>
      <c r="BU10" s="16">
        <v>0</v>
      </c>
    </row>
    <row r="11" spans="2:73" x14ac:dyDescent="0.35">
      <c r="B11" s="17" t="s">
        <v>221</v>
      </c>
      <c r="C11" s="16">
        <v>0.2</v>
      </c>
      <c r="D11" s="16">
        <v>0.22222222222222199</v>
      </c>
      <c r="E11" s="16">
        <v>0.19230769230769201</v>
      </c>
      <c r="F11" s="16"/>
      <c r="G11" s="16">
        <v>0.15384615384615399</v>
      </c>
      <c r="H11" s="16">
        <v>0.22727272727272699</v>
      </c>
      <c r="I11" s="16"/>
      <c r="J11" s="16">
        <v>1</v>
      </c>
      <c r="K11" s="16">
        <v>0</v>
      </c>
      <c r="L11" s="16">
        <v>0.66666666666666696</v>
      </c>
      <c r="M11" s="16">
        <v>0</v>
      </c>
      <c r="N11" s="16">
        <v>0</v>
      </c>
      <c r="O11" s="16">
        <v>0.5</v>
      </c>
      <c r="P11" s="16">
        <v>0</v>
      </c>
      <c r="Q11" s="16">
        <v>0</v>
      </c>
      <c r="R11" s="16" t="s">
        <v>129</v>
      </c>
      <c r="S11" s="16">
        <v>0.11111111111111099</v>
      </c>
      <c r="T11" s="16">
        <v>0</v>
      </c>
      <c r="U11" s="16">
        <v>1</v>
      </c>
      <c r="V11" s="16">
        <v>0</v>
      </c>
      <c r="W11" s="16">
        <v>0</v>
      </c>
      <c r="X11" s="16">
        <v>0</v>
      </c>
      <c r="Y11" s="16">
        <v>0</v>
      </c>
      <c r="Z11" s="16"/>
      <c r="AA11" s="16">
        <v>0.25</v>
      </c>
      <c r="AB11" s="16">
        <v>0.266666666666667</v>
      </c>
      <c r="AC11" s="16">
        <v>0</v>
      </c>
      <c r="AD11" s="16">
        <v>0</v>
      </c>
      <c r="AE11" s="16"/>
      <c r="AF11" s="16">
        <v>0.15</v>
      </c>
      <c r="AG11" s="16">
        <v>0.42857142857142899</v>
      </c>
      <c r="AH11" s="16">
        <v>0</v>
      </c>
      <c r="AI11" s="16">
        <v>0</v>
      </c>
      <c r="AJ11" s="16"/>
      <c r="AK11" s="16">
        <v>0.25</v>
      </c>
      <c r="AL11" s="16">
        <v>0</v>
      </c>
      <c r="AM11" s="16">
        <v>0.66666666666666696</v>
      </c>
      <c r="AN11" s="16" t="s">
        <v>129</v>
      </c>
      <c r="AO11" s="16" t="s">
        <v>129</v>
      </c>
      <c r="AP11" s="16">
        <v>0</v>
      </c>
      <c r="AQ11" s="16"/>
      <c r="AR11" s="16">
        <v>0</v>
      </c>
      <c r="AS11" s="16">
        <v>0.5</v>
      </c>
      <c r="AT11" s="16">
        <v>0.5</v>
      </c>
      <c r="AU11" s="16">
        <v>0.5</v>
      </c>
      <c r="AV11" s="16">
        <v>0.33333333333333298</v>
      </c>
      <c r="AW11" s="16">
        <v>0.2</v>
      </c>
      <c r="AX11" s="16">
        <v>0</v>
      </c>
      <c r="AY11" s="16"/>
      <c r="AZ11" s="16">
        <v>0.375</v>
      </c>
      <c r="BA11" s="16">
        <v>0.4</v>
      </c>
      <c r="BB11" s="16">
        <v>0</v>
      </c>
      <c r="BC11" s="16">
        <v>0</v>
      </c>
      <c r="BD11" s="16">
        <v>0.18181818181818199</v>
      </c>
      <c r="BE11" s="16">
        <v>0</v>
      </c>
      <c r="BF11" s="16"/>
      <c r="BG11" s="16">
        <v>0.25</v>
      </c>
      <c r="BH11" s="16">
        <v>0.2</v>
      </c>
      <c r="BI11" s="16">
        <v>0.5</v>
      </c>
      <c r="BJ11" s="16">
        <v>0</v>
      </c>
      <c r="BK11" s="16">
        <v>0.28571428571428598</v>
      </c>
      <c r="BL11" s="16">
        <v>0</v>
      </c>
      <c r="BM11" s="16"/>
      <c r="BN11" s="16">
        <v>0.13793103448275901</v>
      </c>
      <c r="BO11" s="16">
        <v>0.5</v>
      </c>
      <c r="BP11" s="16"/>
      <c r="BQ11" s="16">
        <v>5.8823529411764698E-2</v>
      </c>
      <c r="BR11" s="16">
        <v>0.33333333333333298</v>
      </c>
      <c r="BS11" s="16"/>
      <c r="BT11" s="16">
        <v>0.148148148148148</v>
      </c>
      <c r="BU11" s="16">
        <v>0.42857142857142899</v>
      </c>
    </row>
    <row r="12" spans="2:73" x14ac:dyDescent="0.35">
      <c r="B12" s="17" t="s">
        <v>222</v>
      </c>
      <c r="C12" s="16">
        <v>0.54285714285714304</v>
      </c>
      <c r="D12" s="16">
        <v>0.33333333333333298</v>
      </c>
      <c r="E12" s="16">
        <v>0.61538461538461497</v>
      </c>
      <c r="F12" s="16"/>
      <c r="G12" s="16">
        <v>0.61538461538461497</v>
      </c>
      <c r="H12" s="16">
        <v>0.5</v>
      </c>
      <c r="I12" s="16"/>
      <c r="J12" s="16">
        <v>0</v>
      </c>
      <c r="K12" s="16">
        <v>0.66666666666666696</v>
      </c>
      <c r="L12" s="16">
        <v>0.33333333333333298</v>
      </c>
      <c r="M12" s="16">
        <v>1</v>
      </c>
      <c r="N12" s="16">
        <v>0</v>
      </c>
      <c r="O12" s="16">
        <v>0</v>
      </c>
      <c r="P12" s="16">
        <v>0</v>
      </c>
      <c r="Q12" s="16">
        <v>1</v>
      </c>
      <c r="R12" s="16" t="s">
        <v>129</v>
      </c>
      <c r="S12" s="16">
        <v>0.77777777777777801</v>
      </c>
      <c r="T12" s="16">
        <v>1</v>
      </c>
      <c r="U12" s="16">
        <v>0</v>
      </c>
      <c r="V12" s="16">
        <v>0.75</v>
      </c>
      <c r="W12" s="16">
        <v>1</v>
      </c>
      <c r="X12" s="16">
        <v>0</v>
      </c>
      <c r="Y12" s="16">
        <v>0.5</v>
      </c>
      <c r="Z12" s="16"/>
      <c r="AA12" s="16">
        <v>0.58333333333333304</v>
      </c>
      <c r="AB12" s="16">
        <v>0.4</v>
      </c>
      <c r="AC12" s="16">
        <v>0.83333333333333304</v>
      </c>
      <c r="AD12" s="16">
        <v>0.5</v>
      </c>
      <c r="AE12" s="16"/>
      <c r="AF12" s="16">
        <v>0.6</v>
      </c>
      <c r="AG12" s="16">
        <v>0.28571428571428598</v>
      </c>
      <c r="AH12" s="16">
        <v>0.8</v>
      </c>
      <c r="AI12" s="16">
        <v>1</v>
      </c>
      <c r="AJ12" s="16"/>
      <c r="AK12" s="16">
        <v>0.375</v>
      </c>
      <c r="AL12" s="16">
        <v>0.66666666666666696</v>
      </c>
      <c r="AM12" s="16">
        <v>0.33333333333333298</v>
      </c>
      <c r="AN12" s="16" t="s">
        <v>129</v>
      </c>
      <c r="AO12" s="16" t="s">
        <v>129</v>
      </c>
      <c r="AP12" s="16">
        <v>0.66666666666666696</v>
      </c>
      <c r="AQ12" s="16"/>
      <c r="AR12" s="16">
        <v>0.375</v>
      </c>
      <c r="AS12" s="16">
        <v>0.5</v>
      </c>
      <c r="AT12" s="16">
        <v>0.5</v>
      </c>
      <c r="AU12" s="16">
        <v>0.5</v>
      </c>
      <c r="AV12" s="16">
        <v>0</v>
      </c>
      <c r="AW12" s="16">
        <v>0.6</v>
      </c>
      <c r="AX12" s="16">
        <v>0.75</v>
      </c>
      <c r="AY12" s="16"/>
      <c r="AZ12" s="16">
        <v>0.5</v>
      </c>
      <c r="BA12" s="16">
        <v>0.2</v>
      </c>
      <c r="BB12" s="16">
        <v>0</v>
      </c>
      <c r="BC12" s="16">
        <v>0.83333333333333304</v>
      </c>
      <c r="BD12" s="16">
        <v>0.63636363636363602</v>
      </c>
      <c r="BE12" s="16">
        <v>0.66666666666666696</v>
      </c>
      <c r="BF12" s="16"/>
      <c r="BG12" s="16">
        <v>0.5</v>
      </c>
      <c r="BH12" s="16">
        <v>0.6</v>
      </c>
      <c r="BI12" s="16">
        <v>0</v>
      </c>
      <c r="BJ12" s="16">
        <v>0.71428571428571397</v>
      </c>
      <c r="BK12" s="16">
        <v>0.57142857142857095</v>
      </c>
      <c r="BL12" s="16">
        <v>0</v>
      </c>
      <c r="BM12" s="16"/>
      <c r="BN12" s="16">
        <v>0.58620689655172398</v>
      </c>
      <c r="BO12" s="16">
        <v>0.33333333333333298</v>
      </c>
      <c r="BP12" s="16"/>
      <c r="BQ12" s="16">
        <v>0.70588235294117696</v>
      </c>
      <c r="BR12" s="16">
        <v>0.38888888888888901</v>
      </c>
      <c r="BS12" s="16"/>
      <c r="BT12" s="16">
        <v>0.51851851851851805</v>
      </c>
      <c r="BU12" s="16">
        <v>0.57142857142857095</v>
      </c>
    </row>
    <row r="13" spans="2:73" x14ac:dyDescent="0.35">
      <c r="B13" s="17" t="s">
        <v>93</v>
      </c>
      <c r="C13" s="16">
        <v>5.7142857142857099E-2</v>
      </c>
      <c r="D13" s="16">
        <v>0</v>
      </c>
      <c r="E13" s="16">
        <v>7.69230769230769E-2</v>
      </c>
      <c r="F13" s="16"/>
      <c r="G13" s="16">
        <v>7.69230769230769E-2</v>
      </c>
      <c r="H13" s="16">
        <v>4.5454545454545497E-2</v>
      </c>
      <c r="I13" s="16"/>
      <c r="J13" s="16">
        <v>0</v>
      </c>
      <c r="K13" s="16">
        <v>0</v>
      </c>
      <c r="L13" s="16">
        <v>0</v>
      </c>
      <c r="M13" s="16">
        <v>0</v>
      </c>
      <c r="N13" s="16">
        <v>0</v>
      </c>
      <c r="O13" s="16">
        <v>0</v>
      </c>
      <c r="P13" s="16">
        <v>0.5</v>
      </c>
      <c r="Q13" s="16">
        <v>0</v>
      </c>
      <c r="R13" s="16" t="s">
        <v>129</v>
      </c>
      <c r="S13" s="16">
        <v>0</v>
      </c>
      <c r="T13" s="16">
        <v>0</v>
      </c>
      <c r="U13" s="16">
        <v>0</v>
      </c>
      <c r="V13" s="16">
        <v>0</v>
      </c>
      <c r="W13" s="16">
        <v>0</v>
      </c>
      <c r="X13" s="16">
        <v>0</v>
      </c>
      <c r="Y13" s="16">
        <v>0.5</v>
      </c>
      <c r="Z13" s="16"/>
      <c r="AA13" s="16">
        <v>0</v>
      </c>
      <c r="AB13" s="16">
        <v>0.133333333333333</v>
      </c>
      <c r="AC13" s="16">
        <v>0</v>
      </c>
      <c r="AD13" s="16">
        <v>0</v>
      </c>
      <c r="AE13" s="16"/>
      <c r="AF13" s="16">
        <v>0.1</v>
      </c>
      <c r="AG13" s="16">
        <v>0</v>
      </c>
      <c r="AH13" s="16">
        <v>0</v>
      </c>
      <c r="AI13" s="16">
        <v>0</v>
      </c>
      <c r="AJ13" s="16"/>
      <c r="AK13" s="16">
        <v>0.125</v>
      </c>
      <c r="AL13" s="16">
        <v>0</v>
      </c>
      <c r="AM13" s="16">
        <v>0</v>
      </c>
      <c r="AN13" s="16" t="s">
        <v>129</v>
      </c>
      <c r="AO13" s="16" t="s">
        <v>129</v>
      </c>
      <c r="AP13" s="16">
        <v>0</v>
      </c>
      <c r="AQ13" s="16"/>
      <c r="AR13" s="16">
        <v>0.125</v>
      </c>
      <c r="AS13" s="16">
        <v>0</v>
      </c>
      <c r="AT13" s="16">
        <v>0</v>
      </c>
      <c r="AU13" s="16">
        <v>0</v>
      </c>
      <c r="AV13" s="16">
        <v>0</v>
      </c>
      <c r="AW13" s="16">
        <v>0</v>
      </c>
      <c r="AX13" s="16">
        <v>0.25</v>
      </c>
      <c r="AY13" s="16"/>
      <c r="AZ13" s="16">
        <v>0.125</v>
      </c>
      <c r="BA13" s="16">
        <v>0</v>
      </c>
      <c r="BB13" s="16">
        <v>0</v>
      </c>
      <c r="BC13" s="16">
        <v>0</v>
      </c>
      <c r="BD13" s="16">
        <v>0</v>
      </c>
      <c r="BE13" s="16">
        <v>0.33333333333333298</v>
      </c>
      <c r="BF13" s="16"/>
      <c r="BG13" s="16">
        <v>0</v>
      </c>
      <c r="BH13" s="16">
        <v>0</v>
      </c>
      <c r="BI13" s="16">
        <v>0</v>
      </c>
      <c r="BJ13" s="16">
        <v>0.14285714285714299</v>
      </c>
      <c r="BK13" s="16">
        <v>0</v>
      </c>
      <c r="BL13" s="16">
        <v>1</v>
      </c>
      <c r="BM13" s="16"/>
      <c r="BN13" s="16">
        <v>3.4482758620689703E-2</v>
      </c>
      <c r="BO13" s="16">
        <v>0.16666666666666699</v>
      </c>
      <c r="BP13" s="16"/>
      <c r="BQ13" s="16">
        <v>0</v>
      </c>
      <c r="BR13" s="16">
        <v>0.11111111111111099</v>
      </c>
      <c r="BS13" s="16"/>
      <c r="BT13" s="16">
        <v>7.4074074074074098E-2</v>
      </c>
      <c r="BU13" s="16">
        <v>0</v>
      </c>
    </row>
    <row r="14" spans="2:73" x14ac:dyDescent="0.35">
      <c r="B14" s="17" t="s">
        <v>223</v>
      </c>
      <c r="C14" s="19">
        <v>5.7142857142857099E-2</v>
      </c>
      <c r="D14" s="19">
        <v>0.22222222222222199</v>
      </c>
      <c r="E14" s="19">
        <v>0</v>
      </c>
      <c r="F14" s="19"/>
      <c r="G14" s="19">
        <v>0</v>
      </c>
      <c r="H14" s="19">
        <v>9.0909090909090898E-2</v>
      </c>
      <c r="I14" s="19"/>
      <c r="J14" s="19">
        <v>0</v>
      </c>
      <c r="K14" s="19">
        <v>0.33333333333333298</v>
      </c>
      <c r="L14" s="19">
        <v>0</v>
      </c>
      <c r="M14" s="19">
        <v>0</v>
      </c>
      <c r="N14" s="19">
        <v>0</v>
      </c>
      <c r="O14" s="19">
        <v>0</v>
      </c>
      <c r="P14" s="19">
        <v>0</v>
      </c>
      <c r="Q14" s="19">
        <v>0</v>
      </c>
      <c r="R14" s="19" t="s">
        <v>129</v>
      </c>
      <c r="S14" s="19">
        <v>0.11111111111111099</v>
      </c>
      <c r="T14" s="19">
        <v>0</v>
      </c>
      <c r="U14" s="19">
        <v>0</v>
      </c>
      <c r="V14" s="19">
        <v>0</v>
      </c>
      <c r="W14" s="19">
        <v>0</v>
      </c>
      <c r="X14" s="19">
        <v>0</v>
      </c>
      <c r="Y14" s="19">
        <v>0</v>
      </c>
      <c r="Z14" s="19"/>
      <c r="AA14" s="19">
        <v>0</v>
      </c>
      <c r="AB14" s="19">
        <v>6.6666666666666693E-2</v>
      </c>
      <c r="AC14" s="19">
        <v>0.16666666666666699</v>
      </c>
      <c r="AD14" s="19">
        <v>0</v>
      </c>
      <c r="AE14" s="19"/>
      <c r="AF14" s="19">
        <v>0</v>
      </c>
      <c r="AG14" s="19">
        <v>0.14285714285714299</v>
      </c>
      <c r="AH14" s="19">
        <v>0</v>
      </c>
      <c r="AI14" s="19">
        <v>0</v>
      </c>
      <c r="AJ14" s="19"/>
      <c r="AK14" s="19">
        <v>0.125</v>
      </c>
      <c r="AL14" s="19">
        <v>0.16666666666666699</v>
      </c>
      <c r="AM14" s="19">
        <v>0</v>
      </c>
      <c r="AN14" s="19" t="s">
        <v>129</v>
      </c>
      <c r="AO14" s="19" t="s">
        <v>129</v>
      </c>
      <c r="AP14" s="19">
        <v>0</v>
      </c>
      <c r="AQ14" s="19"/>
      <c r="AR14" s="19">
        <v>0.25</v>
      </c>
      <c r="AS14" s="19">
        <v>0</v>
      </c>
      <c r="AT14" s="19">
        <v>0</v>
      </c>
      <c r="AU14" s="19">
        <v>0</v>
      </c>
      <c r="AV14" s="19">
        <v>0</v>
      </c>
      <c r="AW14" s="19">
        <v>0</v>
      </c>
      <c r="AX14" s="19">
        <v>0</v>
      </c>
      <c r="AY14" s="19"/>
      <c r="AZ14" s="19">
        <v>0</v>
      </c>
      <c r="BA14" s="19">
        <v>0.2</v>
      </c>
      <c r="BB14" s="19">
        <v>0</v>
      </c>
      <c r="BC14" s="19">
        <v>0.16666666666666699</v>
      </c>
      <c r="BD14" s="19">
        <v>0</v>
      </c>
      <c r="BE14" s="19">
        <v>0</v>
      </c>
      <c r="BF14" s="19"/>
      <c r="BG14" s="19">
        <v>0</v>
      </c>
      <c r="BH14" s="19">
        <v>0.1</v>
      </c>
      <c r="BI14" s="19">
        <v>0.5</v>
      </c>
      <c r="BJ14" s="19">
        <v>0</v>
      </c>
      <c r="BK14" s="19">
        <v>0</v>
      </c>
      <c r="BL14" s="19">
        <v>0</v>
      </c>
      <c r="BM14" s="19"/>
      <c r="BN14" s="19">
        <v>6.8965517241379296E-2</v>
      </c>
      <c r="BO14" s="19">
        <v>0</v>
      </c>
      <c r="BP14" s="19"/>
      <c r="BQ14" s="19">
        <v>5.8823529411764698E-2</v>
      </c>
      <c r="BR14" s="19">
        <v>5.5555555555555601E-2</v>
      </c>
      <c r="BS14" s="19"/>
      <c r="BT14" s="19">
        <v>7.4074074074074098E-2</v>
      </c>
      <c r="BU14" s="19">
        <v>0</v>
      </c>
    </row>
    <row r="15" spans="2:73" x14ac:dyDescent="0.35">
      <c r="B15" s="17" t="s">
        <v>224</v>
      </c>
      <c r="C15" s="19">
        <v>0.74285714285714299</v>
      </c>
      <c r="D15" s="19">
        <v>0.55555555555555602</v>
      </c>
      <c r="E15" s="19">
        <v>0.80769230769230804</v>
      </c>
      <c r="F15" s="19"/>
      <c r="G15" s="19">
        <v>0.76923076923076905</v>
      </c>
      <c r="H15" s="19">
        <v>0.72727272727272696</v>
      </c>
      <c r="I15" s="19"/>
      <c r="J15" s="19">
        <v>1</v>
      </c>
      <c r="K15" s="19">
        <v>0.66666666666666696</v>
      </c>
      <c r="L15" s="19">
        <v>1</v>
      </c>
      <c r="M15" s="19">
        <v>1</v>
      </c>
      <c r="N15" s="19">
        <v>0</v>
      </c>
      <c r="O15" s="19">
        <v>0.5</v>
      </c>
      <c r="P15" s="19">
        <v>0</v>
      </c>
      <c r="Q15" s="19">
        <v>1</v>
      </c>
      <c r="R15" s="19" t="s">
        <v>129</v>
      </c>
      <c r="S15" s="19">
        <v>0.88888888888888895</v>
      </c>
      <c r="T15" s="19">
        <v>1</v>
      </c>
      <c r="U15" s="19">
        <v>1</v>
      </c>
      <c r="V15" s="19">
        <v>0.75</v>
      </c>
      <c r="W15" s="19">
        <v>1</v>
      </c>
      <c r="X15" s="19">
        <v>0</v>
      </c>
      <c r="Y15" s="19">
        <v>0.5</v>
      </c>
      <c r="Z15" s="19"/>
      <c r="AA15" s="19">
        <v>0.83333333333333304</v>
      </c>
      <c r="AB15" s="19">
        <v>0.66666666666666696</v>
      </c>
      <c r="AC15" s="19">
        <v>0.83333333333333304</v>
      </c>
      <c r="AD15" s="19">
        <v>0.5</v>
      </c>
      <c r="AE15" s="19"/>
      <c r="AF15" s="19">
        <v>0.75</v>
      </c>
      <c r="AG15" s="19">
        <v>0.71428571428571397</v>
      </c>
      <c r="AH15" s="19">
        <v>0.8</v>
      </c>
      <c r="AI15" s="19">
        <v>1</v>
      </c>
      <c r="AJ15" s="19"/>
      <c r="AK15" s="19">
        <v>0.625</v>
      </c>
      <c r="AL15" s="19">
        <v>0.66666666666666696</v>
      </c>
      <c r="AM15" s="19">
        <v>1</v>
      </c>
      <c r="AN15" s="19" t="s">
        <v>129</v>
      </c>
      <c r="AO15" s="19" t="s">
        <v>129</v>
      </c>
      <c r="AP15" s="19">
        <v>0.66666666666666696</v>
      </c>
      <c r="AQ15" s="19"/>
      <c r="AR15" s="19">
        <v>0.375</v>
      </c>
      <c r="AS15" s="19">
        <v>1</v>
      </c>
      <c r="AT15" s="19">
        <v>1</v>
      </c>
      <c r="AU15" s="19">
        <v>1</v>
      </c>
      <c r="AV15" s="19">
        <v>0.33333333333333298</v>
      </c>
      <c r="AW15" s="19">
        <v>0.8</v>
      </c>
      <c r="AX15" s="19">
        <v>0.75</v>
      </c>
      <c r="AY15" s="19"/>
      <c r="AZ15" s="19">
        <v>0.875</v>
      </c>
      <c r="BA15" s="19">
        <v>0.6</v>
      </c>
      <c r="BB15" s="19">
        <v>0</v>
      </c>
      <c r="BC15" s="19">
        <v>0.83333333333333304</v>
      </c>
      <c r="BD15" s="19">
        <v>0.81818181818181801</v>
      </c>
      <c r="BE15" s="19">
        <v>0.66666666666666696</v>
      </c>
      <c r="BF15" s="19"/>
      <c r="BG15" s="19">
        <v>0.75</v>
      </c>
      <c r="BH15" s="19">
        <v>0.8</v>
      </c>
      <c r="BI15" s="19">
        <v>0.5</v>
      </c>
      <c r="BJ15" s="19">
        <v>0.71428571428571397</v>
      </c>
      <c r="BK15" s="19">
        <v>0.85714285714285698</v>
      </c>
      <c r="BL15" s="19">
        <v>0</v>
      </c>
      <c r="BM15" s="19"/>
      <c r="BN15" s="19">
        <v>0.72413793103448298</v>
      </c>
      <c r="BO15" s="19">
        <v>0.83333333333333304</v>
      </c>
      <c r="BP15" s="19"/>
      <c r="BQ15" s="19">
        <v>0.76470588235294101</v>
      </c>
      <c r="BR15" s="19">
        <v>0.72222222222222199</v>
      </c>
      <c r="BS15" s="19"/>
      <c r="BT15" s="19">
        <v>0.66666666666666696</v>
      </c>
      <c r="BU15" s="19">
        <v>1</v>
      </c>
    </row>
    <row r="16" spans="2:73" x14ac:dyDescent="0.35">
      <c r="B16" s="17" t="s">
        <v>105</v>
      </c>
      <c r="C16" s="20">
        <v>-0.68571428571428605</v>
      </c>
      <c r="D16" s="20">
        <v>-0.33333333333333298</v>
      </c>
      <c r="E16" s="20">
        <v>-0.80769230769230804</v>
      </c>
      <c r="F16" s="20"/>
      <c r="G16" s="20">
        <v>-0.76923076923076905</v>
      </c>
      <c r="H16" s="20">
        <v>-0.63636363636363602</v>
      </c>
      <c r="I16" s="20"/>
      <c r="J16" s="20">
        <v>-1</v>
      </c>
      <c r="K16" s="20">
        <v>-0.33333333333333298</v>
      </c>
      <c r="L16" s="20">
        <v>-1</v>
      </c>
      <c r="M16" s="20">
        <v>-1</v>
      </c>
      <c r="N16" s="20">
        <v>0</v>
      </c>
      <c r="O16" s="20">
        <v>-0.5</v>
      </c>
      <c r="P16" s="20">
        <v>0</v>
      </c>
      <c r="Q16" s="20">
        <v>-1</v>
      </c>
      <c r="R16" s="20" t="s">
        <v>129</v>
      </c>
      <c r="S16" s="20">
        <v>-0.77777777777777801</v>
      </c>
      <c r="T16" s="20">
        <v>-1</v>
      </c>
      <c r="U16" s="20">
        <v>-1</v>
      </c>
      <c r="V16" s="20">
        <v>-0.75</v>
      </c>
      <c r="W16" s="20">
        <v>-1</v>
      </c>
      <c r="X16" s="20">
        <v>0</v>
      </c>
      <c r="Y16" s="20">
        <v>-0.5</v>
      </c>
      <c r="Z16" s="20"/>
      <c r="AA16" s="20">
        <v>-0.83333333333333304</v>
      </c>
      <c r="AB16" s="20">
        <v>-0.6</v>
      </c>
      <c r="AC16" s="20">
        <v>-0.66666666666666696</v>
      </c>
      <c r="AD16" s="20">
        <v>-0.5</v>
      </c>
      <c r="AE16" s="20"/>
      <c r="AF16" s="20">
        <v>-0.75</v>
      </c>
      <c r="AG16" s="20">
        <v>-0.57142857142857095</v>
      </c>
      <c r="AH16" s="20">
        <v>-0.8</v>
      </c>
      <c r="AI16" s="20">
        <v>-1</v>
      </c>
      <c r="AJ16" s="20"/>
      <c r="AK16" s="20">
        <v>-0.5</v>
      </c>
      <c r="AL16" s="20">
        <v>-0.5</v>
      </c>
      <c r="AM16" s="20">
        <v>-1</v>
      </c>
      <c r="AN16" s="20" t="s">
        <v>129</v>
      </c>
      <c r="AO16" s="20" t="s">
        <v>129</v>
      </c>
      <c r="AP16" s="20">
        <v>-0.66666666666666696</v>
      </c>
      <c r="AQ16" s="20"/>
      <c r="AR16" s="20">
        <v>-0.125</v>
      </c>
      <c r="AS16" s="20">
        <v>-1</v>
      </c>
      <c r="AT16" s="20">
        <v>-1</v>
      </c>
      <c r="AU16" s="20">
        <v>-1</v>
      </c>
      <c r="AV16" s="20">
        <v>-0.33333333333333298</v>
      </c>
      <c r="AW16" s="20">
        <v>-0.8</v>
      </c>
      <c r="AX16" s="20">
        <v>-0.75</v>
      </c>
      <c r="AY16" s="20"/>
      <c r="AZ16" s="20">
        <v>-0.875</v>
      </c>
      <c r="BA16" s="20">
        <v>-0.4</v>
      </c>
      <c r="BB16" s="20">
        <v>0</v>
      </c>
      <c r="BC16" s="20">
        <v>-0.66666666666666696</v>
      </c>
      <c r="BD16" s="20">
        <v>-0.81818181818181801</v>
      </c>
      <c r="BE16" s="20">
        <v>-0.66666666666666696</v>
      </c>
      <c r="BF16" s="20"/>
      <c r="BG16" s="20">
        <v>-0.75</v>
      </c>
      <c r="BH16" s="20">
        <v>-0.7</v>
      </c>
      <c r="BI16" s="20">
        <v>0</v>
      </c>
      <c r="BJ16" s="20">
        <v>-0.71428571428571397</v>
      </c>
      <c r="BK16" s="20">
        <v>-0.85714285714285698</v>
      </c>
      <c r="BL16" s="20">
        <v>0</v>
      </c>
      <c r="BM16" s="20"/>
      <c r="BN16" s="20">
        <v>-0.65517241379310298</v>
      </c>
      <c r="BO16" s="20">
        <v>-0.83333333333333304</v>
      </c>
      <c r="BP16" s="20"/>
      <c r="BQ16" s="20">
        <v>-0.70588235294117696</v>
      </c>
      <c r="BR16" s="20">
        <v>-0.66666666666666696</v>
      </c>
      <c r="BS16" s="20"/>
      <c r="BT16" s="20">
        <v>-0.592592592592593</v>
      </c>
      <c r="BU16" s="20">
        <v>-1</v>
      </c>
    </row>
    <row r="17" spans="2:2" x14ac:dyDescent="0.35">
      <c r="B17" s="25" t="s">
        <v>280</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288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0.49896049896049899</v>
      </c>
      <c r="D8" s="16">
        <v>0.51010101010101006</v>
      </c>
      <c r="E8" s="16">
        <v>0.491166077738516</v>
      </c>
      <c r="F8" s="16"/>
      <c r="G8" s="16">
        <v>0.44144144144144098</v>
      </c>
      <c r="H8" s="16">
        <v>0.51621621621621605</v>
      </c>
      <c r="I8" s="16"/>
      <c r="J8" s="16">
        <v>0.46341463414634099</v>
      </c>
      <c r="K8" s="16">
        <v>0.45762711864406802</v>
      </c>
      <c r="L8" s="16">
        <v>0.58620689655172398</v>
      </c>
      <c r="M8" s="16">
        <v>0.40909090909090901</v>
      </c>
      <c r="N8" s="16">
        <v>0.75</v>
      </c>
      <c r="O8" s="16">
        <v>0.5</v>
      </c>
      <c r="P8" s="16">
        <v>0.6</v>
      </c>
      <c r="Q8" s="16">
        <v>0.512820512820513</v>
      </c>
      <c r="R8" s="16">
        <v>0.57142857142857095</v>
      </c>
      <c r="S8" s="16">
        <v>0.46808510638297901</v>
      </c>
      <c r="T8" s="16">
        <v>0.4</v>
      </c>
      <c r="U8" s="16">
        <v>0.57142857142857095</v>
      </c>
      <c r="V8" s="16">
        <v>0.38235294117647101</v>
      </c>
      <c r="W8" s="16">
        <v>0.58823529411764697</v>
      </c>
      <c r="X8" s="16">
        <v>0.61111111111111105</v>
      </c>
      <c r="Y8" s="16">
        <v>0.625</v>
      </c>
      <c r="Z8" s="16"/>
      <c r="AA8" s="16">
        <v>0.53110047846889996</v>
      </c>
      <c r="AB8" s="16">
        <v>0.46206896551724103</v>
      </c>
      <c r="AC8" s="16">
        <v>0.44642857142857101</v>
      </c>
      <c r="AD8" s="16">
        <v>0.57142857142857095</v>
      </c>
      <c r="AE8" s="16"/>
      <c r="AF8" s="16">
        <v>0.51523545706371199</v>
      </c>
      <c r="AG8" s="16">
        <v>0.4</v>
      </c>
      <c r="AH8" s="16">
        <v>0.452380952380952</v>
      </c>
      <c r="AI8" s="16">
        <v>0</v>
      </c>
      <c r="AJ8" s="16"/>
      <c r="AK8" s="16">
        <v>0.54098360655737698</v>
      </c>
      <c r="AL8" s="16">
        <v>0.31818181818181801</v>
      </c>
      <c r="AM8" s="16">
        <v>0.59523809523809501</v>
      </c>
      <c r="AN8" s="16">
        <v>0.67741935483870996</v>
      </c>
      <c r="AO8" s="16">
        <v>0.33333333333333298</v>
      </c>
      <c r="AP8" s="16">
        <v>0.52941176470588203</v>
      </c>
      <c r="AQ8" s="16"/>
      <c r="AR8" s="16">
        <v>0.52054794520547898</v>
      </c>
      <c r="AS8" s="16">
        <v>0.48780487804877998</v>
      </c>
      <c r="AT8" s="16">
        <v>0.48780487804877998</v>
      </c>
      <c r="AU8" s="16">
        <v>0.490566037735849</v>
      </c>
      <c r="AV8" s="16">
        <v>0.47826086956521702</v>
      </c>
      <c r="AW8" s="16">
        <v>0.48936170212766</v>
      </c>
      <c r="AX8" s="16">
        <v>1</v>
      </c>
      <c r="AY8" s="16"/>
      <c r="AZ8" s="16">
        <v>0.49572649572649602</v>
      </c>
      <c r="BA8" s="16">
        <v>0.28205128205128199</v>
      </c>
      <c r="BB8" s="16">
        <v>0.57142857142857095</v>
      </c>
      <c r="BC8" s="16">
        <v>0.58119658119658102</v>
      </c>
      <c r="BD8" s="16">
        <v>0.48571428571428599</v>
      </c>
      <c r="BE8" s="16">
        <v>0.5</v>
      </c>
      <c r="BF8" s="16"/>
      <c r="BG8" s="16">
        <v>0.46341463414634099</v>
      </c>
      <c r="BH8" s="16">
        <v>0.49411764705882399</v>
      </c>
      <c r="BI8" s="16">
        <v>0.54166666666666696</v>
      </c>
      <c r="BJ8" s="16">
        <v>0.53030303030303005</v>
      </c>
      <c r="BK8" s="16">
        <v>0.481012658227848</v>
      </c>
      <c r="BL8" s="16">
        <v>0.46296296296296302</v>
      </c>
      <c r="BM8" s="16"/>
      <c r="BN8" s="16">
        <v>0.51624548736462095</v>
      </c>
      <c r="BO8" s="16">
        <v>0.47738693467336701</v>
      </c>
      <c r="BP8" s="16"/>
      <c r="BQ8" s="16">
        <v>0.53048780487804903</v>
      </c>
      <c r="BR8" s="16">
        <v>0.481012658227848</v>
      </c>
      <c r="BS8" s="16"/>
      <c r="BT8" s="16">
        <v>0.51498637602179798</v>
      </c>
      <c r="BU8" s="16">
        <v>0.441176470588235</v>
      </c>
    </row>
    <row r="9" spans="2:73" x14ac:dyDescent="0.35">
      <c r="B9" s="17" t="s">
        <v>219</v>
      </c>
      <c r="C9" s="16">
        <v>0.28482328482328501</v>
      </c>
      <c r="D9" s="16">
        <v>0.28787878787878801</v>
      </c>
      <c r="E9" s="16">
        <v>0.28268551236749101</v>
      </c>
      <c r="F9" s="16"/>
      <c r="G9" s="16">
        <v>0.35135135135135098</v>
      </c>
      <c r="H9" s="16">
        <v>0.26486486486486499</v>
      </c>
      <c r="I9" s="16"/>
      <c r="J9" s="16">
        <v>0.31707317073170699</v>
      </c>
      <c r="K9" s="16">
        <v>0.305084745762712</v>
      </c>
      <c r="L9" s="16">
        <v>0.17241379310344801</v>
      </c>
      <c r="M9" s="16">
        <v>0.31818181818181801</v>
      </c>
      <c r="N9" s="16">
        <v>0.125</v>
      </c>
      <c r="O9" s="16">
        <v>0.375</v>
      </c>
      <c r="P9" s="16">
        <v>0.233333333333333</v>
      </c>
      <c r="Q9" s="16">
        <v>0.28205128205128199</v>
      </c>
      <c r="R9" s="16">
        <v>0.42857142857142899</v>
      </c>
      <c r="S9" s="16">
        <v>0.319148936170213</v>
      </c>
      <c r="T9" s="16">
        <v>0.36666666666666697</v>
      </c>
      <c r="U9" s="16">
        <v>0.35714285714285698</v>
      </c>
      <c r="V9" s="16">
        <v>0.23529411764705899</v>
      </c>
      <c r="W9" s="16">
        <v>0.17647058823529399</v>
      </c>
      <c r="X9" s="16">
        <v>0.16666666666666699</v>
      </c>
      <c r="Y9" s="16">
        <v>0.1875</v>
      </c>
      <c r="Z9" s="16"/>
      <c r="AA9" s="16">
        <v>0.28708133971291899</v>
      </c>
      <c r="AB9" s="16">
        <v>0.26896551724137902</v>
      </c>
      <c r="AC9" s="16">
        <v>0.35714285714285698</v>
      </c>
      <c r="AD9" s="16">
        <v>0.28571428571428598</v>
      </c>
      <c r="AE9" s="16"/>
      <c r="AF9" s="16">
        <v>0.29085872576177302</v>
      </c>
      <c r="AG9" s="16">
        <v>0.3</v>
      </c>
      <c r="AH9" s="16">
        <v>0.214285714285714</v>
      </c>
      <c r="AI9" s="16">
        <v>1</v>
      </c>
      <c r="AJ9" s="16"/>
      <c r="AK9" s="16">
        <v>0.26229508196721302</v>
      </c>
      <c r="AL9" s="16">
        <v>0.40909090909090901</v>
      </c>
      <c r="AM9" s="16">
        <v>0.19047619047618999</v>
      </c>
      <c r="AN9" s="16">
        <v>0.225806451612903</v>
      </c>
      <c r="AO9" s="16">
        <v>0.44444444444444398</v>
      </c>
      <c r="AP9" s="16">
        <v>0.32352941176470601</v>
      </c>
      <c r="AQ9" s="16"/>
      <c r="AR9" s="16">
        <v>0.26940639269406402</v>
      </c>
      <c r="AS9" s="16">
        <v>0.31707317073170699</v>
      </c>
      <c r="AT9" s="16">
        <v>0.31707317073170699</v>
      </c>
      <c r="AU9" s="16">
        <v>0.26415094339622602</v>
      </c>
      <c r="AV9" s="16">
        <v>0.30434782608695699</v>
      </c>
      <c r="AW9" s="16">
        <v>0.340425531914894</v>
      </c>
      <c r="AX9" s="16">
        <v>0</v>
      </c>
      <c r="AY9" s="16"/>
      <c r="AZ9" s="16">
        <v>0.30769230769230799</v>
      </c>
      <c r="BA9" s="16">
        <v>0.35897435897435898</v>
      </c>
      <c r="BB9" s="16">
        <v>0.33333333333333298</v>
      </c>
      <c r="BC9" s="16">
        <v>0.22222222222222199</v>
      </c>
      <c r="BD9" s="16">
        <v>0.29142857142857098</v>
      </c>
      <c r="BE9" s="16">
        <v>0.25</v>
      </c>
      <c r="BF9" s="16"/>
      <c r="BG9" s="16">
        <v>0.31707317073170699</v>
      </c>
      <c r="BH9" s="16">
        <v>0.223529411764706</v>
      </c>
      <c r="BI9" s="16">
        <v>0.29166666666666702</v>
      </c>
      <c r="BJ9" s="16">
        <v>0.32575757575757602</v>
      </c>
      <c r="BK9" s="16">
        <v>0.253164556962025</v>
      </c>
      <c r="BL9" s="16">
        <v>0.27777777777777801</v>
      </c>
      <c r="BM9" s="16"/>
      <c r="BN9" s="16">
        <v>0.26353790613718397</v>
      </c>
      <c r="BO9" s="16">
        <v>0.30653266331658302</v>
      </c>
      <c r="BP9" s="16"/>
      <c r="BQ9" s="16">
        <v>0.24390243902438999</v>
      </c>
      <c r="BR9" s="16">
        <v>0.306962025316456</v>
      </c>
      <c r="BS9" s="16"/>
      <c r="BT9" s="16">
        <v>0.269754768392371</v>
      </c>
      <c r="BU9" s="16">
        <v>0.33333333333333298</v>
      </c>
    </row>
    <row r="10" spans="2:73" x14ac:dyDescent="0.35">
      <c r="B10" s="17" t="s">
        <v>220</v>
      </c>
      <c r="C10" s="16">
        <v>9.1476091476091495E-2</v>
      </c>
      <c r="D10" s="16">
        <v>9.5959595959595995E-2</v>
      </c>
      <c r="E10" s="16">
        <v>8.8339222614841006E-2</v>
      </c>
      <c r="F10" s="16"/>
      <c r="G10" s="16">
        <v>7.2072072072072099E-2</v>
      </c>
      <c r="H10" s="16">
        <v>9.7297297297297303E-2</v>
      </c>
      <c r="I10" s="16"/>
      <c r="J10" s="16">
        <v>7.3170731707317097E-2</v>
      </c>
      <c r="K10" s="16">
        <v>0.169491525423729</v>
      </c>
      <c r="L10" s="16">
        <v>0.10344827586206901</v>
      </c>
      <c r="M10" s="16">
        <v>0.13636363636363599</v>
      </c>
      <c r="N10" s="16">
        <v>0</v>
      </c>
      <c r="O10" s="16">
        <v>6.25E-2</v>
      </c>
      <c r="P10" s="16">
        <v>0.1</v>
      </c>
      <c r="Q10" s="16">
        <v>7.69230769230769E-2</v>
      </c>
      <c r="R10" s="16">
        <v>0</v>
      </c>
      <c r="S10" s="16">
        <v>6.3829787234042507E-2</v>
      </c>
      <c r="T10" s="16">
        <v>6.6666666666666693E-2</v>
      </c>
      <c r="U10" s="16">
        <v>0</v>
      </c>
      <c r="V10" s="16">
        <v>0.11764705882352899</v>
      </c>
      <c r="W10" s="16">
        <v>0.17647058823529399</v>
      </c>
      <c r="X10" s="16">
        <v>0.11111111111111099</v>
      </c>
      <c r="Y10" s="16">
        <v>6.25E-2</v>
      </c>
      <c r="Z10" s="16"/>
      <c r="AA10" s="16">
        <v>8.1339712918660295E-2</v>
      </c>
      <c r="AB10" s="16">
        <v>0.11724137931034501</v>
      </c>
      <c r="AC10" s="16">
        <v>8.9285714285714302E-2</v>
      </c>
      <c r="AD10" s="16">
        <v>8.5714285714285701E-2</v>
      </c>
      <c r="AE10" s="16"/>
      <c r="AF10" s="16">
        <v>9.4182825484764504E-2</v>
      </c>
      <c r="AG10" s="16">
        <v>0.16666666666666699</v>
      </c>
      <c r="AH10" s="16">
        <v>4.7619047619047603E-2</v>
      </c>
      <c r="AI10" s="16">
        <v>0</v>
      </c>
      <c r="AJ10" s="16"/>
      <c r="AK10" s="16">
        <v>8.1967213114754106E-2</v>
      </c>
      <c r="AL10" s="16">
        <v>0.15151515151515199</v>
      </c>
      <c r="AM10" s="16">
        <v>9.5238095238095205E-2</v>
      </c>
      <c r="AN10" s="16">
        <v>6.4516129032258104E-2</v>
      </c>
      <c r="AO10" s="16">
        <v>0.11111111111111099</v>
      </c>
      <c r="AP10" s="16">
        <v>2.9411764705882401E-2</v>
      </c>
      <c r="AQ10" s="16"/>
      <c r="AR10" s="16">
        <v>9.1324200913242004E-2</v>
      </c>
      <c r="AS10" s="16">
        <v>7.3170731707317097E-2</v>
      </c>
      <c r="AT10" s="16">
        <v>7.3170731707317097E-2</v>
      </c>
      <c r="AU10" s="16">
        <v>9.4339622641509399E-2</v>
      </c>
      <c r="AV10" s="16">
        <v>4.3478260869565202E-2</v>
      </c>
      <c r="AW10" s="16">
        <v>6.3829787234042507E-2</v>
      </c>
      <c r="AX10" s="16">
        <v>0</v>
      </c>
      <c r="AY10" s="16"/>
      <c r="AZ10" s="16">
        <v>0.15384615384615399</v>
      </c>
      <c r="BA10" s="16">
        <v>0.102564102564103</v>
      </c>
      <c r="BB10" s="16">
        <v>4.7619047619047603E-2</v>
      </c>
      <c r="BC10" s="16">
        <v>8.54700854700855E-2</v>
      </c>
      <c r="BD10" s="16">
        <v>6.2857142857142903E-2</v>
      </c>
      <c r="BE10" s="16">
        <v>0</v>
      </c>
      <c r="BF10" s="16"/>
      <c r="BG10" s="16">
        <v>0.146341463414634</v>
      </c>
      <c r="BH10" s="16">
        <v>0.105882352941176</v>
      </c>
      <c r="BI10" s="16">
        <v>2.0833333333333301E-2</v>
      </c>
      <c r="BJ10" s="16">
        <v>6.0606060606060601E-2</v>
      </c>
      <c r="BK10" s="16">
        <v>0.139240506329114</v>
      </c>
      <c r="BL10" s="16">
        <v>5.5555555555555601E-2</v>
      </c>
      <c r="BM10" s="16"/>
      <c r="BN10" s="16">
        <v>8.6642599277978294E-2</v>
      </c>
      <c r="BO10" s="16">
        <v>0.10050251256281401</v>
      </c>
      <c r="BP10" s="16"/>
      <c r="BQ10" s="16">
        <v>8.5365853658536606E-2</v>
      </c>
      <c r="BR10" s="16">
        <v>9.49367088607595E-2</v>
      </c>
      <c r="BS10" s="16"/>
      <c r="BT10" s="16">
        <v>7.9019073569482304E-2</v>
      </c>
      <c r="BU10" s="16">
        <v>0.13725490196078399</v>
      </c>
    </row>
    <row r="11" spans="2:73" x14ac:dyDescent="0.35">
      <c r="B11" s="17" t="s">
        <v>221</v>
      </c>
      <c r="C11" s="16">
        <v>1.6632016632016602E-2</v>
      </c>
      <c r="D11" s="16">
        <v>2.5252525252525301E-2</v>
      </c>
      <c r="E11" s="16">
        <v>1.06007067137809E-2</v>
      </c>
      <c r="F11" s="16"/>
      <c r="G11" s="16">
        <v>1.8018018018018001E-2</v>
      </c>
      <c r="H11" s="16">
        <v>1.62162162162162E-2</v>
      </c>
      <c r="I11" s="16"/>
      <c r="J11" s="16">
        <v>2.4390243902439001E-2</v>
      </c>
      <c r="K11" s="16">
        <v>1.6949152542372899E-2</v>
      </c>
      <c r="L11" s="16">
        <v>0</v>
      </c>
      <c r="M11" s="16">
        <v>0</v>
      </c>
      <c r="N11" s="16">
        <v>0</v>
      </c>
      <c r="O11" s="16">
        <v>0</v>
      </c>
      <c r="P11" s="16">
        <v>0</v>
      </c>
      <c r="Q11" s="16">
        <v>2.5641025641025599E-2</v>
      </c>
      <c r="R11" s="16">
        <v>0</v>
      </c>
      <c r="S11" s="16">
        <v>2.1276595744680899E-2</v>
      </c>
      <c r="T11" s="16">
        <v>0</v>
      </c>
      <c r="U11" s="16">
        <v>7.1428571428571397E-2</v>
      </c>
      <c r="V11" s="16">
        <v>2.9411764705882401E-2</v>
      </c>
      <c r="W11" s="16">
        <v>5.8823529411764698E-2</v>
      </c>
      <c r="X11" s="16">
        <v>0</v>
      </c>
      <c r="Y11" s="16">
        <v>0</v>
      </c>
      <c r="Z11" s="16"/>
      <c r="AA11" s="16">
        <v>4.78468899521531E-3</v>
      </c>
      <c r="AB11" s="16">
        <v>2.06896551724138E-2</v>
      </c>
      <c r="AC11" s="16">
        <v>3.5714285714285698E-2</v>
      </c>
      <c r="AD11" s="16">
        <v>2.8571428571428598E-2</v>
      </c>
      <c r="AE11" s="16"/>
      <c r="AF11" s="16">
        <v>1.1080332409972299E-2</v>
      </c>
      <c r="AG11" s="16">
        <v>3.3333333333333298E-2</v>
      </c>
      <c r="AH11" s="16">
        <v>7.1428571428571397E-2</v>
      </c>
      <c r="AI11" s="16">
        <v>0</v>
      </c>
      <c r="AJ11" s="16"/>
      <c r="AK11" s="16">
        <v>1.63934426229508E-2</v>
      </c>
      <c r="AL11" s="16">
        <v>4.5454545454545497E-2</v>
      </c>
      <c r="AM11" s="16">
        <v>0</v>
      </c>
      <c r="AN11" s="16">
        <v>0</v>
      </c>
      <c r="AO11" s="16">
        <v>0</v>
      </c>
      <c r="AP11" s="16">
        <v>0</v>
      </c>
      <c r="AQ11" s="16"/>
      <c r="AR11" s="16">
        <v>2.7397260273972601E-2</v>
      </c>
      <c r="AS11" s="16">
        <v>0</v>
      </c>
      <c r="AT11" s="16">
        <v>0</v>
      </c>
      <c r="AU11" s="16">
        <v>0</v>
      </c>
      <c r="AV11" s="16">
        <v>0</v>
      </c>
      <c r="AW11" s="16">
        <v>0</v>
      </c>
      <c r="AX11" s="16">
        <v>0</v>
      </c>
      <c r="AY11" s="16"/>
      <c r="AZ11" s="16">
        <v>1.7094017094017099E-2</v>
      </c>
      <c r="BA11" s="16">
        <v>5.1282051282051301E-2</v>
      </c>
      <c r="BB11" s="16">
        <v>0</v>
      </c>
      <c r="BC11" s="16">
        <v>1.7094017094017099E-2</v>
      </c>
      <c r="BD11" s="16">
        <v>1.1428571428571401E-2</v>
      </c>
      <c r="BE11" s="16">
        <v>0</v>
      </c>
      <c r="BF11" s="16"/>
      <c r="BG11" s="16">
        <v>0</v>
      </c>
      <c r="BH11" s="16">
        <v>4.7058823529411799E-2</v>
      </c>
      <c r="BI11" s="16">
        <v>0</v>
      </c>
      <c r="BJ11" s="16">
        <v>1.5151515151515201E-2</v>
      </c>
      <c r="BK11" s="16">
        <v>2.53164556962025E-2</v>
      </c>
      <c r="BL11" s="16">
        <v>0</v>
      </c>
      <c r="BM11" s="16"/>
      <c r="BN11" s="16">
        <v>1.0830324909747301E-2</v>
      </c>
      <c r="BO11" s="16">
        <v>2.5125628140703501E-2</v>
      </c>
      <c r="BP11" s="16"/>
      <c r="BQ11" s="16">
        <v>1.21951219512195E-2</v>
      </c>
      <c r="BR11" s="16">
        <v>1.8987341772151899E-2</v>
      </c>
      <c r="BS11" s="16"/>
      <c r="BT11" s="16">
        <v>1.9073569482288801E-2</v>
      </c>
      <c r="BU11" s="16">
        <v>9.8039215686274508E-3</v>
      </c>
    </row>
    <row r="12" spans="2:73" x14ac:dyDescent="0.35">
      <c r="B12" s="17" t="s">
        <v>222</v>
      </c>
      <c r="C12" s="16">
        <v>1.8711018711018702E-2</v>
      </c>
      <c r="D12" s="16">
        <v>1.01010101010101E-2</v>
      </c>
      <c r="E12" s="16">
        <v>2.47349823321555E-2</v>
      </c>
      <c r="F12" s="16"/>
      <c r="G12" s="16">
        <v>1.8018018018018001E-2</v>
      </c>
      <c r="H12" s="16">
        <v>1.8918918918918899E-2</v>
      </c>
      <c r="I12" s="16"/>
      <c r="J12" s="16">
        <v>2.4390243902439001E-2</v>
      </c>
      <c r="K12" s="16">
        <v>0</v>
      </c>
      <c r="L12" s="16">
        <v>0</v>
      </c>
      <c r="M12" s="16">
        <v>0</v>
      </c>
      <c r="N12" s="16">
        <v>0</v>
      </c>
      <c r="O12" s="16">
        <v>6.25E-2</v>
      </c>
      <c r="P12" s="16">
        <v>0</v>
      </c>
      <c r="Q12" s="16">
        <v>0</v>
      </c>
      <c r="R12" s="16">
        <v>0</v>
      </c>
      <c r="S12" s="16">
        <v>2.1276595744680899E-2</v>
      </c>
      <c r="T12" s="16">
        <v>3.3333333333333298E-2</v>
      </c>
      <c r="U12" s="16">
        <v>0</v>
      </c>
      <c r="V12" s="16">
        <v>5.8823529411764698E-2</v>
      </c>
      <c r="W12" s="16">
        <v>0</v>
      </c>
      <c r="X12" s="16">
        <v>0</v>
      </c>
      <c r="Y12" s="16">
        <v>0.125</v>
      </c>
      <c r="Z12" s="16"/>
      <c r="AA12" s="16">
        <v>1.43540669856459E-2</v>
      </c>
      <c r="AB12" s="16">
        <v>2.7586206896551699E-2</v>
      </c>
      <c r="AC12" s="16">
        <v>1.7857142857142901E-2</v>
      </c>
      <c r="AD12" s="16">
        <v>0</v>
      </c>
      <c r="AE12" s="16"/>
      <c r="AF12" s="16">
        <v>1.9390581717451501E-2</v>
      </c>
      <c r="AG12" s="16">
        <v>3.3333333333333298E-2</v>
      </c>
      <c r="AH12" s="16">
        <v>2.3809523809523801E-2</v>
      </c>
      <c r="AI12" s="16">
        <v>0</v>
      </c>
      <c r="AJ12" s="16"/>
      <c r="AK12" s="16">
        <v>8.1967213114754103E-3</v>
      </c>
      <c r="AL12" s="16">
        <v>4.5454545454545497E-2</v>
      </c>
      <c r="AM12" s="16">
        <v>2.3809523809523801E-2</v>
      </c>
      <c r="AN12" s="16">
        <v>0</v>
      </c>
      <c r="AO12" s="16">
        <v>0</v>
      </c>
      <c r="AP12" s="16">
        <v>2.9411764705882401E-2</v>
      </c>
      <c r="AQ12" s="16"/>
      <c r="AR12" s="16">
        <v>1.8264840182648401E-2</v>
      </c>
      <c r="AS12" s="16">
        <v>7.3170731707317097E-2</v>
      </c>
      <c r="AT12" s="16">
        <v>7.3170731707317097E-2</v>
      </c>
      <c r="AU12" s="16">
        <v>1.88679245283019E-2</v>
      </c>
      <c r="AV12" s="16">
        <v>0</v>
      </c>
      <c r="AW12" s="16">
        <v>0</v>
      </c>
      <c r="AX12" s="16">
        <v>0</v>
      </c>
      <c r="AY12" s="16"/>
      <c r="AZ12" s="16">
        <v>0</v>
      </c>
      <c r="BA12" s="16">
        <v>7.69230769230769E-2</v>
      </c>
      <c r="BB12" s="16">
        <v>0</v>
      </c>
      <c r="BC12" s="16">
        <v>3.4188034188034198E-2</v>
      </c>
      <c r="BD12" s="16">
        <v>1.1428571428571401E-2</v>
      </c>
      <c r="BE12" s="16">
        <v>0</v>
      </c>
      <c r="BF12" s="16"/>
      <c r="BG12" s="16">
        <v>2.4390243902439001E-2</v>
      </c>
      <c r="BH12" s="16">
        <v>2.3529411764705899E-2</v>
      </c>
      <c r="BI12" s="16">
        <v>2.0833333333333301E-2</v>
      </c>
      <c r="BJ12" s="16">
        <v>2.27272727272727E-2</v>
      </c>
      <c r="BK12" s="16">
        <v>1.26582278481013E-2</v>
      </c>
      <c r="BL12" s="16">
        <v>0</v>
      </c>
      <c r="BM12" s="16"/>
      <c r="BN12" s="16">
        <v>2.8880866425992802E-2</v>
      </c>
      <c r="BO12" s="16">
        <v>5.0251256281407001E-3</v>
      </c>
      <c r="BP12" s="16"/>
      <c r="BQ12" s="16">
        <v>3.0487804878048801E-2</v>
      </c>
      <c r="BR12" s="16">
        <v>1.26582278481013E-2</v>
      </c>
      <c r="BS12" s="16"/>
      <c r="BT12" s="16">
        <v>1.9073569482288801E-2</v>
      </c>
      <c r="BU12" s="16">
        <v>1.9607843137254902E-2</v>
      </c>
    </row>
    <row r="13" spans="2:73" x14ac:dyDescent="0.35">
      <c r="B13" s="17" t="s">
        <v>93</v>
      </c>
      <c r="C13" s="16">
        <v>8.9397089397089402E-2</v>
      </c>
      <c r="D13" s="16">
        <v>7.0707070707070704E-2</v>
      </c>
      <c r="E13" s="16">
        <v>0.102473498233216</v>
      </c>
      <c r="F13" s="16"/>
      <c r="G13" s="16">
        <v>9.90990990990991E-2</v>
      </c>
      <c r="H13" s="16">
        <v>8.6486486486486505E-2</v>
      </c>
      <c r="I13" s="16"/>
      <c r="J13" s="16">
        <v>9.7560975609756101E-2</v>
      </c>
      <c r="K13" s="16">
        <v>5.0847457627118599E-2</v>
      </c>
      <c r="L13" s="16">
        <v>0.13793103448275901</v>
      </c>
      <c r="M13" s="16">
        <v>0.13636363636363599</v>
      </c>
      <c r="N13" s="16">
        <v>0.125</v>
      </c>
      <c r="O13" s="16">
        <v>0</v>
      </c>
      <c r="P13" s="16">
        <v>6.6666666666666693E-2</v>
      </c>
      <c r="Q13" s="16">
        <v>0.102564102564103</v>
      </c>
      <c r="R13" s="16">
        <v>0</v>
      </c>
      <c r="S13" s="16">
        <v>0.10638297872340401</v>
      </c>
      <c r="T13" s="16">
        <v>0.133333333333333</v>
      </c>
      <c r="U13" s="16">
        <v>0</v>
      </c>
      <c r="V13" s="16">
        <v>0.17647058823529399</v>
      </c>
      <c r="W13" s="16">
        <v>0</v>
      </c>
      <c r="X13" s="16">
        <v>0.11111111111111099</v>
      </c>
      <c r="Y13" s="16">
        <v>0</v>
      </c>
      <c r="Z13" s="16"/>
      <c r="AA13" s="16">
        <v>8.1339712918660295E-2</v>
      </c>
      <c r="AB13" s="16">
        <v>0.10344827586206901</v>
      </c>
      <c r="AC13" s="16">
        <v>5.3571428571428603E-2</v>
      </c>
      <c r="AD13" s="16">
        <v>2.8571428571428598E-2</v>
      </c>
      <c r="AE13" s="16"/>
      <c r="AF13" s="16">
        <v>6.9252077562326902E-2</v>
      </c>
      <c r="AG13" s="16">
        <v>6.6666666666666693E-2</v>
      </c>
      <c r="AH13" s="16">
        <v>0.19047619047618999</v>
      </c>
      <c r="AI13" s="16">
        <v>0</v>
      </c>
      <c r="AJ13" s="16"/>
      <c r="AK13" s="16">
        <v>9.0163934426229497E-2</v>
      </c>
      <c r="AL13" s="16">
        <v>3.03030303030303E-2</v>
      </c>
      <c r="AM13" s="16">
        <v>9.5238095238095205E-2</v>
      </c>
      <c r="AN13" s="16">
        <v>3.2258064516128997E-2</v>
      </c>
      <c r="AO13" s="16">
        <v>0.11111111111111099</v>
      </c>
      <c r="AP13" s="16">
        <v>8.8235294117647106E-2</v>
      </c>
      <c r="AQ13" s="16"/>
      <c r="AR13" s="16">
        <v>7.3059360730593603E-2</v>
      </c>
      <c r="AS13" s="16">
        <v>4.8780487804878099E-2</v>
      </c>
      <c r="AT13" s="16">
        <v>4.8780487804878099E-2</v>
      </c>
      <c r="AU13" s="16">
        <v>0.13207547169811301</v>
      </c>
      <c r="AV13" s="16">
        <v>0.173913043478261</v>
      </c>
      <c r="AW13" s="16">
        <v>0.10638297872340401</v>
      </c>
      <c r="AX13" s="16">
        <v>0</v>
      </c>
      <c r="AY13" s="16"/>
      <c r="AZ13" s="16">
        <v>2.5641025641025599E-2</v>
      </c>
      <c r="BA13" s="16">
        <v>0.128205128205128</v>
      </c>
      <c r="BB13" s="16">
        <v>4.7619047619047603E-2</v>
      </c>
      <c r="BC13" s="16">
        <v>5.9829059829059797E-2</v>
      </c>
      <c r="BD13" s="16">
        <v>0.13714285714285701</v>
      </c>
      <c r="BE13" s="16">
        <v>0.25</v>
      </c>
      <c r="BF13" s="16"/>
      <c r="BG13" s="16">
        <v>4.8780487804878099E-2</v>
      </c>
      <c r="BH13" s="16">
        <v>0.105882352941176</v>
      </c>
      <c r="BI13" s="16">
        <v>0.125</v>
      </c>
      <c r="BJ13" s="16">
        <v>4.5454545454545497E-2</v>
      </c>
      <c r="BK13" s="16">
        <v>8.8607594936708903E-2</v>
      </c>
      <c r="BL13" s="16">
        <v>0.203703703703704</v>
      </c>
      <c r="BM13" s="16"/>
      <c r="BN13" s="16">
        <v>9.3862815884476494E-2</v>
      </c>
      <c r="BO13" s="16">
        <v>8.5427135678391997E-2</v>
      </c>
      <c r="BP13" s="16"/>
      <c r="BQ13" s="16">
        <v>9.7560975609756101E-2</v>
      </c>
      <c r="BR13" s="16">
        <v>8.54430379746835E-2</v>
      </c>
      <c r="BS13" s="16"/>
      <c r="BT13" s="16">
        <v>9.8092643051771095E-2</v>
      </c>
      <c r="BU13" s="16">
        <v>5.8823529411764698E-2</v>
      </c>
    </row>
    <row r="14" spans="2:73" x14ac:dyDescent="0.35">
      <c r="B14" s="17" t="s">
        <v>223</v>
      </c>
      <c r="C14" s="19">
        <v>0.78378378378378399</v>
      </c>
      <c r="D14" s="19">
        <v>0.79797979797979801</v>
      </c>
      <c r="E14" s="19">
        <v>0.77385159010600701</v>
      </c>
      <c r="F14" s="19"/>
      <c r="G14" s="19">
        <v>0.79279279279279302</v>
      </c>
      <c r="H14" s="19">
        <v>0.78108108108108099</v>
      </c>
      <c r="I14" s="19"/>
      <c r="J14" s="19">
        <v>0.78048780487804903</v>
      </c>
      <c r="K14" s="19">
        <v>0.76271186440677996</v>
      </c>
      <c r="L14" s="19">
        <v>0.75862068965517204</v>
      </c>
      <c r="M14" s="19">
        <v>0.72727272727272696</v>
      </c>
      <c r="N14" s="19">
        <v>0.875</v>
      </c>
      <c r="O14" s="19">
        <v>0.875</v>
      </c>
      <c r="P14" s="19">
        <v>0.83333333333333304</v>
      </c>
      <c r="Q14" s="19">
        <v>0.79487179487179505</v>
      </c>
      <c r="R14" s="19">
        <v>1</v>
      </c>
      <c r="S14" s="19">
        <v>0.78723404255319196</v>
      </c>
      <c r="T14" s="19">
        <v>0.76666666666666705</v>
      </c>
      <c r="U14" s="19">
        <v>0.92857142857142905</v>
      </c>
      <c r="V14" s="19">
        <v>0.61764705882352899</v>
      </c>
      <c r="W14" s="19">
        <v>0.76470588235294101</v>
      </c>
      <c r="X14" s="19">
        <v>0.77777777777777801</v>
      </c>
      <c r="Y14" s="19">
        <v>0.8125</v>
      </c>
      <c r="Z14" s="19"/>
      <c r="AA14" s="19">
        <v>0.81818181818181801</v>
      </c>
      <c r="AB14" s="19">
        <v>0.73103448275862104</v>
      </c>
      <c r="AC14" s="19">
        <v>0.80357142857142905</v>
      </c>
      <c r="AD14" s="19">
        <v>0.85714285714285698</v>
      </c>
      <c r="AE14" s="19"/>
      <c r="AF14" s="19">
        <v>0.80609418282548495</v>
      </c>
      <c r="AG14" s="19">
        <v>0.7</v>
      </c>
      <c r="AH14" s="19">
        <v>0.66666666666666696</v>
      </c>
      <c r="AI14" s="19">
        <v>1</v>
      </c>
      <c r="AJ14" s="19"/>
      <c r="AK14" s="19">
        <v>0.80327868852458995</v>
      </c>
      <c r="AL14" s="19">
        <v>0.72727272727272696</v>
      </c>
      <c r="AM14" s="19">
        <v>0.78571428571428603</v>
      </c>
      <c r="AN14" s="19">
        <v>0.90322580645161299</v>
      </c>
      <c r="AO14" s="19">
        <v>0.77777777777777801</v>
      </c>
      <c r="AP14" s="19">
        <v>0.85294117647058798</v>
      </c>
      <c r="AQ14" s="19"/>
      <c r="AR14" s="19">
        <v>0.78995433789954295</v>
      </c>
      <c r="AS14" s="19">
        <v>0.80487804878048796</v>
      </c>
      <c r="AT14" s="19">
        <v>0.80487804878048796</v>
      </c>
      <c r="AU14" s="19">
        <v>0.75471698113207597</v>
      </c>
      <c r="AV14" s="19">
        <v>0.78260869565217395</v>
      </c>
      <c r="AW14" s="19">
        <v>0.82978723404255295</v>
      </c>
      <c r="AX14" s="19">
        <v>1</v>
      </c>
      <c r="AY14" s="19"/>
      <c r="AZ14" s="19">
        <v>0.80341880341880301</v>
      </c>
      <c r="BA14" s="19">
        <v>0.64102564102564097</v>
      </c>
      <c r="BB14" s="19">
        <v>0.90476190476190499</v>
      </c>
      <c r="BC14" s="19">
        <v>0.80341880341880301</v>
      </c>
      <c r="BD14" s="19">
        <v>0.77714285714285702</v>
      </c>
      <c r="BE14" s="19">
        <v>0.75</v>
      </c>
      <c r="BF14" s="19"/>
      <c r="BG14" s="19">
        <v>0.78048780487804903</v>
      </c>
      <c r="BH14" s="19">
        <v>0.71764705882352897</v>
      </c>
      <c r="BI14" s="19">
        <v>0.83333333333333304</v>
      </c>
      <c r="BJ14" s="19">
        <v>0.85606060606060597</v>
      </c>
      <c r="BK14" s="19">
        <v>0.734177215189873</v>
      </c>
      <c r="BL14" s="19">
        <v>0.74074074074074103</v>
      </c>
      <c r="BM14" s="19"/>
      <c r="BN14" s="19">
        <v>0.77978339350180503</v>
      </c>
      <c r="BO14" s="19">
        <v>0.78391959798995003</v>
      </c>
      <c r="BP14" s="19"/>
      <c r="BQ14" s="19">
        <v>0.77439024390243905</v>
      </c>
      <c r="BR14" s="19">
        <v>0.787974683544304</v>
      </c>
      <c r="BS14" s="19"/>
      <c r="BT14" s="19">
        <v>0.78474114441416898</v>
      </c>
      <c r="BU14" s="19">
        <v>0.77450980392156898</v>
      </c>
    </row>
    <row r="15" spans="2:73" x14ac:dyDescent="0.35">
      <c r="B15" s="17" t="s">
        <v>224</v>
      </c>
      <c r="C15" s="19">
        <v>3.5343035343035303E-2</v>
      </c>
      <c r="D15" s="19">
        <v>3.5353535353535401E-2</v>
      </c>
      <c r="E15" s="19">
        <v>3.5335689045936397E-2</v>
      </c>
      <c r="F15" s="19"/>
      <c r="G15" s="19">
        <v>3.6036036036036001E-2</v>
      </c>
      <c r="H15" s="19">
        <v>3.5135135135135102E-2</v>
      </c>
      <c r="I15" s="19"/>
      <c r="J15" s="19">
        <v>4.8780487804878099E-2</v>
      </c>
      <c r="K15" s="19">
        <v>1.6949152542372899E-2</v>
      </c>
      <c r="L15" s="19">
        <v>0</v>
      </c>
      <c r="M15" s="19">
        <v>0</v>
      </c>
      <c r="N15" s="19">
        <v>0</v>
      </c>
      <c r="O15" s="19">
        <v>6.25E-2</v>
      </c>
      <c r="P15" s="19">
        <v>0</v>
      </c>
      <c r="Q15" s="19">
        <v>2.5641025641025599E-2</v>
      </c>
      <c r="R15" s="19">
        <v>0</v>
      </c>
      <c r="S15" s="19">
        <v>4.2553191489361701E-2</v>
      </c>
      <c r="T15" s="19">
        <v>3.3333333333333298E-2</v>
      </c>
      <c r="U15" s="19">
        <v>7.1428571428571397E-2</v>
      </c>
      <c r="V15" s="19">
        <v>8.8235294117647106E-2</v>
      </c>
      <c r="W15" s="19">
        <v>5.8823529411764698E-2</v>
      </c>
      <c r="X15" s="19">
        <v>0</v>
      </c>
      <c r="Y15" s="19">
        <v>0.125</v>
      </c>
      <c r="Z15" s="19"/>
      <c r="AA15" s="19">
        <v>1.9138755980861202E-2</v>
      </c>
      <c r="AB15" s="19">
        <v>4.8275862068965503E-2</v>
      </c>
      <c r="AC15" s="19">
        <v>5.3571428571428603E-2</v>
      </c>
      <c r="AD15" s="19">
        <v>2.8571428571428598E-2</v>
      </c>
      <c r="AE15" s="19"/>
      <c r="AF15" s="19">
        <v>3.0470914127423799E-2</v>
      </c>
      <c r="AG15" s="19">
        <v>6.6666666666666693E-2</v>
      </c>
      <c r="AH15" s="19">
        <v>9.5238095238095205E-2</v>
      </c>
      <c r="AI15" s="19">
        <v>0</v>
      </c>
      <c r="AJ15" s="19"/>
      <c r="AK15" s="19">
        <v>2.4590163934426201E-2</v>
      </c>
      <c r="AL15" s="19">
        <v>9.0909090909090898E-2</v>
      </c>
      <c r="AM15" s="19">
        <v>2.3809523809523801E-2</v>
      </c>
      <c r="AN15" s="19">
        <v>0</v>
      </c>
      <c r="AO15" s="19">
        <v>0</v>
      </c>
      <c r="AP15" s="19">
        <v>2.9411764705882401E-2</v>
      </c>
      <c r="AQ15" s="19"/>
      <c r="AR15" s="19">
        <v>4.5662100456621002E-2</v>
      </c>
      <c r="AS15" s="19">
        <v>7.3170731707317097E-2</v>
      </c>
      <c r="AT15" s="19">
        <v>7.3170731707317097E-2</v>
      </c>
      <c r="AU15" s="19">
        <v>1.88679245283019E-2</v>
      </c>
      <c r="AV15" s="19">
        <v>0</v>
      </c>
      <c r="AW15" s="19">
        <v>0</v>
      </c>
      <c r="AX15" s="19">
        <v>0</v>
      </c>
      <c r="AY15" s="19"/>
      <c r="AZ15" s="19">
        <v>1.7094017094017099E-2</v>
      </c>
      <c r="BA15" s="19">
        <v>0.128205128205128</v>
      </c>
      <c r="BB15" s="19">
        <v>0</v>
      </c>
      <c r="BC15" s="19">
        <v>5.1282051282051301E-2</v>
      </c>
      <c r="BD15" s="19">
        <v>2.2857142857142899E-2</v>
      </c>
      <c r="BE15" s="19">
        <v>0</v>
      </c>
      <c r="BF15" s="19"/>
      <c r="BG15" s="19">
        <v>2.4390243902439001E-2</v>
      </c>
      <c r="BH15" s="19">
        <v>7.0588235294117604E-2</v>
      </c>
      <c r="BI15" s="19">
        <v>2.0833333333333301E-2</v>
      </c>
      <c r="BJ15" s="19">
        <v>3.7878787878787901E-2</v>
      </c>
      <c r="BK15" s="19">
        <v>3.7974683544303799E-2</v>
      </c>
      <c r="BL15" s="19">
        <v>0</v>
      </c>
      <c r="BM15" s="19"/>
      <c r="BN15" s="19">
        <v>3.9711191335740102E-2</v>
      </c>
      <c r="BO15" s="19">
        <v>3.0150753768844199E-2</v>
      </c>
      <c r="BP15" s="19"/>
      <c r="BQ15" s="19">
        <v>4.2682926829268303E-2</v>
      </c>
      <c r="BR15" s="19">
        <v>3.1645569620253201E-2</v>
      </c>
      <c r="BS15" s="19"/>
      <c r="BT15" s="19">
        <v>3.81471389645777E-2</v>
      </c>
      <c r="BU15" s="19">
        <v>2.9411764705882401E-2</v>
      </c>
    </row>
    <row r="16" spans="2:73" x14ac:dyDescent="0.35">
      <c r="B16" s="17" t="s">
        <v>105</v>
      </c>
      <c r="C16" s="20">
        <v>0.74844074844074804</v>
      </c>
      <c r="D16" s="20">
        <v>0.76262626262626299</v>
      </c>
      <c r="E16" s="20">
        <v>0.73851590106007103</v>
      </c>
      <c r="F16" s="20"/>
      <c r="G16" s="20">
        <v>0.75675675675675702</v>
      </c>
      <c r="H16" s="20">
        <v>0.74594594594594599</v>
      </c>
      <c r="I16" s="20"/>
      <c r="J16" s="20">
        <v>0.73170731707317105</v>
      </c>
      <c r="K16" s="20">
        <v>0.74576271186440701</v>
      </c>
      <c r="L16" s="20">
        <v>0.75862068965517204</v>
      </c>
      <c r="M16" s="20">
        <v>0.72727272727272696</v>
      </c>
      <c r="N16" s="20">
        <v>0.875</v>
      </c>
      <c r="O16" s="20">
        <v>0.8125</v>
      </c>
      <c r="P16" s="20">
        <v>0.83333333333333304</v>
      </c>
      <c r="Q16" s="20">
        <v>0.76923076923076905</v>
      </c>
      <c r="R16" s="20">
        <v>1</v>
      </c>
      <c r="S16" s="20">
        <v>0.74468085106382997</v>
      </c>
      <c r="T16" s="20">
        <v>0.73333333333333295</v>
      </c>
      <c r="U16" s="20">
        <v>0.85714285714285698</v>
      </c>
      <c r="V16" s="20">
        <v>0.52941176470588203</v>
      </c>
      <c r="W16" s="20">
        <v>0.70588235294117696</v>
      </c>
      <c r="X16" s="20">
        <v>0.77777777777777801</v>
      </c>
      <c r="Y16" s="20">
        <v>0.6875</v>
      </c>
      <c r="Z16" s="20"/>
      <c r="AA16" s="20">
        <v>0.799043062200957</v>
      </c>
      <c r="AB16" s="20">
        <v>0.68275862068965498</v>
      </c>
      <c r="AC16" s="20">
        <v>0.75</v>
      </c>
      <c r="AD16" s="20">
        <v>0.82857142857142896</v>
      </c>
      <c r="AE16" s="20"/>
      <c r="AF16" s="20">
        <v>0.77562326869806097</v>
      </c>
      <c r="AG16" s="20">
        <v>0.63333333333333297</v>
      </c>
      <c r="AH16" s="20">
        <v>0.57142857142857095</v>
      </c>
      <c r="AI16" s="20">
        <v>1</v>
      </c>
      <c r="AJ16" s="20"/>
      <c r="AK16" s="20">
        <v>0.77868852459016402</v>
      </c>
      <c r="AL16" s="20">
        <v>0.63636363636363602</v>
      </c>
      <c r="AM16" s="20">
        <v>0.76190476190476197</v>
      </c>
      <c r="AN16" s="20">
        <v>0.90322580645161299</v>
      </c>
      <c r="AO16" s="20">
        <v>0.77777777777777801</v>
      </c>
      <c r="AP16" s="20">
        <v>0.82352941176470595</v>
      </c>
      <c r="AQ16" s="20"/>
      <c r="AR16" s="20">
        <v>0.74429223744292194</v>
      </c>
      <c r="AS16" s="20">
        <v>0.73170731707317105</v>
      </c>
      <c r="AT16" s="20">
        <v>0.73170731707317105</v>
      </c>
      <c r="AU16" s="20">
        <v>0.73584905660377398</v>
      </c>
      <c r="AV16" s="20">
        <v>0.78260869565217395</v>
      </c>
      <c r="AW16" s="20">
        <v>0.82978723404255295</v>
      </c>
      <c r="AX16" s="20">
        <v>1</v>
      </c>
      <c r="AY16" s="20"/>
      <c r="AZ16" s="20">
        <v>0.78632478632478597</v>
      </c>
      <c r="BA16" s="20">
        <v>0.512820512820513</v>
      </c>
      <c r="BB16" s="20">
        <v>0.90476190476190499</v>
      </c>
      <c r="BC16" s="20">
        <v>0.75213675213675202</v>
      </c>
      <c r="BD16" s="20">
        <v>0.754285714285714</v>
      </c>
      <c r="BE16" s="20">
        <v>0.75</v>
      </c>
      <c r="BF16" s="20"/>
      <c r="BG16" s="20">
        <v>0.75609756097560998</v>
      </c>
      <c r="BH16" s="20">
        <v>0.64705882352941202</v>
      </c>
      <c r="BI16" s="20">
        <v>0.8125</v>
      </c>
      <c r="BJ16" s="20">
        <v>0.81818181818181801</v>
      </c>
      <c r="BK16" s="20">
        <v>0.69620253164557</v>
      </c>
      <c r="BL16" s="20">
        <v>0.74074074074074103</v>
      </c>
      <c r="BM16" s="20"/>
      <c r="BN16" s="20">
        <v>0.74007220216606495</v>
      </c>
      <c r="BO16" s="20">
        <v>0.75376884422110602</v>
      </c>
      <c r="BP16" s="20"/>
      <c r="BQ16" s="20">
        <v>0.73170731707317105</v>
      </c>
      <c r="BR16" s="20">
        <v>0.756329113924051</v>
      </c>
      <c r="BS16" s="20"/>
      <c r="BT16" s="20">
        <v>0.74659400544959098</v>
      </c>
      <c r="BU16" s="20">
        <v>0.74509803921568596</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289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0.45738045738045702</v>
      </c>
      <c r="D8" s="16">
        <v>0.439393939393939</v>
      </c>
      <c r="E8" s="16">
        <v>0.46996466431095402</v>
      </c>
      <c r="F8" s="16"/>
      <c r="G8" s="16">
        <v>0.45045045045045001</v>
      </c>
      <c r="H8" s="16">
        <v>0.45945945945945899</v>
      </c>
      <c r="I8" s="16"/>
      <c r="J8" s="16">
        <v>0.41463414634146301</v>
      </c>
      <c r="K8" s="16">
        <v>0.45762711864406802</v>
      </c>
      <c r="L8" s="16">
        <v>0.51724137931034497</v>
      </c>
      <c r="M8" s="16">
        <v>0.59090909090909105</v>
      </c>
      <c r="N8" s="16">
        <v>0.375</v>
      </c>
      <c r="O8" s="16">
        <v>0.3125</v>
      </c>
      <c r="P8" s="16">
        <v>0.36666666666666697</v>
      </c>
      <c r="Q8" s="16">
        <v>0.41025641025641002</v>
      </c>
      <c r="R8" s="16">
        <v>0.57142857142857095</v>
      </c>
      <c r="S8" s="16">
        <v>0.41489361702127697</v>
      </c>
      <c r="T8" s="16">
        <v>0.4</v>
      </c>
      <c r="U8" s="16">
        <v>0.5</v>
      </c>
      <c r="V8" s="16">
        <v>0.5</v>
      </c>
      <c r="W8" s="16">
        <v>0.76470588235294101</v>
      </c>
      <c r="X8" s="16">
        <v>0.61111111111111105</v>
      </c>
      <c r="Y8" s="16">
        <v>0.375</v>
      </c>
      <c r="Z8" s="16"/>
      <c r="AA8" s="16">
        <v>0.51196172248803795</v>
      </c>
      <c r="AB8" s="16">
        <v>0.45517241379310303</v>
      </c>
      <c r="AC8" s="16">
        <v>0.41071428571428598</v>
      </c>
      <c r="AD8" s="16">
        <v>0.25714285714285701</v>
      </c>
      <c r="AE8" s="16"/>
      <c r="AF8" s="16">
        <v>0.487534626038781</v>
      </c>
      <c r="AG8" s="16">
        <v>0.266666666666667</v>
      </c>
      <c r="AH8" s="16">
        <v>0.33333333333333298</v>
      </c>
      <c r="AI8" s="16">
        <v>0</v>
      </c>
      <c r="AJ8" s="16"/>
      <c r="AK8" s="16">
        <v>0.44262295081967201</v>
      </c>
      <c r="AL8" s="16">
        <v>0.40909090909090901</v>
      </c>
      <c r="AM8" s="16">
        <v>0.57142857142857095</v>
      </c>
      <c r="AN8" s="16">
        <v>0.51612903225806495</v>
      </c>
      <c r="AO8" s="16">
        <v>0.33333333333333298</v>
      </c>
      <c r="AP8" s="16">
        <v>0.5</v>
      </c>
      <c r="AQ8" s="16"/>
      <c r="AR8" s="16">
        <v>0.47488584474885798</v>
      </c>
      <c r="AS8" s="16">
        <v>0.36585365853658502</v>
      </c>
      <c r="AT8" s="16">
        <v>0.36585365853658502</v>
      </c>
      <c r="AU8" s="16">
        <v>0.47169811320754701</v>
      </c>
      <c r="AV8" s="16">
        <v>0.34782608695652201</v>
      </c>
      <c r="AW8" s="16">
        <v>0.46808510638297901</v>
      </c>
      <c r="AX8" s="16">
        <v>0.4</v>
      </c>
      <c r="AY8" s="16"/>
      <c r="AZ8" s="16">
        <v>0.37606837606837601</v>
      </c>
      <c r="BA8" s="16">
        <v>0.33333333333333298</v>
      </c>
      <c r="BB8" s="16">
        <v>0.52380952380952395</v>
      </c>
      <c r="BC8" s="16">
        <v>0.56410256410256399</v>
      </c>
      <c r="BD8" s="16">
        <v>0.45142857142857101</v>
      </c>
      <c r="BE8" s="16">
        <v>0.625</v>
      </c>
      <c r="BF8" s="16"/>
      <c r="BG8" s="16">
        <v>0.47560975609756101</v>
      </c>
      <c r="BH8" s="16">
        <v>0.36470588235294099</v>
      </c>
      <c r="BI8" s="16">
        <v>0.47916666666666702</v>
      </c>
      <c r="BJ8" s="16">
        <v>0.5</v>
      </c>
      <c r="BK8" s="16">
        <v>0.443037974683544</v>
      </c>
      <c r="BL8" s="16">
        <v>0.48148148148148101</v>
      </c>
      <c r="BM8" s="16"/>
      <c r="BN8" s="16">
        <v>0.47292418772563199</v>
      </c>
      <c r="BO8" s="16">
        <v>0.43718592964824099</v>
      </c>
      <c r="BP8" s="16"/>
      <c r="BQ8" s="16">
        <v>0.49390243902439002</v>
      </c>
      <c r="BR8" s="16">
        <v>0.436708860759494</v>
      </c>
      <c r="BS8" s="16"/>
      <c r="BT8" s="16">
        <v>0.48773841961852898</v>
      </c>
      <c r="BU8" s="16">
        <v>0.34313725490196101</v>
      </c>
    </row>
    <row r="9" spans="2:73" x14ac:dyDescent="0.35">
      <c r="B9" s="17" t="s">
        <v>219</v>
      </c>
      <c r="C9" s="16">
        <v>0.30977130977131001</v>
      </c>
      <c r="D9" s="16">
        <v>0.30303030303030298</v>
      </c>
      <c r="E9" s="16">
        <v>0.31448763250883399</v>
      </c>
      <c r="F9" s="16"/>
      <c r="G9" s="16">
        <v>0.38738738738738698</v>
      </c>
      <c r="H9" s="16">
        <v>0.286486486486487</v>
      </c>
      <c r="I9" s="16"/>
      <c r="J9" s="16">
        <v>0.41463414634146301</v>
      </c>
      <c r="K9" s="16">
        <v>0.28813559322033899</v>
      </c>
      <c r="L9" s="16">
        <v>0.24137931034482801</v>
      </c>
      <c r="M9" s="16">
        <v>0.18181818181818199</v>
      </c>
      <c r="N9" s="16">
        <v>0.125</v>
      </c>
      <c r="O9" s="16">
        <v>0.5</v>
      </c>
      <c r="P9" s="16">
        <v>0.5</v>
      </c>
      <c r="Q9" s="16">
        <v>0.43589743589743601</v>
      </c>
      <c r="R9" s="16">
        <v>0.214285714285714</v>
      </c>
      <c r="S9" s="16">
        <v>0.27659574468085102</v>
      </c>
      <c r="T9" s="16">
        <v>0.33333333333333298</v>
      </c>
      <c r="U9" s="16">
        <v>0.214285714285714</v>
      </c>
      <c r="V9" s="16">
        <v>0.23529411764705899</v>
      </c>
      <c r="W9" s="16">
        <v>0.11764705882352899</v>
      </c>
      <c r="X9" s="16">
        <v>0.38888888888888901</v>
      </c>
      <c r="Y9" s="16">
        <v>0.25</v>
      </c>
      <c r="Z9" s="16"/>
      <c r="AA9" s="16">
        <v>0.30622009569378</v>
      </c>
      <c r="AB9" s="16">
        <v>0.30344827586206902</v>
      </c>
      <c r="AC9" s="16">
        <v>0.32142857142857101</v>
      </c>
      <c r="AD9" s="16">
        <v>0.314285714285714</v>
      </c>
      <c r="AE9" s="16"/>
      <c r="AF9" s="16">
        <v>0.33518005540166201</v>
      </c>
      <c r="AG9" s="16">
        <v>0.266666666666667</v>
      </c>
      <c r="AH9" s="16">
        <v>0.28571428571428598</v>
      </c>
      <c r="AI9" s="16">
        <v>0</v>
      </c>
      <c r="AJ9" s="16"/>
      <c r="AK9" s="16">
        <v>0.27868852459016402</v>
      </c>
      <c r="AL9" s="16">
        <v>0.34848484848484901</v>
      </c>
      <c r="AM9" s="16">
        <v>0.28571428571428598</v>
      </c>
      <c r="AN9" s="16">
        <v>0.35483870967741898</v>
      </c>
      <c r="AO9" s="16">
        <v>0.11111111111111099</v>
      </c>
      <c r="AP9" s="16">
        <v>0.32352941176470601</v>
      </c>
      <c r="AQ9" s="16"/>
      <c r="AR9" s="16">
        <v>0.31506849315068503</v>
      </c>
      <c r="AS9" s="16">
        <v>0.292682926829268</v>
      </c>
      <c r="AT9" s="16">
        <v>0.292682926829268</v>
      </c>
      <c r="AU9" s="16">
        <v>0.320754716981132</v>
      </c>
      <c r="AV9" s="16">
        <v>0.39130434782608697</v>
      </c>
      <c r="AW9" s="16">
        <v>0.319148936170213</v>
      </c>
      <c r="AX9" s="16">
        <v>0.2</v>
      </c>
      <c r="AY9" s="16"/>
      <c r="AZ9" s="16">
        <v>0.33333333333333298</v>
      </c>
      <c r="BA9" s="16">
        <v>0.38461538461538503</v>
      </c>
      <c r="BB9" s="16">
        <v>0.28571428571428598</v>
      </c>
      <c r="BC9" s="16">
        <v>0.23931623931623899</v>
      </c>
      <c r="BD9" s="16">
        <v>0.33714285714285702</v>
      </c>
      <c r="BE9" s="16">
        <v>0.125</v>
      </c>
      <c r="BF9" s="16"/>
      <c r="BG9" s="16">
        <v>0.25609756097560998</v>
      </c>
      <c r="BH9" s="16">
        <v>0.38823529411764701</v>
      </c>
      <c r="BI9" s="16">
        <v>0.27083333333333298</v>
      </c>
      <c r="BJ9" s="16">
        <v>0.33333333333333298</v>
      </c>
      <c r="BK9" s="16">
        <v>0.341772151898734</v>
      </c>
      <c r="BL9" s="16">
        <v>0.18518518518518501</v>
      </c>
      <c r="BM9" s="16"/>
      <c r="BN9" s="16">
        <v>0.27436823104693098</v>
      </c>
      <c r="BO9" s="16">
        <v>0.35678391959799</v>
      </c>
      <c r="BP9" s="16"/>
      <c r="BQ9" s="16">
        <v>0.26829268292682901</v>
      </c>
      <c r="BR9" s="16">
        <v>0.332278481012658</v>
      </c>
      <c r="BS9" s="16"/>
      <c r="BT9" s="16">
        <v>0.288828337874659</v>
      </c>
      <c r="BU9" s="16">
        <v>0.39215686274509798</v>
      </c>
    </row>
    <row r="10" spans="2:73" x14ac:dyDescent="0.35">
      <c r="B10" s="17" t="s">
        <v>220</v>
      </c>
      <c r="C10" s="16">
        <v>0.122661122661123</v>
      </c>
      <c r="D10" s="16">
        <v>0.13131313131313099</v>
      </c>
      <c r="E10" s="16">
        <v>0.11660777385159</v>
      </c>
      <c r="F10" s="16"/>
      <c r="G10" s="16">
        <v>7.2072072072072099E-2</v>
      </c>
      <c r="H10" s="16">
        <v>0.13783783783783801</v>
      </c>
      <c r="I10" s="16"/>
      <c r="J10" s="16">
        <v>7.3170731707317097E-2</v>
      </c>
      <c r="K10" s="16">
        <v>0.101694915254237</v>
      </c>
      <c r="L10" s="16">
        <v>0.10344827586206901</v>
      </c>
      <c r="M10" s="16">
        <v>0.18181818181818199</v>
      </c>
      <c r="N10" s="16">
        <v>0.375</v>
      </c>
      <c r="O10" s="16">
        <v>0.1875</v>
      </c>
      <c r="P10" s="16">
        <v>0.1</v>
      </c>
      <c r="Q10" s="16">
        <v>7.69230769230769E-2</v>
      </c>
      <c r="R10" s="16">
        <v>7.1428571428571397E-2</v>
      </c>
      <c r="S10" s="16">
        <v>0.159574468085106</v>
      </c>
      <c r="T10" s="16">
        <v>0.16666666666666699</v>
      </c>
      <c r="U10" s="16">
        <v>0.14285714285714299</v>
      </c>
      <c r="V10" s="16">
        <v>8.8235294117647106E-2</v>
      </c>
      <c r="W10" s="16">
        <v>5.8823529411764698E-2</v>
      </c>
      <c r="X10" s="16">
        <v>0</v>
      </c>
      <c r="Y10" s="16">
        <v>0.25</v>
      </c>
      <c r="Z10" s="16"/>
      <c r="AA10" s="16">
        <v>7.6555023923445001E-2</v>
      </c>
      <c r="AB10" s="16">
        <v>0.16551724137931001</v>
      </c>
      <c r="AC10" s="16">
        <v>0.17857142857142899</v>
      </c>
      <c r="AD10" s="16">
        <v>0.17142857142857101</v>
      </c>
      <c r="AE10" s="16"/>
      <c r="AF10" s="16">
        <v>0.10803324099723</v>
      </c>
      <c r="AG10" s="16">
        <v>0.33333333333333298</v>
      </c>
      <c r="AH10" s="16">
        <v>7.1428571428571397E-2</v>
      </c>
      <c r="AI10" s="16">
        <v>0.5</v>
      </c>
      <c r="AJ10" s="16"/>
      <c r="AK10" s="16">
        <v>0.17213114754098399</v>
      </c>
      <c r="AL10" s="16">
        <v>0.15151515151515199</v>
      </c>
      <c r="AM10" s="16">
        <v>2.3809523809523801E-2</v>
      </c>
      <c r="AN10" s="16">
        <v>0.12903225806451599</v>
      </c>
      <c r="AO10" s="16">
        <v>0.33333333333333298</v>
      </c>
      <c r="AP10" s="16">
        <v>8.8235294117647106E-2</v>
      </c>
      <c r="AQ10" s="16"/>
      <c r="AR10" s="16">
        <v>0.127853881278539</v>
      </c>
      <c r="AS10" s="16">
        <v>0.219512195121951</v>
      </c>
      <c r="AT10" s="16">
        <v>0.219512195121951</v>
      </c>
      <c r="AU10" s="16">
        <v>3.77358490566038E-2</v>
      </c>
      <c r="AV10" s="16">
        <v>0.217391304347826</v>
      </c>
      <c r="AW10" s="16">
        <v>8.5106382978723402E-2</v>
      </c>
      <c r="AX10" s="16">
        <v>0</v>
      </c>
      <c r="AY10" s="16"/>
      <c r="AZ10" s="16">
        <v>0.19658119658119699</v>
      </c>
      <c r="BA10" s="16">
        <v>0.15384615384615399</v>
      </c>
      <c r="BB10" s="16">
        <v>0.14285714285714299</v>
      </c>
      <c r="BC10" s="16">
        <v>8.54700854700855E-2</v>
      </c>
      <c r="BD10" s="16">
        <v>9.71428571428571E-2</v>
      </c>
      <c r="BE10" s="16">
        <v>0</v>
      </c>
      <c r="BF10" s="16"/>
      <c r="BG10" s="16">
        <v>0.18292682926829301</v>
      </c>
      <c r="BH10" s="16">
        <v>0.11764705882352899</v>
      </c>
      <c r="BI10" s="16">
        <v>8.3333333333333301E-2</v>
      </c>
      <c r="BJ10" s="16">
        <v>9.0909090909090898E-2</v>
      </c>
      <c r="BK10" s="16">
        <v>0.139240506329114</v>
      </c>
      <c r="BL10" s="16">
        <v>0.12962962962963001</v>
      </c>
      <c r="BM10" s="16"/>
      <c r="BN10" s="16">
        <v>0.13718411552346599</v>
      </c>
      <c r="BO10" s="16">
        <v>0.10050251256281401</v>
      </c>
      <c r="BP10" s="16"/>
      <c r="BQ10" s="16">
        <v>0.115853658536585</v>
      </c>
      <c r="BR10" s="16">
        <v>0.126582278481013</v>
      </c>
      <c r="BS10" s="16"/>
      <c r="BT10" s="16">
        <v>0.119891008174387</v>
      </c>
      <c r="BU10" s="16">
        <v>0.12745098039215699</v>
      </c>
    </row>
    <row r="11" spans="2:73" x14ac:dyDescent="0.35">
      <c r="B11" s="17" t="s">
        <v>221</v>
      </c>
      <c r="C11" s="16">
        <v>3.3264033264033301E-2</v>
      </c>
      <c r="D11" s="16">
        <v>3.5353535353535401E-2</v>
      </c>
      <c r="E11" s="16">
        <v>3.1802120141342802E-2</v>
      </c>
      <c r="F11" s="16"/>
      <c r="G11" s="16">
        <v>1.8018018018018001E-2</v>
      </c>
      <c r="H11" s="16">
        <v>3.7837837837837798E-2</v>
      </c>
      <c r="I11" s="16"/>
      <c r="J11" s="16">
        <v>4.8780487804878099E-2</v>
      </c>
      <c r="K11" s="16">
        <v>0.101694915254237</v>
      </c>
      <c r="L11" s="16">
        <v>0</v>
      </c>
      <c r="M11" s="16">
        <v>0</v>
      </c>
      <c r="N11" s="16">
        <v>0</v>
      </c>
      <c r="O11" s="16">
        <v>0</v>
      </c>
      <c r="P11" s="16">
        <v>0</v>
      </c>
      <c r="Q11" s="16">
        <v>0</v>
      </c>
      <c r="R11" s="16">
        <v>7.1428571428571397E-2</v>
      </c>
      <c r="S11" s="16">
        <v>4.2553191489361701E-2</v>
      </c>
      <c r="T11" s="16">
        <v>3.3333333333333298E-2</v>
      </c>
      <c r="U11" s="16">
        <v>7.1428571428571397E-2</v>
      </c>
      <c r="V11" s="16">
        <v>0</v>
      </c>
      <c r="W11" s="16">
        <v>5.8823529411764698E-2</v>
      </c>
      <c r="X11" s="16">
        <v>0</v>
      </c>
      <c r="Y11" s="16">
        <v>0</v>
      </c>
      <c r="Z11" s="16"/>
      <c r="AA11" s="16">
        <v>2.39234449760766E-2</v>
      </c>
      <c r="AB11" s="16">
        <v>2.06896551724138E-2</v>
      </c>
      <c r="AC11" s="16">
        <v>1.7857142857142901E-2</v>
      </c>
      <c r="AD11" s="16">
        <v>0.14285714285714299</v>
      </c>
      <c r="AE11" s="16"/>
      <c r="AF11" s="16">
        <v>1.6620498614958401E-2</v>
      </c>
      <c r="AG11" s="16">
        <v>3.3333333333333298E-2</v>
      </c>
      <c r="AH11" s="16">
        <v>0.19047619047618999</v>
      </c>
      <c r="AI11" s="16">
        <v>0</v>
      </c>
      <c r="AJ11" s="16"/>
      <c r="AK11" s="16">
        <v>4.0983606557376998E-2</v>
      </c>
      <c r="AL11" s="16">
        <v>3.03030303030303E-2</v>
      </c>
      <c r="AM11" s="16">
        <v>2.3809523809523801E-2</v>
      </c>
      <c r="AN11" s="16">
        <v>0</v>
      </c>
      <c r="AO11" s="16">
        <v>0.11111111111111099</v>
      </c>
      <c r="AP11" s="16">
        <v>2.9411764705882401E-2</v>
      </c>
      <c r="AQ11" s="16"/>
      <c r="AR11" s="16">
        <v>2.7397260273972601E-2</v>
      </c>
      <c r="AS11" s="16">
        <v>4.8780487804878099E-2</v>
      </c>
      <c r="AT11" s="16">
        <v>4.8780487804878099E-2</v>
      </c>
      <c r="AU11" s="16">
        <v>0</v>
      </c>
      <c r="AV11" s="16">
        <v>0</v>
      </c>
      <c r="AW11" s="16">
        <v>8.5106382978723402E-2</v>
      </c>
      <c r="AX11" s="16">
        <v>0.2</v>
      </c>
      <c r="AY11" s="16"/>
      <c r="AZ11" s="16">
        <v>6.8376068376068397E-2</v>
      </c>
      <c r="BA11" s="16">
        <v>2.5641025641025599E-2</v>
      </c>
      <c r="BB11" s="16">
        <v>4.7619047619047603E-2</v>
      </c>
      <c r="BC11" s="16">
        <v>1.7094017094017099E-2</v>
      </c>
      <c r="BD11" s="16">
        <v>1.7142857142857099E-2</v>
      </c>
      <c r="BE11" s="16">
        <v>0.125</v>
      </c>
      <c r="BF11" s="16"/>
      <c r="BG11" s="16">
        <v>1.21951219512195E-2</v>
      </c>
      <c r="BH11" s="16">
        <v>4.7058823529411799E-2</v>
      </c>
      <c r="BI11" s="16">
        <v>4.1666666666666699E-2</v>
      </c>
      <c r="BJ11" s="16">
        <v>2.27272727272727E-2</v>
      </c>
      <c r="BK11" s="16">
        <v>2.53164556962025E-2</v>
      </c>
      <c r="BL11" s="16">
        <v>7.4074074074074098E-2</v>
      </c>
      <c r="BM11" s="16"/>
      <c r="BN11" s="16">
        <v>3.9711191335740102E-2</v>
      </c>
      <c r="BO11" s="16">
        <v>2.5125628140703501E-2</v>
      </c>
      <c r="BP11" s="16"/>
      <c r="BQ11" s="16">
        <v>4.8780487804878099E-2</v>
      </c>
      <c r="BR11" s="16">
        <v>2.53164556962025E-2</v>
      </c>
      <c r="BS11" s="16"/>
      <c r="BT11" s="16">
        <v>2.17983651226158E-2</v>
      </c>
      <c r="BU11" s="16">
        <v>7.8431372549019607E-2</v>
      </c>
    </row>
    <row r="12" spans="2:73" x14ac:dyDescent="0.35">
      <c r="B12" s="17" t="s">
        <v>222</v>
      </c>
      <c r="C12" s="16">
        <v>2.0790020790020802E-2</v>
      </c>
      <c r="D12" s="16">
        <v>4.0404040404040401E-2</v>
      </c>
      <c r="E12" s="16">
        <v>7.0671378091872799E-3</v>
      </c>
      <c r="F12" s="16"/>
      <c r="G12" s="16">
        <v>9.0090090090090107E-3</v>
      </c>
      <c r="H12" s="16">
        <v>2.4324324324324301E-2</v>
      </c>
      <c r="I12" s="16"/>
      <c r="J12" s="16">
        <v>0</v>
      </c>
      <c r="K12" s="16">
        <v>1.6949152542372899E-2</v>
      </c>
      <c r="L12" s="16">
        <v>3.4482758620689703E-2</v>
      </c>
      <c r="M12" s="16">
        <v>0</v>
      </c>
      <c r="N12" s="16">
        <v>0</v>
      </c>
      <c r="O12" s="16">
        <v>0</v>
      </c>
      <c r="P12" s="16">
        <v>3.3333333333333298E-2</v>
      </c>
      <c r="Q12" s="16">
        <v>2.5641025641025599E-2</v>
      </c>
      <c r="R12" s="16">
        <v>0</v>
      </c>
      <c r="S12" s="16">
        <v>4.2553191489361701E-2</v>
      </c>
      <c r="T12" s="16">
        <v>0</v>
      </c>
      <c r="U12" s="16">
        <v>7.1428571428571397E-2</v>
      </c>
      <c r="V12" s="16">
        <v>0</v>
      </c>
      <c r="W12" s="16">
        <v>0</v>
      </c>
      <c r="X12" s="16">
        <v>0</v>
      </c>
      <c r="Y12" s="16">
        <v>6.25E-2</v>
      </c>
      <c r="Z12" s="16"/>
      <c r="AA12" s="16">
        <v>2.39234449760766E-2</v>
      </c>
      <c r="AB12" s="16">
        <v>1.37931034482759E-2</v>
      </c>
      <c r="AC12" s="16">
        <v>0</v>
      </c>
      <c r="AD12" s="16">
        <v>8.5714285714285701E-2</v>
      </c>
      <c r="AE12" s="16"/>
      <c r="AF12" s="16">
        <v>1.1080332409972299E-2</v>
      </c>
      <c r="AG12" s="16">
        <v>6.6666666666666693E-2</v>
      </c>
      <c r="AH12" s="16">
        <v>2.3809523809523801E-2</v>
      </c>
      <c r="AI12" s="16">
        <v>0.5</v>
      </c>
      <c r="AJ12" s="16"/>
      <c r="AK12" s="16">
        <v>2.4590163934426201E-2</v>
      </c>
      <c r="AL12" s="16">
        <v>4.5454545454545497E-2</v>
      </c>
      <c r="AM12" s="16">
        <v>4.7619047619047603E-2</v>
      </c>
      <c r="AN12" s="16">
        <v>0</v>
      </c>
      <c r="AO12" s="16">
        <v>0</v>
      </c>
      <c r="AP12" s="16">
        <v>2.9411764705882401E-2</v>
      </c>
      <c r="AQ12" s="16"/>
      <c r="AR12" s="16">
        <v>1.8264840182648401E-2</v>
      </c>
      <c r="AS12" s="16">
        <v>4.8780487804878099E-2</v>
      </c>
      <c r="AT12" s="16">
        <v>4.8780487804878099E-2</v>
      </c>
      <c r="AU12" s="16">
        <v>3.77358490566038E-2</v>
      </c>
      <c r="AV12" s="16">
        <v>0</v>
      </c>
      <c r="AW12" s="16">
        <v>0</v>
      </c>
      <c r="AX12" s="16">
        <v>0</v>
      </c>
      <c r="AY12" s="16"/>
      <c r="AZ12" s="16">
        <v>8.5470085470085496E-3</v>
      </c>
      <c r="BA12" s="16">
        <v>2.5641025641025599E-2</v>
      </c>
      <c r="BB12" s="16">
        <v>0</v>
      </c>
      <c r="BC12" s="16">
        <v>2.5641025641025599E-2</v>
      </c>
      <c r="BD12" s="16">
        <v>2.8571428571428598E-2</v>
      </c>
      <c r="BE12" s="16">
        <v>0</v>
      </c>
      <c r="BF12" s="16"/>
      <c r="BG12" s="16">
        <v>1.21951219512195E-2</v>
      </c>
      <c r="BH12" s="16">
        <v>2.3529411764705899E-2</v>
      </c>
      <c r="BI12" s="16">
        <v>4.1666666666666699E-2</v>
      </c>
      <c r="BJ12" s="16">
        <v>2.27272727272727E-2</v>
      </c>
      <c r="BK12" s="16">
        <v>2.53164556962025E-2</v>
      </c>
      <c r="BL12" s="16">
        <v>0</v>
      </c>
      <c r="BM12" s="16"/>
      <c r="BN12" s="16">
        <v>1.0830324909747301E-2</v>
      </c>
      <c r="BO12" s="16">
        <v>3.5175879396984903E-2</v>
      </c>
      <c r="BP12" s="16"/>
      <c r="BQ12" s="16">
        <v>0</v>
      </c>
      <c r="BR12" s="16">
        <v>3.1645569620253201E-2</v>
      </c>
      <c r="BS12" s="16"/>
      <c r="BT12" s="16">
        <v>2.4523160762942801E-2</v>
      </c>
      <c r="BU12" s="16">
        <v>9.8039215686274508E-3</v>
      </c>
    </row>
    <row r="13" spans="2:73" x14ac:dyDescent="0.35">
      <c r="B13" s="17" t="s">
        <v>93</v>
      </c>
      <c r="C13" s="16">
        <v>5.6133056133056101E-2</v>
      </c>
      <c r="D13" s="16">
        <v>5.0505050505050497E-2</v>
      </c>
      <c r="E13" s="16">
        <v>6.0070671378091897E-2</v>
      </c>
      <c r="F13" s="16"/>
      <c r="G13" s="16">
        <v>6.3063063063063099E-2</v>
      </c>
      <c r="H13" s="16">
        <v>5.4054054054054099E-2</v>
      </c>
      <c r="I13" s="16"/>
      <c r="J13" s="16">
        <v>4.8780487804878099E-2</v>
      </c>
      <c r="K13" s="16">
        <v>3.3898305084745797E-2</v>
      </c>
      <c r="L13" s="16">
        <v>0.10344827586206901</v>
      </c>
      <c r="M13" s="16">
        <v>4.5454545454545497E-2</v>
      </c>
      <c r="N13" s="16">
        <v>0.125</v>
      </c>
      <c r="O13" s="16">
        <v>0</v>
      </c>
      <c r="P13" s="16">
        <v>0</v>
      </c>
      <c r="Q13" s="16">
        <v>5.1282051282051301E-2</v>
      </c>
      <c r="R13" s="16">
        <v>7.1428571428571397E-2</v>
      </c>
      <c r="S13" s="16">
        <v>6.3829787234042507E-2</v>
      </c>
      <c r="T13" s="16">
        <v>6.6666666666666693E-2</v>
      </c>
      <c r="U13" s="16">
        <v>0</v>
      </c>
      <c r="V13" s="16">
        <v>0.17647058823529399</v>
      </c>
      <c r="W13" s="16">
        <v>0</v>
      </c>
      <c r="X13" s="16">
        <v>0</v>
      </c>
      <c r="Y13" s="16">
        <v>6.25E-2</v>
      </c>
      <c r="Z13" s="16"/>
      <c r="AA13" s="16">
        <v>5.7416267942583699E-2</v>
      </c>
      <c r="AB13" s="16">
        <v>4.13793103448276E-2</v>
      </c>
      <c r="AC13" s="16">
        <v>7.1428571428571397E-2</v>
      </c>
      <c r="AD13" s="16">
        <v>2.8571428571428598E-2</v>
      </c>
      <c r="AE13" s="16"/>
      <c r="AF13" s="16">
        <v>4.15512465373961E-2</v>
      </c>
      <c r="AG13" s="16">
        <v>3.3333333333333298E-2</v>
      </c>
      <c r="AH13" s="16">
        <v>9.5238095238095205E-2</v>
      </c>
      <c r="AI13" s="16">
        <v>0</v>
      </c>
      <c r="AJ13" s="16"/>
      <c r="AK13" s="16">
        <v>4.0983606557376998E-2</v>
      </c>
      <c r="AL13" s="16">
        <v>1.5151515151515201E-2</v>
      </c>
      <c r="AM13" s="16">
        <v>4.7619047619047603E-2</v>
      </c>
      <c r="AN13" s="16">
        <v>0</v>
      </c>
      <c r="AO13" s="16">
        <v>0.11111111111111099</v>
      </c>
      <c r="AP13" s="16">
        <v>2.9411764705882401E-2</v>
      </c>
      <c r="AQ13" s="16"/>
      <c r="AR13" s="16">
        <v>3.6529680365296802E-2</v>
      </c>
      <c r="AS13" s="16">
        <v>2.4390243902439001E-2</v>
      </c>
      <c r="AT13" s="16">
        <v>2.4390243902439001E-2</v>
      </c>
      <c r="AU13" s="16">
        <v>0.13207547169811301</v>
      </c>
      <c r="AV13" s="16">
        <v>4.3478260869565202E-2</v>
      </c>
      <c r="AW13" s="16">
        <v>4.2553191489361701E-2</v>
      </c>
      <c r="AX13" s="16">
        <v>0.2</v>
      </c>
      <c r="AY13" s="16"/>
      <c r="AZ13" s="16">
        <v>1.7094017094017099E-2</v>
      </c>
      <c r="BA13" s="16">
        <v>7.69230769230769E-2</v>
      </c>
      <c r="BB13" s="16">
        <v>0</v>
      </c>
      <c r="BC13" s="16">
        <v>6.8376068376068397E-2</v>
      </c>
      <c r="BD13" s="16">
        <v>6.8571428571428603E-2</v>
      </c>
      <c r="BE13" s="16">
        <v>0.125</v>
      </c>
      <c r="BF13" s="16"/>
      <c r="BG13" s="16">
        <v>6.0975609756097601E-2</v>
      </c>
      <c r="BH13" s="16">
        <v>5.8823529411764698E-2</v>
      </c>
      <c r="BI13" s="16">
        <v>8.3333333333333301E-2</v>
      </c>
      <c r="BJ13" s="16">
        <v>3.03030303030303E-2</v>
      </c>
      <c r="BK13" s="16">
        <v>2.53164556962025E-2</v>
      </c>
      <c r="BL13" s="16">
        <v>0.12962962962963001</v>
      </c>
      <c r="BM13" s="16"/>
      <c r="BN13" s="16">
        <v>6.4981949458483707E-2</v>
      </c>
      <c r="BO13" s="16">
        <v>4.5226130653266298E-2</v>
      </c>
      <c r="BP13" s="16"/>
      <c r="BQ13" s="16">
        <v>7.3170731707317097E-2</v>
      </c>
      <c r="BR13" s="16">
        <v>4.7468354430379701E-2</v>
      </c>
      <c r="BS13" s="16"/>
      <c r="BT13" s="16">
        <v>5.7220708446866497E-2</v>
      </c>
      <c r="BU13" s="16">
        <v>4.9019607843137303E-2</v>
      </c>
    </row>
    <row r="14" spans="2:73" x14ac:dyDescent="0.35">
      <c r="B14" s="17" t="s">
        <v>223</v>
      </c>
      <c r="C14" s="19">
        <v>0.76715176715176703</v>
      </c>
      <c r="D14" s="19">
        <v>0.74242424242424199</v>
      </c>
      <c r="E14" s="19">
        <v>0.78445229681978801</v>
      </c>
      <c r="F14" s="19"/>
      <c r="G14" s="19">
        <v>0.83783783783783805</v>
      </c>
      <c r="H14" s="19">
        <v>0.74594594594594599</v>
      </c>
      <c r="I14" s="19"/>
      <c r="J14" s="19">
        <v>0.82926829268292701</v>
      </c>
      <c r="K14" s="19">
        <v>0.74576271186440701</v>
      </c>
      <c r="L14" s="19">
        <v>0.75862068965517204</v>
      </c>
      <c r="M14" s="19">
        <v>0.77272727272727304</v>
      </c>
      <c r="N14" s="19">
        <v>0.5</v>
      </c>
      <c r="O14" s="19">
        <v>0.8125</v>
      </c>
      <c r="P14" s="19">
        <v>0.86666666666666703</v>
      </c>
      <c r="Q14" s="19">
        <v>0.84615384615384603</v>
      </c>
      <c r="R14" s="19">
        <v>0.78571428571428603</v>
      </c>
      <c r="S14" s="19">
        <v>0.69148936170212805</v>
      </c>
      <c r="T14" s="19">
        <v>0.73333333333333295</v>
      </c>
      <c r="U14" s="19">
        <v>0.71428571428571397</v>
      </c>
      <c r="V14" s="19">
        <v>0.73529411764705899</v>
      </c>
      <c r="W14" s="19">
        <v>0.88235294117647101</v>
      </c>
      <c r="X14" s="19">
        <v>1</v>
      </c>
      <c r="Y14" s="19">
        <v>0.625</v>
      </c>
      <c r="Z14" s="19"/>
      <c r="AA14" s="19">
        <v>0.81818181818181801</v>
      </c>
      <c r="AB14" s="19">
        <v>0.75862068965517204</v>
      </c>
      <c r="AC14" s="19">
        <v>0.73214285714285698</v>
      </c>
      <c r="AD14" s="19">
        <v>0.57142857142857095</v>
      </c>
      <c r="AE14" s="19"/>
      <c r="AF14" s="19">
        <v>0.82271468144044302</v>
      </c>
      <c r="AG14" s="19">
        <v>0.53333333333333299</v>
      </c>
      <c r="AH14" s="19">
        <v>0.61904761904761896</v>
      </c>
      <c r="AI14" s="19">
        <v>0</v>
      </c>
      <c r="AJ14" s="19"/>
      <c r="AK14" s="19">
        <v>0.72131147540983598</v>
      </c>
      <c r="AL14" s="19">
        <v>0.75757575757575801</v>
      </c>
      <c r="AM14" s="19">
        <v>0.85714285714285698</v>
      </c>
      <c r="AN14" s="19">
        <v>0.87096774193548399</v>
      </c>
      <c r="AO14" s="19">
        <v>0.44444444444444398</v>
      </c>
      <c r="AP14" s="19">
        <v>0.82352941176470595</v>
      </c>
      <c r="AQ14" s="19"/>
      <c r="AR14" s="19">
        <v>0.78995433789954295</v>
      </c>
      <c r="AS14" s="19">
        <v>0.65853658536585402</v>
      </c>
      <c r="AT14" s="19">
        <v>0.65853658536585402</v>
      </c>
      <c r="AU14" s="19">
        <v>0.79245283018867896</v>
      </c>
      <c r="AV14" s="19">
        <v>0.73913043478260898</v>
      </c>
      <c r="AW14" s="19">
        <v>0.78723404255319196</v>
      </c>
      <c r="AX14" s="19">
        <v>0.6</v>
      </c>
      <c r="AY14" s="19"/>
      <c r="AZ14" s="19">
        <v>0.70940170940170899</v>
      </c>
      <c r="BA14" s="19">
        <v>0.71794871794871795</v>
      </c>
      <c r="BB14" s="19">
        <v>0.80952380952380998</v>
      </c>
      <c r="BC14" s="19">
        <v>0.80341880341880301</v>
      </c>
      <c r="BD14" s="19">
        <v>0.78857142857142803</v>
      </c>
      <c r="BE14" s="19">
        <v>0.75</v>
      </c>
      <c r="BF14" s="19"/>
      <c r="BG14" s="19">
        <v>0.73170731707317105</v>
      </c>
      <c r="BH14" s="19">
        <v>0.752941176470588</v>
      </c>
      <c r="BI14" s="19">
        <v>0.75</v>
      </c>
      <c r="BJ14" s="19">
        <v>0.83333333333333304</v>
      </c>
      <c r="BK14" s="19">
        <v>0.784810126582278</v>
      </c>
      <c r="BL14" s="19">
        <v>0.66666666666666696</v>
      </c>
      <c r="BM14" s="19"/>
      <c r="BN14" s="19">
        <v>0.74729241877256303</v>
      </c>
      <c r="BO14" s="19">
        <v>0.79396984924623104</v>
      </c>
      <c r="BP14" s="19"/>
      <c r="BQ14" s="19">
        <v>0.76219512195121997</v>
      </c>
      <c r="BR14" s="19">
        <v>0.768987341772152</v>
      </c>
      <c r="BS14" s="19"/>
      <c r="BT14" s="19">
        <v>0.77656675749318804</v>
      </c>
      <c r="BU14" s="19">
        <v>0.73529411764705899</v>
      </c>
    </row>
    <row r="15" spans="2:73" x14ac:dyDescent="0.35">
      <c r="B15" s="17" t="s">
        <v>224</v>
      </c>
      <c r="C15" s="19">
        <v>5.4054054054054099E-2</v>
      </c>
      <c r="D15" s="19">
        <v>7.5757575757575801E-2</v>
      </c>
      <c r="E15" s="19">
        <v>3.8869257950529999E-2</v>
      </c>
      <c r="F15" s="19"/>
      <c r="G15" s="19">
        <v>2.7027027027027001E-2</v>
      </c>
      <c r="H15" s="19">
        <v>6.21621621621622E-2</v>
      </c>
      <c r="I15" s="19"/>
      <c r="J15" s="19">
        <v>4.8780487804878099E-2</v>
      </c>
      <c r="K15" s="19">
        <v>0.11864406779661001</v>
      </c>
      <c r="L15" s="19">
        <v>3.4482758620689703E-2</v>
      </c>
      <c r="M15" s="19">
        <v>0</v>
      </c>
      <c r="N15" s="19">
        <v>0</v>
      </c>
      <c r="O15" s="19">
        <v>0</v>
      </c>
      <c r="P15" s="19">
        <v>3.3333333333333298E-2</v>
      </c>
      <c r="Q15" s="19">
        <v>2.5641025641025599E-2</v>
      </c>
      <c r="R15" s="19">
        <v>7.1428571428571397E-2</v>
      </c>
      <c r="S15" s="19">
        <v>8.5106382978723402E-2</v>
      </c>
      <c r="T15" s="19">
        <v>3.3333333333333298E-2</v>
      </c>
      <c r="U15" s="19">
        <v>0.14285714285714299</v>
      </c>
      <c r="V15" s="19">
        <v>0</v>
      </c>
      <c r="W15" s="19">
        <v>5.8823529411764698E-2</v>
      </c>
      <c r="X15" s="19">
        <v>0</v>
      </c>
      <c r="Y15" s="19">
        <v>6.25E-2</v>
      </c>
      <c r="Z15" s="19"/>
      <c r="AA15" s="19">
        <v>4.7846889952153103E-2</v>
      </c>
      <c r="AB15" s="19">
        <v>3.4482758620689703E-2</v>
      </c>
      <c r="AC15" s="19">
        <v>1.7857142857142901E-2</v>
      </c>
      <c r="AD15" s="19">
        <v>0.22857142857142901</v>
      </c>
      <c r="AE15" s="19"/>
      <c r="AF15" s="19">
        <v>2.7700831024930699E-2</v>
      </c>
      <c r="AG15" s="19">
        <v>0.1</v>
      </c>
      <c r="AH15" s="19">
        <v>0.214285714285714</v>
      </c>
      <c r="AI15" s="19">
        <v>0.5</v>
      </c>
      <c r="AJ15" s="19"/>
      <c r="AK15" s="19">
        <v>6.5573770491803296E-2</v>
      </c>
      <c r="AL15" s="19">
        <v>7.5757575757575801E-2</v>
      </c>
      <c r="AM15" s="19">
        <v>7.1428571428571397E-2</v>
      </c>
      <c r="AN15" s="19">
        <v>0</v>
      </c>
      <c r="AO15" s="19">
        <v>0.11111111111111099</v>
      </c>
      <c r="AP15" s="19">
        <v>5.8823529411764698E-2</v>
      </c>
      <c r="AQ15" s="19"/>
      <c r="AR15" s="19">
        <v>4.5662100456621002E-2</v>
      </c>
      <c r="AS15" s="19">
        <v>9.7560975609756101E-2</v>
      </c>
      <c r="AT15" s="19">
        <v>9.7560975609756101E-2</v>
      </c>
      <c r="AU15" s="19">
        <v>3.77358490566038E-2</v>
      </c>
      <c r="AV15" s="19">
        <v>0</v>
      </c>
      <c r="AW15" s="19">
        <v>8.5106382978723402E-2</v>
      </c>
      <c r="AX15" s="19">
        <v>0.2</v>
      </c>
      <c r="AY15" s="19"/>
      <c r="AZ15" s="19">
        <v>7.69230769230769E-2</v>
      </c>
      <c r="BA15" s="19">
        <v>5.1282051282051301E-2</v>
      </c>
      <c r="BB15" s="19">
        <v>4.7619047619047603E-2</v>
      </c>
      <c r="BC15" s="19">
        <v>4.2735042735042701E-2</v>
      </c>
      <c r="BD15" s="19">
        <v>4.57142857142857E-2</v>
      </c>
      <c r="BE15" s="19">
        <v>0.125</v>
      </c>
      <c r="BF15" s="19"/>
      <c r="BG15" s="19">
        <v>2.4390243902439001E-2</v>
      </c>
      <c r="BH15" s="19">
        <v>7.0588235294117604E-2</v>
      </c>
      <c r="BI15" s="19">
        <v>8.3333333333333301E-2</v>
      </c>
      <c r="BJ15" s="19">
        <v>4.5454545454545497E-2</v>
      </c>
      <c r="BK15" s="19">
        <v>5.0632911392405097E-2</v>
      </c>
      <c r="BL15" s="19">
        <v>7.4074074074074098E-2</v>
      </c>
      <c r="BM15" s="19"/>
      <c r="BN15" s="19">
        <v>5.0541516245487403E-2</v>
      </c>
      <c r="BO15" s="19">
        <v>6.0301507537688398E-2</v>
      </c>
      <c r="BP15" s="19"/>
      <c r="BQ15" s="19">
        <v>4.8780487804878099E-2</v>
      </c>
      <c r="BR15" s="19">
        <v>5.6962025316455701E-2</v>
      </c>
      <c r="BS15" s="19"/>
      <c r="BT15" s="19">
        <v>4.6321525885558601E-2</v>
      </c>
      <c r="BU15" s="19">
        <v>8.8235294117647106E-2</v>
      </c>
    </row>
    <row r="16" spans="2:73" x14ac:dyDescent="0.35">
      <c r="B16" s="17" t="s">
        <v>105</v>
      </c>
      <c r="C16" s="20">
        <v>0.71309771309771297</v>
      </c>
      <c r="D16" s="20">
        <v>0.66666666666666696</v>
      </c>
      <c r="E16" s="20">
        <v>0.74558303886925803</v>
      </c>
      <c r="F16" s="20"/>
      <c r="G16" s="20">
        <v>0.81081081081081097</v>
      </c>
      <c r="H16" s="20">
        <v>0.68378378378378402</v>
      </c>
      <c r="I16" s="20"/>
      <c r="J16" s="20">
        <v>0.78048780487804903</v>
      </c>
      <c r="K16" s="20">
        <v>0.62711864406779705</v>
      </c>
      <c r="L16" s="20">
        <v>0.72413793103448298</v>
      </c>
      <c r="M16" s="20">
        <v>0.77272727272727304</v>
      </c>
      <c r="N16" s="20">
        <v>0.5</v>
      </c>
      <c r="O16" s="20">
        <v>0.8125</v>
      </c>
      <c r="P16" s="20">
        <v>0.83333333333333304</v>
      </c>
      <c r="Q16" s="20">
        <v>0.82051282051282004</v>
      </c>
      <c r="R16" s="20">
        <v>0.71428571428571397</v>
      </c>
      <c r="S16" s="20">
        <v>0.60638297872340396</v>
      </c>
      <c r="T16" s="20">
        <v>0.7</v>
      </c>
      <c r="U16" s="20">
        <v>0.57142857142857095</v>
      </c>
      <c r="V16" s="20">
        <v>0.73529411764705899</v>
      </c>
      <c r="W16" s="20">
        <v>0.82352941176470595</v>
      </c>
      <c r="X16" s="20">
        <v>1</v>
      </c>
      <c r="Y16" s="20">
        <v>0.5625</v>
      </c>
      <c r="Z16" s="20"/>
      <c r="AA16" s="20">
        <v>0.77033492822966498</v>
      </c>
      <c r="AB16" s="20">
        <v>0.72413793103448298</v>
      </c>
      <c r="AC16" s="20">
        <v>0.71428571428571397</v>
      </c>
      <c r="AD16" s="20">
        <v>0.34285714285714303</v>
      </c>
      <c r="AE16" s="20"/>
      <c r="AF16" s="20">
        <v>0.79501385041551298</v>
      </c>
      <c r="AG16" s="20">
        <v>0.43333333333333302</v>
      </c>
      <c r="AH16" s="20">
        <v>0.40476190476190499</v>
      </c>
      <c r="AI16" s="20">
        <v>-0.5</v>
      </c>
      <c r="AJ16" s="20"/>
      <c r="AK16" s="20">
        <v>0.65573770491803296</v>
      </c>
      <c r="AL16" s="20">
        <v>0.68181818181818199</v>
      </c>
      <c r="AM16" s="20">
        <v>0.78571428571428603</v>
      </c>
      <c r="AN16" s="20">
        <v>0.87096774193548399</v>
      </c>
      <c r="AO16" s="20">
        <v>0.33333333333333298</v>
      </c>
      <c r="AP16" s="20">
        <v>0.76470588235294101</v>
      </c>
      <c r="AQ16" s="20"/>
      <c r="AR16" s="20">
        <v>0.74429223744292194</v>
      </c>
      <c r="AS16" s="20">
        <v>0.56097560975609795</v>
      </c>
      <c r="AT16" s="20">
        <v>0.56097560975609795</v>
      </c>
      <c r="AU16" s="20">
        <v>0.75471698113207597</v>
      </c>
      <c r="AV16" s="20">
        <v>0.73913043478260898</v>
      </c>
      <c r="AW16" s="20">
        <v>0.70212765957446799</v>
      </c>
      <c r="AX16" s="20">
        <v>0.4</v>
      </c>
      <c r="AY16" s="20"/>
      <c r="AZ16" s="20">
        <v>0.63247863247863201</v>
      </c>
      <c r="BA16" s="20">
        <v>0.66666666666666696</v>
      </c>
      <c r="BB16" s="20">
        <v>0.76190476190476197</v>
      </c>
      <c r="BC16" s="20">
        <v>0.76068376068376098</v>
      </c>
      <c r="BD16" s="20">
        <v>0.74285714285714299</v>
      </c>
      <c r="BE16" s="20">
        <v>0.625</v>
      </c>
      <c r="BF16" s="20"/>
      <c r="BG16" s="20">
        <v>0.707317073170732</v>
      </c>
      <c r="BH16" s="20">
        <v>0.68235294117647105</v>
      </c>
      <c r="BI16" s="20">
        <v>0.66666666666666696</v>
      </c>
      <c r="BJ16" s="20">
        <v>0.78787878787878796</v>
      </c>
      <c r="BK16" s="20">
        <v>0.734177215189873</v>
      </c>
      <c r="BL16" s="20">
        <v>0.592592592592593</v>
      </c>
      <c r="BM16" s="20"/>
      <c r="BN16" s="20">
        <v>0.69675090252707605</v>
      </c>
      <c r="BO16" s="20">
        <v>0.733668341708543</v>
      </c>
      <c r="BP16" s="20"/>
      <c r="BQ16" s="20">
        <v>0.71341463414634099</v>
      </c>
      <c r="BR16" s="20">
        <v>0.712025316455696</v>
      </c>
      <c r="BS16" s="20"/>
      <c r="BT16" s="20">
        <v>0.730245231607629</v>
      </c>
      <c r="BU16" s="20">
        <v>0.64705882352941202</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292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290</v>
      </c>
      <c r="C8" s="16">
        <v>0.41787941787941801</v>
      </c>
      <c r="D8" s="16">
        <v>0.36868686868686901</v>
      </c>
      <c r="E8" s="16">
        <v>0.45229681978798603</v>
      </c>
      <c r="F8" s="16"/>
      <c r="G8" s="16">
        <v>0.52252252252252296</v>
      </c>
      <c r="H8" s="16">
        <v>0.38648648648648598</v>
      </c>
      <c r="I8" s="16"/>
      <c r="J8" s="16">
        <v>0.34146341463414598</v>
      </c>
      <c r="K8" s="16">
        <v>0.338983050847458</v>
      </c>
      <c r="L8" s="16">
        <v>0.48275862068965503</v>
      </c>
      <c r="M8" s="16">
        <v>0.54545454545454497</v>
      </c>
      <c r="N8" s="16">
        <v>0.375</v>
      </c>
      <c r="O8" s="16">
        <v>0.5</v>
      </c>
      <c r="P8" s="16">
        <v>0.56666666666666698</v>
      </c>
      <c r="Q8" s="16">
        <v>0.38461538461538503</v>
      </c>
      <c r="R8" s="16">
        <v>0.42857142857142899</v>
      </c>
      <c r="S8" s="16">
        <v>0.37234042553191499</v>
      </c>
      <c r="T8" s="16">
        <v>0.33333333333333298</v>
      </c>
      <c r="U8" s="16">
        <v>0.5</v>
      </c>
      <c r="V8" s="16">
        <v>0.5</v>
      </c>
      <c r="W8" s="16">
        <v>0.58823529411764697</v>
      </c>
      <c r="X8" s="16">
        <v>0.33333333333333298</v>
      </c>
      <c r="Y8" s="16">
        <v>0.4375</v>
      </c>
      <c r="Z8" s="16"/>
      <c r="AA8" s="16">
        <v>0.492822966507177</v>
      </c>
      <c r="AB8" s="16">
        <v>0.37931034482758602</v>
      </c>
      <c r="AC8" s="16">
        <v>0.41071428571428598</v>
      </c>
      <c r="AD8" s="16">
        <v>0.28571428571428598</v>
      </c>
      <c r="AE8" s="16"/>
      <c r="AF8" s="16">
        <v>0.43490304709141298</v>
      </c>
      <c r="AG8" s="16">
        <v>0.3</v>
      </c>
      <c r="AH8" s="16">
        <v>0.452380952380952</v>
      </c>
      <c r="AI8" s="16">
        <v>0</v>
      </c>
      <c r="AJ8" s="16"/>
      <c r="AK8" s="16">
        <v>0.39344262295082</v>
      </c>
      <c r="AL8" s="16">
        <v>0.33333333333333298</v>
      </c>
      <c r="AM8" s="16">
        <v>0.5</v>
      </c>
      <c r="AN8" s="16">
        <v>0.35483870967741898</v>
      </c>
      <c r="AO8" s="16">
        <v>0.44444444444444398</v>
      </c>
      <c r="AP8" s="16">
        <v>0.441176470588235</v>
      </c>
      <c r="AQ8" s="16"/>
      <c r="AR8" s="16">
        <v>0.45205479452054798</v>
      </c>
      <c r="AS8" s="16">
        <v>0.26829268292682901</v>
      </c>
      <c r="AT8" s="16">
        <v>0.26829268292682901</v>
      </c>
      <c r="AU8" s="16">
        <v>0.320754716981132</v>
      </c>
      <c r="AV8" s="16">
        <v>0.34782608695652201</v>
      </c>
      <c r="AW8" s="16">
        <v>0.659574468085106</v>
      </c>
      <c r="AX8" s="16">
        <v>0.6</v>
      </c>
      <c r="AY8" s="16"/>
      <c r="AZ8" s="16">
        <v>0.33333333333333298</v>
      </c>
      <c r="BA8" s="16">
        <v>0.43589743589743601</v>
      </c>
      <c r="BB8" s="16">
        <v>0.57142857142857095</v>
      </c>
      <c r="BC8" s="16">
        <v>0.41025641025641002</v>
      </c>
      <c r="BD8" s="16">
        <v>0.46285714285714302</v>
      </c>
      <c r="BE8" s="16">
        <v>0.375</v>
      </c>
      <c r="BF8" s="16"/>
      <c r="BG8" s="16">
        <v>0.45121951219512202</v>
      </c>
      <c r="BH8" s="16">
        <v>0.45882352941176502</v>
      </c>
      <c r="BI8" s="16">
        <v>0.35416666666666702</v>
      </c>
      <c r="BJ8" s="16">
        <v>0.38636363636363602</v>
      </c>
      <c r="BK8" s="16">
        <v>0.417721518987342</v>
      </c>
      <c r="BL8" s="16">
        <v>0.44444444444444398</v>
      </c>
      <c r="BM8" s="16"/>
      <c r="BN8" s="16">
        <v>0.44404332129963903</v>
      </c>
      <c r="BO8" s="16">
        <v>0.38190954773869301</v>
      </c>
      <c r="BP8" s="16"/>
      <c r="BQ8" s="16">
        <v>0.439024390243902</v>
      </c>
      <c r="BR8" s="16">
        <v>0.40506329113924</v>
      </c>
      <c r="BS8" s="16"/>
      <c r="BT8" s="16">
        <v>0.45776566757493198</v>
      </c>
      <c r="BU8" s="16">
        <v>0.27450980392156898</v>
      </c>
    </row>
    <row r="9" spans="2:73" x14ac:dyDescent="0.35">
      <c r="B9" s="17" t="s">
        <v>291</v>
      </c>
      <c r="C9" s="16">
        <v>0.53638253638253597</v>
      </c>
      <c r="D9" s="16">
        <v>0.60606060606060597</v>
      </c>
      <c r="E9" s="16">
        <v>0.48763250883392201</v>
      </c>
      <c r="F9" s="16"/>
      <c r="G9" s="16">
        <v>0.45045045045045001</v>
      </c>
      <c r="H9" s="16">
        <v>0.56216216216216197</v>
      </c>
      <c r="I9" s="16"/>
      <c r="J9" s="16">
        <v>0.56097560975609795</v>
      </c>
      <c r="K9" s="16">
        <v>0.644067796610169</v>
      </c>
      <c r="L9" s="16">
        <v>0.37931034482758602</v>
      </c>
      <c r="M9" s="16">
        <v>0.40909090909090901</v>
      </c>
      <c r="N9" s="16">
        <v>0.625</v>
      </c>
      <c r="O9" s="16">
        <v>0.5</v>
      </c>
      <c r="P9" s="16">
        <v>0.43333333333333302</v>
      </c>
      <c r="Q9" s="16">
        <v>0.56410256410256399</v>
      </c>
      <c r="R9" s="16">
        <v>0.5</v>
      </c>
      <c r="S9" s="16">
        <v>0.57446808510638303</v>
      </c>
      <c r="T9" s="16">
        <v>0.63333333333333297</v>
      </c>
      <c r="U9" s="16">
        <v>0.5</v>
      </c>
      <c r="V9" s="16">
        <v>0.441176470588235</v>
      </c>
      <c r="W9" s="16">
        <v>0.41176470588235298</v>
      </c>
      <c r="X9" s="16">
        <v>0.61111111111111105</v>
      </c>
      <c r="Y9" s="16">
        <v>0.5625</v>
      </c>
      <c r="Z9" s="16"/>
      <c r="AA9" s="16">
        <v>0.46889952153109998</v>
      </c>
      <c r="AB9" s="16">
        <v>0.57241379310344798</v>
      </c>
      <c r="AC9" s="16">
        <v>0.57142857142857095</v>
      </c>
      <c r="AD9" s="16">
        <v>0.68571428571428605</v>
      </c>
      <c r="AE9" s="16"/>
      <c r="AF9" s="16">
        <v>0.52631578947368396</v>
      </c>
      <c r="AG9" s="16">
        <v>0.56666666666666698</v>
      </c>
      <c r="AH9" s="16">
        <v>0.547619047619048</v>
      </c>
      <c r="AI9" s="16">
        <v>1</v>
      </c>
      <c r="AJ9" s="16"/>
      <c r="AK9" s="16">
        <v>0.57377049180327899</v>
      </c>
      <c r="AL9" s="16">
        <v>0.65151515151515105</v>
      </c>
      <c r="AM9" s="16">
        <v>0.476190476190476</v>
      </c>
      <c r="AN9" s="16">
        <v>0.61290322580645196</v>
      </c>
      <c r="AO9" s="16">
        <v>0.55555555555555602</v>
      </c>
      <c r="AP9" s="16">
        <v>0.52941176470588203</v>
      </c>
      <c r="AQ9" s="16"/>
      <c r="AR9" s="16">
        <v>0.52968036529680396</v>
      </c>
      <c r="AS9" s="16">
        <v>0.707317073170732</v>
      </c>
      <c r="AT9" s="16">
        <v>0.707317073170732</v>
      </c>
      <c r="AU9" s="16">
        <v>0.60377358490566002</v>
      </c>
      <c r="AV9" s="16">
        <v>0.52173913043478304</v>
      </c>
      <c r="AW9" s="16">
        <v>0.340425531914894</v>
      </c>
      <c r="AX9" s="16">
        <v>0.4</v>
      </c>
      <c r="AY9" s="16"/>
      <c r="AZ9" s="16">
        <v>0.60683760683760701</v>
      </c>
      <c r="BA9" s="16">
        <v>0.487179487179487</v>
      </c>
      <c r="BB9" s="16">
        <v>0.38095238095238099</v>
      </c>
      <c r="BC9" s="16">
        <v>0.54700854700854695</v>
      </c>
      <c r="BD9" s="16">
        <v>0.51428571428571401</v>
      </c>
      <c r="BE9" s="16">
        <v>0.5</v>
      </c>
      <c r="BF9" s="16"/>
      <c r="BG9" s="16">
        <v>0.51219512195121997</v>
      </c>
      <c r="BH9" s="16">
        <v>0.51764705882352902</v>
      </c>
      <c r="BI9" s="16">
        <v>0.60416666666666696</v>
      </c>
      <c r="BJ9" s="16">
        <v>0.57575757575757602</v>
      </c>
      <c r="BK9" s="16">
        <v>0.518987341772152</v>
      </c>
      <c r="BL9" s="16">
        <v>0.46296296296296302</v>
      </c>
      <c r="BM9" s="16"/>
      <c r="BN9" s="16">
        <v>0.52346570397111902</v>
      </c>
      <c r="BO9" s="16">
        <v>0.56281407035175901</v>
      </c>
      <c r="BP9" s="16"/>
      <c r="BQ9" s="16">
        <v>0.52439024390243905</v>
      </c>
      <c r="BR9" s="16">
        <v>0.544303797468354</v>
      </c>
      <c r="BS9" s="16"/>
      <c r="BT9" s="16">
        <v>0.50408719346049002</v>
      </c>
      <c r="BU9" s="16">
        <v>0.66666666666666696</v>
      </c>
    </row>
    <row r="10" spans="2:73" x14ac:dyDescent="0.35">
      <c r="B10" s="17" t="s">
        <v>93</v>
      </c>
      <c r="C10" s="18">
        <v>4.5738045738045699E-2</v>
      </c>
      <c r="D10" s="18">
        <v>2.5252525252525301E-2</v>
      </c>
      <c r="E10" s="18">
        <v>6.0070671378091897E-2</v>
      </c>
      <c r="F10" s="18"/>
      <c r="G10" s="18">
        <v>2.7027027027027001E-2</v>
      </c>
      <c r="H10" s="18">
        <v>5.1351351351351403E-2</v>
      </c>
      <c r="I10" s="18"/>
      <c r="J10" s="18">
        <v>9.7560975609756101E-2</v>
      </c>
      <c r="K10" s="18">
        <v>1.6949152542372899E-2</v>
      </c>
      <c r="L10" s="18">
        <v>0.13793103448275901</v>
      </c>
      <c r="M10" s="18">
        <v>4.5454545454545497E-2</v>
      </c>
      <c r="N10" s="18">
        <v>0</v>
      </c>
      <c r="O10" s="18">
        <v>0</v>
      </c>
      <c r="P10" s="18">
        <v>0</v>
      </c>
      <c r="Q10" s="18">
        <v>5.1282051282051301E-2</v>
      </c>
      <c r="R10" s="18">
        <v>7.1428571428571397E-2</v>
      </c>
      <c r="S10" s="18">
        <v>5.31914893617021E-2</v>
      </c>
      <c r="T10" s="18">
        <v>3.3333333333333298E-2</v>
      </c>
      <c r="U10" s="18">
        <v>0</v>
      </c>
      <c r="V10" s="18">
        <v>5.8823529411764698E-2</v>
      </c>
      <c r="W10" s="18">
        <v>0</v>
      </c>
      <c r="X10" s="18">
        <v>5.5555555555555601E-2</v>
      </c>
      <c r="Y10" s="18">
        <v>0</v>
      </c>
      <c r="Z10" s="18"/>
      <c r="AA10" s="18">
        <v>3.82775119617225E-2</v>
      </c>
      <c r="AB10" s="18">
        <v>4.8275862068965503E-2</v>
      </c>
      <c r="AC10" s="18">
        <v>1.7857142857142901E-2</v>
      </c>
      <c r="AD10" s="18">
        <v>2.8571428571428598E-2</v>
      </c>
      <c r="AE10" s="18"/>
      <c r="AF10" s="18">
        <v>3.8781163434903003E-2</v>
      </c>
      <c r="AG10" s="18">
        <v>0.133333333333333</v>
      </c>
      <c r="AH10" s="18">
        <v>0</v>
      </c>
      <c r="AI10" s="18">
        <v>0</v>
      </c>
      <c r="AJ10" s="18"/>
      <c r="AK10" s="18">
        <v>3.2786885245901599E-2</v>
      </c>
      <c r="AL10" s="18">
        <v>1.5151515151515201E-2</v>
      </c>
      <c r="AM10" s="18">
        <v>2.3809523809523801E-2</v>
      </c>
      <c r="AN10" s="18">
        <v>3.2258064516128997E-2</v>
      </c>
      <c r="AO10" s="18">
        <v>0</v>
      </c>
      <c r="AP10" s="18">
        <v>2.9411764705882401E-2</v>
      </c>
      <c r="AQ10" s="18"/>
      <c r="AR10" s="18">
        <v>1.8264840182648401E-2</v>
      </c>
      <c r="AS10" s="18">
        <v>2.4390243902439001E-2</v>
      </c>
      <c r="AT10" s="18">
        <v>2.4390243902439001E-2</v>
      </c>
      <c r="AU10" s="18">
        <v>7.5471698113207503E-2</v>
      </c>
      <c r="AV10" s="18">
        <v>0.13043478260869601</v>
      </c>
      <c r="AW10" s="18">
        <v>0</v>
      </c>
      <c r="AX10" s="18">
        <v>0</v>
      </c>
      <c r="AY10" s="18"/>
      <c r="AZ10" s="18">
        <v>5.9829059829059797E-2</v>
      </c>
      <c r="BA10" s="18">
        <v>7.69230769230769E-2</v>
      </c>
      <c r="BB10" s="18">
        <v>4.7619047619047603E-2</v>
      </c>
      <c r="BC10" s="18">
        <v>4.2735042735042701E-2</v>
      </c>
      <c r="BD10" s="18">
        <v>2.2857142857142899E-2</v>
      </c>
      <c r="BE10" s="18">
        <v>0.125</v>
      </c>
      <c r="BF10" s="18"/>
      <c r="BG10" s="18">
        <v>3.65853658536585E-2</v>
      </c>
      <c r="BH10" s="18">
        <v>2.3529411764705899E-2</v>
      </c>
      <c r="BI10" s="18">
        <v>4.1666666666666699E-2</v>
      </c>
      <c r="BJ10" s="18">
        <v>3.7878787878787901E-2</v>
      </c>
      <c r="BK10" s="18">
        <v>6.3291139240506306E-2</v>
      </c>
      <c r="BL10" s="18">
        <v>9.2592592592592601E-2</v>
      </c>
      <c r="BM10" s="18"/>
      <c r="BN10" s="18">
        <v>3.2490974729241902E-2</v>
      </c>
      <c r="BO10" s="18">
        <v>5.52763819095477E-2</v>
      </c>
      <c r="BP10" s="18"/>
      <c r="BQ10" s="18">
        <v>3.65853658536585E-2</v>
      </c>
      <c r="BR10" s="18">
        <v>5.0632911392405097E-2</v>
      </c>
      <c r="BS10" s="18"/>
      <c r="BT10" s="18">
        <v>3.81471389645777E-2</v>
      </c>
      <c r="BU10" s="18">
        <v>5.8823529411764698E-2</v>
      </c>
    </row>
    <row r="11" spans="2:73" x14ac:dyDescent="0.35">
      <c r="B11" s="15"/>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U14"/>
  <sheetViews>
    <sheetView showGridLines="0" topLeftCell="A6" workbookViewId="0">
      <pane xSplit="2" topLeftCell="C1" activePane="topRight" state="frozen"/>
      <selection pane="topRight" activeCell="B10" sqref="B10"/>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293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367</v>
      </c>
      <c r="D7" s="10">
        <v>153</v>
      </c>
      <c r="E7" s="10">
        <v>214</v>
      </c>
      <c r="F7" s="10"/>
      <c r="G7" s="10">
        <v>91</v>
      </c>
      <c r="H7" s="10">
        <v>276</v>
      </c>
      <c r="I7" s="10"/>
      <c r="J7" s="10">
        <v>27</v>
      </c>
      <c r="K7" s="10">
        <v>46</v>
      </c>
      <c r="L7" s="10">
        <v>24</v>
      </c>
      <c r="M7" s="10">
        <v>20</v>
      </c>
      <c r="N7" s="10">
        <v>4</v>
      </c>
      <c r="O7" s="10">
        <v>14</v>
      </c>
      <c r="P7" s="10">
        <v>21</v>
      </c>
      <c r="Q7" s="10">
        <v>33</v>
      </c>
      <c r="R7" s="10">
        <v>12</v>
      </c>
      <c r="S7" s="10">
        <v>74</v>
      </c>
      <c r="T7" s="10">
        <v>14</v>
      </c>
      <c r="U7" s="10">
        <v>10</v>
      </c>
      <c r="V7" s="10">
        <v>28</v>
      </c>
      <c r="W7" s="10">
        <v>11</v>
      </c>
      <c r="X7" s="10">
        <v>14</v>
      </c>
      <c r="Y7" s="10">
        <v>15</v>
      </c>
      <c r="Z7" s="10"/>
      <c r="AA7" s="10">
        <v>171</v>
      </c>
      <c r="AB7" s="10">
        <v>116</v>
      </c>
      <c r="AC7" s="10">
        <v>37</v>
      </c>
      <c r="AD7" s="10">
        <v>21</v>
      </c>
      <c r="AE7" s="10"/>
      <c r="AF7" s="10">
        <v>280</v>
      </c>
      <c r="AG7" s="10">
        <v>24</v>
      </c>
      <c r="AH7" s="10">
        <v>26</v>
      </c>
      <c r="AI7" s="10">
        <v>2</v>
      </c>
      <c r="AJ7" s="10"/>
      <c r="AK7" s="10">
        <v>97</v>
      </c>
      <c r="AL7" s="10">
        <v>44</v>
      </c>
      <c r="AM7" s="10">
        <v>34</v>
      </c>
      <c r="AN7" s="10">
        <v>26</v>
      </c>
      <c r="AO7" s="10">
        <v>6</v>
      </c>
      <c r="AP7" s="10">
        <v>27</v>
      </c>
      <c r="AQ7" s="10"/>
      <c r="AR7" s="10">
        <v>184</v>
      </c>
      <c r="AS7" s="10">
        <v>31</v>
      </c>
      <c r="AT7" s="10">
        <v>31</v>
      </c>
      <c r="AU7" s="10">
        <v>30</v>
      </c>
      <c r="AV7" s="10">
        <v>18</v>
      </c>
      <c r="AW7" s="10">
        <v>45</v>
      </c>
      <c r="AX7" s="10">
        <v>3</v>
      </c>
      <c r="AY7" s="10"/>
      <c r="AZ7" s="10">
        <v>71</v>
      </c>
      <c r="BA7" s="10">
        <v>27</v>
      </c>
      <c r="BB7" s="10">
        <v>14</v>
      </c>
      <c r="BC7" s="10">
        <v>100</v>
      </c>
      <c r="BD7" s="10">
        <v>145</v>
      </c>
      <c r="BE7" s="10">
        <v>7</v>
      </c>
      <c r="BF7" s="10"/>
      <c r="BG7" s="10">
        <v>64</v>
      </c>
      <c r="BH7" s="10">
        <v>62</v>
      </c>
      <c r="BI7" s="10">
        <v>43</v>
      </c>
      <c r="BJ7" s="10">
        <v>92</v>
      </c>
      <c r="BK7" s="10">
        <v>65</v>
      </c>
      <c r="BL7" s="10">
        <v>40</v>
      </c>
      <c r="BM7" s="10"/>
      <c r="BN7" s="10">
        <v>209</v>
      </c>
      <c r="BO7" s="10">
        <v>157</v>
      </c>
      <c r="BP7" s="10"/>
      <c r="BQ7" s="10">
        <v>127</v>
      </c>
      <c r="BR7" s="10">
        <v>239</v>
      </c>
      <c r="BS7" s="10"/>
      <c r="BT7" s="10">
        <v>367</v>
      </c>
      <c r="BU7" s="10" t="s">
        <v>128</v>
      </c>
    </row>
    <row r="8" spans="2:73" x14ac:dyDescent="0.35">
      <c r="B8" s="17" t="s">
        <v>126</v>
      </c>
      <c r="C8" s="16">
        <v>0.980926430517711</v>
      </c>
      <c r="D8" s="16">
        <v>0.98039215686274495</v>
      </c>
      <c r="E8" s="16">
        <v>0.98130841121495305</v>
      </c>
      <c r="F8" s="16"/>
      <c r="G8" s="16">
        <v>0.96703296703296704</v>
      </c>
      <c r="H8" s="16">
        <v>0.98550724637681197</v>
      </c>
      <c r="I8" s="16"/>
      <c r="J8" s="16">
        <v>1</v>
      </c>
      <c r="K8" s="16">
        <v>1</v>
      </c>
      <c r="L8" s="16">
        <v>0.95833333333333304</v>
      </c>
      <c r="M8" s="16">
        <v>1</v>
      </c>
      <c r="N8" s="16">
        <v>1</v>
      </c>
      <c r="O8" s="16">
        <v>1</v>
      </c>
      <c r="P8" s="16">
        <v>0.952380952380952</v>
      </c>
      <c r="Q8" s="16">
        <v>0.939393939393939</v>
      </c>
      <c r="R8" s="16">
        <v>1</v>
      </c>
      <c r="S8" s="16">
        <v>1</v>
      </c>
      <c r="T8" s="16">
        <v>1</v>
      </c>
      <c r="U8" s="16">
        <v>0.9</v>
      </c>
      <c r="V8" s="16">
        <v>0.96428571428571397</v>
      </c>
      <c r="W8" s="16">
        <v>1</v>
      </c>
      <c r="X8" s="16">
        <v>1</v>
      </c>
      <c r="Y8" s="16">
        <v>0.93333333333333302</v>
      </c>
      <c r="Z8" s="16"/>
      <c r="AA8" s="16">
        <v>0.97660818713450304</v>
      </c>
      <c r="AB8" s="16">
        <v>0.99137931034482796</v>
      </c>
      <c r="AC8" s="16">
        <v>1</v>
      </c>
      <c r="AD8" s="16">
        <v>1</v>
      </c>
      <c r="AE8" s="16"/>
      <c r="AF8" s="16">
        <v>0.97499999999999998</v>
      </c>
      <c r="AG8" s="16">
        <v>1</v>
      </c>
      <c r="AH8" s="16">
        <v>1</v>
      </c>
      <c r="AI8" s="16">
        <v>1</v>
      </c>
      <c r="AJ8" s="16"/>
      <c r="AK8" s="16">
        <v>0.98969072164948502</v>
      </c>
      <c r="AL8" s="16">
        <v>1</v>
      </c>
      <c r="AM8" s="16">
        <v>1</v>
      </c>
      <c r="AN8" s="16">
        <v>0.92307692307692302</v>
      </c>
      <c r="AO8" s="16">
        <v>1</v>
      </c>
      <c r="AP8" s="16">
        <v>1</v>
      </c>
      <c r="AQ8" s="16"/>
      <c r="AR8" s="16">
        <v>0.97826086956521696</v>
      </c>
      <c r="AS8" s="16">
        <v>1</v>
      </c>
      <c r="AT8" s="16">
        <v>1</v>
      </c>
      <c r="AU8" s="16">
        <v>1</v>
      </c>
      <c r="AV8" s="16">
        <v>0.88888888888888895</v>
      </c>
      <c r="AW8" s="16">
        <v>1</v>
      </c>
      <c r="AX8" s="16">
        <v>1</v>
      </c>
      <c r="AY8" s="16"/>
      <c r="AZ8" s="16">
        <v>0.98591549295774605</v>
      </c>
      <c r="BA8" s="16">
        <v>1</v>
      </c>
      <c r="BB8" s="16">
        <v>1</v>
      </c>
      <c r="BC8" s="16">
        <v>0.97</v>
      </c>
      <c r="BD8" s="16">
        <v>0.97931034482758605</v>
      </c>
      <c r="BE8" s="16">
        <v>1</v>
      </c>
      <c r="BF8" s="16"/>
      <c r="BG8" s="16">
        <v>0.96875</v>
      </c>
      <c r="BH8" s="16">
        <v>0.967741935483871</v>
      </c>
      <c r="BI8" s="16">
        <v>1</v>
      </c>
      <c r="BJ8" s="16">
        <v>0.98913043478260898</v>
      </c>
      <c r="BK8" s="16">
        <v>0.96923076923076901</v>
      </c>
      <c r="BL8" s="16">
        <v>1</v>
      </c>
      <c r="BM8" s="16"/>
      <c r="BN8" s="16">
        <v>0.98086124401913899</v>
      </c>
      <c r="BO8" s="16">
        <v>0.98089171974522305</v>
      </c>
      <c r="BP8" s="16"/>
      <c r="BQ8" s="16">
        <v>0.976377952755906</v>
      </c>
      <c r="BR8" s="16">
        <v>0.98326359832636001</v>
      </c>
      <c r="BS8" s="16"/>
      <c r="BT8" s="16">
        <v>0.980926430517711</v>
      </c>
      <c r="BU8" s="16" t="s">
        <v>129</v>
      </c>
    </row>
    <row r="9" spans="2:73" x14ac:dyDescent="0.35">
      <c r="B9" s="17" t="s">
        <v>127</v>
      </c>
      <c r="C9" s="18">
        <v>1.9073569482288801E-2</v>
      </c>
      <c r="D9" s="18">
        <v>1.9607843137254902E-2</v>
      </c>
      <c r="E9" s="18">
        <v>1.86915887850467E-2</v>
      </c>
      <c r="F9" s="18"/>
      <c r="G9" s="18">
        <v>3.2967032967033003E-2</v>
      </c>
      <c r="H9" s="18">
        <v>1.4492753623188401E-2</v>
      </c>
      <c r="I9" s="18"/>
      <c r="J9" s="18">
        <v>0</v>
      </c>
      <c r="K9" s="18">
        <v>0</v>
      </c>
      <c r="L9" s="18">
        <v>4.1666666666666699E-2</v>
      </c>
      <c r="M9" s="18">
        <v>0</v>
      </c>
      <c r="N9" s="18">
        <v>0</v>
      </c>
      <c r="O9" s="18">
        <v>0</v>
      </c>
      <c r="P9" s="18">
        <v>4.7619047619047603E-2</v>
      </c>
      <c r="Q9" s="18">
        <v>6.0606060606060601E-2</v>
      </c>
      <c r="R9" s="18">
        <v>0</v>
      </c>
      <c r="S9" s="18">
        <v>0</v>
      </c>
      <c r="T9" s="18">
        <v>0</v>
      </c>
      <c r="U9" s="18">
        <v>0.1</v>
      </c>
      <c r="V9" s="18">
        <v>3.5714285714285698E-2</v>
      </c>
      <c r="W9" s="18">
        <v>0</v>
      </c>
      <c r="X9" s="18">
        <v>0</v>
      </c>
      <c r="Y9" s="18">
        <v>6.6666666666666693E-2</v>
      </c>
      <c r="Z9" s="18"/>
      <c r="AA9" s="18">
        <v>2.3391812865497099E-2</v>
      </c>
      <c r="AB9" s="18">
        <v>8.6206896551724102E-3</v>
      </c>
      <c r="AC9" s="18">
        <v>0</v>
      </c>
      <c r="AD9" s="18">
        <v>0</v>
      </c>
      <c r="AE9" s="18"/>
      <c r="AF9" s="18">
        <v>2.5000000000000001E-2</v>
      </c>
      <c r="AG9" s="18">
        <v>0</v>
      </c>
      <c r="AH9" s="18">
        <v>0</v>
      </c>
      <c r="AI9" s="18">
        <v>0</v>
      </c>
      <c r="AJ9" s="18"/>
      <c r="AK9" s="18">
        <v>1.03092783505155E-2</v>
      </c>
      <c r="AL9" s="18">
        <v>0</v>
      </c>
      <c r="AM9" s="18">
        <v>0</v>
      </c>
      <c r="AN9" s="18">
        <v>7.69230769230769E-2</v>
      </c>
      <c r="AO9" s="18">
        <v>0</v>
      </c>
      <c r="AP9" s="18">
        <v>0</v>
      </c>
      <c r="AQ9" s="18"/>
      <c r="AR9" s="18">
        <v>2.1739130434782601E-2</v>
      </c>
      <c r="AS9" s="18">
        <v>0</v>
      </c>
      <c r="AT9" s="18">
        <v>0</v>
      </c>
      <c r="AU9" s="18">
        <v>0</v>
      </c>
      <c r="AV9" s="18">
        <v>0.11111111111111099</v>
      </c>
      <c r="AW9" s="18">
        <v>0</v>
      </c>
      <c r="AX9" s="18">
        <v>0</v>
      </c>
      <c r="AY9" s="18"/>
      <c r="AZ9" s="18">
        <v>1.4084507042253501E-2</v>
      </c>
      <c r="BA9" s="18">
        <v>0</v>
      </c>
      <c r="BB9" s="18">
        <v>0</v>
      </c>
      <c r="BC9" s="18">
        <v>0.03</v>
      </c>
      <c r="BD9" s="18">
        <v>2.06896551724138E-2</v>
      </c>
      <c r="BE9" s="18">
        <v>0</v>
      </c>
      <c r="BF9" s="18"/>
      <c r="BG9" s="18">
        <v>3.125E-2</v>
      </c>
      <c r="BH9" s="18">
        <v>3.2258064516128997E-2</v>
      </c>
      <c r="BI9" s="18">
        <v>0</v>
      </c>
      <c r="BJ9" s="18">
        <v>1.0869565217391301E-2</v>
      </c>
      <c r="BK9" s="18">
        <v>3.0769230769230799E-2</v>
      </c>
      <c r="BL9" s="18">
        <v>0</v>
      </c>
      <c r="BM9" s="18"/>
      <c r="BN9" s="18">
        <v>1.9138755980861202E-2</v>
      </c>
      <c r="BO9" s="18">
        <v>1.9108280254777101E-2</v>
      </c>
      <c r="BP9" s="18"/>
      <c r="BQ9" s="18">
        <v>2.3622047244094498E-2</v>
      </c>
      <c r="BR9" s="18">
        <v>1.6736401673640201E-2</v>
      </c>
      <c r="BS9" s="18"/>
      <c r="BT9" s="18">
        <v>1.9073569482288801E-2</v>
      </c>
      <c r="BU9" s="18" t="s">
        <v>129</v>
      </c>
    </row>
    <row r="10" spans="2:73" x14ac:dyDescent="0.35">
      <c r="B10" s="25" t="s">
        <v>390</v>
      </c>
    </row>
    <row r="11" spans="2:73" x14ac:dyDescent="0.35">
      <c r="B11" t="s">
        <v>96</v>
      </c>
    </row>
    <row r="12" spans="2:73" x14ac:dyDescent="0.35">
      <c r="B12" t="s">
        <v>97</v>
      </c>
    </row>
    <row r="14" spans="2:73" x14ac:dyDescent="0.35">
      <c r="B14"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U22"/>
  <sheetViews>
    <sheetView showGridLines="0" topLeftCell="A8"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360</v>
      </c>
      <c r="D7" s="10">
        <v>150</v>
      </c>
      <c r="E7" s="10">
        <v>210</v>
      </c>
      <c r="F7" s="10"/>
      <c r="G7" s="10">
        <v>88</v>
      </c>
      <c r="H7" s="10">
        <v>272</v>
      </c>
      <c r="I7" s="10"/>
      <c r="J7" s="10">
        <v>27</v>
      </c>
      <c r="K7" s="10">
        <v>46</v>
      </c>
      <c r="L7" s="10">
        <v>23</v>
      </c>
      <c r="M7" s="10">
        <v>20</v>
      </c>
      <c r="N7" s="10">
        <v>4</v>
      </c>
      <c r="O7" s="10">
        <v>14</v>
      </c>
      <c r="P7" s="10">
        <v>20</v>
      </c>
      <c r="Q7" s="10">
        <v>31</v>
      </c>
      <c r="R7" s="10">
        <v>12</v>
      </c>
      <c r="S7" s="10">
        <v>74</v>
      </c>
      <c r="T7" s="10">
        <v>14</v>
      </c>
      <c r="U7" s="10">
        <v>9</v>
      </c>
      <c r="V7" s="10">
        <v>27</v>
      </c>
      <c r="W7" s="10">
        <v>11</v>
      </c>
      <c r="X7" s="10">
        <v>14</v>
      </c>
      <c r="Y7" s="10">
        <v>14</v>
      </c>
      <c r="Z7" s="10"/>
      <c r="AA7" s="10">
        <v>167</v>
      </c>
      <c r="AB7" s="10">
        <v>115</v>
      </c>
      <c r="AC7" s="10">
        <v>37</v>
      </c>
      <c r="AD7" s="10">
        <v>21</v>
      </c>
      <c r="AE7" s="10"/>
      <c r="AF7" s="10">
        <v>273</v>
      </c>
      <c r="AG7" s="10">
        <v>24</v>
      </c>
      <c r="AH7" s="10">
        <v>26</v>
      </c>
      <c r="AI7" s="10">
        <v>2</v>
      </c>
      <c r="AJ7" s="10"/>
      <c r="AK7" s="10">
        <v>96</v>
      </c>
      <c r="AL7" s="10">
        <v>44</v>
      </c>
      <c r="AM7" s="10">
        <v>34</v>
      </c>
      <c r="AN7" s="10">
        <v>24</v>
      </c>
      <c r="AO7" s="10">
        <v>6</v>
      </c>
      <c r="AP7" s="10">
        <v>27</v>
      </c>
      <c r="AQ7" s="10"/>
      <c r="AR7" s="10">
        <v>180</v>
      </c>
      <c r="AS7" s="10">
        <v>31</v>
      </c>
      <c r="AT7" s="10">
        <v>31</v>
      </c>
      <c r="AU7" s="10">
        <v>30</v>
      </c>
      <c r="AV7" s="10">
        <v>16</v>
      </c>
      <c r="AW7" s="10">
        <v>45</v>
      </c>
      <c r="AX7" s="10">
        <v>3</v>
      </c>
      <c r="AY7" s="10"/>
      <c r="AZ7" s="10">
        <v>70</v>
      </c>
      <c r="BA7" s="10">
        <v>27</v>
      </c>
      <c r="BB7" s="10">
        <v>14</v>
      </c>
      <c r="BC7" s="10">
        <v>97</v>
      </c>
      <c r="BD7" s="10">
        <v>142</v>
      </c>
      <c r="BE7" s="10">
        <v>7</v>
      </c>
      <c r="BF7" s="10"/>
      <c r="BG7" s="10">
        <v>62</v>
      </c>
      <c r="BH7" s="10">
        <v>60</v>
      </c>
      <c r="BI7" s="10">
        <v>43</v>
      </c>
      <c r="BJ7" s="10">
        <v>91</v>
      </c>
      <c r="BK7" s="10">
        <v>63</v>
      </c>
      <c r="BL7" s="10">
        <v>40</v>
      </c>
      <c r="BM7" s="10"/>
      <c r="BN7" s="10">
        <v>205</v>
      </c>
      <c r="BO7" s="10">
        <v>154</v>
      </c>
      <c r="BP7" s="10"/>
      <c r="BQ7" s="10">
        <v>124</v>
      </c>
      <c r="BR7" s="10">
        <v>235</v>
      </c>
      <c r="BS7" s="10"/>
      <c r="BT7" s="10">
        <v>360</v>
      </c>
      <c r="BU7" s="10" t="s">
        <v>128</v>
      </c>
    </row>
    <row r="8" spans="2:73" x14ac:dyDescent="0.35">
      <c r="B8" s="17" t="s">
        <v>295</v>
      </c>
      <c r="C8" s="16">
        <v>0.27222222222222198</v>
      </c>
      <c r="D8" s="16">
        <v>0.32666666666666699</v>
      </c>
      <c r="E8" s="16">
        <v>0.233333333333333</v>
      </c>
      <c r="F8" s="16"/>
      <c r="G8" s="16">
        <v>0.19318181818181801</v>
      </c>
      <c r="H8" s="16">
        <v>0.29779411764705899</v>
      </c>
      <c r="I8" s="16"/>
      <c r="J8" s="16">
        <v>0.25925925925925902</v>
      </c>
      <c r="K8" s="16">
        <v>0.39130434782608697</v>
      </c>
      <c r="L8" s="16">
        <v>0.30434782608695699</v>
      </c>
      <c r="M8" s="16">
        <v>0.1</v>
      </c>
      <c r="N8" s="16">
        <v>0.25</v>
      </c>
      <c r="O8" s="16">
        <v>0.28571428571428598</v>
      </c>
      <c r="P8" s="16">
        <v>0.1</v>
      </c>
      <c r="Q8" s="16">
        <v>0.29032258064516098</v>
      </c>
      <c r="R8" s="16">
        <v>0.16666666666666699</v>
      </c>
      <c r="S8" s="16">
        <v>0.25675675675675702</v>
      </c>
      <c r="T8" s="16">
        <v>0.42857142857142899</v>
      </c>
      <c r="U8" s="16">
        <v>0.11111111111111099</v>
      </c>
      <c r="V8" s="16">
        <v>0.296296296296296</v>
      </c>
      <c r="W8" s="16">
        <v>0.36363636363636398</v>
      </c>
      <c r="X8" s="16">
        <v>0.28571428571428598</v>
      </c>
      <c r="Y8" s="16">
        <v>0.28571428571428598</v>
      </c>
      <c r="Z8" s="16"/>
      <c r="AA8" s="16">
        <v>0.28143712574850299</v>
      </c>
      <c r="AB8" s="16">
        <v>0.28695652173913</v>
      </c>
      <c r="AC8" s="16">
        <v>0.108108108108108</v>
      </c>
      <c r="AD8" s="16">
        <v>0.52380952380952395</v>
      </c>
      <c r="AE8" s="16"/>
      <c r="AF8" s="16">
        <v>0.267399267399267</v>
      </c>
      <c r="AG8" s="16">
        <v>0.33333333333333298</v>
      </c>
      <c r="AH8" s="16">
        <v>0.15384615384615399</v>
      </c>
      <c r="AI8" s="16">
        <v>0.5</v>
      </c>
      <c r="AJ8" s="16"/>
      <c r="AK8" s="16">
        <v>0.38541666666666702</v>
      </c>
      <c r="AL8" s="16">
        <v>0.34090909090909099</v>
      </c>
      <c r="AM8" s="16">
        <v>0.11764705882352899</v>
      </c>
      <c r="AN8" s="16">
        <v>0.25</v>
      </c>
      <c r="AO8" s="16">
        <v>0.5</v>
      </c>
      <c r="AP8" s="16">
        <v>0.22222222222222199</v>
      </c>
      <c r="AQ8" s="16"/>
      <c r="AR8" s="16">
        <v>0.32222222222222202</v>
      </c>
      <c r="AS8" s="16">
        <v>0.32258064516128998</v>
      </c>
      <c r="AT8" s="16">
        <v>0.32258064516128998</v>
      </c>
      <c r="AU8" s="16">
        <v>0.1</v>
      </c>
      <c r="AV8" s="16">
        <v>0.1875</v>
      </c>
      <c r="AW8" s="16">
        <v>0.24444444444444399</v>
      </c>
      <c r="AX8" s="16">
        <v>0.33333333333333298</v>
      </c>
      <c r="AY8" s="16"/>
      <c r="AZ8" s="16">
        <v>0.27142857142857102</v>
      </c>
      <c r="BA8" s="16">
        <v>0.22222222222222199</v>
      </c>
      <c r="BB8" s="16">
        <v>0.14285714285714299</v>
      </c>
      <c r="BC8" s="16">
        <v>0.27835051546391798</v>
      </c>
      <c r="BD8" s="16">
        <v>0.29577464788732399</v>
      </c>
      <c r="BE8" s="16">
        <v>0.28571428571428598</v>
      </c>
      <c r="BF8" s="16"/>
      <c r="BG8" s="16">
        <v>0.30645161290322598</v>
      </c>
      <c r="BH8" s="16">
        <v>0.28333333333333299</v>
      </c>
      <c r="BI8" s="16">
        <v>0.27906976744186002</v>
      </c>
      <c r="BJ8" s="16">
        <v>0.21978021978022</v>
      </c>
      <c r="BK8" s="16">
        <v>0.317460317460317</v>
      </c>
      <c r="BL8" s="16">
        <v>0.25</v>
      </c>
      <c r="BM8" s="16"/>
      <c r="BN8" s="16">
        <v>0.258536585365854</v>
      </c>
      <c r="BO8" s="16">
        <v>0.29220779220779203</v>
      </c>
      <c r="BP8" s="16"/>
      <c r="BQ8" s="16">
        <v>0.241935483870968</v>
      </c>
      <c r="BR8" s="16">
        <v>0.28936170212765999</v>
      </c>
      <c r="BS8" s="16"/>
      <c r="BT8" s="16">
        <v>0.27222222222222198</v>
      </c>
      <c r="BU8" s="16" t="s">
        <v>129</v>
      </c>
    </row>
    <row r="9" spans="2:73" x14ac:dyDescent="0.35">
      <c r="B9" s="17" t="s">
        <v>296</v>
      </c>
      <c r="C9" s="16">
        <v>0.297222222222222</v>
      </c>
      <c r="D9" s="16">
        <v>0.293333333333333</v>
      </c>
      <c r="E9" s="16">
        <v>0.3</v>
      </c>
      <c r="F9" s="16"/>
      <c r="G9" s="16">
        <v>0.28409090909090901</v>
      </c>
      <c r="H9" s="16">
        <v>0.30147058823529399</v>
      </c>
      <c r="I9" s="16"/>
      <c r="J9" s="16">
        <v>0.296296296296296</v>
      </c>
      <c r="K9" s="16">
        <v>0.217391304347826</v>
      </c>
      <c r="L9" s="16">
        <v>0.173913043478261</v>
      </c>
      <c r="M9" s="16">
        <v>0.25</v>
      </c>
      <c r="N9" s="16">
        <v>0.25</v>
      </c>
      <c r="O9" s="16">
        <v>0.214285714285714</v>
      </c>
      <c r="P9" s="16">
        <v>0.3</v>
      </c>
      <c r="Q9" s="16">
        <v>0.41935483870967699</v>
      </c>
      <c r="R9" s="16">
        <v>0.5</v>
      </c>
      <c r="S9" s="16">
        <v>0.37837837837837801</v>
      </c>
      <c r="T9" s="16">
        <v>0.28571428571428598</v>
      </c>
      <c r="U9" s="16">
        <v>0.33333333333333298</v>
      </c>
      <c r="V9" s="16">
        <v>0.18518518518518501</v>
      </c>
      <c r="W9" s="16">
        <v>0.27272727272727298</v>
      </c>
      <c r="X9" s="16">
        <v>0.14285714285714299</v>
      </c>
      <c r="Y9" s="16">
        <v>0.42857142857142899</v>
      </c>
      <c r="Z9" s="16"/>
      <c r="AA9" s="16">
        <v>0.26347305389221598</v>
      </c>
      <c r="AB9" s="16">
        <v>0.356521739130435</v>
      </c>
      <c r="AC9" s="16">
        <v>0.45945945945945899</v>
      </c>
      <c r="AD9" s="16">
        <v>9.5238095238095205E-2</v>
      </c>
      <c r="AE9" s="16"/>
      <c r="AF9" s="16">
        <v>0.30769230769230799</v>
      </c>
      <c r="AG9" s="16">
        <v>0.29166666666666702</v>
      </c>
      <c r="AH9" s="16">
        <v>0.38461538461538503</v>
      </c>
      <c r="AI9" s="16">
        <v>0.5</v>
      </c>
      <c r="AJ9" s="16"/>
      <c r="AK9" s="16">
        <v>0.27083333333333298</v>
      </c>
      <c r="AL9" s="16">
        <v>0.36363636363636398</v>
      </c>
      <c r="AM9" s="16">
        <v>0.35294117647058798</v>
      </c>
      <c r="AN9" s="16">
        <v>0.41666666666666702</v>
      </c>
      <c r="AO9" s="16">
        <v>0.33333333333333298</v>
      </c>
      <c r="AP9" s="16">
        <v>0.44444444444444398</v>
      </c>
      <c r="AQ9" s="16"/>
      <c r="AR9" s="16">
        <v>0.27777777777777801</v>
      </c>
      <c r="AS9" s="16">
        <v>0.41935483870967699</v>
      </c>
      <c r="AT9" s="16">
        <v>0.41935483870967699</v>
      </c>
      <c r="AU9" s="16">
        <v>0.36666666666666697</v>
      </c>
      <c r="AV9" s="16">
        <v>0.25</v>
      </c>
      <c r="AW9" s="16">
        <v>0.24444444444444399</v>
      </c>
      <c r="AX9" s="16">
        <v>0</v>
      </c>
      <c r="AY9" s="16"/>
      <c r="AZ9" s="16">
        <v>0.32857142857142901</v>
      </c>
      <c r="BA9" s="16">
        <v>0.33333333333333298</v>
      </c>
      <c r="BB9" s="16">
        <v>0.42857142857142899</v>
      </c>
      <c r="BC9" s="16">
        <v>0.27835051546391798</v>
      </c>
      <c r="BD9" s="16">
        <v>0.29577464788732399</v>
      </c>
      <c r="BE9" s="16">
        <v>0</v>
      </c>
      <c r="BF9" s="16"/>
      <c r="BG9" s="16">
        <v>0.25806451612903197</v>
      </c>
      <c r="BH9" s="16">
        <v>0.31666666666666698</v>
      </c>
      <c r="BI9" s="16">
        <v>0.27906976744186002</v>
      </c>
      <c r="BJ9" s="16">
        <v>0.32967032967033</v>
      </c>
      <c r="BK9" s="16">
        <v>0.28571428571428598</v>
      </c>
      <c r="BL9" s="16">
        <v>0.3</v>
      </c>
      <c r="BM9" s="16"/>
      <c r="BN9" s="16">
        <v>0.292682926829268</v>
      </c>
      <c r="BO9" s="16">
        <v>0.30519480519480502</v>
      </c>
      <c r="BP9" s="16"/>
      <c r="BQ9" s="16">
        <v>0.30645161290322598</v>
      </c>
      <c r="BR9" s="16">
        <v>0.28936170212765999</v>
      </c>
      <c r="BS9" s="16"/>
      <c r="BT9" s="16">
        <v>0.297222222222222</v>
      </c>
      <c r="BU9" s="16" t="s">
        <v>129</v>
      </c>
    </row>
    <row r="10" spans="2:73" x14ac:dyDescent="0.35">
      <c r="B10" s="17" t="s">
        <v>297</v>
      </c>
      <c r="C10" s="16">
        <v>0.280555555555556</v>
      </c>
      <c r="D10" s="16">
        <v>0.24</v>
      </c>
      <c r="E10" s="16">
        <v>0.30952380952380998</v>
      </c>
      <c r="F10" s="16"/>
      <c r="G10" s="16">
        <v>0.27272727272727298</v>
      </c>
      <c r="H10" s="16">
        <v>0.28308823529411797</v>
      </c>
      <c r="I10" s="16"/>
      <c r="J10" s="16">
        <v>0.407407407407407</v>
      </c>
      <c r="K10" s="16">
        <v>0.217391304347826</v>
      </c>
      <c r="L10" s="16">
        <v>0.34782608695652201</v>
      </c>
      <c r="M10" s="16">
        <v>0.45</v>
      </c>
      <c r="N10" s="16">
        <v>0.25</v>
      </c>
      <c r="O10" s="16">
        <v>0.35714285714285698</v>
      </c>
      <c r="P10" s="16">
        <v>0.25</v>
      </c>
      <c r="Q10" s="16">
        <v>0.19354838709677399</v>
      </c>
      <c r="R10" s="16">
        <v>0.25</v>
      </c>
      <c r="S10" s="16">
        <v>0.27027027027027001</v>
      </c>
      <c r="T10" s="16">
        <v>0.214285714285714</v>
      </c>
      <c r="U10" s="16">
        <v>0.55555555555555602</v>
      </c>
      <c r="V10" s="16">
        <v>0.22222222222222199</v>
      </c>
      <c r="W10" s="16">
        <v>0.18181818181818199</v>
      </c>
      <c r="X10" s="16">
        <v>0.28571428571428598</v>
      </c>
      <c r="Y10" s="16">
        <v>0.214285714285714</v>
      </c>
      <c r="Z10" s="16"/>
      <c r="AA10" s="16">
        <v>0.28143712574850299</v>
      </c>
      <c r="AB10" s="16">
        <v>0.25217391304347803</v>
      </c>
      <c r="AC10" s="16">
        <v>0.32432432432432401</v>
      </c>
      <c r="AD10" s="16">
        <v>0.19047619047618999</v>
      </c>
      <c r="AE10" s="16"/>
      <c r="AF10" s="16">
        <v>0.27106227106227099</v>
      </c>
      <c r="AG10" s="16">
        <v>0.25</v>
      </c>
      <c r="AH10" s="16">
        <v>0.230769230769231</v>
      </c>
      <c r="AI10" s="16">
        <v>0</v>
      </c>
      <c r="AJ10" s="16"/>
      <c r="AK10" s="16">
        <v>0.23958333333333301</v>
      </c>
      <c r="AL10" s="16">
        <v>0.13636363636363599</v>
      </c>
      <c r="AM10" s="16">
        <v>0.29411764705882398</v>
      </c>
      <c r="AN10" s="16">
        <v>0.20833333333333301</v>
      </c>
      <c r="AO10" s="16">
        <v>0.16666666666666699</v>
      </c>
      <c r="AP10" s="16">
        <v>0.22222222222222199</v>
      </c>
      <c r="AQ10" s="16"/>
      <c r="AR10" s="16">
        <v>0.24444444444444399</v>
      </c>
      <c r="AS10" s="16">
        <v>0.19354838709677399</v>
      </c>
      <c r="AT10" s="16">
        <v>0.19354838709677399</v>
      </c>
      <c r="AU10" s="16">
        <v>0.36666666666666697</v>
      </c>
      <c r="AV10" s="16">
        <v>0.3125</v>
      </c>
      <c r="AW10" s="16">
        <v>0.33333333333333298</v>
      </c>
      <c r="AX10" s="16">
        <v>0.66666666666666696</v>
      </c>
      <c r="AY10" s="16"/>
      <c r="AZ10" s="16">
        <v>0.28571428571428598</v>
      </c>
      <c r="BA10" s="16">
        <v>0.33333333333333298</v>
      </c>
      <c r="BB10" s="16">
        <v>0.214285714285714</v>
      </c>
      <c r="BC10" s="16">
        <v>0.28865979381443302</v>
      </c>
      <c r="BD10" s="16">
        <v>0.26056338028169002</v>
      </c>
      <c r="BE10" s="16">
        <v>0.42857142857142899</v>
      </c>
      <c r="BF10" s="16"/>
      <c r="BG10" s="16">
        <v>0.27419354838709697</v>
      </c>
      <c r="BH10" s="16">
        <v>0.3</v>
      </c>
      <c r="BI10" s="16">
        <v>0.27906976744186002</v>
      </c>
      <c r="BJ10" s="16">
        <v>0.24175824175824201</v>
      </c>
      <c r="BK10" s="16">
        <v>0.30158730158730201</v>
      </c>
      <c r="BL10" s="16">
        <v>0.3</v>
      </c>
      <c r="BM10" s="16"/>
      <c r="BN10" s="16">
        <v>0.292682926829268</v>
      </c>
      <c r="BO10" s="16">
        <v>0.25974025974025999</v>
      </c>
      <c r="BP10" s="16"/>
      <c r="BQ10" s="16">
        <v>0.27419354838709697</v>
      </c>
      <c r="BR10" s="16">
        <v>0.28510638297872298</v>
      </c>
      <c r="BS10" s="16"/>
      <c r="BT10" s="16">
        <v>0.280555555555556</v>
      </c>
      <c r="BU10" s="16" t="s">
        <v>129</v>
      </c>
    </row>
    <row r="11" spans="2:73" x14ac:dyDescent="0.35">
      <c r="B11" s="17" t="s">
        <v>298</v>
      </c>
      <c r="C11" s="16">
        <v>9.7222222222222196E-2</v>
      </c>
      <c r="D11" s="16">
        <v>8.6666666666666697E-2</v>
      </c>
      <c r="E11" s="16">
        <v>0.104761904761905</v>
      </c>
      <c r="F11" s="16"/>
      <c r="G11" s="16">
        <v>0.14772727272727301</v>
      </c>
      <c r="H11" s="16">
        <v>8.0882352941176502E-2</v>
      </c>
      <c r="I11" s="16"/>
      <c r="J11" s="16">
        <v>3.7037037037037E-2</v>
      </c>
      <c r="K11" s="16">
        <v>0.15217391304347799</v>
      </c>
      <c r="L11" s="16">
        <v>8.6956521739130405E-2</v>
      </c>
      <c r="M11" s="16">
        <v>0.15</v>
      </c>
      <c r="N11" s="16">
        <v>0.25</v>
      </c>
      <c r="O11" s="16">
        <v>7.1428571428571397E-2</v>
      </c>
      <c r="P11" s="16">
        <v>0.3</v>
      </c>
      <c r="Q11" s="16">
        <v>9.6774193548387094E-2</v>
      </c>
      <c r="R11" s="16">
        <v>0</v>
      </c>
      <c r="S11" s="16">
        <v>6.7567567567567599E-2</v>
      </c>
      <c r="T11" s="16">
        <v>0</v>
      </c>
      <c r="U11" s="16">
        <v>0</v>
      </c>
      <c r="V11" s="16">
        <v>0.11111111111111099</v>
      </c>
      <c r="W11" s="16">
        <v>9.0909090909090898E-2</v>
      </c>
      <c r="X11" s="16">
        <v>7.1428571428571397E-2</v>
      </c>
      <c r="Y11" s="16">
        <v>7.1428571428571397E-2</v>
      </c>
      <c r="Z11" s="16"/>
      <c r="AA11" s="16">
        <v>0.119760479041916</v>
      </c>
      <c r="AB11" s="16">
        <v>6.08695652173913E-2</v>
      </c>
      <c r="AC11" s="16">
        <v>8.1081081081081099E-2</v>
      </c>
      <c r="AD11" s="16">
        <v>9.5238095238095205E-2</v>
      </c>
      <c r="AE11" s="16"/>
      <c r="AF11" s="16">
        <v>9.8901098901098897E-2</v>
      </c>
      <c r="AG11" s="16">
        <v>8.3333333333333301E-2</v>
      </c>
      <c r="AH11" s="16">
        <v>0.15384615384615399</v>
      </c>
      <c r="AI11" s="16">
        <v>0</v>
      </c>
      <c r="AJ11" s="16"/>
      <c r="AK11" s="16">
        <v>6.25E-2</v>
      </c>
      <c r="AL11" s="16">
        <v>6.8181818181818205E-2</v>
      </c>
      <c r="AM11" s="16">
        <v>0.23529411764705899</v>
      </c>
      <c r="AN11" s="16">
        <v>8.3333333333333301E-2</v>
      </c>
      <c r="AO11" s="16">
        <v>0</v>
      </c>
      <c r="AP11" s="16">
        <v>7.4074074074074098E-2</v>
      </c>
      <c r="AQ11" s="16"/>
      <c r="AR11" s="16">
        <v>0.1</v>
      </c>
      <c r="AS11" s="16">
        <v>3.2258064516128997E-2</v>
      </c>
      <c r="AT11" s="16">
        <v>3.2258064516128997E-2</v>
      </c>
      <c r="AU11" s="16">
        <v>0.1</v>
      </c>
      <c r="AV11" s="16">
        <v>0.125</v>
      </c>
      <c r="AW11" s="16">
        <v>0.155555555555556</v>
      </c>
      <c r="AX11" s="16">
        <v>0</v>
      </c>
      <c r="AY11" s="16"/>
      <c r="AZ11" s="16">
        <v>8.5714285714285701E-2</v>
      </c>
      <c r="BA11" s="16">
        <v>3.7037037037037E-2</v>
      </c>
      <c r="BB11" s="16">
        <v>0.14285714285714299</v>
      </c>
      <c r="BC11" s="16">
        <v>7.2164948453608199E-2</v>
      </c>
      <c r="BD11" s="16">
        <v>0.12676056338028199</v>
      </c>
      <c r="BE11" s="16">
        <v>0</v>
      </c>
      <c r="BF11" s="16"/>
      <c r="BG11" s="16">
        <v>0.112903225806452</v>
      </c>
      <c r="BH11" s="16">
        <v>3.3333333333333298E-2</v>
      </c>
      <c r="BI11" s="16">
        <v>0.162790697674419</v>
      </c>
      <c r="BJ11" s="16">
        <v>0.13186813186813201</v>
      </c>
      <c r="BK11" s="16">
        <v>7.9365079365079402E-2</v>
      </c>
      <c r="BL11" s="16">
        <v>0.05</v>
      </c>
      <c r="BM11" s="16"/>
      <c r="BN11" s="16">
        <v>0.11219512195122</v>
      </c>
      <c r="BO11" s="16">
        <v>7.7922077922077906E-2</v>
      </c>
      <c r="BP11" s="16"/>
      <c r="BQ11" s="16">
        <v>0.13709677419354799</v>
      </c>
      <c r="BR11" s="16">
        <v>7.6595744680851105E-2</v>
      </c>
      <c r="BS11" s="16"/>
      <c r="BT11" s="16">
        <v>9.7222222222222196E-2</v>
      </c>
      <c r="BU11" s="16" t="s">
        <v>129</v>
      </c>
    </row>
    <row r="12" spans="2:73" x14ac:dyDescent="0.35">
      <c r="B12" s="17" t="s">
        <v>299</v>
      </c>
      <c r="C12" s="16">
        <v>3.6111111111111101E-2</v>
      </c>
      <c r="D12" s="16">
        <v>3.3333333333333298E-2</v>
      </c>
      <c r="E12" s="16">
        <v>3.8095238095238099E-2</v>
      </c>
      <c r="F12" s="16"/>
      <c r="G12" s="16">
        <v>6.8181818181818205E-2</v>
      </c>
      <c r="H12" s="16">
        <v>2.5735294117647099E-2</v>
      </c>
      <c r="I12" s="16"/>
      <c r="J12" s="16">
        <v>0</v>
      </c>
      <c r="K12" s="16">
        <v>0</v>
      </c>
      <c r="L12" s="16">
        <v>0</v>
      </c>
      <c r="M12" s="16">
        <v>0</v>
      </c>
      <c r="N12" s="16">
        <v>0</v>
      </c>
      <c r="O12" s="16">
        <v>7.1428571428571397E-2</v>
      </c>
      <c r="P12" s="16">
        <v>0.05</v>
      </c>
      <c r="Q12" s="16">
        <v>0</v>
      </c>
      <c r="R12" s="16">
        <v>8.3333333333333301E-2</v>
      </c>
      <c r="S12" s="16">
        <v>1.35135135135135E-2</v>
      </c>
      <c r="T12" s="16">
        <v>7.1428571428571397E-2</v>
      </c>
      <c r="U12" s="16">
        <v>0</v>
      </c>
      <c r="V12" s="16">
        <v>0.148148148148148</v>
      </c>
      <c r="W12" s="16">
        <v>9.0909090909090898E-2</v>
      </c>
      <c r="X12" s="16">
        <v>0.214285714285714</v>
      </c>
      <c r="Y12" s="16">
        <v>0</v>
      </c>
      <c r="Z12" s="16"/>
      <c r="AA12" s="16">
        <v>3.59281437125748E-2</v>
      </c>
      <c r="AB12" s="16">
        <v>2.6086956521739101E-2</v>
      </c>
      <c r="AC12" s="16">
        <v>2.7027027027027001E-2</v>
      </c>
      <c r="AD12" s="16">
        <v>9.5238095238095205E-2</v>
      </c>
      <c r="AE12" s="16"/>
      <c r="AF12" s="16">
        <v>4.0293040293040303E-2</v>
      </c>
      <c r="AG12" s="16">
        <v>4.1666666666666699E-2</v>
      </c>
      <c r="AH12" s="16">
        <v>3.8461538461538498E-2</v>
      </c>
      <c r="AI12" s="16">
        <v>0</v>
      </c>
      <c r="AJ12" s="16"/>
      <c r="AK12" s="16">
        <v>2.0833333333333301E-2</v>
      </c>
      <c r="AL12" s="16">
        <v>6.8181818181818205E-2</v>
      </c>
      <c r="AM12" s="16">
        <v>0</v>
      </c>
      <c r="AN12" s="16">
        <v>4.1666666666666699E-2</v>
      </c>
      <c r="AO12" s="16">
        <v>0</v>
      </c>
      <c r="AP12" s="16">
        <v>3.7037037037037E-2</v>
      </c>
      <c r="AQ12" s="16"/>
      <c r="AR12" s="16">
        <v>0.05</v>
      </c>
      <c r="AS12" s="16">
        <v>0</v>
      </c>
      <c r="AT12" s="16">
        <v>0</v>
      </c>
      <c r="AU12" s="16">
        <v>6.6666666666666693E-2</v>
      </c>
      <c r="AV12" s="16">
        <v>6.25E-2</v>
      </c>
      <c r="AW12" s="16">
        <v>0</v>
      </c>
      <c r="AX12" s="16">
        <v>0</v>
      </c>
      <c r="AY12" s="16"/>
      <c r="AZ12" s="16">
        <v>1.4285714285714299E-2</v>
      </c>
      <c r="BA12" s="16">
        <v>7.4074074074074098E-2</v>
      </c>
      <c r="BB12" s="16">
        <v>7.1428571428571397E-2</v>
      </c>
      <c r="BC12" s="16">
        <v>6.18556701030928E-2</v>
      </c>
      <c r="BD12" s="16">
        <v>1.4084507042253501E-2</v>
      </c>
      <c r="BE12" s="16">
        <v>0.14285714285714299</v>
      </c>
      <c r="BF12" s="16"/>
      <c r="BG12" s="16">
        <v>3.2258064516128997E-2</v>
      </c>
      <c r="BH12" s="16">
        <v>0.05</v>
      </c>
      <c r="BI12" s="16">
        <v>0</v>
      </c>
      <c r="BJ12" s="16">
        <v>6.5934065934065894E-2</v>
      </c>
      <c r="BK12" s="16">
        <v>0</v>
      </c>
      <c r="BL12" s="16">
        <v>0.05</v>
      </c>
      <c r="BM12" s="16"/>
      <c r="BN12" s="16">
        <v>3.4146341463414602E-2</v>
      </c>
      <c r="BO12" s="16">
        <v>3.8961038961039002E-2</v>
      </c>
      <c r="BP12" s="16"/>
      <c r="BQ12" s="16">
        <v>3.2258064516128997E-2</v>
      </c>
      <c r="BR12" s="16">
        <v>3.8297872340425497E-2</v>
      </c>
      <c r="BS12" s="16"/>
      <c r="BT12" s="16">
        <v>3.6111111111111101E-2</v>
      </c>
      <c r="BU12" s="16" t="s">
        <v>129</v>
      </c>
    </row>
    <row r="13" spans="2:73" ht="43.5" x14ac:dyDescent="0.35">
      <c r="B13" s="17" t="s">
        <v>300</v>
      </c>
      <c r="C13" s="16">
        <v>8.3333333333333297E-3</v>
      </c>
      <c r="D13" s="16">
        <v>1.3333333333333299E-2</v>
      </c>
      <c r="E13" s="16">
        <v>4.7619047619047597E-3</v>
      </c>
      <c r="F13" s="16"/>
      <c r="G13" s="16">
        <v>1.13636363636364E-2</v>
      </c>
      <c r="H13" s="16">
        <v>7.3529411764705899E-3</v>
      </c>
      <c r="I13" s="16"/>
      <c r="J13" s="16">
        <v>0</v>
      </c>
      <c r="K13" s="16">
        <v>0</v>
      </c>
      <c r="L13" s="16">
        <v>8.6956521739130405E-2</v>
      </c>
      <c r="M13" s="16">
        <v>0</v>
      </c>
      <c r="N13" s="16">
        <v>0</v>
      </c>
      <c r="O13" s="16">
        <v>0</v>
      </c>
      <c r="P13" s="16">
        <v>0</v>
      </c>
      <c r="Q13" s="16">
        <v>0</v>
      </c>
      <c r="R13" s="16">
        <v>0</v>
      </c>
      <c r="S13" s="16">
        <v>1.35135135135135E-2</v>
      </c>
      <c r="T13" s="16">
        <v>0</v>
      </c>
      <c r="U13" s="16">
        <v>0</v>
      </c>
      <c r="V13" s="16">
        <v>0</v>
      </c>
      <c r="W13" s="16">
        <v>0</v>
      </c>
      <c r="X13" s="16">
        <v>0</v>
      </c>
      <c r="Y13" s="16">
        <v>0</v>
      </c>
      <c r="Z13" s="16"/>
      <c r="AA13" s="16">
        <v>1.79640718562874E-2</v>
      </c>
      <c r="AB13" s="16">
        <v>0</v>
      </c>
      <c r="AC13" s="16">
        <v>0</v>
      </c>
      <c r="AD13" s="16">
        <v>0</v>
      </c>
      <c r="AE13" s="16"/>
      <c r="AF13" s="16">
        <v>7.3260073260073303E-3</v>
      </c>
      <c r="AG13" s="16">
        <v>0</v>
      </c>
      <c r="AH13" s="16">
        <v>3.8461538461538498E-2</v>
      </c>
      <c r="AI13" s="16">
        <v>0</v>
      </c>
      <c r="AJ13" s="16"/>
      <c r="AK13" s="16">
        <v>1.0416666666666701E-2</v>
      </c>
      <c r="AL13" s="16">
        <v>0</v>
      </c>
      <c r="AM13" s="16">
        <v>0</v>
      </c>
      <c r="AN13" s="16">
        <v>0</v>
      </c>
      <c r="AO13" s="16">
        <v>0</v>
      </c>
      <c r="AP13" s="16">
        <v>0</v>
      </c>
      <c r="AQ13" s="16"/>
      <c r="AR13" s="16">
        <v>5.5555555555555601E-3</v>
      </c>
      <c r="AS13" s="16">
        <v>0</v>
      </c>
      <c r="AT13" s="16">
        <v>0</v>
      </c>
      <c r="AU13" s="16">
        <v>0</v>
      </c>
      <c r="AV13" s="16">
        <v>6.25E-2</v>
      </c>
      <c r="AW13" s="16">
        <v>0</v>
      </c>
      <c r="AX13" s="16">
        <v>0</v>
      </c>
      <c r="AY13" s="16"/>
      <c r="AZ13" s="16">
        <v>0</v>
      </c>
      <c r="BA13" s="16">
        <v>0</v>
      </c>
      <c r="BB13" s="16">
        <v>0</v>
      </c>
      <c r="BC13" s="16">
        <v>2.06185567010309E-2</v>
      </c>
      <c r="BD13" s="16">
        <v>0</v>
      </c>
      <c r="BE13" s="16">
        <v>0.14285714285714299</v>
      </c>
      <c r="BF13" s="16"/>
      <c r="BG13" s="16">
        <v>1.6129032258064498E-2</v>
      </c>
      <c r="BH13" s="16">
        <v>1.6666666666666701E-2</v>
      </c>
      <c r="BI13" s="16">
        <v>0</v>
      </c>
      <c r="BJ13" s="16">
        <v>0</v>
      </c>
      <c r="BK13" s="16">
        <v>0</v>
      </c>
      <c r="BL13" s="16">
        <v>2.5000000000000001E-2</v>
      </c>
      <c r="BM13" s="16"/>
      <c r="BN13" s="16">
        <v>0</v>
      </c>
      <c r="BO13" s="16">
        <v>1.9480519480519501E-2</v>
      </c>
      <c r="BP13" s="16"/>
      <c r="BQ13" s="16">
        <v>0</v>
      </c>
      <c r="BR13" s="16">
        <v>1.27659574468085E-2</v>
      </c>
      <c r="BS13" s="16"/>
      <c r="BT13" s="16">
        <v>8.3333333333333297E-3</v>
      </c>
      <c r="BU13" s="16" t="s">
        <v>129</v>
      </c>
    </row>
    <row r="14" spans="2:73" x14ac:dyDescent="0.35">
      <c r="B14" s="17" t="s">
        <v>301</v>
      </c>
      <c r="C14" s="16">
        <v>8.3333333333333297E-3</v>
      </c>
      <c r="D14" s="16">
        <v>6.6666666666666697E-3</v>
      </c>
      <c r="E14" s="16">
        <v>9.5238095238095195E-3</v>
      </c>
      <c r="F14" s="16"/>
      <c r="G14" s="16">
        <v>2.27272727272727E-2</v>
      </c>
      <c r="H14" s="16">
        <v>3.6764705882352902E-3</v>
      </c>
      <c r="I14" s="16"/>
      <c r="J14" s="16">
        <v>0</v>
      </c>
      <c r="K14" s="16">
        <v>2.1739130434782601E-2</v>
      </c>
      <c r="L14" s="16">
        <v>0</v>
      </c>
      <c r="M14" s="16">
        <v>0.05</v>
      </c>
      <c r="N14" s="16">
        <v>0</v>
      </c>
      <c r="O14" s="16">
        <v>0</v>
      </c>
      <c r="P14" s="16">
        <v>0</v>
      </c>
      <c r="Q14" s="16">
        <v>0</v>
      </c>
      <c r="R14" s="16">
        <v>0</v>
      </c>
      <c r="S14" s="16">
        <v>0</v>
      </c>
      <c r="T14" s="16">
        <v>0</v>
      </c>
      <c r="U14" s="16">
        <v>0</v>
      </c>
      <c r="V14" s="16">
        <v>3.7037037037037E-2</v>
      </c>
      <c r="W14" s="16">
        <v>0</v>
      </c>
      <c r="X14" s="16">
        <v>0</v>
      </c>
      <c r="Y14" s="16">
        <v>0</v>
      </c>
      <c r="Z14" s="16"/>
      <c r="AA14" s="16">
        <v>0</v>
      </c>
      <c r="AB14" s="16">
        <v>1.7391304347826101E-2</v>
      </c>
      <c r="AC14" s="16">
        <v>0</v>
      </c>
      <c r="AD14" s="16">
        <v>0</v>
      </c>
      <c r="AE14" s="16"/>
      <c r="AF14" s="16">
        <v>7.3260073260073303E-3</v>
      </c>
      <c r="AG14" s="16">
        <v>0</v>
      </c>
      <c r="AH14" s="16">
        <v>0</v>
      </c>
      <c r="AI14" s="16">
        <v>0</v>
      </c>
      <c r="AJ14" s="16"/>
      <c r="AK14" s="16">
        <v>1.0416666666666701E-2</v>
      </c>
      <c r="AL14" s="16">
        <v>2.27272727272727E-2</v>
      </c>
      <c r="AM14" s="16">
        <v>0</v>
      </c>
      <c r="AN14" s="16">
        <v>0</v>
      </c>
      <c r="AO14" s="16">
        <v>0</v>
      </c>
      <c r="AP14" s="16">
        <v>0</v>
      </c>
      <c r="AQ14" s="16"/>
      <c r="AR14" s="16">
        <v>0</v>
      </c>
      <c r="AS14" s="16">
        <v>3.2258064516128997E-2</v>
      </c>
      <c r="AT14" s="16">
        <v>3.2258064516128997E-2</v>
      </c>
      <c r="AU14" s="16">
        <v>0</v>
      </c>
      <c r="AV14" s="16">
        <v>0</v>
      </c>
      <c r="AW14" s="16">
        <v>2.2222222222222199E-2</v>
      </c>
      <c r="AX14" s="16">
        <v>0</v>
      </c>
      <c r="AY14" s="16"/>
      <c r="AZ14" s="16">
        <v>1.4285714285714299E-2</v>
      </c>
      <c r="BA14" s="16">
        <v>0</v>
      </c>
      <c r="BB14" s="16">
        <v>0</v>
      </c>
      <c r="BC14" s="16">
        <v>0</v>
      </c>
      <c r="BD14" s="16">
        <v>7.0422535211267599E-3</v>
      </c>
      <c r="BE14" s="16">
        <v>0</v>
      </c>
      <c r="BF14" s="16"/>
      <c r="BG14" s="16">
        <v>0</v>
      </c>
      <c r="BH14" s="16">
        <v>0</v>
      </c>
      <c r="BI14" s="16">
        <v>0</v>
      </c>
      <c r="BJ14" s="16">
        <v>1.0989010989011E-2</v>
      </c>
      <c r="BK14" s="16">
        <v>1.58730158730159E-2</v>
      </c>
      <c r="BL14" s="16">
        <v>2.5000000000000001E-2</v>
      </c>
      <c r="BM14" s="16"/>
      <c r="BN14" s="16">
        <v>9.7560975609756097E-3</v>
      </c>
      <c r="BO14" s="16">
        <v>6.4935064935064896E-3</v>
      </c>
      <c r="BP14" s="16"/>
      <c r="BQ14" s="16">
        <v>8.0645161290322596E-3</v>
      </c>
      <c r="BR14" s="16">
        <v>8.5106382978723406E-3</v>
      </c>
      <c r="BS14" s="16"/>
      <c r="BT14" s="16">
        <v>8.3333333333333297E-3</v>
      </c>
      <c r="BU14" s="16" t="s">
        <v>129</v>
      </c>
    </row>
    <row r="15" spans="2:73" x14ac:dyDescent="0.35">
      <c r="B15" s="17" t="s">
        <v>302</v>
      </c>
      <c r="C15" s="19">
        <v>0.56944444444444398</v>
      </c>
      <c r="D15" s="19">
        <v>0.62</v>
      </c>
      <c r="E15" s="19">
        <v>0.53333333333333299</v>
      </c>
      <c r="F15" s="19"/>
      <c r="G15" s="19">
        <v>0.47727272727272702</v>
      </c>
      <c r="H15" s="19">
        <v>0.59926470588235303</v>
      </c>
      <c r="I15" s="19"/>
      <c r="J15" s="19">
        <v>0.55555555555555602</v>
      </c>
      <c r="K15" s="19">
        <v>0.60869565217391297</v>
      </c>
      <c r="L15" s="19">
        <v>0.47826086956521702</v>
      </c>
      <c r="M15" s="19">
        <v>0.35</v>
      </c>
      <c r="N15" s="19">
        <v>0.5</v>
      </c>
      <c r="O15" s="19">
        <v>0.5</v>
      </c>
      <c r="P15" s="19">
        <v>0.4</v>
      </c>
      <c r="Q15" s="19">
        <v>0.70967741935483897</v>
      </c>
      <c r="R15" s="19">
        <v>0.66666666666666696</v>
      </c>
      <c r="S15" s="19">
        <v>0.63513513513513498</v>
      </c>
      <c r="T15" s="19">
        <v>0.71428571428571397</v>
      </c>
      <c r="U15" s="19">
        <v>0.44444444444444398</v>
      </c>
      <c r="V15" s="19">
        <v>0.48148148148148101</v>
      </c>
      <c r="W15" s="19">
        <v>0.63636363636363602</v>
      </c>
      <c r="X15" s="19">
        <v>0.42857142857142899</v>
      </c>
      <c r="Y15" s="19">
        <v>0.71428571428571397</v>
      </c>
      <c r="Z15" s="19"/>
      <c r="AA15" s="19">
        <v>0.54491017964071897</v>
      </c>
      <c r="AB15" s="19">
        <v>0.64347826086956506</v>
      </c>
      <c r="AC15" s="19">
        <v>0.56756756756756799</v>
      </c>
      <c r="AD15" s="19">
        <v>0.61904761904761896</v>
      </c>
      <c r="AE15" s="19"/>
      <c r="AF15" s="19">
        <v>0.57509157509157505</v>
      </c>
      <c r="AG15" s="19">
        <v>0.625</v>
      </c>
      <c r="AH15" s="19">
        <v>0.53846153846153899</v>
      </c>
      <c r="AI15" s="19">
        <v>1</v>
      </c>
      <c r="AJ15" s="19"/>
      <c r="AK15" s="19">
        <v>0.65625</v>
      </c>
      <c r="AL15" s="19">
        <v>0.70454545454545503</v>
      </c>
      <c r="AM15" s="19">
        <v>0.47058823529411797</v>
      </c>
      <c r="AN15" s="19">
        <v>0.66666666666666696</v>
      </c>
      <c r="AO15" s="19">
        <v>0.83333333333333304</v>
      </c>
      <c r="AP15" s="19">
        <v>0.66666666666666696</v>
      </c>
      <c r="AQ15" s="19"/>
      <c r="AR15" s="19">
        <v>0.6</v>
      </c>
      <c r="AS15" s="19">
        <v>0.74193548387096797</v>
      </c>
      <c r="AT15" s="19">
        <v>0.74193548387096797</v>
      </c>
      <c r="AU15" s="19">
        <v>0.46666666666666701</v>
      </c>
      <c r="AV15" s="19">
        <v>0.4375</v>
      </c>
      <c r="AW15" s="19">
        <v>0.48888888888888898</v>
      </c>
      <c r="AX15" s="19">
        <v>0.33333333333333298</v>
      </c>
      <c r="AY15" s="19"/>
      <c r="AZ15" s="19">
        <v>0.6</v>
      </c>
      <c r="BA15" s="19">
        <v>0.55555555555555602</v>
      </c>
      <c r="BB15" s="19">
        <v>0.57142857142857095</v>
      </c>
      <c r="BC15" s="19">
        <v>0.55670103092783496</v>
      </c>
      <c r="BD15" s="19">
        <v>0.59154929577464799</v>
      </c>
      <c r="BE15" s="19">
        <v>0.28571428571428598</v>
      </c>
      <c r="BF15" s="19"/>
      <c r="BG15" s="19">
        <v>0.56451612903225801</v>
      </c>
      <c r="BH15" s="19">
        <v>0.6</v>
      </c>
      <c r="BI15" s="19">
        <v>0.55813953488372103</v>
      </c>
      <c r="BJ15" s="19">
        <v>0.54945054945054905</v>
      </c>
      <c r="BK15" s="19">
        <v>0.60317460317460303</v>
      </c>
      <c r="BL15" s="19">
        <v>0.55000000000000004</v>
      </c>
      <c r="BM15" s="19"/>
      <c r="BN15" s="19">
        <v>0.551219512195122</v>
      </c>
      <c r="BO15" s="19">
        <v>0.59740259740259705</v>
      </c>
      <c r="BP15" s="19"/>
      <c r="BQ15" s="19">
        <v>0.54838709677419395</v>
      </c>
      <c r="BR15" s="19">
        <v>0.57872340425531899</v>
      </c>
      <c r="BS15" s="19"/>
      <c r="BT15" s="19">
        <v>0.56944444444444398</v>
      </c>
      <c r="BU15" s="19" t="s">
        <v>129</v>
      </c>
    </row>
    <row r="16" spans="2:73" x14ac:dyDescent="0.35">
      <c r="B16" s="17" t="s">
        <v>303</v>
      </c>
      <c r="C16" s="19">
        <v>0.133333333333333</v>
      </c>
      <c r="D16" s="19">
        <v>0.12</v>
      </c>
      <c r="E16" s="19">
        <v>0.14285714285714299</v>
      </c>
      <c r="F16" s="19"/>
      <c r="G16" s="19">
        <v>0.21590909090909099</v>
      </c>
      <c r="H16" s="19">
        <v>0.106617647058824</v>
      </c>
      <c r="I16" s="19"/>
      <c r="J16" s="19">
        <v>3.7037037037037E-2</v>
      </c>
      <c r="K16" s="19">
        <v>0.15217391304347799</v>
      </c>
      <c r="L16" s="19">
        <v>8.6956521739130405E-2</v>
      </c>
      <c r="M16" s="19">
        <v>0.15</v>
      </c>
      <c r="N16" s="19">
        <v>0.25</v>
      </c>
      <c r="O16" s="19">
        <v>0.14285714285714299</v>
      </c>
      <c r="P16" s="19">
        <v>0.35</v>
      </c>
      <c r="Q16" s="19">
        <v>9.6774193548387094E-2</v>
      </c>
      <c r="R16" s="19">
        <v>8.3333333333333301E-2</v>
      </c>
      <c r="S16" s="19">
        <v>8.1081081081081099E-2</v>
      </c>
      <c r="T16" s="19">
        <v>7.1428571428571397E-2</v>
      </c>
      <c r="U16" s="19">
        <v>0</v>
      </c>
      <c r="V16" s="19">
        <v>0.25925925925925902</v>
      </c>
      <c r="W16" s="19">
        <v>0.18181818181818199</v>
      </c>
      <c r="X16" s="19">
        <v>0.28571428571428598</v>
      </c>
      <c r="Y16" s="19">
        <v>7.1428571428571397E-2</v>
      </c>
      <c r="Z16" s="19"/>
      <c r="AA16" s="19">
        <v>0.155688622754491</v>
      </c>
      <c r="AB16" s="19">
        <v>8.6956521739130405E-2</v>
      </c>
      <c r="AC16" s="19">
        <v>0.108108108108108</v>
      </c>
      <c r="AD16" s="19">
        <v>0.19047619047618999</v>
      </c>
      <c r="AE16" s="19"/>
      <c r="AF16" s="19">
        <v>0.139194139194139</v>
      </c>
      <c r="AG16" s="19">
        <v>0.125</v>
      </c>
      <c r="AH16" s="19">
        <v>0.19230769230769201</v>
      </c>
      <c r="AI16" s="19">
        <v>0</v>
      </c>
      <c r="AJ16" s="19"/>
      <c r="AK16" s="19">
        <v>8.3333333333333301E-2</v>
      </c>
      <c r="AL16" s="19">
        <v>0.13636363636363599</v>
      </c>
      <c r="AM16" s="19">
        <v>0.23529411764705899</v>
      </c>
      <c r="AN16" s="19">
        <v>0.125</v>
      </c>
      <c r="AO16" s="19">
        <v>0</v>
      </c>
      <c r="AP16" s="19">
        <v>0.11111111111111099</v>
      </c>
      <c r="AQ16" s="19"/>
      <c r="AR16" s="19">
        <v>0.15</v>
      </c>
      <c r="AS16" s="19">
        <v>3.2258064516128997E-2</v>
      </c>
      <c r="AT16" s="19">
        <v>3.2258064516128997E-2</v>
      </c>
      <c r="AU16" s="19">
        <v>0.16666666666666699</v>
      </c>
      <c r="AV16" s="19">
        <v>0.1875</v>
      </c>
      <c r="AW16" s="19">
        <v>0.155555555555556</v>
      </c>
      <c r="AX16" s="19">
        <v>0</v>
      </c>
      <c r="AY16" s="19"/>
      <c r="AZ16" s="19">
        <v>0.1</v>
      </c>
      <c r="BA16" s="19">
        <v>0.11111111111111099</v>
      </c>
      <c r="BB16" s="19">
        <v>0.214285714285714</v>
      </c>
      <c r="BC16" s="19">
        <v>0.134020618556701</v>
      </c>
      <c r="BD16" s="19">
        <v>0.140845070422535</v>
      </c>
      <c r="BE16" s="19">
        <v>0.14285714285714299</v>
      </c>
      <c r="BF16" s="19"/>
      <c r="BG16" s="19">
        <v>0.14516129032258099</v>
      </c>
      <c r="BH16" s="19">
        <v>8.3333333333333301E-2</v>
      </c>
      <c r="BI16" s="19">
        <v>0.162790697674419</v>
      </c>
      <c r="BJ16" s="19">
        <v>0.19780219780219799</v>
      </c>
      <c r="BK16" s="19">
        <v>7.9365079365079402E-2</v>
      </c>
      <c r="BL16" s="19">
        <v>0.1</v>
      </c>
      <c r="BM16" s="19"/>
      <c r="BN16" s="19">
        <v>0.146341463414634</v>
      </c>
      <c r="BO16" s="19">
        <v>0.11688311688311701</v>
      </c>
      <c r="BP16" s="19"/>
      <c r="BQ16" s="19">
        <v>0.16935483870967699</v>
      </c>
      <c r="BR16" s="19">
        <v>0.114893617021277</v>
      </c>
      <c r="BS16" s="19"/>
      <c r="BT16" s="19">
        <v>0.133333333333333</v>
      </c>
      <c r="BU16" s="19" t="s">
        <v>129</v>
      </c>
    </row>
    <row r="17" spans="2:73" x14ac:dyDescent="0.35">
      <c r="B17" s="17" t="s">
        <v>105</v>
      </c>
      <c r="C17" s="20">
        <v>0.43611111111111101</v>
      </c>
      <c r="D17" s="20">
        <v>0.5</v>
      </c>
      <c r="E17" s="20">
        <v>0.39047619047618998</v>
      </c>
      <c r="F17" s="20"/>
      <c r="G17" s="20">
        <v>0.26136363636363602</v>
      </c>
      <c r="H17" s="20">
        <v>0.49264705882352899</v>
      </c>
      <c r="I17" s="20"/>
      <c r="J17" s="20">
        <v>0.51851851851851904</v>
      </c>
      <c r="K17" s="20">
        <v>0.45652173913043498</v>
      </c>
      <c r="L17" s="20">
        <v>0.39130434782608697</v>
      </c>
      <c r="M17" s="20">
        <v>0.2</v>
      </c>
      <c r="N17" s="20">
        <v>0.25</v>
      </c>
      <c r="O17" s="20">
        <v>0.35714285714285698</v>
      </c>
      <c r="P17" s="20">
        <v>0.05</v>
      </c>
      <c r="Q17" s="20">
        <v>0.61290322580645196</v>
      </c>
      <c r="R17" s="20">
        <v>0.58333333333333304</v>
      </c>
      <c r="S17" s="20">
        <v>0.55405405405405395</v>
      </c>
      <c r="T17" s="20">
        <v>0.64285714285714302</v>
      </c>
      <c r="U17" s="20">
        <v>0.44444444444444398</v>
      </c>
      <c r="V17" s="20">
        <v>0.22222222222222199</v>
      </c>
      <c r="W17" s="20">
        <v>0.45454545454545497</v>
      </c>
      <c r="X17" s="20">
        <v>0.14285714285714299</v>
      </c>
      <c r="Y17" s="20">
        <v>0.64285714285714302</v>
      </c>
      <c r="Z17" s="20"/>
      <c r="AA17" s="20">
        <v>0.389221556886228</v>
      </c>
      <c r="AB17" s="20">
        <v>0.55652173913043501</v>
      </c>
      <c r="AC17" s="20">
        <v>0.45945945945945899</v>
      </c>
      <c r="AD17" s="20">
        <v>0.42857142857142899</v>
      </c>
      <c r="AE17" s="20"/>
      <c r="AF17" s="20">
        <v>0.43589743589743601</v>
      </c>
      <c r="AG17" s="20">
        <v>0.5</v>
      </c>
      <c r="AH17" s="20">
        <v>0.34615384615384598</v>
      </c>
      <c r="AI17" s="20">
        <v>1</v>
      </c>
      <c r="AJ17" s="20"/>
      <c r="AK17" s="20">
        <v>0.57291666666666696</v>
      </c>
      <c r="AL17" s="20">
        <v>0.56818181818181801</v>
      </c>
      <c r="AM17" s="20">
        <v>0.23529411764705899</v>
      </c>
      <c r="AN17" s="20">
        <v>0.54166666666666696</v>
      </c>
      <c r="AO17" s="20">
        <v>0.83333333333333304</v>
      </c>
      <c r="AP17" s="20">
        <v>0.55555555555555602</v>
      </c>
      <c r="AQ17" s="20"/>
      <c r="AR17" s="20">
        <v>0.45</v>
      </c>
      <c r="AS17" s="20">
        <v>0.70967741935483897</v>
      </c>
      <c r="AT17" s="20">
        <v>0.70967741935483897</v>
      </c>
      <c r="AU17" s="20">
        <v>0.3</v>
      </c>
      <c r="AV17" s="20">
        <v>0.25</v>
      </c>
      <c r="AW17" s="20">
        <v>0.33333333333333298</v>
      </c>
      <c r="AX17" s="20">
        <v>0.33333333333333298</v>
      </c>
      <c r="AY17" s="20"/>
      <c r="AZ17" s="20">
        <v>0.5</v>
      </c>
      <c r="BA17" s="20">
        <v>0.44444444444444398</v>
      </c>
      <c r="BB17" s="20">
        <v>0.35714285714285698</v>
      </c>
      <c r="BC17" s="20">
        <v>0.42268041237113402</v>
      </c>
      <c r="BD17" s="20">
        <v>0.45070422535211302</v>
      </c>
      <c r="BE17" s="20">
        <v>0.14285714285714299</v>
      </c>
      <c r="BF17" s="20"/>
      <c r="BG17" s="20">
        <v>0.41935483870967699</v>
      </c>
      <c r="BH17" s="20">
        <v>0.51666666666666705</v>
      </c>
      <c r="BI17" s="20">
        <v>0.39534883720930197</v>
      </c>
      <c r="BJ17" s="20">
        <v>0.35164835164835201</v>
      </c>
      <c r="BK17" s="20">
        <v>0.52380952380952395</v>
      </c>
      <c r="BL17" s="20">
        <v>0.45</v>
      </c>
      <c r="BM17" s="20"/>
      <c r="BN17" s="20">
        <v>0.404878048780488</v>
      </c>
      <c r="BO17" s="20">
        <v>0.48051948051948101</v>
      </c>
      <c r="BP17" s="20"/>
      <c r="BQ17" s="20">
        <v>0.37903225806451601</v>
      </c>
      <c r="BR17" s="20">
        <v>0.463829787234043</v>
      </c>
      <c r="BS17" s="20"/>
      <c r="BT17" s="20">
        <v>0.43611111111111101</v>
      </c>
      <c r="BU17" s="20" t="s">
        <v>129</v>
      </c>
    </row>
    <row r="18" spans="2:73" x14ac:dyDescent="0.35">
      <c r="B18" s="25" t="s">
        <v>390</v>
      </c>
    </row>
    <row r="19" spans="2:73" x14ac:dyDescent="0.35">
      <c r="B19" t="s">
        <v>96</v>
      </c>
    </row>
    <row r="20" spans="2:73" x14ac:dyDescent="0.35">
      <c r="B20" t="s">
        <v>97</v>
      </c>
    </row>
    <row r="22" spans="2:73" x14ac:dyDescent="0.35">
      <c r="B22"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U21"/>
  <sheetViews>
    <sheetView showGridLines="0" topLeftCell="A6"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360</v>
      </c>
      <c r="D7" s="10">
        <v>150</v>
      </c>
      <c r="E7" s="10">
        <v>210</v>
      </c>
      <c r="F7" s="10"/>
      <c r="G7" s="10">
        <v>88</v>
      </c>
      <c r="H7" s="10">
        <v>272</v>
      </c>
      <c r="I7" s="10"/>
      <c r="J7" s="10">
        <v>27</v>
      </c>
      <c r="K7" s="10">
        <v>46</v>
      </c>
      <c r="L7" s="10">
        <v>23</v>
      </c>
      <c r="M7" s="10">
        <v>20</v>
      </c>
      <c r="N7" s="10">
        <v>4</v>
      </c>
      <c r="O7" s="10">
        <v>14</v>
      </c>
      <c r="P7" s="10">
        <v>20</v>
      </c>
      <c r="Q7" s="10">
        <v>31</v>
      </c>
      <c r="R7" s="10">
        <v>12</v>
      </c>
      <c r="S7" s="10">
        <v>74</v>
      </c>
      <c r="T7" s="10">
        <v>14</v>
      </c>
      <c r="U7" s="10">
        <v>9</v>
      </c>
      <c r="V7" s="10">
        <v>27</v>
      </c>
      <c r="W7" s="10">
        <v>11</v>
      </c>
      <c r="X7" s="10">
        <v>14</v>
      </c>
      <c r="Y7" s="10">
        <v>14</v>
      </c>
      <c r="Z7" s="10"/>
      <c r="AA7" s="10">
        <v>167</v>
      </c>
      <c r="AB7" s="10">
        <v>115</v>
      </c>
      <c r="AC7" s="10">
        <v>37</v>
      </c>
      <c r="AD7" s="10">
        <v>21</v>
      </c>
      <c r="AE7" s="10"/>
      <c r="AF7" s="10">
        <v>273</v>
      </c>
      <c r="AG7" s="10">
        <v>24</v>
      </c>
      <c r="AH7" s="10">
        <v>26</v>
      </c>
      <c r="AI7" s="10">
        <v>2</v>
      </c>
      <c r="AJ7" s="10"/>
      <c r="AK7" s="10">
        <v>96</v>
      </c>
      <c r="AL7" s="10">
        <v>44</v>
      </c>
      <c r="AM7" s="10">
        <v>34</v>
      </c>
      <c r="AN7" s="10">
        <v>24</v>
      </c>
      <c r="AO7" s="10">
        <v>6</v>
      </c>
      <c r="AP7" s="10">
        <v>27</v>
      </c>
      <c r="AQ7" s="10"/>
      <c r="AR7" s="10">
        <v>180</v>
      </c>
      <c r="AS7" s="10">
        <v>31</v>
      </c>
      <c r="AT7" s="10">
        <v>31</v>
      </c>
      <c r="AU7" s="10">
        <v>30</v>
      </c>
      <c r="AV7" s="10">
        <v>16</v>
      </c>
      <c r="AW7" s="10">
        <v>45</v>
      </c>
      <c r="AX7" s="10">
        <v>3</v>
      </c>
      <c r="AY7" s="10"/>
      <c r="AZ7" s="10">
        <v>70</v>
      </c>
      <c r="BA7" s="10">
        <v>27</v>
      </c>
      <c r="BB7" s="10">
        <v>14</v>
      </c>
      <c r="BC7" s="10">
        <v>97</v>
      </c>
      <c r="BD7" s="10">
        <v>142</v>
      </c>
      <c r="BE7" s="10">
        <v>7</v>
      </c>
      <c r="BF7" s="10"/>
      <c r="BG7" s="10">
        <v>62</v>
      </c>
      <c r="BH7" s="10">
        <v>60</v>
      </c>
      <c r="BI7" s="10">
        <v>43</v>
      </c>
      <c r="BJ7" s="10">
        <v>91</v>
      </c>
      <c r="BK7" s="10">
        <v>63</v>
      </c>
      <c r="BL7" s="10">
        <v>40</v>
      </c>
      <c r="BM7" s="10"/>
      <c r="BN7" s="10">
        <v>205</v>
      </c>
      <c r="BO7" s="10">
        <v>154</v>
      </c>
      <c r="BP7" s="10"/>
      <c r="BQ7" s="10">
        <v>124</v>
      </c>
      <c r="BR7" s="10">
        <v>235</v>
      </c>
      <c r="BS7" s="10"/>
      <c r="BT7" s="10">
        <v>360</v>
      </c>
      <c r="BU7" s="10" t="s">
        <v>128</v>
      </c>
    </row>
    <row r="8" spans="2:73" x14ac:dyDescent="0.35">
      <c r="B8" s="17" t="s">
        <v>295</v>
      </c>
      <c r="C8" s="16">
        <v>0.211111111111111</v>
      </c>
      <c r="D8" s="16">
        <v>0.26</v>
      </c>
      <c r="E8" s="16">
        <v>0.17619047619047601</v>
      </c>
      <c r="F8" s="16"/>
      <c r="G8" s="16">
        <v>0.11363636363636399</v>
      </c>
      <c r="H8" s="16">
        <v>0.24264705882352899</v>
      </c>
      <c r="I8" s="16"/>
      <c r="J8" s="16">
        <v>0.37037037037037002</v>
      </c>
      <c r="K8" s="16">
        <v>0.30434782608695699</v>
      </c>
      <c r="L8" s="16">
        <v>0.173913043478261</v>
      </c>
      <c r="M8" s="16">
        <v>0.05</v>
      </c>
      <c r="N8" s="16">
        <v>0.25</v>
      </c>
      <c r="O8" s="16">
        <v>0.28571428571428598</v>
      </c>
      <c r="P8" s="16">
        <v>0.1</v>
      </c>
      <c r="Q8" s="16">
        <v>0.29032258064516098</v>
      </c>
      <c r="R8" s="16">
        <v>0</v>
      </c>
      <c r="S8" s="16">
        <v>0.14864864864864899</v>
      </c>
      <c r="T8" s="16">
        <v>0.35714285714285698</v>
      </c>
      <c r="U8" s="16">
        <v>0.11111111111111099</v>
      </c>
      <c r="V8" s="16">
        <v>0.148148148148148</v>
      </c>
      <c r="W8" s="16">
        <v>0.18181818181818199</v>
      </c>
      <c r="X8" s="16">
        <v>0.28571428571428598</v>
      </c>
      <c r="Y8" s="16">
        <v>0.28571428571428598</v>
      </c>
      <c r="Z8" s="16"/>
      <c r="AA8" s="16">
        <v>0.22155688622754499</v>
      </c>
      <c r="AB8" s="16">
        <v>0.208695652173913</v>
      </c>
      <c r="AC8" s="16">
        <v>0.135135135135135</v>
      </c>
      <c r="AD8" s="16">
        <v>0.42857142857142899</v>
      </c>
      <c r="AE8" s="16"/>
      <c r="AF8" s="16">
        <v>0.201465201465201</v>
      </c>
      <c r="AG8" s="16">
        <v>0.25</v>
      </c>
      <c r="AH8" s="16">
        <v>7.69230769230769E-2</v>
      </c>
      <c r="AI8" s="16">
        <v>0.5</v>
      </c>
      <c r="AJ8" s="16"/>
      <c r="AK8" s="16">
        <v>0.30208333333333298</v>
      </c>
      <c r="AL8" s="16">
        <v>0.25</v>
      </c>
      <c r="AM8" s="16">
        <v>0.14705882352941199</v>
      </c>
      <c r="AN8" s="16">
        <v>0.16666666666666699</v>
      </c>
      <c r="AO8" s="16">
        <v>0.5</v>
      </c>
      <c r="AP8" s="16">
        <v>0.148148148148148</v>
      </c>
      <c r="AQ8" s="16"/>
      <c r="AR8" s="16">
        <v>0.25</v>
      </c>
      <c r="AS8" s="16">
        <v>0.225806451612903</v>
      </c>
      <c r="AT8" s="16">
        <v>0.225806451612903</v>
      </c>
      <c r="AU8" s="16">
        <v>0.1</v>
      </c>
      <c r="AV8" s="16">
        <v>0.25</v>
      </c>
      <c r="AW8" s="16">
        <v>0.133333333333333</v>
      </c>
      <c r="AX8" s="16">
        <v>0</v>
      </c>
      <c r="AY8" s="16"/>
      <c r="AZ8" s="16">
        <v>0.214285714285714</v>
      </c>
      <c r="BA8" s="16">
        <v>0.22222222222222199</v>
      </c>
      <c r="BB8" s="16">
        <v>0.214285714285714</v>
      </c>
      <c r="BC8" s="16">
        <v>0.216494845360825</v>
      </c>
      <c r="BD8" s="16">
        <v>0.20422535211267601</v>
      </c>
      <c r="BE8" s="16">
        <v>0.28571428571428598</v>
      </c>
      <c r="BF8" s="16"/>
      <c r="BG8" s="16">
        <v>0.27419354838709697</v>
      </c>
      <c r="BH8" s="16">
        <v>0.15</v>
      </c>
      <c r="BI8" s="16">
        <v>0.25581395348837199</v>
      </c>
      <c r="BJ8" s="16">
        <v>0.175824175824176</v>
      </c>
      <c r="BK8" s="16">
        <v>0.238095238095238</v>
      </c>
      <c r="BL8" s="16">
        <v>0.2</v>
      </c>
      <c r="BM8" s="16"/>
      <c r="BN8" s="16">
        <v>0.20487804878048799</v>
      </c>
      <c r="BO8" s="16">
        <v>0.22077922077922099</v>
      </c>
      <c r="BP8" s="16"/>
      <c r="BQ8" s="16">
        <v>0.19354838709677399</v>
      </c>
      <c r="BR8" s="16">
        <v>0.221276595744681</v>
      </c>
      <c r="BS8" s="16"/>
      <c r="BT8" s="16">
        <v>0.211111111111111</v>
      </c>
      <c r="BU8" s="16" t="s">
        <v>129</v>
      </c>
    </row>
    <row r="9" spans="2:73" x14ac:dyDescent="0.35">
      <c r="B9" s="17" t="s">
        <v>296</v>
      </c>
      <c r="C9" s="16">
        <v>0.26388888888888901</v>
      </c>
      <c r="D9" s="16">
        <v>0.30666666666666698</v>
      </c>
      <c r="E9" s="16">
        <v>0.233333333333333</v>
      </c>
      <c r="F9" s="16"/>
      <c r="G9" s="16">
        <v>0.30681818181818199</v>
      </c>
      <c r="H9" s="16">
        <v>0.25</v>
      </c>
      <c r="I9" s="16"/>
      <c r="J9" s="16">
        <v>0.18518518518518501</v>
      </c>
      <c r="K9" s="16">
        <v>0.19565217391304299</v>
      </c>
      <c r="L9" s="16">
        <v>0.26086956521739102</v>
      </c>
      <c r="M9" s="16">
        <v>0.15</v>
      </c>
      <c r="N9" s="16">
        <v>0</v>
      </c>
      <c r="O9" s="16">
        <v>0.14285714285714299</v>
      </c>
      <c r="P9" s="16">
        <v>0.25</v>
      </c>
      <c r="Q9" s="16">
        <v>0.38709677419354799</v>
      </c>
      <c r="R9" s="16">
        <v>0.58333333333333304</v>
      </c>
      <c r="S9" s="16">
        <v>0.28378378378378399</v>
      </c>
      <c r="T9" s="16">
        <v>0.28571428571428598</v>
      </c>
      <c r="U9" s="16">
        <v>0.33333333333333298</v>
      </c>
      <c r="V9" s="16">
        <v>0.33333333333333298</v>
      </c>
      <c r="W9" s="16">
        <v>0.18181818181818199</v>
      </c>
      <c r="X9" s="16">
        <v>0.14285714285714299</v>
      </c>
      <c r="Y9" s="16">
        <v>0.35714285714285698</v>
      </c>
      <c r="Z9" s="16"/>
      <c r="AA9" s="16">
        <v>0.245508982035928</v>
      </c>
      <c r="AB9" s="16">
        <v>0.30434782608695699</v>
      </c>
      <c r="AC9" s="16">
        <v>0.37837837837837801</v>
      </c>
      <c r="AD9" s="16">
        <v>9.5238095238095205E-2</v>
      </c>
      <c r="AE9" s="16"/>
      <c r="AF9" s="16">
        <v>0.27838827838827801</v>
      </c>
      <c r="AG9" s="16">
        <v>0.29166666666666702</v>
      </c>
      <c r="AH9" s="16">
        <v>0.269230769230769</v>
      </c>
      <c r="AI9" s="16">
        <v>0.5</v>
      </c>
      <c r="AJ9" s="16"/>
      <c r="AK9" s="16">
        <v>0.20833333333333301</v>
      </c>
      <c r="AL9" s="16">
        <v>0.31818181818181801</v>
      </c>
      <c r="AM9" s="16">
        <v>0.35294117647058798</v>
      </c>
      <c r="AN9" s="16">
        <v>0.29166666666666702</v>
      </c>
      <c r="AO9" s="16">
        <v>0.33333333333333298</v>
      </c>
      <c r="AP9" s="16">
        <v>0.37037037037037002</v>
      </c>
      <c r="AQ9" s="16"/>
      <c r="AR9" s="16">
        <v>0.28888888888888897</v>
      </c>
      <c r="AS9" s="16">
        <v>0.38709677419354799</v>
      </c>
      <c r="AT9" s="16">
        <v>0.38709677419354799</v>
      </c>
      <c r="AU9" s="16">
        <v>0.266666666666667</v>
      </c>
      <c r="AV9" s="16">
        <v>0.125</v>
      </c>
      <c r="AW9" s="16">
        <v>0.17777777777777801</v>
      </c>
      <c r="AX9" s="16">
        <v>0</v>
      </c>
      <c r="AY9" s="16"/>
      <c r="AZ9" s="16">
        <v>0.32857142857142901</v>
      </c>
      <c r="BA9" s="16">
        <v>0.25925925925925902</v>
      </c>
      <c r="BB9" s="16">
        <v>0.28571428571428598</v>
      </c>
      <c r="BC9" s="16">
        <v>0.247422680412371</v>
      </c>
      <c r="BD9" s="16">
        <v>0.26056338028169002</v>
      </c>
      <c r="BE9" s="16">
        <v>0</v>
      </c>
      <c r="BF9" s="16"/>
      <c r="BG9" s="16">
        <v>0.27419354838709697</v>
      </c>
      <c r="BH9" s="16">
        <v>0.3</v>
      </c>
      <c r="BI9" s="16">
        <v>0.25581395348837199</v>
      </c>
      <c r="BJ9" s="16">
        <v>0.21978021978022</v>
      </c>
      <c r="BK9" s="16">
        <v>0.28571428571428598</v>
      </c>
      <c r="BL9" s="16">
        <v>0.27500000000000002</v>
      </c>
      <c r="BM9" s="16"/>
      <c r="BN9" s="16">
        <v>0.258536585365854</v>
      </c>
      <c r="BO9" s="16">
        <v>0.27272727272727298</v>
      </c>
      <c r="BP9" s="16"/>
      <c r="BQ9" s="16">
        <v>0.266129032258065</v>
      </c>
      <c r="BR9" s="16">
        <v>0.26382978723404299</v>
      </c>
      <c r="BS9" s="16"/>
      <c r="BT9" s="16">
        <v>0.26388888888888901</v>
      </c>
      <c r="BU9" s="16" t="s">
        <v>129</v>
      </c>
    </row>
    <row r="10" spans="2:73" x14ac:dyDescent="0.35">
      <c r="B10" s="17" t="s">
        <v>297</v>
      </c>
      <c r="C10" s="16">
        <v>0.27222222222222198</v>
      </c>
      <c r="D10" s="16">
        <v>0.233333333333333</v>
      </c>
      <c r="E10" s="16">
        <v>0.3</v>
      </c>
      <c r="F10" s="16"/>
      <c r="G10" s="16">
        <v>0.19318181818181801</v>
      </c>
      <c r="H10" s="16">
        <v>0.29779411764705899</v>
      </c>
      <c r="I10" s="16"/>
      <c r="J10" s="16">
        <v>0.33333333333333298</v>
      </c>
      <c r="K10" s="16">
        <v>0.282608695652174</v>
      </c>
      <c r="L10" s="16">
        <v>0.26086956521739102</v>
      </c>
      <c r="M10" s="16">
        <v>0.5</v>
      </c>
      <c r="N10" s="16">
        <v>0.5</v>
      </c>
      <c r="O10" s="16">
        <v>0.28571428571428598</v>
      </c>
      <c r="P10" s="16">
        <v>0.3</v>
      </c>
      <c r="Q10" s="16">
        <v>9.6774193548387094E-2</v>
      </c>
      <c r="R10" s="16">
        <v>0.25</v>
      </c>
      <c r="S10" s="16">
        <v>0.31081081081081102</v>
      </c>
      <c r="T10" s="16">
        <v>0.214285714285714</v>
      </c>
      <c r="U10" s="16">
        <v>0.44444444444444398</v>
      </c>
      <c r="V10" s="16">
        <v>0.22222222222222199</v>
      </c>
      <c r="W10" s="16">
        <v>9.0909090909090898E-2</v>
      </c>
      <c r="X10" s="16">
        <v>0.14285714285714299</v>
      </c>
      <c r="Y10" s="16">
        <v>0.214285714285714</v>
      </c>
      <c r="Z10" s="16"/>
      <c r="AA10" s="16">
        <v>0.27544910179640703</v>
      </c>
      <c r="AB10" s="16">
        <v>0.28695652173913</v>
      </c>
      <c r="AC10" s="16">
        <v>0.18918918918918901</v>
      </c>
      <c r="AD10" s="16">
        <v>0.14285714285714299</v>
      </c>
      <c r="AE10" s="16"/>
      <c r="AF10" s="16">
        <v>0.27472527472527503</v>
      </c>
      <c r="AG10" s="16">
        <v>0.29166666666666702</v>
      </c>
      <c r="AH10" s="16">
        <v>0.19230769230769201</v>
      </c>
      <c r="AI10" s="16">
        <v>0</v>
      </c>
      <c r="AJ10" s="16"/>
      <c r="AK10" s="16">
        <v>0.29166666666666702</v>
      </c>
      <c r="AL10" s="16">
        <v>0.25</v>
      </c>
      <c r="AM10" s="16">
        <v>0.20588235294117599</v>
      </c>
      <c r="AN10" s="16">
        <v>0.25</v>
      </c>
      <c r="AO10" s="16">
        <v>0.16666666666666699</v>
      </c>
      <c r="AP10" s="16">
        <v>0.148148148148148</v>
      </c>
      <c r="AQ10" s="16"/>
      <c r="AR10" s="16">
        <v>0.24444444444444399</v>
      </c>
      <c r="AS10" s="16">
        <v>0.29032258064516098</v>
      </c>
      <c r="AT10" s="16">
        <v>0.29032258064516098</v>
      </c>
      <c r="AU10" s="16">
        <v>0.33333333333333298</v>
      </c>
      <c r="AV10" s="16">
        <v>0.25</v>
      </c>
      <c r="AW10" s="16">
        <v>0.35555555555555601</v>
      </c>
      <c r="AX10" s="16">
        <v>0.66666666666666696</v>
      </c>
      <c r="AY10" s="16"/>
      <c r="AZ10" s="16">
        <v>0.28571428571428598</v>
      </c>
      <c r="BA10" s="16">
        <v>0.18518518518518501</v>
      </c>
      <c r="BB10" s="16">
        <v>0.14285714285714299</v>
      </c>
      <c r="BC10" s="16">
        <v>0.30927835051546398</v>
      </c>
      <c r="BD10" s="16">
        <v>0.26760563380281699</v>
      </c>
      <c r="BE10" s="16">
        <v>0.28571428571428598</v>
      </c>
      <c r="BF10" s="16"/>
      <c r="BG10" s="16">
        <v>0.225806451612903</v>
      </c>
      <c r="BH10" s="16">
        <v>0.3</v>
      </c>
      <c r="BI10" s="16">
        <v>0.25581395348837199</v>
      </c>
      <c r="BJ10" s="16">
        <v>0.27472527472527503</v>
      </c>
      <c r="BK10" s="16">
        <v>0.25396825396825401</v>
      </c>
      <c r="BL10" s="16">
        <v>0.32500000000000001</v>
      </c>
      <c r="BM10" s="16"/>
      <c r="BN10" s="16">
        <v>0.26829268292682901</v>
      </c>
      <c r="BO10" s="16">
        <v>0.27272727272727298</v>
      </c>
      <c r="BP10" s="16"/>
      <c r="BQ10" s="16">
        <v>0.27419354838709697</v>
      </c>
      <c r="BR10" s="16">
        <v>0.27234042553191501</v>
      </c>
      <c r="BS10" s="16"/>
      <c r="BT10" s="16">
        <v>0.27222222222222198</v>
      </c>
      <c r="BU10" s="16" t="s">
        <v>129</v>
      </c>
    </row>
    <row r="11" spans="2:73" x14ac:dyDescent="0.35">
      <c r="B11" s="17" t="s">
        <v>298</v>
      </c>
      <c r="C11" s="16">
        <v>0.16944444444444401</v>
      </c>
      <c r="D11" s="16">
        <v>0.12666666666666701</v>
      </c>
      <c r="E11" s="16">
        <v>0.2</v>
      </c>
      <c r="F11" s="16"/>
      <c r="G11" s="16">
        <v>0.21590909090909099</v>
      </c>
      <c r="H11" s="16">
        <v>0.154411764705882</v>
      </c>
      <c r="I11" s="16"/>
      <c r="J11" s="16">
        <v>7.4074074074074098E-2</v>
      </c>
      <c r="K11" s="16">
        <v>0.217391304347826</v>
      </c>
      <c r="L11" s="16">
        <v>0.217391304347826</v>
      </c>
      <c r="M11" s="16">
        <v>0.25</v>
      </c>
      <c r="N11" s="16">
        <v>0.25</v>
      </c>
      <c r="O11" s="16">
        <v>0.214285714285714</v>
      </c>
      <c r="P11" s="16">
        <v>0.2</v>
      </c>
      <c r="Q11" s="16">
        <v>0.16129032258064499</v>
      </c>
      <c r="R11" s="16">
        <v>0.16666666666666699</v>
      </c>
      <c r="S11" s="16">
        <v>0.162162162162162</v>
      </c>
      <c r="T11" s="16">
        <v>7.1428571428571397E-2</v>
      </c>
      <c r="U11" s="16">
        <v>0.11111111111111099</v>
      </c>
      <c r="V11" s="16">
        <v>7.4074074074074098E-2</v>
      </c>
      <c r="W11" s="16">
        <v>0.27272727272727298</v>
      </c>
      <c r="X11" s="16">
        <v>0.214285714285714</v>
      </c>
      <c r="Y11" s="16">
        <v>0.14285714285714299</v>
      </c>
      <c r="Z11" s="16"/>
      <c r="AA11" s="16">
        <v>0.16766467065868301</v>
      </c>
      <c r="AB11" s="16">
        <v>0.13043478260869601</v>
      </c>
      <c r="AC11" s="16">
        <v>0.21621621621621601</v>
      </c>
      <c r="AD11" s="16">
        <v>0.28571428571428598</v>
      </c>
      <c r="AE11" s="16"/>
      <c r="AF11" s="16">
        <v>0.16849816849816901</v>
      </c>
      <c r="AG11" s="16">
        <v>4.1666666666666699E-2</v>
      </c>
      <c r="AH11" s="16">
        <v>0.34615384615384598</v>
      </c>
      <c r="AI11" s="16">
        <v>0</v>
      </c>
      <c r="AJ11" s="16"/>
      <c r="AK11" s="16">
        <v>0.13541666666666699</v>
      </c>
      <c r="AL11" s="16">
        <v>0.11363636363636399</v>
      </c>
      <c r="AM11" s="16">
        <v>0.17647058823529399</v>
      </c>
      <c r="AN11" s="16">
        <v>0.20833333333333301</v>
      </c>
      <c r="AO11" s="16">
        <v>0</v>
      </c>
      <c r="AP11" s="16">
        <v>0.18518518518518501</v>
      </c>
      <c r="AQ11" s="16"/>
      <c r="AR11" s="16">
        <v>0.14444444444444399</v>
      </c>
      <c r="AS11" s="16">
        <v>9.6774193548387094E-2</v>
      </c>
      <c r="AT11" s="16">
        <v>9.6774193548387094E-2</v>
      </c>
      <c r="AU11" s="16">
        <v>0.16666666666666699</v>
      </c>
      <c r="AV11" s="16">
        <v>0.25</v>
      </c>
      <c r="AW11" s="16">
        <v>0.22222222222222199</v>
      </c>
      <c r="AX11" s="16">
        <v>0.33333333333333298</v>
      </c>
      <c r="AY11" s="16"/>
      <c r="AZ11" s="16">
        <v>0.114285714285714</v>
      </c>
      <c r="BA11" s="16">
        <v>0.18518518518518501</v>
      </c>
      <c r="BB11" s="16">
        <v>0.28571428571428598</v>
      </c>
      <c r="BC11" s="16">
        <v>0.164948453608247</v>
      </c>
      <c r="BD11" s="16">
        <v>0.190140845070423</v>
      </c>
      <c r="BE11" s="16">
        <v>0.14285714285714299</v>
      </c>
      <c r="BF11" s="16"/>
      <c r="BG11" s="16">
        <v>0.17741935483870999</v>
      </c>
      <c r="BH11" s="16">
        <v>0.2</v>
      </c>
      <c r="BI11" s="16">
        <v>0.13953488372093001</v>
      </c>
      <c r="BJ11" s="16">
        <v>0.20879120879120899</v>
      </c>
      <c r="BK11" s="16">
        <v>0.126984126984127</v>
      </c>
      <c r="BL11" s="16">
        <v>0.125</v>
      </c>
      <c r="BM11" s="16"/>
      <c r="BN11" s="16">
        <v>0.17560975609756099</v>
      </c>
      <c r="BO11" s="16">
        <v>0.162337662337662</v>
      </c>
      <c r="BP11" s="16"/>
      <c r="BQ11" s="16">
        <v>0.16935483870967699</v>
      </c>
      <c r="BR11" s="16">
        <v>0.16595744680851099</v>
      </c>
      <c r="BS11" s="16"/>
      <c r="BT11" s="16">
        <v>0.16944444444444401</v>
      </c>
      <c r="BU11" s="16" t="s">
        <v>129</v>
      </c>
    </row>
    <row r="12" spans="2:73" x14ac:dyDescent="0.35">
      <c r="B12" s="17" t="s">
        <v>299</v>
      </c>
      <c r="C12" s="16">
        <v>7.4999999999999997E-2</v>
      </c>
      <c r="D12" s="16">
        <v>6.6666666666666693E-2</v>
      </c>
      <c r="E12" s="16">
        <v>8.0952380952380998E-2</v>
      </c>
      <c r="F12" s="16"/>
      <c r="G12" s="16">
        <v>0.14772727272727301</v>
      </c>
      <c r="H12" s="16">
        <v>5.1470588235294101E-2</v>
      </c>
      <c r="I12" s="16"/>
      <c r="J12" s="16">
        <v>3.7037037037037E-2</v>
      </c>
      <c r="K12" s="16">
        <v>0</v>
      </c>
      <c r="L12" s="16">
        <v>4.3478260869565202E-2</v>
      </c>
      <c r="M12" s="16">
        <v>0.05</v>
      </c>
      <c r="N12" s="16">
        <v>0</v>
      </c>
      <c r="O12" s="16">
        <v>0</v>
      </c>
      <c r="P12" s="16">
        <v>0.15</v>
      </c>
      <c r="Q12" s="16">
        <v>6.4516129032258104E-2</v>
      </c>
      <c r="R12" s="16">
        <v>0</v>
      </c>
      <c r="S12" s="16">
        <v>9.45945945945946E-2</v>
      </c>
      <c r="T12" s="16">
        <v>7.1428571428571397E-2</v>
      </c>
      <c r="U12" s="16">
        <v>0</v>
      </c>
      <c r="V12" s="16">
        <v>0.18518518518518501</v>
      </c>
      <c r="W12" s="16">
        <v>0.27272727272727298</v>
      </c>
      <c r="X12" s="16">
        <v>0.214285714285714</v>
      </c>
      <c r="Y12" s="16">
        <v>0</v>
      </c>
      <c r="Z12" s="16"/>
      <c r="AA12" s="16">
        <v>8.9820359281437098E-2</v>
      </c>
      <c r="AB12" s="16">
        <v>6.08695652173913E-2</v>
      </c>
      <c r="AC12" s="16">
        <v>8.1081081081081099E-2</v>
      </c>
      <c r="AD12" s="16">
        <v>4.7619047619047603E-2</v>
      </c>
      <c r="AE12" s="16"/>
      <c r="AF12" s="16">
        <v>6.95970695970696E-2</v>
      </c>
      <c r="AG12" s="16">
        <v>0.125</v>
      </c>
      <c r="AH12" s="16">
        <v>0.115384615384615</v>
      </c>
      <c r="AI12" s="16">
        <v>0</v>
      </c>
      <c r="AJ12" s="16"/>
      <c r="AK12" s="16">
        <v>6.25E-2</v>
      </c>
      <c r="AL12" s="16">
        <v>6.8181818181818205E-2</v>
      </c>
      <c r="AM12" s="16">
        <v>0.11764705882352899</v>
      </c>
      <c r="AN12" s="16">
        <v>8.3333333333333301E-2</v>
      </c>
      <c r="AO12" s="16">
        <v>0</v>
      </c>
      <c r="AP12" s="16">
        <v>0.11111111111111099</v>
      </c>
      <c r="AQ12" s="16"/>
      <c r="AR12" s="16">
        <v>6.6666666666666693E-2</v>
      </c>
      <c r="AS12" s="16">
        <v>0</v>
      </c>
      <c r="AT12" s="16">
        <v>0</v>
      </c>
      <c r="AU12" s="16">
        <v>0.133333333333333</v>
      </c>
      <c r="AV12" s="16">
        <v>0.125</v>
      </c>
      <c r="AW12" s="16">
        <v>8.8888888888888906E-2</v>
      </c>
      <c r="AX12" s="16">
        <v>0</v>
      </c>
      <c r="AY12" s="16"/>
      <c r="AZ12" s="16">
        <v>5.7142857142857099E-2</v>
      </c>
      <c r="BA12" s="16">
        <v>0.148148148148148</v>
      </c>
      <c r="BB12" s="16">
        <v>7.1428571428571397E-2</v>
      </c>
      <c r="BC12" s="16">
        <v>5.1546391752577303E-2</v>
      </c>
      <c r="BD12" s="16">
        <v>7.0422535211267595E-2</v>
      </c>
      <c r="BE12" s="16">
        <v>0.28571428571428598</v>
      </c>
      <c r="BF12" s="16"/>
      <c r="BG12" s="16">
        <v>3.2258064516128997E-2</v>
      </c>
      <c r="BH12" s="16">
        <v>0.05</v>
      </c>
      <c r="BI12" s="16">
        <v>6.9767441860465101E-2</v>
      </c>
      <c r="BJ12" s="16">
        <v>0.10989010989011</v>
      </c>
      <c r="BK12" s="16">
        <v>9.5238095238095205E-2</v>
      </c>
      <c r="BL12" s="16">
        <v>7.4999999999999997E-2</v>
      </c>
      <c r="BM12" s="16"/>
      <c r="BN12" s="16">
        <v>8.2926829268292701E-2</v>
      </c>
      <c r="BO12" s="16">
        <v>6.4935064935064901E-2</v>
      </c>
      <c r="BP12" s="16"/>
      <c r="BQ12" s="16">
        <v>8.8709677419354802E-2</v>
      </c>
      <c r="BR12" s="16">
        <v>6.8085106382978697E-2</v>
      </c>
      <c r="BS12" s="16"/>
      <c r="BT12" s="16">
        <v>7.4999999999999997E-2</v>
      </c>
      <c r="BU12" s="16" t="s">
        <v>129</v>
      </c>
    </row>
    <row r="13" spans="2:73" x14ac:dyDescent="0.35">
      <c r="B13" s="17" t="s">
        <v>301</v>
      </c>
      <c r="C13" s="16">
        <v>8.3333333333333297E-3</v>
      </c>
      <c r="D13" s="16">
        <v>6.6666666666666697E-3</v>
      </c>
      <c r="E13" s="16">
        <v>9.5238095238095195E-3</v>
      </c>
      <c r="F13" s="16"/>
      <c r="G13" s="16">
        <v>2.27272727272727E-2</v>
      </c>
      <c r="H13" s="16">
        <v>3.6764705882352902E-3</v>
      </c>
      <c r="I13" s="16"/>
      <c r="J13" s="16">
        <v>0</v>
      </c>
      <c r="K13" s="16">
        <v>0</v>
      </c>
      <c r="L13" s="16">
        <v>4.3478260869565202E-2</v>
      </c>
      <c r="M13" s="16">
        <v>0</v>
      </c>
      <c r="N13" s="16">
        <v>0</v>
      </c>
      <c r="O13" s="16">
        <v>7.1428571428571397E-2</v>
      </c>
      <c r="P13" s="16">
        <v>0</v>
      </c>
      <c r="Q13" s="16">
        <v>0</v>
      </c>
      <c r="R13" s="16">
        <v>0</v>
      </c>
      <c r="S13" s="16">
        <v>0</v>
      </c>
      <c r="T13" s="16">
        <v>0</v>
      </c>
      <c r="U13" s="16">
        <v>0</v>
      </c>
      <c r="V13" s="16">
        <v>3.7037037037037E-2</v>
      </c>
      <c r="W13" s="16">
        <v>0</v>
      </c>
      <c r="X13" s="16">
        <v>0</v>
      </c>
      <c r="Y13" s="16">
        <v>0</v>
      </c>
      <c r="Z13" s="16"/>
      <c r="AA13" s="16">
        <v>0</v>
      </c>
      <c r="AB13" s="16">
        <v>8.6956521739130401E-3</v>
      </c>
      <c r="AC13" s="16">
        <v>0</v>
      </c>
      <c r="AD13" s="16">
        <v>0</v>
      </c>
      <c r="AE13" s="16"/>
      <c r="AF13" s="16">
        <v>7.3260073260073303E-3</v>
      </c>
      <c r="AG13" s="16">
        <v>0</v>
      </c>
      <c r="AH13" s="16">
        <v>0</v>
      </c>
      <c r="AI13" s="16">
        <v>0</v>
      </c>
      <c r="AJ13" s="16"/>
      <c r="AK13" s="16">
        <v>0</v>
      </c>
      <c r="AL13" s="16">
        <v>0</v>
      </c>
      <c r="AM13" s="16">
        <v>0</v>
      </c>
      <c r="AN13" s="16">
        <v>0</v>
      </c>
      <c r="AO13" s="16">
        <v>0</v>
      </c>
      <c r="AP13" s="16">
        <v>3.7037037037037E-2</v>
      </c>
      <c r="AQ13" s="16"/>
      <c r="AR13" s="16">
        <v>5.5555555555555601E-3</v>
      </c>
      <c r="AS13" s="16">
        <v>0</v>
      </c>
      <c r="AT13" s="16">
        <v>0</v>
      </c>
      <c r="AU13" s="16">
        <v>0</v>
      </c>
      <c r="AV13" s="16">
        <v>0</v>
      </c>
      <c r="AW13" s="16">
        <v>2.2222222222222199E-2</v>
      </c>
      <c r="AX13" s="16">
        <v>0</v>
      </c>
      <c r="AY13" s="16"/>
      <c r="AZ13" s="16">
        <v>0</v>
      </c>
      <c r="BA13" s="16">
        <v>0</v>
      </c>
      <c r="BB13" s="16">
        <v>0</v>
      </c>
      <c r="BC13" s="16">
        <v>1.03092783505155E-2</v>
      </c>
      <c r="BD13" s="16">
        <v>7.0422535211267599E-3</v>
      </c>
      <c r="BE13" s="16">
        <v>0</v>
      </c>
      <c r="BF13" s="16"/>
      <c r="BG13" s="16">
        <v>1.6129032258064498E-2</v>
      </c>
      <c r="BH13" s="16">
        <v>0</v>
      </c>
      <c r="BI13" s="16">
        <v>2.32558139534884E-2</v>
      </c>
      <c r="BJ13" s="16">
        <v>1.0989010989011E-2</v>
      </c>
      <c r="BK13" s="16">
        <v>0</v>
      </c>
      <c r="BL13" s="16">
        <v>0</v>
      </c>
      <c r="BM13" s="16"/>
      <c r="BN13" s="16">
        <v>9.7560975609756097E-3</v>
      </c>
      <c r="BO13" s="16">
        <v>6.4935064935064896E-3</v>
      </c>
      <c r="BP13" s="16"/>
      <c r="BQ13" s="16">
        <v>8.0645161290322596E-3</v>
      </c>
      <c r="BR13" s="16">
        <v>8.5106382978723406E-3</v>
      </c>
      <c r="BS13" s="16"/>
      <c r="BT13" s="16">
        <v>8.3333333333333297E-3</v>
      </c>
      <c r="BU13" s="16" t="s">
        <v>129</v>
      </c>
    </row>
    <row r="14" spans="2:73" x14ac:dyDescent="0.35">
      <c r="B14" s="17" t="s">
        <v>302</v>
      </c>
      <c r="C14" s="19">
        <v>0.47499999999999998</v>
      </c>
      <c r="D14" s="19">
        <v>0.56666666666666698</v>
      </c>
      <c r="E14" s="19">
        <v>0.40952380952381001</v>
      </c>
      <c r="F14" s="19"/>
      <c r="G14" s="19">
        <v>0.42045454545454503</v>
      </c>
      <c r="H14" s="19">
        <v>0.49264705882352899</v>
      </c>
      <c r="I14" s="19"/>
      <c r="J14" s="19">
        <v>0.55555555555555602</v>
      </c>
      <c r="K14" s="19">
        <v>0.5</v>
      </c>
      <c r="L14" s="19">
        <v>0.434782608695652</v>
      </c>
      <c r="M14" s="19">
        <v>0.2</v>
      </c>
      <c r="N14" s="19">
        <v>0.25</v>
      </c>
      <c r="O14" s="19">
        <v>0.42857142857142899</v>
      </c>
      <c r="P14" s="19">
        <v>0.35</v>
      </c>
      <c r="Q14" s="19">
        <v>0.67741935483870996</v>
      </c>
      <c r="R14" s="19">
        <v>0.58333333333333304</v>
      </c>
      <c r="S14" s="19">
        <v>0.43243243243243201</v>
      </c>
      <c r="T14" s="19">
        <v>0.64285714285714302</v>
      </c>
      <c r="U14" s="19">
        <v>0.44444444444444398</v>
      </c>
      <c r="V14" s="19">
        <v>0.48148148148148101</v>
      </c>
      <c r="W14" s="19">
        <v>0.36363636363636398</v>
      </c>
      <c r="X14" s="19">
        <v>0.42857142857142899</v>
      </c>
      <c r="Y14" s="19">
        <v>0.64285714285714302</v>
      </c>
      <c r="Z14" s="19"/>
      <c r="AA14" s="19">
        <v>0.46706586826347302</v>
      </c>
      <c r="AB14" s="19">
        <v>0.51304347826087005</v>
      </c>
      <c r="AC14" s="19">
        <v>0.51351351351351404</v>
      </c>
      <c r="AD14" s="19">
        <v>0.52380952380952395</v>
      </c>
      <c r="AE14" s="19"/>
      <c r="AF14" s="19">
        <v>0.47985347985347998</v>
      </c>
      <c r="AG14" s="19">
        <v>0.54166666666666696</v>
      </c>
      <c r="AH14" s="19">
        <v>0.34615384615384598</v>
      </c>
      <c r="AI14" s="19">
        <v>1</v>
      </c>
      <c r="AJ14" s="19"/>
      <c r="AK14" s="19">
        <v>0.51041666666666696</v>
      </c>
      <c r="AL14" s="19">
        <v>0.56818181818181801</v>
      </c>
      <c r="AM14" s="19">
        <v>0.5</v>
      </c>
      <c r="AN14" s="19">
        <v>0.45833333333333298</v>
      </c>
      <c r="AO14" s="19">
        <v>0.83333333333333304</v>
      </c>
      <c r="AP14" s="19">
        <v>0.51851851851851805</v>
      </c>
      <c r="AQ14" s="19"/>
      <c r="AR14" s="19">
        <v>0.53888888888888897</v>
      </c>
      <c r="AS14" s="19">
        <v>0.61290322580645196</v>
      </c>
      <c r="AT14" s="19">
        <v>0.61290322580645196</v>
      </c>
      <c r="AU14" s="19">
        <v>0.36666666666666697</v>
      </c>
      <c r="AV14" s="19">
        <v>0.375</v>
      </c>
      <c r="AW14" s="19">
        <v>0.31111111111111101</v>
      </c>
      <c r="AX14" s="19">
        <v>0</v>
      </c>
      <c r="AY14" s="19"/>
      <c r="AZ14" s="19">
        <v>0.54285714285714304</v>
      </c>
      <c r="BA14" s="19">
        <v>0.48148148148148101</v>
      </c>
      <c r="BB14" s="19">
        <v>0.5</v>
      </c>
      <c r="BC14" s="19">
        <v>0.463917525773196</v>
      </c>
      <c r="BD14" s="19">
        <v>0.46478873239436602</v>
      </c>
      <c r="BE14" s="19">
        <v>0.28571428571428598</v>
      </c>
      <c r="BF14" s="19"/>
      <c r="BG14" s="19">
        <v>0.54838709677419395</v>
      </c>
      <c r="BH14" s="19">
        <v>0.45</v>
      </c>
      <c r="BI14" s="19">
        <v>0.51162790697674398</v>
      </c>
      <c r="BJ14" s="19">
        <v>0.39560439560439598</v>
      </c>
      <c r="BK14" s="19">
        <v>0.52380952380952395</v>
      </c>
      <c r="BL14" s="19">
        <v>0.47499999999999998</v>
      </c>
      <c r="BM14" s="19"/>
      <c r="BN14" s="19">
        <v>0.46341463414634099</v>
      </c>
      <c r="BO14" s="19">
        <v>0.493506493506493</v>
      </c>
      <c r="BP14" s="19"/>
      <c r="BQ14" s="19">
        <v>0.45967741935483902</v>
      </c>
      <c r="BR14" s="19">
        <v>0.48510638297872299</v>
      </c>
      <c r="BS14" s="19"/>
      <c r="BT14" s="19">
        <v>0.47499999999999998</v>
      </c>
      <c r="BU14" s="19" t="s">
        <v>129</v>
      </c>
    </row>
    <row r="15" spans="2:73" x14ac:dyDescent="0.35">
      <c r="B15" s="17" t="s">
        <v>303</v>
      </c>
      <c r="C15" s="19">
        <v>0.24444444444444399</v>
      </c>
      <c r="D15" s="19">
        <v>0.193333333333333</v>
      </c>
      <c r="E15" s="19">
        <v>0.28095238095238101</v>
      </c>
      <c r="F15" s="19"/>
      <c r="G15" s="19">
        <v>0.36363636363636398</v>
      </c>
      <c r="H15" s="19">
        <v>0.20588235294117599</v>
      </c>
      <c r="I15" s="19"/>
      <c r="J15" s="19">
        <v>0.11111111111111099</v>
      </c>
      <c r="K15" s="19">
        <v>0.217391304347826</v>
      </c>
      <c r="L15" s="19">
        <v>0.26086956521739102</v>
      </c>
      <c r="M15" s="19">
        <v>0.3</v>
      </c>
      <c r="N15" s="19">
        <v>0.25</v>
      </c>
      <c r="O15" s="19">
        <v>0.214285714285714</v>
      </c>
      <c r="P15" s="19">
        <v>0.35</v>
      </c>
      <c r="Q15" s="19">
        <v>0.225806451612903</v>
      </c>
      <c r="R15" s="19">
        <v>0.16666666666666699</v>
      </c>
      <c r="S15" s="19">
        <v>0.25675675675675702</v>
      </c>
      <c r="T15" s="19">
        <v>0.14285714285714299</v>
      </c>
      <c r="U15" s="19">
        <v>0.11111111111111099</v>
      </c>
      <c r="V15" s="19">
        <v>0.25925925925925902</v>
      </c>
      <c r="W15" s="19">
        <v>0.54545454545454497</v>
      </c>
      <c r="X15" s="19">
        <v>0.42857142857142899</v>
      </c>
      <c r="Y15" s="19">
        <v>0.14285714285714299</v>
      </c>
      <c r="Z15" s="19"/>
      <c r="AA15" s="19">
        <v>0.25748502994012001</v>
      </c>
      <c r="AB15" s="19">
        <v>0.19130434782608699</v>
      </c>
      <c r="AC15" s="19">
        <v>0.29729729729729698</v>
      </c>
      <c r="AD15" s="19">
        <v>0.33333333333333298</v>
      </c>
      <c r="AE15" s="19"/>
      <c r="AF15" s="19">
        <v>0.238095238095238</v>
      </c>
      <c r="AG15" s="19">
        <v>0.16666666666666699</v>
      </c>
      <c r="AH15" s="19">
        <v>0.46153846153846201</v>
      </c>
      <c r="AI15" s="19">
        <v>0</v>
      </c>
      <c r="AJ15" s="19"/>
      <c r="AK15" s="19">
        <v>0.19791666666666699</v>
      </c>
      <c r="AL15" s="19">
        <v>0.18181818181818199</v>
      </c>
      <c r="AM15" s="19">
        <v>0.29411764705882398</v>
      </c>
      <c r="AN15" s="19">
        <v>0.29166666666666702</v>
      </c>
      <c r="AO15" s="19">
        <v>0</v>
      </c>
      <c r="AP15" s="19">
        <v>0.296296296296296</v>
      </c>
      <c r="AQ15" s="19"/>
      <c r="AR15" s="19">
        <v>0.211111111111111</v>
      </c>
      <c r="AS15" s="19">
        <v>9.6774193548387094E-2</v>
      </c>
      <c r="AT15" s="19">
        <v>9.6774193548387094E-2</v>
      </c>
      <c r="AU15" s="19">
        <v>0.3</v>
      </c>
      <c r="AV15" s="19">
        <v>0.375</v>
      </c>
      <c r="AW15" s="19">
        <v>0.31111111111111101</v>
      </c>
      <c r="AX15" s="19">
        <v>0.33333333333333298</v>
      </c>
      <c r="AY15" s="19"/>
      <c r="AZ15" s="19">
        <v>0.17142857142857101</v>
      </c>
      <c r="BA15" s="19">
        <v>0.33333333333333298</v>
      </c>
      <c r="BB15" s="19">
        <v>0.35714285714285698</v>
      </c>
      <c r="BC15" s="19">
        <v>0.216494845360825</v>
      </c>
      <c r="BD15" s="19">
        <v>0.26056338028169002</v>
      </c>
      <c r="BE15" s="19">
        <v>0.42857142857142899</v>
      </c>
      <c r="BF15" s="19"/>
      <c r="BG15" s="19">
        <v>0.209677419354839</v>
      </c>
      <c r="BH15" s="19">
        <v>0.25</v>
      </c>
      <c r="BI15" s="19">
        <v>0.209302325581395</v>
      </c>
      <c r="BJ15" s="19">
        <v>0.31868131868131899</v>
      </c>
      <c r="BK15" s="19">
        <v>0.22222222222222199</v>
      </c>
      <c r="BL15" s="19">
        <v>0.2</v>
      </c>
      <c r="BM15" s="19"/>
      <c r="BN15" s="19">
        <v>0.258536585365854</v>
      </c>
      <c r="BO15" s="19">
        <v>0.22727272727272699</v>
      </c>
      <c r="BP15" s="19"/>
      <c r="BQ15" s="19">
        <v>0.25806451612903197</v>
      </c>
      <c r="BR15" s="19">
        <v>0.23404255319148901</v>
      </c>
      <c r="BS15" s="19"/>
      <c r="BT15" s="19">
        <v>0.24444444444444399</v>
      </c>
      <c r="BU15" s="19" t="s">
        <v>129</v>
      </c>
    </row>
    <row r="16" spans="2:73" x14ac:dyDescent="0.35">
      <c r="B16" s="17" t="s">
        <v>105</v>
      </c>
      <c r="C16" s="20">
        <v>0.23055555555555601</v>
      </c>
      <c r="D16" s="20">
        <v>0.37333333333333302</v>
      </c>
      <c r="E16" s="20">
        <v>0.128571428571429</v>
      </c>
      <c r="F16" s="20"/>
      <c r="G16" s="20">
        <v>5.6818181818181802E-2</v>
      </c>
      <c r="H16" s="20">
        <v>0.28676470588235298</v>
      </c>
      <c r="I16" s="20"/>
      <c r="J16" s="20">
        <v>0.44444444444444398</v>
      </c>
      <c r="K16" s="20">
        <v>0.282608695652174</v>
      </c>
      <c r="L16" s="20">
        <v>0.173913043478261</v>
      </c>
      <c r="M16" s="20">
        <v>-0.1</v>
      </c>
      <c r="N16" s="20">
        <v>0</v>
      </c>
      <c r="O16" s="20">
        <v>0.214285714285714</v>
      </c>
      <c r="P16" s="20">
        <v>0</v>
      </c>
      <c r="Q16" s="20">
        <v>0.45161290322580599</v>
      </c>
      <c r="R16" s="20">
        <v>0.41666666666666702</v>
      </c>
      <c r="S16" s="20">
        <v>0.17567567567567599</v>
      </c>
      <c r="T16" s="20">
        <v>0.5</v>
      </c>
      <c r="U16" s="20">
        <v>0.33333333333333298</v>
      </c>
      <c r="V16" s="20">
        <v>0.22222222222222199</v>
      </c>
      <c r="W16" s="20">
        <v>-0.18181818181818199</v>
      </c>
      <c r="X16" s="20">
        <v>0</v>
      </c>
      <c r="Y16" s="20">
        <v>0.5</v>
      </c>
      <c r="Z16" s="20"/>
      <c r="AA16" s="20">
        <v>0.209580838323353</v>
      </c>
      <c r="AB16" s="20">
        <v>0.32173913043478303</v>
      </c>
      <c r="AC16" s="20">
        <v>0.21621621621621601</v>
      </c>
      <c r="AD16" s="20">
        <v>0.19047619047618999</v>
      </c>
      <c r="AE16" s="20"/>
      <c r="AF16" s="20">
        <v>0.24175824175824201</v>
      </c>
      <c r="AG16" s="20">
        <v>0.375</v>
      </c>
      <c r="AH16" s="20">
        <v>-0.115384615384615</v>
      </c>
      <c r="AI16" s="20">
        <v>1</v>
      </c>
      <c r="AJ16" s="20"/>
      <c r="AK16" s="20">
        <v>0.3125</v>
      </c>
      <c r="AL16" s="20">
        <v>0.38636363636363602</v>
      </c>
      <c r="AM16" s="20">
        <v>0.20588235294117599</v>
      </c>
      <c r="AN16" s="20">
        <v>0.16666666666666699</v>
      </c>
      <c r="AO16" s="20">
        <v>0.83333333333333304</v>
      </c>
      <c r="AP16" s="20">
        <v>0.22222222222222199</v>
      </c>
      <c r="AQ16" s="20"/>
      <c r="AR16" s="20">
        <v>0.327777777777778</v>
      </c>
      <c r="AS16" s="20">
        <v>0.51612903225806495</v>
      </c>
      <c r="AT16" s="20">
        <v>0.51612903225806495</v>
      </c>
      <c r="AU16" s="20">
        <v>6.6666666666666693E-2</v>
      </c>
      <c r="AV16" s="20">
        <v>0</v>
      </c>
      <c r="AW16" s="20">
        <v>0</v>
      </c>
      <c r="AX16" s="20">
        <v>-0.33333333333333298</v>
      </c>
      <c r="AY16" s="20"/>
      <c r="AZ16" s="20">
        <v>0.371428571428571</v>
      </c>
      <c r="BA16" s="20">
        <v>0.148148148148148</v>
      </c>
      <c r="BB16" s="20">
        <v>0.14285714285714299</v>
      </c>
      <c r="BC16" s="20">
        <v>0.247422680412371</v>
      </c>
      <c r="BD16" s="20">
        <v>0.20422535211267601</v>
      </c>
      <c r="BE16" s="20">
        <v>-0.14285714285714299</v>
      </c>
      <c r="BF16" s="20"/>
      <c r="BG16" s="20">
        <v>0.33870967741935498</v>
      </c>
      <c r="BH16" s="20">
        <v>0.2</v>
      </c>
      <c r="BI16" s="20">
        <v>0.30232558139534899</v>
      </c>
      <c r="BJ16" s="20">
        <v>7.6923076923076997E-2</v>
      </c>
      <c r="BK16" s="20">
        <v>0.30158730158730201</v>
      </c>
      <c r="BL16" s="20">
        <v>0.27500000000000002</v>
      </c>
      <c r="BM16" s="20"/>
      <c r="BN16" s="20">
        <v>0.20487804878048799</v>
      </c>
      <c r="BO16" s="20">
        <v>0.26623376623376599</v>
      </c>
      <c r="BP16" s="20"/>
      <c r="BQ16" s="20">
        <v>0.20161290322580599</v>
      </c>
      <c r="BR16" s="20">
        <v>0.25106382978723402</v>
      </c>
      <c r="BS16" s="20"/>
      <c r="BT16" s="20">
        <v>0.23055555555555601</v>
      </c>
      <c r="BU16" s="20" t="s">
        <v>129</v>
      </c>
    </row>
    <row r="17" spans="2:2" x14ac:dyDescent="0.35">
      <c r="B17" s="25" t="s">
        <v>390</v>
      </c>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U16"/>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306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88</v>
      </c>
      <c r="D7" s="10">
        <v>29</v>
      </c>
      <c r="E7" s="10">
        <v>59</v>
      </c>
      <c r="F7" s="10"/>
      <c r="G7" s="10">
        <v>32</v>
      </c>
      <c r="H7" s="10">
        <v>56</v>
      </c>
      <c r="I7" s="10"/>
      <c r="J7" s="10">
        <v>3</v>
      </c>
      <c r="K7" s="10">
        <v>10</v>
      </c>
      <c r="L7" s="10">
        <v>6</v>
      </c>
      <c r="M7" s="10">
        <v>6</v>
      </c>
      <c r="N7" s="10">
        <v>1</v>
      </c>
      <c r="O7" s="10">
        <v>3</v>
      </c>
      <c r="P7" s="10">
        <v>7</v>
      </c>
      <c r="Q7" s="10">
        <v>7</v>
      </c>
      <c r="R7" s="10">
        <v>2</v>
      </c>
      <c r="S7" s="10">
        <v>19</v>
      </c>
      <c r="T7" s="10">
        <v>2</v>
      </c>
      <c r="U7" s="10">
        <v>1</v>
      </c>
      <c r="V7" s="10">
        <v>7</v>
      </c>
      <c r="W7" s="10">
        <v>6</v>
      </c>
      <c r="X7" s="10">
        <v>6</v>
      </c>
      <c r="Y7" s="10">
        <v>2</v>
      </c>
      <c r="Z7" s="10"/>
      <c r="AA7" s="10">
        <v>43</v>
      </c>
      <c r="AB7" s="10">
        <v>22</v>
      </c>
      <c r="AC7" s="10">
        <v>11</v>
      </c>
      <c r="AD7" s="10">
        <v>7</v>
      </c>
      <c r="AE7" s="10"/>
      <c r="AF7" s="10">
        <v>65</v>
      </c>
      <c r="AG7" s="10">
        <v>4</v>
      </c>
      <c r="AH7" s="10">
        <v>12</v>
      </c>
      <c r="AI7" s="10" t="s">
        <v>128</v>
      </c>
      <c r="AJ7" s="10"/>
      <c r="AK7" s="10">
        <v>19</v>
      </c>
      <c r="AL7" s="10">
        <v>8</v>
      </c>
      <c r="AM7" s="10">
        <v>10</v>
      </c>
      <c r="AN7" s="10">
        <v>7</v>
      </c>
      <c r="AO7" s="10" t="s">
        <v>128</v>
      </c>
      <c r="AP7" s="10">
        <v>8</v>
      </c>
      <c r="AQ7" s="10"/>
      <c r="AR7" s="10">
        <v>38</v>
      </c>
      <c r="AS7" s="10">
        <v>3</v>
      </c>
      <c r="AT7" s="10">
        <v>3</v>
      </c>
      <c r="AU7" s="10">
        <v>9</v>
      </c>
      <c r="AV7" s="10">
        <v>6</v>
      </c>
      <c r="AW7" s="10">
        <v>14</v>
      </c>
      <c r="AX7" s="10">
        <v>1</v>
      </c>
      <c r="AY7" s="10"/>
      <c r="AZ7" s="10">
        <v>12</v>
      </c>
      <c r="BA7" s="10">
        <v>9</v>
      </c>
      <c r="BB7" s="10">
        <v>5</v>
      </c>
      <c r="BC7" s="10">
        <v>21</v>
      </c>
      <c r="BD7" s="10">
        <v>37</v>
      </c>
      <c r="BE7" s="10">
        <v>3</v>
      </c>
      <c r="BF7" s="10"/>
      <c r="BG7" s="10">
        <v>13</v>
      </c>
      <c r="BH7" s="10">
        <v>15</v>
      </c>
      <c r="BI7" s="10">
        <v>9</v>
      </c>
      <c r="BJ7" s="10">
        <v>29</v>
      </c>
      <c r="BK7" s="10">
        <v>14</v>
      </c>
      <c r="BL7" s="10">
        <v>8</v>
      </c>
      <c r="BM7" s="10"/>
      <c r="BN7" s="10">
        <v>53</v>
      </c>
      <c r="BO7" s="10">
        <v>35</v>
      </c>
      <c r="BP7" s="10"/>
      <c r="BQ7" s="10">
        <v>32</v>
      </c>
      <c r="BR7" s="10">
        <v>55</v>
      </c>
      <c r="BS7" s="10"/>
      <c r="BT7" s="10">
        <v>88</v>
      </c>
      <c r="BU7" s="10" t="s">
        <v>128</v>
      </c>
    </row>
    <row r="8" spans="2:73" x14ac:dyDescent="0.35">
      <c r="B8" s="17" t="s">
        <v>126</v>
      </c>
      <c r="C8" s="16">
        <v>0.29545454545454503</v>
      </c>
      <c r="D8" s="16">
        <v>0.27586206896551702</v>
      </c>
      <c r="E8" s="16">
        <v>0.305084745762712</v>
      </c>
      <c r="F8" s="16"/>
      <c r="G8" s="16">
        <v>0.375</v>
      </c>
      <c r="H8" s="16">
        <v>0.25</v>
      </c>
      <c r="I8" s="16"/>
      <c r="J8" s="16">
        <v>0.66666666666666696</v>
      </c>
      <c r="K8" s="16">
        <v>0.3</v>
      </c>
      <c r="L8" s="16">
        <v>0.5</v>
      </c>
      <c r="M8" s="16">
        <v>0.16666666666666699</v>
      </c>
      <c r="N8" s="16">
        <v>1</v>
      </c>
      <c r="O8" s="16">
        <v>0</v>
      </c>
      <c r="P8" s="16">
        <v>0.28571428571428598</v>
      </c>
      <c r="Q8" s="16">
        <v>0.28571428571428598</v>
      </c>
      <c r="R8" s="16">
        <v>0</v>
      </c>
      <c r="S8" s="16">
        <v>0.31578947368421101</v>
      </c>
      <c r="T8" s="16">
        <v>0.5</v>
      </c>
      <c r="U8" s="16">
        <v>0</v>
      </c>
      <c r="V8" s="16">
        <v>0</v>
      </c>
      <c r="W8" s="16">
        <v>0.33333333333333298</v>
      </c>
      <c r="X8" s="16">
        <v>0.5</v>
      </c>
      <c r="Y8" s="16">
        <v>0</v>
      </c>
      <c r="Z8" s="16"/>
      <c r="AA8" s="16">
        <v>0.372093023255814</v>
      </c>
      <c r="AB8" s="16">
        <v>0.13636363636363599</v>
      </c>
      <c r="AC8" s="16">
        <v>0.27272727272727298</v>
      </c>
      <c r="AD8" s="16">
        <v>0.28571428571428598</v>
      </c>
      <c r="AE8" s="16"/>
      <c r="AF8" s="16">
        <v>0.246153846153846</v>
      </c>
      <c r="AG8" s="16">
        <v>0.5</v>
      </c>
      <c r="AH8" s="16">
        <v>0.41666666666666702</v>
      </c>
      <c r="AI8" s="16" t="s">
        <v>129</v>
      </c>
      <c r="AJ8" s="16"/>
      <c r="AK8" s="16">
        <v>0.21052631578947401</v>
      </c>
      <c r="AL8" s="16">
        <v>0.125</v>
      </c>
      <c r="AM8" s="16">
        <v>0.4</v>
      </c>
      <c r="AN8" s="16">
        <v>0.42857142857142899</v>
      </c>
      <c r="AO8" s="16" t="s">
        <v>129</v>
      </c>
      <c r="AP8" s="16">
        <v>0.375</v>
      </c>
      <c r="AQ8" s="16"/>
      <c r="AR8" s="16">
        <v>0.26315789473684198</v>
      </c>
      <c r="AS8" s="16">
        <v>0.33333333333333298</v>
      </c>
      <c r="AT8" s="16">
        <v>0.33333333333333298</v>
      </c>
      <c r="AU8" s="16">
        <v>0.55555555555555602</v>
      </c>
      <c r="AV8" s="16">
        <v>0.33333333333333298</v>
      </c>
      <c r="AW8" s="16">
        <v>0.14285714285714299</v>
      </c>
      <c r="AX8" s="16">
        <v>0</v>
      </c>
      <c r="AY8" s="16"/>
      <c r="AZ8" s="16">
        <v>0.25</v>
      </c>
      <c r="BA8" s="16">
        <v>0.33333333333333298</v>
      </c>
      <c r="BB8" s="16">
        <v>0</v>
      </c>
      <c r="BC8" s="16">
        <v>0.476190476190476</v>
      </c>
      <c r="BD8" s="16">
        <v>0.18918918918918901</v>
      </c>
      <c r="BE8" s="16">
        <v>0.66666666666666696</v>
      </c>
      <c r="BF8" s="16"/>
      <c r="BG8" s="16">
        <v>0.38461538461538503</v>
      </c>
      <c r="BH8" s="16">
        <v>0.133333333333333</v>
      </c>
      <c r="BI8" s="16">
        <v>0.22222222222222199</v>
      </c>
      <c r="BJ8" s="16">
        <v>0.24137931034482801</v>
      </c>
      <c r="BK8" s="16">
        <v>0.42857142857142899</v>
      </c>
      <c r="BL8" s="16">
        <v>0.5</v>
      </c>
      <c r="BM8" s="16"/>
      <c r="BN8" s="16">
        <v>0.28301886792452802</v>
      </c>
      <c r="BO8" s="16">
        <v>0.314285714285714</v>
      </c>
      <c r="BP8" s="16"/>
      <c r="BQ8" s="16">
        <v>0.3125</v>
      </c>
      <c r="BR8" s="16">
        <v>0.27272727272727298</v>
      </c>
      <c r="BS8" s="16"/>
      <c r="BT8" s="16">
        <v>0.29545454545454503</v>
      </c>
      <c r="BU8" s="16" t="s">
        <v>129</v>
      </c>
    </row>
    <row r="9" spans="2:73" x14ac:dyDescent="0.35">
      <c r="B9" s="17" t="s">
        <v>127</v>
      </c>
      <c r="C9" s="16">
        <v>0.53409090909090895</v>
      </c>
      <c r="D9" s="16">
        <v>0.58620689655172398</v>
      </c>
      <c r="E9" s="16">
        <v>0.50847457627118597</v>
      </c>
      <c r="F9" s="16"/>
      <c r="G9" s="16">
        <v>0.5</v>
      </c>
      <c r="H9" s="16">
        <v>0.55357142857142905</v>
      </c>
      <c r="I9" s="16"/>
      <c r="J9" s="16">
        <v>0.33333333333333298</v>
      </c>
      <c r="K9" s="16">
        <v>0.7</v>
      </c>
      <c r="L9" s="16">
        <v>0.33333333333333298</v>
      </c>
      <c r="M9" s="16">
        <v>0.66666666666666696</v>
      </c>
      <c r="N9" s="16">
        <v>0</v>
      </c>
      <c r="O9" s="16">
        <v>0.66666666666666696</v>
      </c>
      <c r="P9" s="16">
        <v>0.57142857142857095</v>
      </c>
      <c r="Q9" s="16">
        <v>0.71428571428571397</v>
      </c>
      <c r="R9" s="16">
        <v>1</v>
      </c>
      <c r="S9" s="16">
        <v>0.57894736842105299</v>
      </c>
      <c r="T9" s="16">
        <v>0.5</v>
      </c>
      <c r="U9" s="16">
        <v>1</v>
      </c>
      <c r="V9" s="16">
        <v>0.28571428571428598</v>
      </c>
      <c r="W9" s="16">
        <v>0.33333333333333298</v>
      </c>
      <c r="X9" s="16">
        <v>0.33333333333333298</v>
      </c>
      <c r="Y9" s="16">
        <v>0.5</v>
      </c>
      <c r="Z9" s="16"/>
      <c r="AA9" s="16">
        <v>0.418604651162791</v>
      </c>
      <c r="AB9" s="16">
        <v>0.68181818181818199</v>
      </c>
      <c r="AC9" s="16">
        <v>0.54545454545454497</v>
      </c>
      <c r="AD9" s="16">
        <v>0.71428571428571397</v>
      </c>
      <c r="AE9" s="16"/>
      <c r="AF9" s="16">
        <v>0.58461538461538498</v>
      </c>
      <c r="AG9" s="16">
        <v>0.5</v>
      </c>
      <c r="AH9" s="16">
        <v>0.33333333333333298</v>
      </c>
      <c r="AI9" s="16" t="s">
        <v>129</v>
      </c>
      <c r="AJ9" s="16"/>
      <c r="AK9" s="16">
        <v>0.57894736842105299</v>
      </c>
      <c r="AL9" s="16">
        <v>0.5</v>
      </c>
      <c r="AM9" s="16">
        <v>0.6</v>
      </c>
      <c r="AN9" s="16">
        <v>0.42857142857142899</v>
      </c>
      <c r="AO9" s="16" t="s">
        <v>129</v>
      </c>
      <c r="AP9" s="16">
        <v>0.5</v>
      </c>
      <c r="AQ9" s="16"/>
      <c r="AR9" s="16">
        <v>0.55263157894736803</v>
      </c>
      <c r="AS9" s="16">
        <v>0.66666666666666696</v>
      </c>
      <c r="AT9" s="16">
        <v>0.66666666666666696</v>
      </c>
      <c r="AU9" s="16">
        <v>0.33333333333333298</v>
      </c>
      <c r="AV9" s="16">
        <v>0.33333333333333298</v>
      </c>
      <c r="AW9" s="16">
        <v>0.71428571428571397</v>
      </c>
      <c r="AX9" s="16">
        <v>1</v>
      </c>
      <c r="AY9" s="16"/>
      <c r="AZ9" s="16">
        <v>0.58333333333333304</v>
      </c>
      <c r="BA9" s="16">
        <v>0.44444444444444398</v>
      </c>
      <c r="BB9" s="16">
        <v>0.8</v>
      </c>
      <c r="BC9" s="16">
        <v>0.33333333333333298</v>
      </c>
      <c r="BD9" s="16">
        <v>0.64864864864864902</v>
      </c>
      <c r="BE9" s="16">
        <v>0.33333333333333298</v>
      </c>
      <c r="BF9" s="16"/>
      <c r="BG9" s="16">
        <v>0.53846153846153799</v>
      </c>
      <c r="BH9" s="16">
        <v>0.66666666666666696</v>
      </c>
      <c r="BI9" s="16">
        <v>0.55555555555555602</v>
      </c>
      <c r="BJ9" s="16">
        <v>0.44827586206896602</v>
      </c>
      <c r="BK9" s="16">
        <v>0.57142857142857095</v>
      </c>
      <c r="BL9" s="16">
        <v>0.5</v>
      </c>
      <c r="BM9" s="16"/>
      <c r="BN9" s="16">
        <v>0.52830188679245305</v>
      </c>
      <c r="BO9" s="16">
        <v>0.54285714285714304</v>
      </c>
      <c r="BP9" s="16"/>
      <c r="BQ9" s="16">
        <v>0.5</v>
      </c>
      <c r="BR9" s="16">
        <v>0.56363636363636405</v>
      </c>
      <c r="BS9" s="16"/>
      <c r="BT9" s="16">
        <v>0.53409090909090895</v>
      </c>
      <c r="BU9" s="16" t="s">
        <v>129</v>
      </c>
    </row>
    <row r="10" spans="2:73" x14ac:dyDescent="0.35">
      <c r="B10" s="17" t="s">
        <v>131</v>
      </c>
      <c r="C10" s="16">
        <v>0.14772727272727301</v>
      </c>
      <c r="D10" s="16">
        <v>0.10344827586206901</v>
      </c>
      <c r="E10" s="16">
        <v>0.169491525423729</v>
      </c>
      <c r="F10" s="16"/>
      <c r="G10" s="16">
        <v>0.125</v>
      </c>
      <c r="H10" s="16">
        <v>0.160714285714286</v>
      </c>
      <c r="I10" s="16"/>
      <c r="J10" s="16">
        <v>0</v>
      </c>
      <c r="K10" s="16">
        <v>0</v>
      </c>
      <c r="L10" s="16">
        <v>0.16666666666666699</v>
      </c>
      <c r="M10" s="16">
        <v>0.16666666666666699</v>
      </c>
      <c r="N10" s="16">
        <v>0</v>
      </c>
      <c r="O10" s="16">
        <v>0.33333333333333298</v>
      </c>
      <c r="P10" s="16">
        <v>0.14285714285714299</v>
      </c>
      <c r="Q10" s="16">
        <v>0</v>
      </c>
      <c r="R10" s="16">
        <v>0</v>
      </c>
      <c r="S10" s="16">
        <v>0.105263157894737</v>
      </c>
      <c r="T10" s="16">
        <v>0</v>
      </c>
      <c r="U10" s="16">
        <v>0</v>
      </c>
      <c r="V10" s="16">
        <v>0.42857142857142899</v>
      </c>
      <c r="W10" s="16">
        <v>0.33333333333333298</v>
      </c>
      <c r="X10" s="16">
        <v>0.16666666666666699</v>
      </c>
      <c r="Y10" s="16">
        <v>0.5</v>
      </c>
      <c r="Z10" s="16"/>
      <c r="AA10" s="16">
        <v>0.186046511627907</v>
      </c>
      <c r="AB10" s="16">
        <v>0.13636363636363599</v>
      </c>
      <c r="AC10" s="16">
        <v>0.18181818181818199</v>
      </c>
      <c r="AD10" s="16">
        <v>0</v>
      </c>
      <c r="AE10" s="16"/>
      <c r="AF10" s="16">
        <v>0.138461538461538</v>
      </c>
      <c r="AG10" s="16">
        <v>0</v>
      </c>
      <c r="AH10" s="16">
        <v>0.25</v>
      </c>
      <c r="AI10" s="16" t="s">
        <v>129</v>
      </c>
      <c r="AJ10" s="16"/>
      <c r="AK10" s="16">
        <v>0.21052631578947401</v>
      </c>
      <c r="AL10" s="16">
        <v>0.125</v>
      </c>
      <c r="AM10" s="16">
        <v>0</v>
      </c>
      <c r="AN10" s="16">
        <v>0.14285714285714299</v>
      </c>
      <c r="AO10" s="16" t="s">
        <v>129</v>
      </c>
      <c r="AP10" s="16">
        <v>0.125</v>
      </c>
      <c r="AQ10" s="16"/>
      <c r="AR10" s="16">
        <v>0.13157894736842099</v>
      </c>
      <c r="AS10" s="16">
        <v>0</v>
      </c>
      <c r="AT10" s="16">
        <v>0</v>
      </c>
      <c r="AU10" s="16">
        <v>0.11111111111111099</v>
      </c>
      <c r="AV10" s="16">
        <v>0.33333333333333298</v>
      </c>
      <c r="AW10" s="16">
        <v>0.14285714285714299</v>
      </c>
      <c r="AX10" s="16">
        <v>0</v>
      </c>
      <c r="AY10" s="16"/>
      <c r="AZ10" s="16">
        <v>0.16666666666666699</v>
      </c>
      <c r="BA10" s="16">
        <v>0.11111111111111099</v>
      </c>
      <c r="BB10" s="16">
        <v>0.2</v>
      </c>
      <c r="BC10" s="16">
        <v>0.19047619047618999</v>
      </c>
      <c r="BD10" s="16">
        <v>0.135135135135135</v>
      </c>
      <c r="BE10" s="16">
        <v>0</v>
      </c>
      <c r="BF10" s="16"/>
      <c r="BG10" s="16">
        <v>0</v>
      </c>
      <c r="BH10" s="16">
        <v>0.2</v>
      </c>
      <c r="BI10" s="16">
        <v>0.22222222222222199</v>
      </c>
      <c r="BJ10" s="16">
        <v>0.27586206896551702</v>
      </c>
      <c r="BK10" s="16">
        <v>0</v>
      </c>
      <c r="BL10" s="16">
        <v>0</v>
      </c>
      <c r="BM10" s="16"/>
      <c r="BN10" s="16">
        <v>0.169811320754717</v>
      </c>
      <c r="BO10" s="16">
        <v>0.114285714285714</v>
      </c>
      <c r="BP10" s="16"/>
      <c r="BQ10" s="16">
        <v>0.15625</v>
      </c>
      <c r="BR10" s="16">
        <v>0.145454545454545</v>
      </c>
      <c r="BS10" s="16"/>
      <c r="BT10" s="16">
        <v>0.14772727272727301</v>
      </c>
      <c r="BU10" s="16" t="s">
        <v>129</v>
      </c>
    </row>
    <row r="11" spans="2:73" x14ac:dyDescent="0.35">
      <c r="B11" s="17" t="s">
        <v>301</v>
      </c>
      <c r="C11" s="18">
        <v>2.27272727272727E-2</v>
      </c>
      <c r="D11" s="18">
        <v>3.4482758620689703E-2</v>
      </c>
      <c r="E11" s="18">
        <v>1.6949152542372899E-2</v>
      </c>
      <c r="F11" s="18"/>
      <c r="G11" s="18">
        <v>0</v>
      </c>
      <c r="H11" s="18">
        <v>3.5714285714285698E-2</v>
      </c>
      <c r="I11" s="18"/>
      <c r="J11" s="18">
        <v>0</v>
      </c>
      <c r="K11" s="18">
        <v>0</v>
      </c>
      <c r="L11" s="18">
        <v>0</v>
      </c>
      <c r="M11" s="18">
        <v>0</v>
      </c>
      <c r="N11" s="18">
        <v>0</v>
      </c>
      <c r="O11" s="18">
        <v>0</v>
      </c>
      <c r="P11" s="18">
        <v>0</v>
      </c>
      <c r="Q11" s="18">
        <v>0</v>
      </c>
      <c r="R11" s="18">
        <v>0</v>
      </c>
      <c r="S11" s="18">
        <v>0</v>
      </c>
      <c r="T11" s="18">
        <v>0</v>
      </c>
      <c r="U11" s="18">
        <v>0</v>
      </c>
      <c r="V11" s="18">
        <v>0.28571428571428598</v>
      </c>
      <c r="W11" s="18">
        <v>0</v>
      </c>
      <c r="X11" s="18">
        <v>0</v>
      </c>
      <c r="Y11" s="18">
        <v>0</v>
      </c>
      <c r="Z11" s="18"/>
      <c r="AA11" s="18">
        <v>2.32558139534884E-2</v>
      </c>
      <c r="AB11" s="18">
        <v>4.5454545454545497E-2</v>
      </c>
      <c r="AC11" s="18">
        <v>0</v>
      </c>
      <c r="AD11" s="18">
        <v>0</v>
      </c>
      <c r="AE11" s="18"/>
      <c r="AF11" s="18">
        <v>3.0769230769230799E-2</v>
      </c>
      <c r="AG11" s="18">
        <v>0</v>
      </c>
      <c r="AH11" s="18">
        <v>0</v>
      </c>
      <c r="AI11" s="18" t="s">
        <v>129</v>
      </c>
      <c r="AJ11" s="18"/>
      <c r="AK11" s="18">
        <v>0</v>
      </c>
      <c r="AL11" s="18">
        <v>0.25</v>
      </c>
      <c r="AM11" s="18">
        <v>0</v>
      </c>
      <c r="AN11" s="18">
        <v>0</v>
      </c>
      <c r="AO11" s="18" t="s">
        <v>129</v>
      </c>
      <c r="AP11" s="18">
        <v>0</v>
      </c>
      <c r="AQ11" s="18"/>
      <c r="AR11" s="18">
        <v>5.2631578947368397E-2</v>
      </c>
      <c r="AS11" s="18">
        <v>0</v>
      </c>
      <c r="AT11" s="18">
        <v>0</v>
      </c>
      <c r="AU11" s="18">
        <v>0</v>
      </c>
      <c r="AV11" s="18">
        <v>0</v>
      </c>
      <c r="AW11" s="18">
        <v>0</v>
      </c>
      <c r="AX11" s="18">
        <v>0</v>
      </c>
      <c r="AY11" s="18"/>
      <c r="AZ11" s="18">
        <v>0</v>
      </c>
      <c r="BA11" s="18">
        <v>0.11111111111111099</v>
      </c>
      <c r="BB11" s="18">
        <v>0</v>
      </c>
      <c r="BC11" s="18">
        <v>0</v>
      </c>
      <c r="BD11" s="18">
        <v>2.7027027027027001E-2</v>
      </c>
      <c r="BE11" s="18">
        <v>0</v>
      </c>
      <c r="BF11" s="18"/>
      <c r="BG11" s="18">
        <v>7.69230769230769E-2</v>
      </c>
      <c r="BH11" s="18">
        <v>0</v>
      </c>
      <c r="BI11" s="18">
        <v>0</v>
      </c>
      <c r="BJ11" s="18">
        <v>3.4482758620689703E-2</v>
      </c>
      <c r="BK11" s="18">
        <v>0</v>
      </c>
      <c r="BL11" s="18">
        <v>0</v>
      </c>
      <c r="BM11" s="18"/>
      <c r="BN11" s="18">
        <v>1.88679245283019E-2</v>
      </c>
      <c r="BO11" s="18">
        <v>2.8571428571428598E-2</v>
      </c>
      <c r="BP11" s="18"/>
      <c r="BQ11" s="18">
        <v>3.125E-2</v>
      </c>
      <c r="BR11" s="18">
        <v>1.8181818181818198E-2</v>
      </c>
      <c r="BS11" s="18"/>
      <c r="BT11" s="18">
        <v>2.27272727272727E-2</v>
      </c>
      <c r="BU11" s="18" t="s">
        <v>129</v>
      </c>
    </row>
    <row r="12" spans="2:73" x14ac:dyDescent="0.35">
      <c r="B12" s="25" t="s">
        <v>391</v>
      </c>
    </row>
    <row r="13" spans="2:73" x14ac:dyDescent="0.35">
      <c r="B13" t="s">
        <v>96</v>
      </c>
    </row>
    <row r="14" spans="2:73" x14ac:dyDescent="0.35">
      <c r="B14" t="s">
        <v>97</v>
      </c>
    </row>
    <row r="16" spans="2:73" x14ac:dyDescent="0.35">
      <c r="B16"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U20"/>
  <sheetViews>
    <sheetView showGridLines="0" topLeftCell="A10" workbookViewId="0">
      <pane xSplit="2" topLeftCell="C1" activePane="topRight" state="frozen"/>
      <selection pane="topRight" activeCell="C16" sqref="C16"/>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314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88</v>
      </c>
      <c r="D7" s="10">
        <v>29</v>
      </c>
      <c r="E7" s="10">
        <v>59</v>
      </c>
      <c r="F7" s="10"/>
      <c r="G7" s="10">
        <v>32</v>
      </c>
      <c r="H7" s="10">
        <v>56</v>
      </c>
      <c r="I7" s="10"/>
      <c r="J7" s="10">
        <v>3</v>
      </c>
      <c r="K7" s="10">
        <v>10</v>
      </c>
      <c r="L7" s="10">
        <v>6</v>
      </c>
      <c r="M7" s="10">
        <v>6</v>
      </c>
      <c r="N7" s="10">
        <v>1</v>
      </c>
      <c r="O7" s="10">
        <v>3</v>
      </c>
      <c r="P7" s="10">
        <v>7</v>
      </c>
      <c r="Q7" s="10">
        <v>7</v>
      </c>
      <c r="R7" s="10">
        <v>2</v>
      </c>
      <c r="S7" s="10">
        <v>19</v>
      </c>
      <c r="T7" s="10">
        <v>2</v>
      </c>
      <c r="U7" s="10">
        <v>1</v>
      </c>
      <c r="V7" s="10">
        <v>7</v>
      </c>
      <c r="W7" s="10">
        <v>6</v>
      </c>
      <c r="X7" s="10">
        <v>6</v>
      </c>
      <c r="Y7" s="10">
        <v>2</v>
      </c>
      <c r="Z7" s="10"/>
      <c r="AA7" s="10">
        <v>43</v>
      </c>
      <c r="AB7" s="10">
        <v>22</v>
      </c>
      <c r="AC7" s="10">
        <v>11</v>
      </c>
      <c r="AD7" s="10">
        <v>7</v>
      </c>
      <c r="AE7" s="10"/>
      <c r="AF7" s="10">
        <v>65</v>
      </c>
      <c r="AG7" s="10">
        <v>4</v>
      </c>
      <c r="AH7" s="10">
        <v>12</v>
      </c>
      <c r="AI7" s="10" t="s">
        <v>128</v>
      </c>
      <c r="AJ7" s="10"/>
      <c r="AK7" s="10">
        <v>19</v>
      </c>
      <c r="AL7" s="10">
        <v>8</v>
      </c>
      <c r="AM7" s="10">
        <v>10</v>
      </c>
      <c r="AN7" s="10">
        <v>7</v>
      </c>
      <c r="AO7" s="10" t="s">
        <v>128</v>
      </c>
      <c r="AP7" s="10">
        <v>8</v>
      </c>
      <c r="AQ7" s="10"/>
      <c r="AR7" s="10">
        <v>38</v>
      </c>
      <c r="AS7" s="10">
        <v>3</v>
      </c>
      <c r="AT7" s="10">
        <v>3</v>
      </c>
      <c r="AU7" s="10">
        <v>9</v>
      </c>
      <c r="AV7" s="10">
        <v>6</v>
      </c>
      <c r="AW7" s="10">
        <v>14</v>
      </c>
      <c r="AX7" s="10">
        <v>1</v>
      </c>
      <c r="AY7" s="10"/>
      <c r="AZ7" s="10">
        <v>12</v>
      </c>
      <c r="BA7" s="10">
        <v>9</v>
      </c>
      <c r="BB7" s="10">
        <v>5</v>
      </c>
      <c r="BC7" s="10">
        <v>21</v>
      </c>
      <c r="BD7" s="10">
        <v>37</v>
      </c>
      <c r="BE7" s="10">
        <v>3</v>
      </c>
      <c r="BF7" s="10"/>
      <c r="BG7" s="10">
        <v>13</v>
      </c>
      <c r="BH7" s="10">
        <v>15</v>
      </c>
      <c r="BI7" s="10">
        <v>9</v>
      </c>
      <c r="BJ7" s="10">
        <v>29</v>
      </c>
      <c r="BK7" s="10">
        <v>14</v>
      </c>
      <c r="BL7" s="10">
        <v>8</v>
      </c>
      <c r="BM7" s="10"/>
      <c r="BN7" s="10">
        <v>53</v>
      </c>
      <c r="BO7" s="10">
        <v>35</v>
      </c>
      <c r="BP7" s="10"/>
      <c r="BQ7" s="10">
        <v>32</v>
      </c>
      <c r="BR7" s="10">
        <v>55</v>
      </c>
      <c r="BS7" s="10"/>
      <c r="BT7" s="10">
        <v>88</v>
      </c>
      <c r="BU7" s="10" t="s">
        <v>128</v>
      </c>
    </row>
    <row r="8" spans="2:73" ht="29" x14ac:dyDescent="0.35">
      <c r="B8" s="17" t="s">
        <v>308</v>
      </c>
      <c r="C8" s="16">
        <v>0.55681818181818199</v>
      </c>
      <c r="D8" s="16">
        <v>0.51724137931034497</v>
      </c>
      <c r="E8" s="16">
        <v>0.57627118644067798</v>
      </c>
      <c r="F8" s="16"/>
      <c r="G8" s="16">
        <v>0.625</v>
      </c>
      <c r="H8" s="16">
        <v>0.51785714285714302</v>
      </c>
      <c r="I8" s="16"/>
      <c r="J8" s="16">
        <v>1</v>
      </c>
      <c r="K8" s="16">
        <v>0.6</v>
      </c>
      <c r="L8" s="16">
        <v>0.66666666666666696</v>
      </c>
      <c r="M8" s="16">
        <v>0.33333333333333298</v>
      </c>
      <c r="N8" s="16">
        <v>1</v>
      </c>
      <c r="O8" s="16">
        <v>0.66666666666666696</v>
      </c>
      <c r="P8" s="16">
        <v>0.42857142857142899</v>
      </c>
      <c r="Q8" s="16">
        <v>0.42857142857142899</v>
      </c>
      <c r="R8" s="16">
        <v>0.5</v>
      </c>
      <c r="S8" s="16">
        <v>0.52631578947368396</v>
      </c>
      <c r="T8" s="16">
        <v>0.5</v>
      </c>
      <c r="U8" s="16">
        <v>1</v>
      </c>
      <c r="V8" s="16">
        <v>0.42857142857142899</v>
      </c>
      <c r="W8" s="16">
        <v>0.66666666666666696</v>
      </c>
      <c r="X8" s="16">
        <v>0.5</v>
      </c>
      <c r="Y8" s="16">
        <v>1</v>
      </c>
      <c r="Z8" s="16"/>
      <c r="AA8" s="16">
        <v>0.62790697674418605</v>
      </c>
      <c r="AB8" s="16">
        <v>0.36363636363636398</v>
      </c>
      <c r="AC8" s="16">
        <v>0.54545454545454497</v>
      </c>
      <c r="AD8" s="16">
        <v>0.71428571428571397</v>
      </c>
      <c r="AE8" s="16"/>
      <c r="AF8" s="16">
        <v>0.55384615384615399</v>
      </c>
      <c r="AG8" s="16">
        <v>0.5</v>
      </c>
      <c r="AH8" s="16">
        <v>0.5</v>
      </c>
      <c r="AI8" s="16" t="s">
        <v>129</v>
      </c>
      <c r="AJ8" s="16"/>
      <c r="AK8" s="16">
        <v>0.42105263157894701</v>
      </c>
      <c r="AL8" s="16">
        <v>0.625</v>
      </c>
      <c r="AM8" s="16">
        <v>0.4</v>
      </c>
      <c r="AN8" s="16">
        <v>0.57142857142857095</v>
      </c>
      <c r="AO8" s="16" t="s">
        <v>129</v>
      </c>
      <c r="AP8" s="16">
        <v>0.75</v>
      </c>
      <c r="AQ8" s="16"/>
      <c r="AR8" s="16">
        <v>0.57894736842105299</v>
      </c>
      <c r="AS8" s="16">
        <v>0.33333333333333298</v>
      </c>
      <c r="AT8" s="16">
        <v>0.33333333333333298</v>
      </c>
      <c r="AU8" s="16">
        <v>0.55555555555555602</v>
      </c>
      <c r="AV8" s="16">
        <v>0.66666666666666696</v>
      </c>
      <c r="AW8" s="16">
        <v>0.5</v>
      </c>
      <c r="AX8" s="16">
        <v>1</v>
      </c>
      <c r="AY8" s="16"/>
      <c r="AZ8" s="16">
        <v>0.5</v>
      </c>
      <c r="BA8" s="16">
        <v>0.66666666666666696</v>
      </c>
      <c r="BB8" s="16">
        <v>0.2</v>
      </c>
      <c r="BC8" s="16">
        <v>0.66666666666666696</v>
      </c>
      <c r="BD8" s="16">
        <v>0.54054054054054101</v>
      </c>
      <c r="BE8" s="16">
        <v>0.33333333333333298</v>
      </c>
      <c r="BF8" s="16"/>
      <c r="BG8" s="16">
        <v>0.53846153846153799</v>
      </c>
      <c r="BH8" s="16">
        <v>0.53333333333333299</v>
      </c>
      <c r="BI8" s="16">
        <v>0.44444444444444398</v>
      </c>
      <c r="BJ8" s="16">
        <v>0.48275862068965503</v>
      </c>
      <c r="BK8" s="16">
        <v>0.78571428571428603</v>
      </c>
      <c r="BL8" s="16">
        <v>0.625</v>
      </c>
      <c r="BM8" s="16"/>
      <c r="BN8" s="16">
        <v>0.60377358490566002</v>
      </c>
      <c r="BO8" s="16">
        <v>0.48571428571428599</v>
      </c>
      <c r="BP8" s="16"/>
      <c r="BQ8" s="16">
        <v>0.65625</v>
      </c>
      <c r="BR8" s="16">
        <v>0.49090909090909102</v>
      </c>
      <c r="BS8" s="16"/>
      <c r="BT8" s="16">
        <v>0.55681818181818199</v>
      </c>
      <c r="BU8" s="16" t="s">
        <v>129</v>
      </c>
    </row>
    <row r="9" spans="2:73" ht="43.5" x14ac:dyDescent="0.35">
      <c r="B9" s="17" t="s">
        <v>309</v>
      </c>
      <c r="C9" s="16">
        <v>0.39772727272727298</v>
      </c>
      <c r="D9" s="16">
        <v>0.34482758620689702</v>
      </c>
      <c r="E9" s="16">
        <v>0.42372881355932202</v>
      </c>
      <c r="F9" s="16"/>
      <c r="G9" s="16">
        <v>0.46875</v>
      </c>
      <c r="H9" s="16">
        <v>0.35714285714285698</v>
      </c>
      <c r="I9" s="16"/>
      <c r="J9" s="16">
        <v>0.66666666666666696</v>
      </c>
      <c r="K9" s="16">
        <v>0.3</v>
      </c>
      <c r="L9" s="16">
        <v>0.66666666666666696</v>
      </c>
      <c r="M9" s="16">
        <v>0</v>
      </c>
      <c r="N9" s="16">
        <v>1</v>
      </c>
      <c r="O9" s="16">
        <v>0.33333333333333298</v>
      </c>
      <c r="P9" s="16">
        <v>0.14285714285714299</v>
      </c>
      <c r="Q9" s="16">
        <v>0.28571428571428598</v>
      </c>
      <c r="R9" s="16">
        <v>0.5</v>
      </c>
      <c r="S9" s="16">
        <v>0.57894736842105299</v>
      </c>
      <c r="T9" s="16">
        <v>0</v>
      </c>
      <c r="U9" s="16">
        <v>0</v>
      </c>
      <c r="V9" s="16">
        <v>0.28571428571428598</v>
      </c>
      <c r="W9" s="16">
        <v>0.33333333333333298</v>
      </c>
      <c r="X9" s="16">
        <v>0.66666666666666696</v>
      </c>
      <c r="Y9" s="16">
        <v>0.5</v>
      </c>
      <c r="Z9" s="16"/>
      <c r="AA9" s="16">
        <v>0.44186046511627902</v>
      </c>
      <c r="AB9" s="16">
        <v>0.36363636363636398</v>
      </c>
      <c r="AC9" s="16">
        <v>9.0909090909090898E-2</v>
      </c>
      <c r="AD9" s="16">
        <v>0.71428571428571397</v>
      </c>
      <c r="AE9" s="16"/>
      <c r="AF9" s="16">
        <v>0.33846153846153798</v>
      </c>
      <c r="AG9" s="16">
        <v>0.5</v>
      </c>
      <c r="AH9" s="16">
        <v>0.58333333333333304</v>
      </c>
      <c r="AI9" s="16" t="s">
        <v>129</v>
      </c>
      <c r="AJ9" s="16"/>
      <c r="AK9" s="16">
        <v>0.31578947368421101</v>
      </c>
      <c r="AL9" s="16">
        <v>0.375</v>
      </c>
      <c r="AM9" s="16">
        <v>0.4</v>
      </c>
      <c r="AN9" s="16">
        <v>0.28571428571428598</v>
      </c>
      <c r="AO9" s="16" t="s">
        <v>129</v>
      </c>
      <c r="AP9" s="16">
        <v>0.375</v>
      </c>
      <c r="AQ9" s="16"/>
      <c r="AR9" s="16">
        <v>0.394736842105263</v>
      </c>
      <c r="AS9" s="16">
        <v>0.33333333333333298</v>
      </c>
      <c r="AT9" s="16">
        <v>0.33333333333333298</v>
      </c>
      <c r="AU9" s="16">
        <v>0.55555555555555602</v>
      </c>
      <c r="AV9" s="16">
        <v>0.16666666666666699</v>
      </c>
      <c r="AW9" s="16">
        <v>0.57142857142857095</v>
      </c>
      <c r="AX9" s="16">
        <v>0</v>
      </c>
      <c r="AY9" s="16"/>
      <c r="AZ9" s="16">
        <v>0.16666666666666699</v>
      </c>
      <c r="BA9" s="16">
        <v>0.66666666666666696</v>
      </c>
      <c r="BB9" s="16">
        <v>0.6</v>
      </c>
      <c r="BC9" s="16">
        <v>0.476190476190476</v>
      </c>
      <c r="BD9" s="16">
        <v>0.32432432432432401</v>
      </c>
      <c r="BE9" s="16">
        <v>0.33333333333333298</v>
      </c>
      <c r="BF9" s="16"/>
      <c r="BG9" s="16">
        <v>0.61538461538461497</v>
      </c>
      <c r="BH9" s="16">
        <v>0.133333333333333</v>
      </c>
      <c r="BI9" s="16">
        <v>0.66666666666666696</v>
      </c>
      <c r="BJ9" s="16">
        <v>0.24137931034482801</v>
      </c>
      <c r="BK9" s="16">
        <v>0.42857142857142899</v>
      </c>
      <c r="BL9" s="16">
        <v>0.75</v>
      </c>
      <c r="BM9" s="16"/>
      <c r="BN9" s="16">
        <v>0.45283018867924502</v>
      </c>
      <c r="BO9" s="16">
        <v>0.314285714285714</v>
      </c>
      <c r="BP9" s="16"/>
      <c r="BQ9" s="16">
        <v>0.46875</v>
      </c>
      <c r="BR9" s="16">
        <v>0.36363636363636398</v>
      </c>
      <c r="BS9" s="16"/>
      <c r="BT9" s="16">
        <v>0.39772727272727298</v>
      </c>
      <c r="BU9" s="16" t="s">
        <v>129</v>
      </c>
    </row>
    <row r="10" spans="2:73" ht="58" x14ac:dyDescent="0.35">
      <c r="B10" s="17" t="s">
        <v>310</v>
      </c>
      <c r="C10" s="16">
        <v>0.34090909090909099</v>
      </c>
      <c r="D10" s="16">
        <v>0.44827586206896602</v>
      </c>
      <c r="E10" s="16">
        <v>0.28813559322033899</v>
      </c>
      <c r="F10" s="16"/>
      <c r="G10" s="16">
        <v>0.34375</v>
      </c>
      <c r="H10" s="16">
        <v>0.33928571428571402</v>
      </c>
      <c r="I10" s="16"/>
      <c r="J10" s="16">
        <v>0</v>
      </c>
      <c r="K10" s="16">
        <v>0.6</v>
      </c>
      <c r="L10" s="16">
        <v>0</v>
      </c>
      <c r="M10" s="16">
        <v>0.33333333333333298</v>
      </c>
      <c r="N10" s="16">
        <v>1</v>
      </c>
      <c r="O10" s="16">
        <v>0.33333333333333298</v>
      </c>
      <c r="P10" s="16">
        <v>0.42857142857142899</v>
      </c>
      <c r="Q10" s="16">
        <v>0.14285714285714299</v>
      </c>
      <c r="R10" s="16">
        <v>0</v>
      </c>
      <c r="S10" s="16">
        <v>0.31578947368421101</v>
      </c>
      <c r="T10" s="16">
        <v>0</v>
      </c>
      <c r="U10" s="16">
        <v>0</v>
      </c>
      <c r="V10" s="16">
        <v>0.42857142857142899</v>
      </c>
      <c r="W10" s="16">
        <v>0.5</v>
      </c>
      <c r="X10" s="16">
        <v>0.5</v>
      </c>
      <c r="Y10" s="16">
        <v>0.5</v>
      </c>
      <c r="Z10" s="16"/>
      <c r="AA10" s="16">
        <v>0.32558139534883701</v>
      </c>
      <c r="AB10" s="16">
        <v>0.31818181818181801</v>
      </c>
      <c r="AC10" s="16">
        <v>0.54545454545454497</v>
      </c>
      <c r="AD10" s="16">
        <v>0.14285714285714299</v>
      </c>
      <c r="AE10" s="16"/>
      <c r="AF10" s="16">
        <v>0.30769230769230799</v>
      </c>
      <c r="AG10" s="16">
        <v>0.5</v>
      </c>
      <c r="AH10" s="16">
        <v>0.5</v>
      </c>
      <c r="AI10" s="16" t="s">
        <v>129</v>
      </c>
      <c r="AJ10" s="16"/>
      <c r="AK10" s="16">
        <v>0.31578947368421101</v>
      </c>
      <c r="AL10" s="16">
        <v>0.5</v>
      </c>
      <c r="AM10" s="16">
        <v>0.2</v>
      </c>
      <c r="AN10" s="16">
        <v>0.42857142857142899</v>
      </c>
      <c r="AO10" s="16" t="s">
        <v>129</v>
      </c>
      <c r="AP10" s="16">
        <v>0.375</v>
      </c>
      <c r="AQ10" s="16"/>
      <c r="AR10" s="16">
        <v>0.36842105263157898</v>
      </c>
      <c r="AS10" s="16">
        <v>0.33333333333333298</v>
      </c>
      <c r="AT10" s="16">
        <v>0.33333333333333298</v>
      </c>
      <c r="AU10" s="16">
        <v>0.22222222222222199</v>
      </c>
      <c r="AV10" s="16">
        <v>0.5</v>
      </c>
      <c r="AW10" s="16">
        <v>0.14285714285714299</v>
      </c>
      <c r="AX10" s="16">
        <v>0</v>
      </c>
      <c r="AY10" s="16"/>
      <c r="AZ10" s="16">
        <v>0.16666666666666699</v>
      </c>
      <c r="BA10" s="16">
        <v>0.44444444444444398</v>
      </c>
      <c r="BB10" s="16">
        <v>0</v>
      </c>
      <c r="BC10" s="16">
        <v>0.42857142857142899</v>
      </c>
      <c r="BD10" s="16">
        <v>0.32432432432432401</v>
      </c>
      <c r="BE10" s="16">
        <v>1</v>
      </c>
      <c r="BF10" s="16"/>
      <c r="BG10" s="16">
        <v>0.230769230769231</v>
      </c>
      <c r="BH10" s="16">
        <v>0.266666666666667</v>
      </c>
      <c r="BI10" s="16">
        <v>0.22222222222222199</v>
      </c>
      <c r="BJ10" s="16">
        <v>0.48275862068965503</v>
      </c>
      <c r="BK10" s="16">
        <v>0.35714285714285698</v>
      </c>
      <c r="BL10" s="16">
        <v>0.25</v>
      </c>
      <c r="BM10" s="16"/>
      <c r="BN10" s="16">
        <v>0.28301886792452802</v>
      </c>
      <c r="BO10" s="16">
        <v>0.42857142857142899</v>
      </c>
      <c r="BP10" s="16"/>
      <c r="BQ10" s="16">
        <v>0.3125</v>
      </c>
      <c r="BR10" s="16">
        <v>0.34545454545454501</v>
      </c>
      <c r="BS10" s="16"/>
      <c r="BT10" s="16">
        <v>0.34090909090909099</v>
      </c>
      <c r="BU10" s="16" t="s">
        <v>129</v>
      </c>
    </row>
    <row r="11" spans="2:73" ht="29" x14ac:dyDescent="0.35">
      <c r="B11" s="17" t="s">
        <v>311</v>
      </c>
      <c r="C11" s="16">
        <v>0.29545454545454503</v>
      </c>
      <c r="D11" s="16">
        <v>0.34482758620689702</v>
      </c>
      <c r="E11" s="16">
        <v>0.27118644067796599</v>
      </c>
      <c r="F11" s="16"/>
      <c r="G11" s="16">
        <v>0.375</v>
      </c>
      <c r="H11" s="16">
        <v>0.25</v>
      </c>
      <c r="I11" s="16"/>
      <c r="J11" s="16">
        <v>0</v>
      </c>
      <c r="K11" s="16">
        <v>0.5</v>
      </c>
      <c r="L11" s="16">
        <v>0.5</v>
      </c>
      <c r="M11" s="16">
        <v>0.33333333333333298</v>
      </c>
      <c r="N11" s="16">
        <v>1</v>
      </c>
      <c r="O11" s="16">
        <v>0.66666666666666696</v>
      </c>
      <c r="P11" s="16">
        <v>0.14285714285714299</v>
      </c>
      <c r="Q11" s="16">
        <v>0.14285714285714299</v>
      </c>
      <c r="R11" s="16">
        <v>0.5</v>
      </c>
      <c r="S11" s="16">
        <v>0.21052631578947401</v>
      </c>
      <c r="T11" s="16">
        <v>0</v>
      </c>
      <c r="U11" s="16">
        <v>1</v>
      </c>
      <c r="V11" s="16">
        <v>0.14285714285714299</v>
      </c>
      <c r="W11" s="16">
        <v>0.16666666666666699</v>
      </c>
      <c r="X11" s="16">
        <v>0.5</v>
      </c>
      <c r="Y11" s="16">
        <v>0</v>
      </c>
      <c r="Z11" s="16"/>
      <c r="AA11" s="16">
        <v>0.32558139534883701</v>
      </c>
      <c r="AB11" s="16">
        <v>0.18181818181818199</v>
      </c>
      <c r="AC11" s="16">
        <v>0.27272727272727298</v>
      </c>
      <c r="AD11" s="16">
        <v>0.28571428571428598</v>
      </c>
      <c r="AE11" s="16"/>
      <c r="AF11" s="16">
        <v>0.30769230769230799</v>
      </c>
      <c r="AG11" s="16">
        <v>0.5</v>
      </c>
      <c r="AH11" s="16">
        <v>0.25</v>
      </c>
      <c r="AI11" s="16" t="s">
        <v>129</v>
      </c>
      <c r="AJ11" s="16"/>
      <c r="AK11" s="16">
        <v>0.105263157894737</v>
      </c>
      <c r="AL11" s="16">
        <v>0.25</v>
      </c>
      <c r="AM11" s="16">
        <v>0.2</v>
      </c>
      <c r="AN11" s="16">
        <v>0.28571428571428598</v>
      </c>
      <c r="AO11" s="16" t="s">
        <v>129</v>
      </c>
      <c r="AP11" s="16">
        <v>0.375</v>
      </c>
      <c r="AQ11" s="16"/>
      <c r="AR11" s="16">
        <v>0.26315789473684198</v>
      </c>
      <c r="AS11" s="16">
        <v>0.66666666666666696</v>
      </c>
      <c r="AT11" s="16">
        <v>0.66666666666666696</v>
      </c>
      <c r="AU11" s="16">
        <v>0.33333333333333298</v>
      </c>
      <c r="AV11" s="16">
        <v>0</v>
      </c>
      <c r="AW11" s="16">
        <v>0.35714285714285698</v>
      </c>
      <c r="AX11" s="16">
        <v>0</v>
      </c>
      <c r="AY11" s="16"/>
      <c r="AZ11" s="16">
        <v>0</v>
      </c>
      <c r="BA11" s="16">
        <v>0.33333333333333298</v>
      </c>
      <c r="BB11" s="16">
        <v>0.2</v>
      </c>
      <c r="BC11" s="16">
        <v>0.476190476190476</v>
      </c>
      <c r="BD11" s="16">
        <v>0.27027027027027001</v>
      </c>
      <c r="BE11" s="16">
        <v>0.33333333333333298</v>
      </c>
      <c r="BF11" s="16"/>
      <c r="BG11" s="16">
        <v>0.230769230769231</v>
      </c>
      <c r="BH11" s="16">
        <v>0.4</v>
      </c>
      <c r="BI11" s="16">
        <v>0.66666666666666696</v>
      </c>
      <c r="BJ11" s="16">
        <v>0.24137931034482801</v>
      </c>
      <c r="BK11" s="16">
        <v>0.214285714285714</v>
      </c>
      <c r="BL11" s="16">
        <v>0.125</v>
      </c>
      <c r="BM11" s="16"/>
      <c r="BN11" s="16">
        <v>0.26415094339622602</v>
      </c>
      <c r="BO11" s="16">
        <v>0.34285714285714303</v>
      </c>
      <c r="BP11" s="16"/>
      <c r="BQ11" s="16">
        <v>0.21875</v>
      </c>
      <c r="BR11" s="16">
        <v>0.32727272727272699</v>
      </c>
      <c r="BS11" s="16"/>
      <c r="BT11" s="16">
        <v>0.29545454545454503</v>
      </c>
      <c r="BU11" s="16" t="s">
        <v>129</v>
      </c>
    </row>
    <row r="12" spans="2:73" ht="29" x14ac:dyDescent="0.35">
      <c r="B12" s="17" t="s">
        <v>312</v>
      </c>
      <c r="C12" s="16">
        <v>0.19318181818181801</v>
      </c>
      <c r="D12" s="16">
        <v>0.20689655172413801</v>
      </c>
      <c r="E12" s="16">
        <v>0.186440677966102</v>
      </c>
      <c r="F12" s="16"/>
      <c r="G12" s="16">
        <v>0.15625</v>
      </c>
      <c r="H12" s="16">
        <v>0.214285714285714</v>
      </c>
      <c r="I12" s="16"/>
      <c r="J12" s="16">
        <v>0</v>
      </c>
      <c r="K12" s="16">
        <v>0.4</v>
      </c>
      <c r="L12" s="16">
        <v>0</v>
      </c>
      <c r="M12" s="16">
        <v>0.16666666666666699</v>
      </c>
      <c r="N12" s="16">
        <v>1</v>
      </c>
      <c r="O12" s="16">
        <v>0</v>
      </c>
      <c r="P12" s="16">
        <v>0</v>
      </c>
      <c r="Q12" s="16">
        <v>0.28571428571428598</v>
      </c>
      <c r="R12" s="16">
        <v>0</v>
      </c>
      <c r="S12" s="16">
        <v>0.36842105263157898</v>
      </c>
      <c r="T12" s="16">
        <v>0</v>
      </c>
      <c r="U12" s="16">
        <v>0</v>
      </c>
      <c r="V12" s="16">
        <v>0</v>
      </c>
      <c r="W12" s="16">
        <v>0.33333333333333298</v>
      </c>
      <c r="X12" s="16">
        <v>0</v>
      </c>
      <c r="Y12" s="16">
        <v>0</v>
      </c>
      <c r="Z12" s="16"/>
      <c r="AA12" s="16">
        <v>0.162790697674419</v>
      </c>
      <c r="AB12" s="16">
        <v>0.13636363636363599</v>
      </c>
      <c r="AC12" s="16">
        <v>0.27272727272727298</v>
      </c>
      <c r="AD12" s="16">
        <v>0.28571428571428598</v>
      </c>
      <c r="AE12" s="16"/>
      <c r="AF12" s="16">
        <v>0.16923076923076899</v>
      </c>
      <c r="AG12" s="16">
        <v>0</v>
      </c>
      <c r="AH12" s="16">
        <v>0.33333333333333298</v>
      </c>
      <c r="AI12" s="16" t="s">
        <v>129</v>
      </c>
      <c r="AJ12" s="16"/>
      <c r="AK12" s="16">
        <v>0.26315789473684198</v>
      </c>
      <c r="AL12" s="16">
        <v>0.125</v>
      </c>
      <c r="AM12" s="16">
        <v>0.3</v>
      </c>
      <c r="AN12" s="16">
        <v>0.14285714285714299</v>
      </c>
      <c r="AO12" s="16" t="s">
        <v>129</v>
      </c>
      <c r="AP12" s="16">
        <v>0.125</v>
      </c>
      <c r="AQ12" s="16"/>
      <c r="AR12" s="16">
        <v>0.21052631578947401</v>
      </c>
      <c r="AS12" s="16">
        <v>0.33333333333333298</v>
      </c>
      <c r="AT12" s="16">
        <v>0.33333333333333298</v>
      </c>
      <c r="AU12" s="16">
        <v>0.11111111111111099</v>
      </c>
      <c r="AV12" s="16">
        <v>0.16666666666666699</v>
      </c>
      <c r="AW12" s="16">
        <v>0.14285714285714299</v>
      </c>
      <c r="AX12" s="16">
        <v>0</v>
      </c>
      <c r="AY12" s="16"/>
      <c r="AZ12" s="16">
        <v>0.25</v>
      </c>
      <c r="BA12" s="16">
        <v>0.33333333333333298</v>
      </c>
      <c r="BB12" s="16">
        <v>0</v>
      </c>
      <c r="BC12" s="16">
        <v>0.238095238095238</v>
      </c>
      <c r="BD12" s="16">
        <v>0.162162162162162</v>
      </c>
      <c r="BE12" s="16">
        <v>0</v>
      </c>
      <c r="BF12" s="16"/>
      <c r="BG12" s="16">
        <v>0.30769230769230799</v>
      </c>
      <c r="BH12" s="16">
        <v>6.6666666666666693E-2</v>
      </c>
      <c r="BI12" s="16">
        <v>0.22222222222222199</v>
      </c>
      <c r="BJ12" s="16">
        <v>0.17241379310344801</v>
      </c>
      <c r="BK12" s="16">
        <v>0.14285714285714299</v>
      </c>
      <c r="BL12" s="16">
        <v>0.375</v>
      </c>
      <c r="BM12" s="16"/>
      <c r="BN12" s="16">
        <v>0.169811320754717</v>
      </c>
      <c r="BO12" s="16">
        <v>0.22857142857142901</v>
      </c>
      <c r="BP12" s="16"/>
      <c r="BQ12" s="16">
        <v>9.375E-2</v>
      </c>
      <c r="BR12" s="16">
        <v>0.236363636363636</v>
      </c>
      <c r="BS12" s="16"/>
      <c r="BT12" s="16">
        <v>0.19318181818181801</v>
      </c>
      <c r="BU12" s="16" t="s">
        <v>129</v>
      </c>
    </row>
    <row r="13" spans="2:73" ht="29" x14ac:dyDescent="0.35">
      <c r="B13" s="17" t="s">
        <v>313</v>
      </c>
      <c r="C13" s="16">
        <v>0.13636363636363599</v>
      </c>
      <c r="D13" s="16">
        <v>0.17241379310344801</v>
      </c>
      <c r="E13" s="16">
        <v>0.11864406779661001</v>
      </c>
      <c r="F13" s="16"/>
      <c r="G13" s="16">
        <v>0.125</v>
      </c>
      <c r="H13" s="16">
        <v>0.14285714285714299</v>
      </c>
      <c r="I13" s="16"/>
      <c r="J13" s="16">
        <v>0</v>
      </c>
      <c r="K13" s="16">
        <v>0.2</v>
      </c>
      <c r="L13" s="16">
        <v>0</v>
      </c>
      <c r="M13" s="16">
        <v>0.16666666666666699</v>
      </c>
      <c r="N13" s="16">
        <v>1</v>
      </c>
      <c r="O13" s="16">
        <v>0</v>
      </c>
      <c r="P13" s="16">
        <v>0.14285714285714299</v>
      </c>
      <c r="Q13" s="16">
        <v>0.14285714285714299</v>
      </c>
      <c r="R13" s="16">
        <v>0</v>
      </c>
      <c r="S13" s="16">
        <v>5.2631578947368397E-2</v>
      </c>
      <c r="T13" s="16">
        <v>0</v>
      </c>
      <c r="U13" s="16">
        <v>1</v>
      </c>
      <c r="V13" s="16">
        <v>0</v>
      </c>
      <c r="W13" s="16">
        <v>0</v>
      </c>
      <c r="X13" s="16">
        <v>0.66666666666666696</v>
      </c>
      <c r="Y13" s="16">
        <v>0</v>
      </c>
      <c r="Z13" s="16"/>
      <c r="AA13" s="16">
        <v>0.162790697674419</v>
      </c>
      <c r="AB13" s="16">
        <v>9.0909090909090898E-2</v>
      </c>
      <c r="AC13" s="16">
        <v>0</v>
      </c>
      <c r="AD13" s="16">
        <v>0.28571428571428598</v>
      </c>
      <c r="AE13" s="16"/>
      <c r="AF13" s="16">
        <v>0.138461538461538</v>
      </c>
      <c r="AG13" s="16">
        <v>0</v>
      </c>
      <c r="AH13" s="16">
        <v>0.25</v>
      </c>
      <c r="AI13" s="16" t="s">
        <v>129</v>
      </c>
      <c r="AJ13" s="16"/>
      <c r="AK13" s="16">
        <v>0.157894736842105</v>
      </c>
      <c r="AL13" s="16">
        <v>0.125</v>
      </c>
      <c r="AM13" s="16">
        <v>0.1</v>
      </c>
      <c r="AN13" s="16">
        <v>0</v>
      </c>
      <c r="AO13" s="16" t="s">
        <v>129</v>
      </c>
      <c r="AP13" s="16">
        <v>0.375</v>
      </c>
      <c r="AQ13" s="16"/>
      <c r="AR13" s="16">
        <v>7.8947368421052599E-2</v>
      </c>
      <c r="AS13" s="16">
        <v>0.33333333333333298</v>
      </c>
      <c r="AT13" s="16">
        <v>0.33333333333333298</v>
      </c>
      <c r="AU13" s="16">
        <v>0</v>
      </c>
      <c r="AV13" s="16">
        <v>0.5</v>
      </c>
      <c r="AW13" s="16">
        <v>7.1428571428571397E-2</v>
      </c>
      <c r="AX13" s="16">
        <v>0</v>
      </c>
      <c r="AY13" s="16"/>
      <c r="AZ13" s="16">
        <v>8.3333333333333301E-2</v>
      </c>
      <c r="BA13" s="16">
        <v>0.11111111111111099</v>
      </c>
      <c r="BB13" s="16">
        <v>0</v>
      </c>
      <c r="BC13" s="16">
        <v>0.238095238095238</v>
      </c>
      <c r="BD13" s="16">
        <v>0.108108108108108</v>
      </c>
      <c r="BE13" s="16">
        <v>0.33333333333333298</v>
      </c>
      <c r="BF13" s="16"/>
      <c r="BG13" s="16">
        <v>0.230769230769231</v>
      </c>
      <c r="BH13" s="16">
        <v>0.133333333333333</v>
      </c>
      <c r="BI13" s="16">
        <v>0.11111111111111099</v>
      </c>
      <c r="BJ13" s="16">
        <v>0.13793103448275901</v>
      </c>
      <c r="BK13" s="16">
        <v>0</v>
      </c>
      <c r="BL13" s="16">
        <v>0.25</v>
      </c>
      <c r="BM13" s="16"/>
      <c r="BN13" s="16">
        <v>0.113207547169811</v>
      </c>
      <c r="BO13" s="16">
        <v>0.17142857142857101</v>
      </c>
      <c r="BP13" s="16"/>
      <c r="BQ13" s="16">
        <v>6.25E-2</v>
      </c>
      <c r="BR13" s="16">
        <v>0.18181818181818199</v>
      </c>
      <c r="BS13" s="16"/>
      <c r="BT13" s="16">
        <v>0.13636363636363599</v>
      </c>
      <c r="BU13" s="16" t="s">
        <v>129</v>
      </c>
    </row>
    <row r="14" spans="2:73" x14ac:dyDescent="0.35">
      <c r="B14" s="17" t="s">
        <v>93</v>
      </c>
      <c r="C14" s="16">
        <v>2.27272727272727E-2</v>
      </c>
      <c r="D14" s="16">
        <v>0</v>
      </c>
      <c r="E14" s="16">
        <v>3.3898305084745797E-2</v>
      </c>
      <c r="F14" s="16"/>
      <c r="G14" s="16">
        <v>0</v>
      </c>
      <c r="H14" s="16">
        <v>3.5714285714285698E-2</v>
      </c>
      <c r="I14" s="16"/>
      <c r="J14" s="16">
        <v>0</v>
      </c>
      <c r="K14" s="16">
        <v>0</v>
      </c>
      <c r="L14" s="16">
        <v>0</v>
      </c>
      <c r="M14" s="16">
        <v>0</v>
      </c>
      <c r="N14" s="16">
        <v>0</v>
      </c>
      <c r="O14" s="16">
        <v>0</v>
      </c>
      <c r="P14" s="16">
        <v>0</v>
      </c>
      <c r="Q14" s="16">
        <v>0.14285714285714299</v>
      </c>
      <c r="R14" s="16">
        <v>0</v>
      </c>
      <c r="S14" s="16">
        <v>0</v>
      </c>
      <c r="T14" s="16">
        <v>0</v>
      </c>
      <c r="U14" s="16">
        <v>0</v>
      </c>
      <c r="V14" s="16">
        <v>0.14285714285714299</v>
      </c>
      <c r="W14" s="16">
        <v>0</v>
      </c>
      <c r="X14" s="16">
        <v>0</v>
      </c>
      <c r="Y14" s="16">
        <v>0</v>
      </c>
      <c r="Z14" s="16"/>
      <c r="AA14" s="16">
        <v>2.32558139534884E-2</v>
      </c>
      <c r="AB14" s="16">
        <v>0</v>
      </c>
      <c r="AC14" s="16">
        <v>9.0909090909090898E-2</v>
      </c>
      <c r="AD14" s="16">
        <v>0</v>
      </c>
      <c r="AE14" s="16"/>
      <c r="AF14" s="16">
        <v>3.0769230769230799E-2</v>
      </c>
      <c r="AG14" s="16">
        <v>0</v>
      </c>
      <c r="AH14" s="16">
        <v>0</v>
      </c>
      <c r="AI14" s="16" t="s">
        <v>129</v>
      </c>
      <c r="AJ14" s="16"/>
      <c r="AK14" s="16">
        <v>0</v>
      </c>
      <c r="AL14" s="16">
        <v>0</v>
      </c>
      <c r="AM14" s="16">
        <v>0</v>
      </c>
      <c r="AN14" s="16">
        <v>0.14285714285714299</v>
      </c>
      <c r="AO14" s="16" t="s">
        <v>129</v>
      </c>
      <c r="AP14" s="16">
        <v>0</v>
      </c>
      <c r="AQ14" s="16"/>
      <c r="AR14" s="16">
        <v>0</v>
      </c>
      <c r="AS14" s="16">
        <v>0</v>
      </c>
      <c r="AT14" s="16">
        <v>0</v>
      </c>
      <c r="AU14" s="16">
        <v>0.11111111111111099</v>
      </c>
      <c r="AV14" s="16">
        <v>0</v>
      </c>
      <c r="AW14" s="16">
        <v>0</v>
      </c>
      <c r="AX14" s="16">
        <v>0</v>
      </c>
      <c r="AY14" s="16"/>
      <c r="AZ14" s="16">
        <v>8.3333333333333301E-2</v>
      </c>
      <c r="BA14" s="16">
        <v>0</v>
      </c>
      <c r="BB14" s="16">
        <v>0.2</v>
      </c>
      <c r="BC14" s="16">
        <v>0</v>
      </c>
      <c r="BD14" s="16">
        <v>0</v>
      </c>
      <c r="BE14" s="16">
        <v>0</v>
      </c>
      <c r="BF14" s="16"/>
      <c r="BG14" s="16">
        <v>0</v>
      </c>
      <c r="BH14" s="16">
        <v>0</v>
      </c>
      <c r="BI14" s="16">
        <v>0</v>
      </c>
      <c r="BJ14" s="16">
        <v>6.8965517241379296E-2</v>
      </c>
      <c r="BK14" s="16">
        <v>0</v>
      </c>
      <c r="BL14" s="16">
        <v>0</v>
      </c>
      <c r="BM14" s="16"/>
      <c r="BN14" s="16">
        <v>3.77358490566038E-2</v>
      </c>
      <c r="BO14" s="16">
        <v>0</v>
      </c>
      <c r="BP14" s="16"/>
      <c r="BQ14" s="16">
        <v>3.125E-2</v>
      </c>
      <c r="BR14" s="16">
        <v>1.8181818181818198E-2</v>
      </c>
      <c r="BS14" s="16"/>
      <c r="BT14" s="16">
        <v>2.27272727272727E-2</v>
      </c>
      <c r="BU14" s="16" t="s">
        <v>129</v>
      </c>
    </row>
    <row r="15" spans="2:73" x14ac:dyDescent="0.35">
      <c r="B15" s="17" t="s">
        <v>116</v>
      </c>
      <c r="C15" s="18">
        <v>0.170454545454545</v>
      </c>
      <c r="D15" s="18">
        <v>0.31034482758620702</v>
      </c>
      <c r="E15" s="18">
        <v>0.101694915254237</v>
      </c>
      <c r="F15" s="18"/>
      <c r="G15" s="18">
        <v>0.125</v>
      </c>
      <c r="H15" s="18">
        <v>0.19642857142857101</v>
      </c>
      <c r="I15" s="18"/>
      <c r="J15" s="18">
        <v>0</v>
      </c>
      <c r="K15" s="18">
        <v>0</v>
      </c>
      <c r="L15" s="18">
        <v>0.16666666666666699</v>
      </c>
      <c r="M15" s="18">
        <v>0.33333333333333298</v>
      </c>
      <c r="N15" s="18">
        <v>0</v>
      </c>
      <c r="O15" s="18">
        <v>0</v>
      </c>
      <c r="P15" s="18">
        <v>0.28571428571428598</v>
      </c>
      <c r="Q15" s="18">
        <v>0.28571428571428598</v>
      </c>
      <c r="R15" s="18">
        <v>0.5</v>
      </c>
      <c r="S15" s="18">
        <v>0.157894736842105</v>
      </c>
      <c r="T15" s="18">
        <v>0.5</v>
      </c>
      <c r="U15" s="18">
        <v>0</v>
      </c>
      <c r="V15" s="18">
        <v>0.28571428571428598</v>
      </c>
      <c r="W15" s="18">
        <v>0.16666666666666699</v>
      </c>
      <c r="X15" s="18">
        <v>0</v>
      </c>
      <c r="Y15" s="18">
        <v>0</v>
      </c>
      <c r="Z15" s="18"/>
      <c r="AA15" s="18">
        <v>0.162790697674419</v>
      </c>
      <c r="AB15" s="18">
        <v>0.22727272727272699</v>
      </c>
      <c r="AC15" s="18">
        <v>0.18181818181818199</v>
      </c>
      <c r="AD15" s="18">
        <v>0.14285714285714299</v>
      </c>
      <c r="AE15" s="18"/>
      <c r="AF15" s="18">
        <v>0.15384615384615399</v>
      </c>
      <c r="AG15" s="18">
        <v>0.25</v>
      </c>
      <c r="AH15" s="18">
        <v>0.25</v>
      </c>
      <c r="AI15" s="18" t="s">
        <v>129</v>
      </c>
      <c r="AJ15" s="18"/>
      <c r="AK15" s="18">
        <v>0.26315789473684198</v>
      </c>
      <c r="AL15" s="18">
        <v>0.25</v>
      </c>
      <c r="AM15" s="18">
        <v>0.5</v>
      </c>
      <c r="AN15" s="18">
        <v>0.14285714285714299</v>
      </c>
      <c r="AO15" s="18" t="s">
        <v>129</v>
      </c>
      <c r="AP15" s="18">
        <v>0</v>
      </c>
      <c r="AQ15" s="18"/>
      <c r="AR15" s="18">
        <v>0.23684210526315799</v>
      </c>
      <c r="AS15" s="18">
        <v>0.33333333333333298</v>
      </c>
      <c r="AT15" s="18">
        <v>0.33333333333333298</v>
      </c>
      <c r="AU15" s="18">
        <v>0.22222222222222199</v>
      </c>
      <c r="AV15" s="18">
        <v>0</v>
      </c>
      <c r="AW15" s="18">
        <v>7.1428571428571397E-2</v>
      </c>
      <c r="AX15" s="18">
        <v>0</v>
      </c>
      <c r="AY15" s="18"/>
      <c r="AZ15" s="18">
        <v>0.25</v>
      </c>
      <c r="BA15" s="18">
        <v>0.11111111111111099</v>
      </c>
      <c r="BB15" s="18">
        <v>0.2</v>
      </c>
      <c r="BC15" s="18">
        <v>9.5238095238095205E-2</v>
      </c>
      <c r="BD15" s="18">
        <v>0.21621621621621601</v>
      </c>
      <c r="BE15" s="18">
        <v>0</v>
      </c>
      <c r="BF15" s="18"/>
      <c r="BG15" s="18">
        <v>0.30769230769230799</v>
      </c>
      <c r="BH15" s="18">
        <v>0.33333333333333298</v>
      </c>
      <c r="BI15" s="18">
        <v>0.11111111111111099</v>
      </c>
      <c r="BJ15" s="18">
        <v>0.13793103448275901</v>
      </c>
      <c r="BK15" s="18">
        <v>7.1428571428571397E-2</v>
      </c>
      <c r="BL15" s="18">
        <v>0</v>
      </c>
      <c r="BM15" s="18"/>
      <c r="BN15" s="18">
        <v>0.13207547169811301</v>
      </c>
      <c r="BO15" s="18">
        <v>0.22857142857142901</v>
      </c>
      <c r="BP15" s="18"/>
      <c r="BQ15" s="18">
        <v>0.125</v>
      </c>
      <c r="BR15" s="18">
        <v>0.2</v>
      </c>
      <c r="BS15" s="18"/>
      <c r="BT15" s="18">
        <v>0.170454545454545</v>
      </c>
      <c r="BU15" s="18" t="s">
        <v>129</v>
      </c>
    </row>
    <row r="16" spans="2:73" x14ac:dyDescent="0.35">
      <c r="B16" s="25" t="s">
        <v>391</v>
      </c>
    </row>
    <row r="17" spans="2:2" x14ac:dyDescent="0.35">
      <c r="B17" t="s">
        <v>96</v>
      </c>
    </row>
    <row r="18" spans="2:2" x14ac:dyDescent="0.35">
      <c r="B18" t="s">
        <v>97</v>
      </c>
    </row>
    <row r="20" spans="2:2" x14ac:dyDescent="0.35">
      <c r="B20"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U18"/>
  <sheetViews>
    <sheetView showGridLines="0" topLeftCell="A6"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360</v>
      </c>
      <c r="D7" s="10">
        <v>150</v>
      </c>
      <c r="E7" s="10">
        <v>210</v>
      </c>
      <c r="F7" s="10"/>
      <c r="G7" s="10">
        <v>88</v>
      </c>
      <c r="H7" s="10">
        <v>272</v>
      </c>
      <c r="I7" s="10"/>
      <c r="J7" s="10">
        <v>27</v>
      </c>
      <c r="K7" s="10">
        <v>46</v>
      </c>
      <c r="L7" s="10">
        <v>23</v>
      </c>
      <c r="M7" s="10">
        <v>20</v>
      </c>
      <c r="N7" s="10">
        <v>4</v>
      </c>
      <c r="O7" s="10">
        <v>14</v>
      </c>
      <c r="P7" s="10">
        <v>20</v>
      </c>
      <c r="Q7" s="10">
        <v>31</v>
      </c>
      <c r="R7" s="10">
        <v>12</v>
      </c>
      <c r="S7" s="10">
        <v>74</v>
      </c>
      <c r="T7" s="10">
        <v>14</v>
      </c>
      <c r="U7" s="10">
        <v>9</v>
      </c>
      <c r="V7" s="10">
        <v>27</v>
      </c>
      <c r="W7" s="10">
        <v>11</v>
      </c>
      <c r="X7" s="10">
        <v>14</v>
      </c>
      <c r="Y7" s="10">
        <v>14</v>
      </c>
      <c r="Z7" s="10"/>
      <c r="AA7" s="10">
        <v>167</v>
      </c>
      <c r="AB7" s="10">
        <v>115</v>
      </c>
      <c r="AC7" s="10">
        <v>37</v>
      </c>
      <c r="AD7" s="10">
        <v>21</v>
      </c>
      <c r="AE7" s="10"/>
      <c r="AF7" s="10">
        <v>273</v>
      </c>
      <c r="AG7" s="10">
        <v>24</v>
      </c>
      <c r="AH7" s="10">
        <v>26</v>
      </c>
      <c r="AI7" s="10">
        <v>2</v>
      </c>
      <c r="AJ7" s="10"/>
      <c r="AK7" s="10">
        <v>96</v>
      </c>
      <c r="AL7" s="10">
        <v>44</v>
      </c>
      <c r="AM7" s="10">
        <v>34</v>
      </c>
      <c r="AN7" s="10">
        <v>24</v>
      </c>
      <c r="AO7" s="10">
        <v>6</v>
      </c>
      <c r="AP7" s="10">
        <v>27</v>
      </c>
      <c r="AQ7" s="10"/>
      <c r="AR7" s="10">
        <v>180</v>
      </c>
      <c r="AS7" s="10">
        <v>31</v>
      </c>
      <c r="AT7" s="10">
        <v>31</v>
      </c>
      <c r="AU7" s="10">
        <v>30</v>
      </c>
      <c r="AV7" s="10">
        <v>16</v>
      </c>
      <c r="AW7" s="10">
        <v>45</v>
      </c>
      <c r="AX7" s="10">
        <v>3</v>
      </c>
      <c r="AY7" s="10"/>
      <c r="AZ7" s="10">
        <v>70</v>
      </c>
      <c r="BA7" s="10">
        <v>27</v>
      </c>
      <c r="BB7" s="10">
        <v>14</v>
      </c>
      <c r="BC7" s="10">
        <v>97</v>
      </c>
      <c r="BD7" s="10">
        <v>142</v>
      </c>
      <c r="BE7" s="10">
        <v>7</v>
      </c>
      <c r="BF7" s="10"/>
      <c r="BG7" s="10">
        <v>62</v>
      </c>
      <c r="BH7" s="10">
        <v>60</v>
      </c>
      <c r="BI7" s="10">
        <v>43</v>
      </c>
      <c r="BJ7" s="10">
        <v>91</v>
      </c>
      <c r="BK7" s="10">
        <v>63</v>
      </c>
      <c r="BL7" s="10">
        <v>40</v>
      </c>
      <c r="BM7" s="10"/>
      <c r="BN7" s="10">
        <v>205</v>
      </c>
      <c r="BO7" s="10">
        <v>154</v>
      </c>
      <c r="BP7" s="10"/>
      <c r="BQ7" s="10">
        <v>124</v>
      </c>
      <c r="BR7" s="10">
        <v>235</v>
      </c>
      <c r="BS7" s="10"/>
      <c r="BT7" s="10">
        <v>360</v>
      </c>
      <c r="BU7" s="10" t="s">
        <v>128</v>
      </c>
    </row>
    <row r="8" spans="2:73" x14ac:dyDescent="0.35">
      <c r="B8" s="17" t="s">
        <v>315</v>
      </c>
      <c r="C8" s="16">
        <v>5.5555555555555601E-3</v>
      </c>
      <c r="D8" s="16">
        <v>6.6666666666666697E-3</v>
      </c>
      <c r="E8" s="16">
        <v>4.7619047619047597E-3</v>
      </c>
      <c r="F8" s="16"/>
      <c r="G8" s="16">
        <v>0</v>
      </c>
      <c r="H8" s="16">
        <v>7.3529411764705899E-3</v>
      </c>
      <c r="I8" s="16"/>
      <c r="J8" s="16">
        <v>0</v>
      </c>
      <c r="K8" s="16">
        <v>2.1739130434782601E-2</v>
      </c>
      <c r="L8" s="16">
        <v>0</v>
      </c>
      <c r="M8" s="16">
        <v>0</v>
      </c>
      <c r="N8" s="16">
        <v>0</v>
      </c>
      <c r="O8" s="16">
        <v>0</v>
      </c>
      <c r="P8" s="16">
        <v>0</v>
      </c>
      <c r="Q8" s="16">
        <v>0</v>
      </c>
      <c r="R8" s="16">
        <v>0</v>
      </c>
      <c r="S8" s="16">
        <v>1.35135135135135E-2</v>
      </c>
      <c r="T8" s="16">
        <v>0</v>
      </c>
      <c r="U8" s="16">
        <v>0</v>
      </c>
      <c r="V8" s="16">
        <v>0</v>
      </c>
      <c r="W8" s="16">
        <v>0</v>
      </c>
      <c r="X8" s="16">
        <v>0</v>
      </c>
      <c r="Y8" s="16">
        <v>0</v>
      </c>
      <c r="Z8" s="16"/>
      <c r="AA8" s="16">
        <v>0</v>
      </c>
      <c r="AB8" s="16">
        <v>1.7391304347826101E-2</v>
      </c>
      <c r="AC8" s="16">
        <v>0</v>
      </c>
      <c r="AD8" s="16">
        <v>0</v>
      </c>
      <c r="AE8" s="16"/>
      <c r="AF8" s="16">
        <v>7.3260073260073303E-3</v>
      </c>
      <c r="AG8" s="16">
        <v>0</v>
      </c>
      <c r="AH8" s="16">
        <v>0</v>
      </c>
      <c r="AI8" s="16">
        <v>0</v>
      </c>
      <c r="AJ8" s="16"/>
      <c r="AK8" s="16">
        <v>0</v>
      </c>
      <c r="AL8" s="16">
        <v>0</v>
      </c>
      <c r="AM8" s="16">
        <v>2.9411764705882401E-2</v>
      </c>
      <c r="AN8" s="16">
        <v>0</v>
      </c>
      <c r="AO8" s="16">
        <v>0</v>
      </c>
      <c r="AP8" s="16">
        <v>3.7037037037037E-2</v>
      </c>
      <c r="AQ8" s="16"/>
      <c r="AR8" s="16">
        <v>0</v>
      </c>
      <c r="AS8" s="16">
        <v>0</v>
      </c>
      <c r="AT8" s="16">
        <v>0</v>
      </c>
      <c r="AU8" s="16">
        <v>0</v>
      </c>
      <c r="AV8" s="16">
        <v>0</v>
      </c>
      <c r="AW8" s="16">
        <v>2.2222222222222199E-2</v>
      </c>
      <c r="AX8" s="16">
        <v>0</v>
      </c>
      <c r="AY8" s="16"/>
      <c r="AZ8" s="16">
        <v>1.4285714285714299E-2</v>
      </c>
      <c r="BA8" s="16">
        <v>0</v>
      </c>
      <c r="BB8" s="16">
        <v>0</v>
      </c>
      <c r="BC8" s="16">
        <v>0</v>
      </c>
      <c r="BD8" s="16">
        <v>7.0422535211267599E-3</v>
      </c>
      <c r="BE8" s="16">
        <v>0</v>
      </c>
      <c r="BF8" s="16"/>
      <c r="BG8" s="16">
        <v>0</v>
      </c>
      <c r="BH8" s="16">
        <v>0</v>
      </c>
      <c r="BI8" s="16">
        <v>0</v>
      </c>
      <c r="BJ8" s="16">
        <v>1.0989010989011E-2</v>
      </c>
      <c r="BK8" s="16">
        <v>1.58730158730159E-2</v>
      </c>
      <c r="BL8" s="16">
        <v>0</v>
      </c>
      <c r="BM8" s="16"/>
      <c r="BN8" s="16">
        <v>9.7560975609756097E-3</v>
      </c>
      <c r="BO8" s="16">
        <v>0</v>
      </c>
      <c r="BP8" s="16"/>
      <c r="BQ8" s="16">
        <v>8.0645161290322596E-3</v>
      </c>
      <c r="BR8" s="16">
        <v>4.2553191489361703E-3</v>
      </c>
      <c r="BS8" s="16"/>
      <c r="BT8" s="16">
        <v>5.5555555555555601E-3</v>
      </c>
      <c r="BU8" s="16" t="s">
        <v>129</v>
      </c>
    </row>
    <row r="9" spans="2:73" x14ac:dyDescent="0.35">
      <c r="B9" s="17" t="s">
        <v>316</v>
      </c>
      <c r="C9" s="16">
        <v>6.9444444444444406E-2</v>
      </c>
      <c r="D9" s="16">
        <v>4.6666666666666697E-2</v>
      </c>
      <c r="E9" s="16">
        <v>8.5714285714285701E-2</v>
      </c>
      <c r="F9" s="16"/>
      <c r="G9" s="16">
        <v>0.102272727272727</v>
      </c>
      <c r="H9" s="16">
        <v>5.8823529411764698E-2</v>
      </c>
      <c r="I9" s="16"/>
      <c r="J9" s="16">
        <v>0.11111111111111099</v>
      </c>
      <c r="K9" s="16">
        <v>0.13043478260869601</v>
      </c>
      <c r="L9" s="16">
        <v>0</v>
      </c>
      <c r="M9" s="16">
        <v>0.1</v>
      </c>
      <c r="N9" s="16">
        <v>0</v>
      </c>
      <c r="O9" s="16">
        <v>0</v>
      </c>
      <c r="P9" s="16">
        <v>0.05</v>
      </c>
      <c r="Q9" s="16">
        <v>3.2258064516128997E-2</v>
      </c>
      <c r="R9" s="16">
        <v>0</v>
      </c>
      <c r="S9" s="16">
        <v>9.45945945945946E-2</v>
      </c>
      <c r="T9" s="16">
        <v>7.1428571428571397E-2</v>
      </c>
      <c r="U9" s="16">
        <v>0.11111111111111099</v>
      </c>
      <c r="V9" s="16">
        <v>3.7037037037037E-2</v>
      </c>
      <c r="W9" s="16">
        <v>0</v>
      </c>
      <c r="X9" s="16">
        <v>0</v>
      </c>
      <c r="Y9" s="16">
        <v>0.14285714285714299</v>
      </c>
      <c r="Z9" s="16"/>
      <c r="AA9" s="16">
        <v>3.59281437125748E-2</v>
      </c>
      <c r="AB9" s="16">
        <v>0.104347826086957</v>
      </c>
      <c r="AC9" s="16">
        <v>8.1081081081081099E-2</v>
      </c>
      <c r="AD9" s="16">
        <v>4.7619047619047603E-2</v>
      </c>
      <c r="AE9" s="16"/>
      <c r="AF9" s="16">
        <v>7.69230769230769E-2</v>
      </c>
      <c r="AG9" s="16">
        <v>8.3333333333333301E-2</v>
      </c>
      <c r="AH9" s="16">
        <v>7.69230769230769E-2</v>
      </c>
      <c r="AI9" s="16">
        <v>0</v>
      </c>
      <c r="AJ9" s="16"/>
      <c r="AK9" s="16">
        <v>6.25E-2</v>
      </c>
      <c r="AL9" s="16">
        <v>4.5454545454545497E-2</v>
      </c>
      <c r="AM9" s="16">
        <v>2.9411764705882401E-2</v>
      </c>
      <c r="AN9" s="16">
        <v>4.1666666666666699E-2</v>
      </c>
      <c r="AO9" s="16">
        <v>0</v>
      </c>
      <c r="AP9" s="16">
        <v>3.7037037037037E-2</v>
      </c>
      <c r="AQ9" s="16"/>
      <c r="AR9" s="16">
        <v>4.4444444444444398E-2</v>
      </c>
      <c r="AS9" s="16">
        <v>0</v>
      </c>
      <c r="AT9" s="16">
        <v>0</v>
      </c>
      <c r="AU9" s="16">
        <v>0.2</v>
      </c>
      <c r="AV9" s="16">
        <v>0.125</v>
      </c>
      <c r="AW9" s="16">
        <v>0</v>
      </c>
      <c r="AX9" s="16">
        <v>0</v>
      </c>
      <c r="AY9" s="16"/>
      <c r="AZ9" s="16">
        <v>8.5714285714285701E-2</v>
      </c>
      <c r="BA9" s="16">
        <v>0.11111111111111099</v>
      </c>
      <c r="BB9" s="16">
        <v>7.1428571428571397E-2</v>
      </c>
      <c r="BC9" s="16">
        <v>3.09278350515464E-2</v>
      </c>
      <c r="BD9" s="16">
        <v>7.7464788732394402E-2</v>
      </c>
      <c r="BE9" s="16">
        <v>0</v>
      </c>
      <c r="BF9" s="16"/>
      <c r="BG9" s="16">
        <v>1.6129032258064498E-2</v>
      </c>
      <c r="BH9" s="16">
        <v>6.6666666666666693E-2</v>
      </c>
      <c r="BI9" s="16">
        <v>2.32558139534884E-2</v>
      </c>
      <c r="BJ9" s="16">
        <v>6.5934065934065894E-2</v>
      </c>
      <c r="BK9" s="16">
        <v>6.3492063492063502E-2</v>
      </c>
      <c r="BL9" s="16">
        <v>0.22500000000000001</v>
      </c>
      <c r="BM9" s="16"/>
      <c r="BN9" s="16">
        <v>7.3170731707317097E-2</v>
      </c>
      <c r="BO9" s="16">
        <v>6.4935064935064901E-2</v>
      </c>
      <c r="BP9" s="16"/>
      <c r="BQ9" s="16">
        <v>7.25806451612903E-2</v>
      </c>
      <c r="BR9" s="16">
        <v>6.8085106382978697E-2</v>
      </c>
      <c r="BS9" s="16"/>
      <c r="BT9" s="16">
        <v>6.9444444444444406E-2</v>
      </c>
      <c r="BU9" s="16" t="s">
        <v>129</v>
      </c>
    </row>
    <row r="10" spans="2:73" x14ac:dyDescent="0.35">
      <c r="B10" s="17" t="s">
        <v>317</v>
      </c>
      <c r="C10" s="16">
        <v>0.102777777777778</v>
      </c>
      <c r="D10" s="16">
        <v>0.08</v>
      </c>
      <c r="E10" s="16">
        <v>0.119047619047619</v>
      </c>
      <c r="F10" s="16"/>
      <c r="G10" s="16">
        <v>9.0909090909090898E-2</v>
      </c>
      <c r="H10" s="16">
        <v>0.106617647058824</v>
      </c>
      <c r="I10" s="16"/>
      <c r="J10" s="16">
        <v>0.148148148148148</v>
      </c>
      <c r="K10" s="16">
        <v>8.6956521739130405E-2</v>
      </c>
      <c r="L10" s="16">
        <v>8.6956521739130405E-2</v>
      </c>
      <c r="M10" s="16">
        <v>0.1</v>
      </c>
      <c r="N10" s="16">
        <v>0.25</v>
      </c>
      <c r="O10" s="16">
        <v>0.14285714285714299</v>
      </c>
      <c r="P10" s="16">
        <v>0.1</v>
      </c>
      <c r="Q10" s="16">
        <v>0.12903225806451599</v>
      </c>
      <c r="R10" s="16">
        <v>0.25</v>
      </c>
      <c r="S10" s="16">
        <v>6.7567567567567599E-2</v>
      </c>
      <c r="T10" s="16">
        <v>7.1428571428571397E-2</v>
      </c>
      <c r="U10" s="16">
        <v>0.11111111111111099</v>
      </c>
      <c r="V10" s="16">
        <v>0.18518518518518501</v>
      </c>
      <c r="W10" s="16">
        <v>0</v>
      </c>
      <c r="X10" s="16">
        <v>0</v>
      </c>
      <c r="Y10" s="16">
        <v>7.1428571428571397E-2</v>
      </c>
      <c r="Z10" s="16"/>
      <c r="AA10" s="16">
        <v>8.9820359281437098E-2</v>
      </c>
      <c r="AB10" s="16">
        <v>7.8260869565217397E-2</v>
      </c>
      <c r="AC10" s="16">
        <v>0.21621621621621601</v>
      </c>
      <c r="AD10" s="16">
        <v>0</v>
      </c>
      <c r="AE10" s="16"/>
      <c r="AF10" s="16">
        <v>0.10989010989011</v>
      </c>
      <c r="AG10" s="16">
        <v>0.125</v>
      </c>
      <c r="AH10" s="16">
        <v>3.8461538461538498E-2</v>
      </c>
      <c r="AI10" s="16">
        <v>0</v>
      </c>
      <c r="AJ10" s="16"/>
      <c r="AK10" s="16">
        <v>7.2916666666666699E-2</v>
      </c>
      <c r="AL10" s="16">
        <v>9.0909090909090898E-2</v>
      </c>
      <c r="AM10" s="16">
        <v>8.8235294117647106E-2</v>
      </c>
      <c r="AN10" s="16">
        <v>4.1666666666666699E-2</v>
      </c>
      <c r="AO10" s="16">
        <v>0</v>
      </c>
      <c r="AP10" s="16">
        <v>0.22222222222222199</v>
      </c>
      <c r="AQ10" s="16"/>
      <c r="AR10" s="16">
        <v>8.3333333333333301E-2</v>
      </c>
      <c r="AS10" s="16">
        <v>0.16129032258064499</v>
      </c>
      <c r="AT10" s="16">
        <v>0.16129032258064499</v>
      </c>
      <c r="AU10" s="16">
        <v>6.6666666666666693E-2</v>
      </c>
      <c r="AV10" s="16">
        <v>6.25E-2</v>
      </c>
      <c r="AW10" s="16">
        <v>8.8888888888888906E-2</v>
      </c>
      <c r="AX10" s="16">
        <v>0</v>
      </c>
      <c r="AY10" s="16"/>
      <c r="AZ10" s="16">
        <v>0.114285714285714</v>
      </c>
      <c r="BA10" s="16">
        <v>7.4074074074074098E-2</v>
      </c>
      <c r="BB10" s="16">
        <v>0.214285714285714</v>
      </c>
      <c r="BC10" s="16">
        <v>0.123711340206186</v>
      </c>
      <c r="BD10" s="16">
        <v>7.7464788732394402E-2</v>
      </c>
      <c r="BE10" s="16">
        <v>0.14285714285714299</v>
      </c>
      <c r="BF10" s="16"/>
      <c r="BG10" s="16">
        <v>9.6774193548387094E-2</v>
      </c>
      <c r="BH10" s="16">
        <v>0.133333333333333</v>
      </c>
      <c r="BI10" s="16">
        <v>0.116279069767442</v>
      </c>
      <c r="BJ10" s="16">
        <v>8.7912087912087905E-2</v>
      </c>
      <c r="BK10" s="16">
        <v>0.126984126984127</v>
      </c>
      <c r="BL10" s="16">
        <v>0.05</v>
      </c>
      <c r="BM10" s="16"/>
      <c r="BN10" s="16">
        <v>0.13658536585365899</v>
      </c>
      <c r="BO10" s="16">
        <v>5.1948051948052E-2</v>
      </c>
      <c r="BP10" s="16"/>
      <c r="BQ10" s="16">
        <v>0.14516129032258099</v>
      </c>
      <c r="BR10" s="16">
        <v>8.0851063829787198E-2</v>
      </c>
      <c r="BS10" s="16"/>
      <c r="BT10" s="16">
        <v>0.102777777777778</v>
      </c>
      <c r="BU10" s="16" t="s">
        <v>129</v>
      </c>
    </row>
    <row r="11" spans="2:73" x14ac:dyDescent="0.35">
      <c r="B11" s="17" t="s">
        <v>318</v>
      </c>
      <c r="C11" s="16">
        <v>0.211111111111111</v>
      </c>
      <c r="D11" s="16">
        <v>0.21333333333333299</v>
      </c>
      <c r="E11" s="16">
        <v>0.20952380952381</v>
      </c>
      <c r="F11" s="16"/>
      <c r="G11" s="16">
        <v>0.125</v>
      </c>
      <c r="H11" s="16">
        <v>0.23897058823529399</v>
      </c>
      <c r="I11" s="16"/>
      <c r="J11" s="16">
        <v>0.296296296296296</v>
      </c>
      <c r="K11" s="16">
        <v>0.217391304347826</v>
      </c>
      <c r="L11" s="16">
        <v>0.217391304347826</v>
      </c>
      <c r="M11" s="16">
        <v>0.2</v>
      </c>
      <c r="N11" s="16">
        <v>0.25</v>
      </c>
      <c r="O11" s="16">
        <v>0.14285714285714299</v>
      </c>
      <c r="P11" s="16">
        <v>0.2</v>
      </c>
      <c r="Q11" s="16">
        <v>0.29032258064516098</v>
      </c>
      <c r="R11" s="16">
        <v>0.16666666666666699</v>
      </c>
      <c r="S11" s="16">
        <v>0.18918918918918901</v>
      </c>
      <c r="T11" s="16">
        <v>0.35714285714285698</v>
      </c>
      <c r="U11" s="16">
        <v>0.11111111111111099</v>
      </c>
      <c r="V11" s="16">
        <v>0.18518518518518501</v>
      </c>
      <c r="W11" s="16">
        <v>0.36363636363636398</v>
      </c>
      <c r="X11" s="16">
        <v>7.1428571428571397E-2</v>
      </c>
      <c r="Y11" s="16">
        <v>7.1428571428571397E-2</v>
      </c>
      <c r="Z11" s="16"/>
      <c r="AA11" s="16">
        <v>0.23353293413173701</v>
      </c>
      <c r="AB11" s="16">
        <v>0.16521739130434801</v>
      </c>
      <c r="AC11" s="16">
        <v>0.24324324324324301</v>
      </c>
      <c r="AD11" s="16">
        <v>0.19047619047618999</v>
      </c>
      <c r="AE11" s="16"/>
      <c r="AF11" s="16">
        <v>0.201465201465201</v>
      </c>
      <c r="AG11" s="16">
        <v>0.16666666666666699</v>
      </c>
      <c r="AH11" s="16">
        <v>0.30769230769230799</v>
      </c>
      <c r="AI11" s="16">
        <v>0</v>
      </c>
      <c r="AJ11" s="16"/>
      <c r="AK11" s="16">
        <v>0.1875</v>
      </c>
      <c r="AL11" s="16">
        <v>0.29545454545454503</v>
      </c>
      <c r="AM11" s="16">
        <v>0.20588235294117599</v>
      </c>
      <c r="AN11" s="16">
        <v>8.3333333333333301E-2</v>
      </c>
      <c r="AO11" s="16">
        <v>0.16666666666666699</v>
      </c>
      <c r="AP11" s="16">
        <v>0.296296296296296</v>
      </c>
      <c r="AQ11" s="16"/>
      <c r="AR11" s="16">
        <v>0.211111111111111</v>
      </c>
      <c r="AS11" s="16">
        <v>0.19354838709677399</v>
      </c>
      <c r="AT11" s="16">
        <v>0.19354838709677399</v>
      </c>
      <c r="AU11" s="16">
        <v>0.266666666666667</v>
      </c>
      <c r="AV11" s="16">
        <v>0.1875</v>
      </c>
      <c r="AW11" s="16">
        <v>0.266666666666667</v>
      </c>
      <c r="AX11" s="16">
        <v>0.33333333333333298</v>
      </c>
      <c r="AY11" s="16"/>
      <c r="AZ11" s="16">
        <v>0.214285714285714</v>
      </c>
      <c r="BA11" s="16">
        <v>0.11111111111111099</v>
      </c>
      <c r="BB11" s="16">
        <v>0.14285714285714299</v>
      </c>
      <c r="BC11" s="16">
        <v>0.25773195876288701</v>
      </c>
      <c r="BD11" s="16">
        <v>0.20422535211267601</v>
      </c>
      <c r="BE11" s="16">
        <v>0.14285714285714299</v>
      </c>
      <c r="BF11" s="16"/>
      <c r="BG11" s="16">
        <v>0.225806451612903</v>
      </c>
      <c r="BH11" s="16">
        <v>0.16666666666666699</v>
      </c>
      <c r="BI11" s="16">
        <v>0.232558139534884</v>
      </c>
      <c r="BJ11" s="16">
        <v>0.19780219780219799</v>
      </c>
      <c r="BK11" s="16">
        <v>0.238095238095238</v>
      </c>
      <c r="BL11" s="16">
        <v>0.2</v>
      </c>
      <c r="BM11" s="16"/>
      <c r="BN11" s="16">
        <v>0.224390243902439</v>
      </c>
      <c r="BO11" s="16">
        <v>0.19480519480519501</v>
      </c>
      <c r="BP11" s="16"/>
      <c r="BQ11" s="16">
        <v>0.233870967741935</v>
      </c>
      <c r="BR11" s="16">
        <v>0.2</v>
      </c>
      <c r="BS11" s="16"/>
      <c r="BT11" s="16">
        <v>0.211111111111111</v>
      </c>
      <c r="BU11" s="16" t="s">
        <v>129</v>
      </c>
    </row>
    <row r="12" spans="2:73" x14ac:dyDescent="0.35">
      <c r="B12" s="17" t="s">
        <v>319</v>
      </c>
      <c r="C12" s="16">
        <v>0.60555555555555596</v>
      </c>
      <c r="D12" s="16">
        <v>0.64666666666666694</v>
      </c>
      <c r="E12" s="16">
        <v>0.57619047619047603</v>
      </c>
      <c r="F12" s="16"/>
      <c r="G12" s="16">
        <v>0.68181818181818199</v>
      </c>
      <c r="H12" s="16">
        <v>0.58088235294117696</v>
      </c>
      <c r="I12" s="16"/>
      <c r="J12" s="16">
        <v>0.44444444444444398</v>
      </c>
      <c r="K12" s="16">
        <v>0.52173913043478304</v>
      </c>
      <c r="L12" s="16">
        <v>0.69565217391304301</v>
      </c>
      <c r="M12" s="16">
        <v>0.6</v>
      </c>
      <c r="N12" s="16">
        <v>0.5</v>
      </c>
      <c r="O12" s="16">
        <v>0.71428571428571397</v>
      </c>
      <c r="P12" s="16">
        <v>0.65</v>
      </c>
      <c r="Q12" s="16">
        <v>0.54838709677419395</v>
      </c>
      <c r="R12" s="16">
        <v>0.58333333333333304</v>
      </c>
      <c r="S12" s="16">
        <v>0.62162162162162204</v>
      </c>
      <c r="T12" s="16">
        <v>0.5</v>
      </c>
      <c r="U12" s="16">
        <v>0.66666666666666696</v>
      </c>
      <c r="V12" s="16">
        <v>0.592592592592593</v>
      </c>
      <c r="W12" s="16">
        <v>0.63636363636363602</v>
      </c>
      <c r="X12" s="16">
        <v>0.92857142857142905</v>
      </c>
      <c r="Y12" s="16">
        <v>0.71428571428571397</v>
      </c>
      <c r="Z12" s="16"/>
      <c r="AA12" s="16">
        <v>0.640718562874252</v>
      </c>
      <c r="AB12" s="16">
        <v>0.62608695652173896</v>
      </c>
      <c r="AC12" s="16">
        <v>0.45945945945945899</v>
      </c>
      <c r="AD12" s="16">
        <v>0.71428571428571397</v>
      </c>
      <c r="AE12" s="16"/>
      <c r="AF12" s="16">
        <v>0.59706959706959695</v>
      </c>
      <c r="AG12" s="16">
        <v>0.625</v>
      </c>
      <c r="AH12" s="16">
        <v>0.57692307692307698</v>
      </c>
      <c r="AI12" s="16">
        <v>1</v>
      </c>
      <c r="AJ12" s="16"/>
      <c r="AK12" s="16">
        <v>0.67708333333333304</v>
      </c>
      <c r="AL12" s="16">
        <v>0.54545454545454497</v>
      </c>
      <c r="AM12" s="16">
        <v>0.64705882352941202</v>
      </c>
      <c r="AN12" s="16">
        <v>0.83333333333333304</v>
      </c>
      <c r="AO12" s="16">
        <v>0.83333333333333304</v>
      </c>
      <c r="AP12" s="16">
        <v>0.407407407407407</v>
      </c>
      <c r="AQ12" s="16"/>
      <c r="AR12" s="16">
        <v>0.66111111111111098</v>
      </c>
      <c r="AS12" s="16">
        <v>0.61290322580645196</v>
      </c>
      <c r="AT12" s="16">
        <v>0.61290322580645196</v>
      </c>
      <c r="AU12" s="16">
        <v>0.46666666666666701</v>
      </c>
      <c r="AV12" s="16">
        <v>0.625</v>
      </c>
      <c r="AW12" s="16">
        <v>0.62222222222222201</v>
      </c>
      <c r="AX12" s="16">
        <v>0.66666666666666696</v>
      </c>
      <c r="AY12" s="16"/>
      <c r="AZ12" s="16">
        <v>0.55714285714285705</v>
      </c>
      <c r="BA12" s="16">
        <v>0.70370370370370405</v>
      </c>
      <c r="BB12" s="16">
        <v>0.57142857142857095</v>
      </c>
      <c r="BC12" s="16">
        <v>0.58762886597938102</v>
      </c>
      <c r="BD12" s="16">
        <v>0.62676056338028197</v>
      </c>
      <c r="BE12" s="16">
        <v>0.71428571428571397</v>
      </c>
      <c r="BF12" s="16"/>
      <c r="BG12" s="16">
        <v>0.66129032258064502</v>
      </c>
      <c r="BH12" s="16">
        <v>0.63333333333333297</v>
      </c>
      <c r="BI12" s="16">
        <v>0.62790697674418605</v>
      </c>
      <c r="BJ12" s="16">
        <v>0.63736263736263699</v>
      </c>
      <c r="BK12" s="16">
        <v>0.55555555555555602</v>
      </c>
      <c r="BL12" s="16">
        <v>0.47499999999999998</v>
      </c>
      <c r="BM12" s="16"/>
      <c r="BN12" s="16">
        <v>0.54634146341463397</v>
      </c>
      <c r="BO12" s="16">
        <v>0.68831168831168799</v>
      </c>
      <c r="BP12" s="16"/>
      <c r="BQ12" s="16">
        <v>0.54032258064516103</v>
      </c>
      <c r="BR12" s="16">
        <v>0.63829787234042601</v>
      </c>
      <c r="BS12" s="16"/>
      <c r="BT12" s="16">
        <v>0.60555555555555596</v>
      </c>
      <c r="BU12" s="16" t="s">
        <v>129</v>
      </c>
    </row>
    <row r="13" spans="2:73" x14ac:dyDescent="0.35">
      <c r="B13" s="17" t="s">
        <v>93</v>
      </c>
      <c r="C13" s="18">
        <v>5.5555555555555601E-3</v>
      </c>
      <c r="D13" s="18">
        <v>6.6666666666666697E-3</v>
      </c>
      <c r="E13" s="18">
        <v>4.7619047619047597E-3</v>
      </c>
      <c r="F13" s="18"/>
      <c r="G13" s="18">
        <v>0</v>
      </c>
      <c r="H13" s="18">
        <v>7.3529411764705899E-3</v>
      </c>
      <c r="I13" s="18"/>
      <c r="J13" s="18">
        <v>0</v>
      </c>
      <c r="K13" s="18">
        <v>2.1739130434782601E-2</v>
      </c>
      <c r="L13" s="18">
        <v>0</v>
      </c>
      <c r="M13" s="18">
        <v>0</v>
      </c>
      <c r="N13" s="18">
        <v>0</v>
      </c>
      <c r="O13" s="18">
        <v>0</v>
      </c>
      <c r="P13" s="18">
        <v>0</v>
      </c>
      <c r="Q13" s="18">
        <v>0</v>
      </c>
      <c r="R13" s="18">
        <v>0</v>
      </c>
      <c r="S13" s="18">
        <v>1.35135135135135E-2</v>
      </c>
      <c r="T13" s="18">
        <v>0</v>
      </c>
      <c r="U13" s="18">
        <v>0</v>
      </c>
      <c r="V13" s="18">
        <v>0</v>
      </c>
      <c r="W13" s="18">
        <v>0</v>
      </c>
      <c r="X13" s="18">
        <v>0</v>
      </c>
      <c r="Y13" s="18">
        <v>0</v>
      </c>
      <c r="Z13" s="18"/>
      <c r="AA13" s="18">
        <v>0</v>
      </c>
      <c r="AB13" s="18">
        <v>8.6956521739130401E-3</v>
      </c>
      <c r="AC13" s="18">
        <v>0</v>
      </c>
      <c r="AD13" s="18">
        <v>4.7619047619047603E-2</v>
      </c>
      <c r="AE13" s="18"/>
      <c r="AF13" s="18">
        <v>7.3260073260073303E-3</v>
      </c>
      <c r="AG13" s="18">
        <v>0</v>
      </c>
      <c r="AH13" s="18">
        <v>0</v>
      </c>
      <c r="AI13" s="18">
        <v>0</v>
      </c>
      <c r="AJ13" s="18"/>
      <c r="AK13" s="18">
        <v>0</v>
      </c>
      <c r="AL13" s="18">
        <v>2.27272727272727E-2</v>
      </c>
      <c r="AM13" s="18">
        <v>0</v>
      </c>
      <c r="AN13" s="18">
        <v>0</v>
      </c>
      <c r="AO13" s="18">
        <v>0</v>
      </c>
      <c r="AP13" s="18">
        <v>0</v>
      </c>
      <c r="AQ13" s="18"/>
      <c r="AR13" s="18">
        <v>0</v>
      </c>
      <c r="AS13" s="18">
        <v>3.2258064516128997E-2</v>
      </c>
      <c r="AT13" s="18">
        <v>3.2258064516128997E-2</v>
      </c>
      <c r="AU13" s="18">
        <v>0</v>
      </c>
      <c r="AV13" s="18">
        <v>0</v>
      </c>
      <c r="AW13" s="18">
        <v>0</v>
      </c>
      <c r="AX13" s="18">
        <v>0</v>
      </c>
      <c r="AY13" s="18"/>
      <c r="AZ13" s="18">
        <v>1.4285714285714299E-2</v>
      </c>
      <c r="BA13" s="18">
        <v>0</v>
      </c>
      <c r="BB13" s="18">
        <v>0</v>
      </c>
      <c r="BC13" s="18">
        <v>0</v>
      </c>
      <c r="BD13" s="18">
        <v>7.0422535211267599E-3</v>
      </c>
      <c r="BE13" s="18">
        <v>0</v>
      </c>
      <c r="BF13" s="18"/>
      <c r="BG13" s="18">
        <v>0</v>
      </c>
      <c r="BH13" s="18">
        <v>0</v>
      </c>
      <c r="BI13" s="18">
        <v>0</v>
      </c>
      <c r="BJ13" s="18">
        <v>0</v>
      </c>
      <c r="BK13" s="18">
        <v>0</v>
      </c>
      <c r="BL13" s="18">
        <v>0.05</v>
      </c>
      <c r="BM13" s="18"/>
      <c r="BN13" s="18">
        <v>9.7560975609756097E-3</v>
      </c>
      <c r="BO13" s="18">
        <v>0</v>
      </c>
      <c r="BP13" s="18"/>
      <c r="BQ13" s="18">
        <v>0</v>
      </c>
      <c r="BR13" s="18">
        <v>8.5106382978723406E-3</v>
      </c>
      <c r="BS13" s="18"/>
      <c r="BT13" s="18">
        <v>5.5555555555555601E-3</v>
      </c>
      <c r="BU13" s="18" t="s">
        <v>129</v>
      </c>
    </row>
    <row r="14" spans="2:73" x14ac:dyDescent="0.35">
      <c r="B14" s="25" t="s">
        <v>390</v>
      </c>
    </row>
    <row r="15" spans="2:73" x14ac:dyDescent="0.35">
      <c r="B15" t="s">
        <v>96</v>
      </c>
    </row>
    <row r="16" spans="2:73" x14ac:dyDescent="0.35">
      <c r="B16" t="s">
        <v>97</v>
      </c>
    </row>
    <row r="18" spans="2:2" x14ac:dyDescent="0.35">
      <c r="B18"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U19"/>
  <sheetViews>
    <sheetView showGridLines="0" topLeftCell="A9"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327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360</v>
      </c>
      <c r="D7" s="10">
        <v>150</v>
      </c>
      <c r="E7" s="10">
        <v>210</v>
      </c>
      <c r="F7" s="10"/>
      <c r="G7" s="10">
        <v>88</v>
      </c>
      <c r="H7" s="10">
        <v>272</v>
      </c>
      <c r="I7" s="10"/>
      <c r="J7" s="10">
        <v>27</v>
      </c>
      <c r="K7" s="10">
        <v>46</v>
      </c>
      <c r="L7" s="10">
        <v>23</v>
      </c>
      <c r="M7" s="10">
        <v>20</v>
      </c>
      <c r="N7" s="10">
        <v>4</v>
      </c>
      <c r="O7" s="10">
        <v>14</v>
      </c>
      <c r="P7" s="10">
        <v>20</v>
      </c>
      <c r="Q7" s="10">
        <v>31</v>
      </c>
      <c r="R7" s="10">
        <v>12</v>
      </c>
      <c r="S7" s="10">
        <v>74</v>
      </c>
      <c r="T7" s="10">
        <v>14</v>
      </c>
      <c r="U7" s="10">
        <v>9</v>
      </c>
      <c r="V7" s="10">
        <v>27</v>
      </c>
      <c r="W7" s="10">
        <v>11</v>
      </c>
      <c r="X7" s="10">
        <v>14</v>
      </c>
      <c r="Y7" s="10">
        <v>14</v>
      </c>
      <c r="Z7" s="10"/>
      <c r="AA7" s="10">
        <v>167</v>
      </c>
      <c r="AB7" s="10">
        <v>115</v>
      </c>
      <c r="AC7" s="10">
        <v>37</v>
      </c>
      <c r="AD7" s="10">
        <v>21</v>
      </c>
      <c r="AE7" s="10"/>
      <c r="AF7" s="10">
        <v>273</v>
      </c>
      <c r="AG7" s="10">
        <v>24</v>
      </c>
      <c r="AH7" s="10">
        <v>26</v>
      </c>
      <c r="AI7" s="10">
        <v>2</v>
      </c>
      <c r="AJ7" s="10"/>
      <c r="AK7" s="10">
        <v>96</v>
      </c>
      <c r="AL7" s="10">
        <v>44</v>
      </c>
      <c r="AM7" s="10">
        <v>34</v>
      </c>
      <c r="AN7" s="10">
        <v>24</v>
      </c>
      <c r="AO7" s="10">
        <v>6</v>
      </c>
      <c r="AP7" s="10">
        <v>27</v>
      </c>
      <c r="AQ7" s="10"/>
      <c r="AR7" s="10">
        <v>180</v>
      </c>
      <c r="AS7" s="10">
        <v>31</v>
      </c>
      <c r="AT7" s="10">
        <v>31</v>
      </c>
      <c r="AU7" s="10">
        <v>30</v>
      </c>
      <c r="AV7" s="10">
        <v>16</v>
      </c>
      <c r="AW7" s="10">
        <v>45</v>
      </c>
      <c r="AX7" s="10">
        <v>3</v>
      </c>
      <c r="AY7" s="10"/>
      <c r="AZ7" s="10">
        <v>70</v>
      </c>
      <c r="BA7" s="10">
        <v>27</v>
      </c>
      <c r="BB7" s="10">
        <v>14</v>
      </c>
      <c r="BC7" s="10">
        <v>97</v>
      </c>
      <c r="BD7" s="10">
        <v>142</v>
      </c>
      <c r="BE7" s="10">
        <v>7</v>
      </c>
      <c r="BF7" s="10"/>
      <c r="BG7" s="10">
        <v>62</v>
      </c>
      <c r="BH7" s="10">
        <v>60</v>
      </c>
      <c r="BI7" s="10">
        <v>43</v>
      </c>
      <c r="BJ7" s="10">
        <v>91</v>
      </c>
      <c r="BK7" s="10">
        <v>63</v>
      </c>
      <c r="BL7" s="10">
        <v>40</v>
      </c>
      <c r="BM7" s="10"/>
      <c r="BN7" s="10">
        <v>205</v>
      </c>
      <c r="BO7" s="10">
        <v>154</v>
      </c>
      <c r="BP7" s="10"/>
      <c r="BQ7" s="10">
        <v>124</v>
      </c>
      <c r="BR7" s="10">
        <v>235</v>
      </c>
      <c r="BS7" s="10"/>
      <c r="BT7" s="10">
        <v>360</v>
      </c>
      <c r="BU7" s="10" t="s">
        <v>128</v>
      </c>
    </row>
    <row r="8" spans="2:73" ht="29" x14ac:dyDescent="0.35">
      <c r="B8" s="17" t="s">
        <v>321</v>
      </c>
      <c r="C8" s="16">
        <v>0.13611111111111099</v>
      </c>
      <c r="D8" s="16">
        <v>0.12</v>
      </c>
      <c r="E8" s="16">
        <v>0.14761904761904801</v>
      </c>
      <c r="F8" s="16"/>
      <c r="G8" s="16">
        <v>0.170454545454545</v>
      </c>
      <c r="H8" s="16">
        <v>0.125</v>
      </c>
      <c r="I8" s="16"/>
      <c r="J8" s="16">
        <v>7.4074074074074098E-2</v>
      </c>
      <c r="K8" s="16">
        <v>0.13043478260869601</v>
      </c>
      <c r="L8" s="16">
        <v>4.3478260869565202E-2</v>
      </c>
      <c r="M8" s="16">
        <v>0.2</v>
      </c>
      <c r="N8" s="16">
        <v>0</v>
      </c>
      <c r="O8" s="16">
        <v>0.14285714285714299</v>
      </c>
      <c r="P8" s="16">
        <v>0.3</v>
      </c>
      <c r="Q8" s="16">
        <v>9.6774193548387094E-2</v>
      </c>
      <c r="R8" s="16">
        <v>0.16666666666666699</v>
      </c>
      <c r="S8" s="16">
        <v>0.108108108108108</v>
      </c>
      <c r="T8" s="16">
        <v>0.214285714285714</v>
      </c>
      <c r="U8" s="16">
        <v>0.22222222222222199</v>
      </c>
      <c r="V8" s="16">
        <v>0.18518518518518501</v>
      </c>
      <c r="W8" s="16">
        <v>9.0909090909090898E-2</v>
      </c>
      <c r="X8" s="16">
        <v>0.14285714285714299</v>
      </c>
      <c r="Y8" s="16">
        <v>0.14285714285714299</v>
      </c>
      <c r="Z8" s="16"/>
      <c r="AA8" s="16">
        <v>0.20359281437125701</v>
      </c>
      <c r="AB8" s="16">
        <v>7.8260869565217397E-2</v>
      </c>
      <c r="AC8" s="16">
        <v>8.1081081081081099E-2</v>
      </c>
      <c r="AD8" s="16">
        <v>9.5238095238095205E-2</v>
      </c>
      <c r="AE8" s="16"/>
      <c r="AF8" s="16">
        <v>0.139194139194139</v>
      </c>
      <c r="AG8" s="16">
        <v>0.125</v>
      </c>
      <c r="AH8" s="16">
        <v>0.19230769230769201</v>
      </c>
      <c r="AI8" s="16">
        <v>0</v>
      </c>
      <c r="AJ8" s="16"/>
      <c r="AK8" s="16">
        <v>0.13541666666666699</v>
      </c>
      <c r="AL8" s="16">
        <v>9.0909090909090898E-2</v>
      </c>
      <c r="AM8" s="16">
        <v>0.17647058823529399</v>
      </c>
      <c r="AN8" s="16">
        <v>4.1666666666666699E-2</v>
      </c>
      <c r="AO8" s="16">
        <v>0.16666666666666699</v>
      </c>
      <c r="AP8" s="16">
        <v>0.22222222222222199</v>
      </c>
      <c r="AQ8" s="16"/>
      <c r="AR8" s="16">
        <v>0.105555555555556</v>
      </c>
      <c r="AS8" s="16">
        <v>0.19354838709677399</v>
      </c>
      <c r="AT8" s="16">
        <v>0.19354838709677399</v>
      </c>
      <c r="AU8" s="16">
        <v>0.1</v>
      </c>
      <c r="AV8" s="16">
        <v>0.1875</v>
      </c>
      <c r="AW8" s="16">
        <v>0.22222222222222199</v>
      </c>
      <c r="AX8" s="16">
        <v>0.33333333333333298</v>
      </c>
      <c r="AY8" s="16"/>
      <c r="AZ8" s="16">
        <v>8.5714285714285701E-2</v>
      </c>
      <c r="BA8" s="16">
        <v>7.4074074074074098E-2</v>
      </c>
      <c r="BB8" s="16">
        <v>0.214285714285714</v>
      </c>
      <c r="BC8" s="16">
        <v>0.164948453608247</v>
      </c>
      <c r="BD8" s="16">
        <v>0.12676056338028199</v>
      </c>
      <c r="BE8" s="16">
        <v>0.42857142857142899</v>
      </c>
      <c r="BF8" s="16"/>
      <c r="BG8" s="16">
        <v>0.112903225806452</v>
      </c>
      <c r="BH8" s="16">
        <v>0.116666666666667</v>
      </c>
      <c r="BI8" s="16">
        <v>0.209302325581395</v>
      </c>
      <c r="BJ8" s="16">
        <v>0.14285714285714299</v>
      </c>
      <c r="BK8" s="16">
        <v>0.14285714285714299</v>
      </c>
      <c r="BL8" s="16">
        <v>0.1</v>
      </c>
      <c r="BM8" s="16"/>
      <c r="BN8" s="16">
        <v>0.12682926829268301</v>
      </c>
      <c r="BO8" s="16">
        <v>0.14285714285714299</v>
      </c>
      <c r="BP8" s="16"/>
      <c r="BQ8" s="16">
        <v>0.120967741935484</v>
      </c>
      <c r="BR8" s="16">
        <v>0.14042553191489399</v>
      </c>
      <c r="BS8" s="16"/>
      <c r="BT8" s="16">
        <v>0.13611111111111099</v>
      </c>
      <c r="BU8" s="16" t="s">
        <v>129</v>
      </c>
    </row>
    <row r="9" spans="2:73" ht="29" x14ac:dyDescent="0.35">
      <c r="B9" s="17" t="s">
        <v>322</v>
      </c>
      <c r="C9" s="16">
        <v>0.155555555555556</v>
      </c>
      <c r="D9" s="16">
        <v>0.14000000000000001</v>
      </c>
      <c r="E9" s="16">
        <v>0.16666666666666699</v>
      </c>
      <c r="F9" s="16"/>
      <c r="G9" s="16">
        <v>0.15909090909090901</v>
      </c>
      <c r="H9" s="16">
        <v>0.154411764705882</v>
      </c>
      <c r="I9" s="16"/>
      <c r="J9" s="16">
        <v>7.4074074074074098E-2</v>
      </c>
      <c r="K9" s="16">
        <v>0.173913043478261</v>
      </c>
      <c r="L9" s="16">
        <v>0.173913043478261</v>
      </c>
      <c r="M9" s="16">
        <v>0.05</v>
      </c>
      <c r="N9" s="16">
        <v>0.25</v>
      </c>
      <c r="O9" s="16">
        <v>0.14285714285714299</v>
      </c>
      <c r="P9" s="16">
        <v>0.25</v>
      </c>
      <c r="Q9" s="16">
        <v>6.4516129032258104E-2</v>
      </c>
      <c r="R9" s="16">
        <v>0.16666666666666699</v>
      </c>
      <c r="S9" s="16">
        <v>0.17567567567567599</v>
      </c>
      <c r="T9" s="16">
        <v>0.214285714285714</v>
      </c>
      <c r="U9" s="16">
        <v>0.33333333333333298</v>
      </c>
      <c r="V9" s="16">
        <v>0.18518518518518501</v>
      </c>
      <c r="W9" s="16">
        <v>0.18181818181818199</v>
      </c>
      <c r="X9" s="16">
        <v>0.14285714285714299</v>
      </c>
      <c r="Y9" s="16">
        <v>7.1428571428571397E-2</v>
      </c>
      <c r="Z9" s="16"/>
      <c r="AA9" s="16">
        <v>0.16167664670658699</v>
      </c>
      <c r="AB9" s="16">
        <v>0.182608695652174</v>
      </c>
      <c r="AC9" s="16">
        <v>0.108108108108108</v>
      </c>
      <c r="AD9" s="16">
        <v>0.19047619047618999</v>
      </c>
      <c r="AE9" s="16"/>
      <c r="AF9" s="16">
        <v>0.14285714285714299</v>
      </c>
      <c r="AG9" s="16">
        <v>0.20833333333333301</v>
      </c>
      <c r="AH9" s="16">
        <v>0.115384615384615</v>
      </c>
      <c r="AI9" s="16">
        <v>0</v>
      </c>
      <c r="AJ9" s="16"/>
      <c r="AK9" s="16">
        <v>0.1875</v>
      </c>
      <c r="AL9" s="16">
        <v>0.204545454545455</v>
      </c>
      <c r="AM9" s="16">
        <v>0.23529411764705899</v>
      </c>
      <c r="AN9" s="16">
        <v>8.3333333333333301E-2</v>
      </c>
      <c r="AO9" s="16">
        <v>0</v>
      </c>
      <c r="AP9" s="16">
        <v>0.22222222222222199</v>
      </c>
      <c r="AQ9" s="16"/>
      <c r="AR9" s="16">
        <v>0.14444444444444399</v>
      </c>
      <c r="AS9" s="16">
        <v>0.12903225806451599</v>
      </c>
      <c r="AT9" s="16">
        <v>0.12903225806451599</v>
      </c>
      <c r="AU9" s="16">
        <v>0.233333333333333</v>
      </c>
      <c r="AV9" s="16">
        <v>0.125</v>
      </c>
      <c r="AW9" s="16">
        <v>0.155555555555556</v>
      </c>
      <c r="AX9" s="16">
        <v>0.33333333333333298</v>
      </c>
      <c r="AY9" s="16"/>
      <c r="AZ9" s="16">
        <v>0.128571428571429</v>
      </c>
      <c r="BA9" s="16">
        <v>0.148148148148148</v>
      </c>
      <c r="BB9" s="16">
        <v>0.214285714285714</v>
      </c>
      <c r="BC9" s="16">
        <v>0.15463917525773199</v>
      </c>
      <c r="BD9" s="16">
        <v>0.176056338028169</v>
      </c>
      <c r="BE9" s="16">
        <v>0</v>
      </c>
      <c r="BF9" s="16"/>
      <c r="BG9" s="16">
        <v>0.225806451612903</v>
      </c>
      <c r="BH9" s="16">
        <v>0.15</v>
      </c>
      <c r="BI9" s="16">
        <v>0.13953488372093001</v>
      </c>
      <c r="BJ9" s="16">
        <v>0.13186813186813201</v>
      </c>
      <c r="BK9" s="16">
        <v>0.158730158730159</v>
      </c>
      <c r="BL9" s="16">
        <v>0.125</v>
      </c>
      <c r="BM9" s="16"/>
      <c r="BN9" s="16">
        <v>0.13658536585365899</v>
      </c>
      <c r="BO9" s="16">
        <v>0.18181818181818199</v>
      </c>
      <c r="BP9" s="16"/>
      <c r="BQ9" s="16">
        <v>0.14516129032258099</v>
      </c>
      <c r="BR9" s="16">
        <v>0.16170212765957401</v>
      </c>
      <c r="BS9" s="16"/>
      <c r="BT9" s="16">
        <v>0.155555555555556</v>
      </c>
      <c r="BU9" s="16" t="s">
        <v>129</v>
      </c>
    </row>
    <row r="10" spans="2:73" ht="29" x14ac:dyDescent="0.35">
      <c r="B10" s="17" t="s">
        <v>323</v>
      </c>
      <c r="C10" s="16">
        <v>0.61111111111111105</v>
      </c>
      <c r="D10" s="16">
        <v>0.61333333333333295</v>
      </c>
      <c r="E10" s="16">
        <v>0.60952380952381002</v>
      </c>
      <c r="F10" s="16"/>
      <c r="G10" s="16">
        <v>0.59090909090909105</v>
      </c>
      <c r="H10" s="16">
        <v>0.61764705882352899</v>
      </c>
      <c r="I10" s="16"/>
      <c r="J10" s="16">
        <v>0.81481481481481499</v>
      </c>
      <c r="K10" s="16">
        <v>0.565217391304348</v>
      </c>
      <c r="L10" s="16">
        <v>0.65217391304347805</v>
      </c>
      <c r="M10" s="16">
        <v>0.7</v>
      </c>
      <c r="N10" s="16">
        <v>0.5</v>
      </c>
      <c r="O10" s="16">
        <v>0.57142857142857095</v>
      </c>
      <c r="P10" s="16">
        <v>0.3</v>
      </c>
      <c r="Q10" s="16">
        <v>0.67741935483870996</v>
      </c>
      <c r="R10" s="16">
        <v>0.58333333333333304</v>
      </c>
      <c r="S10" s="16">
        <v>0.608108108108108</v>
      </c>
      <c r="T10" s="16">
        <v>0.5</v>
      </c>
      <c r="U10" s="16">
        <v>0.44444444444444398</v>
      </c>
      <c r="V10" s="16">
        <v>0.592592592592593</v>
      </c>
      <c r="W10" s="16">
        <v>0.54545454545454497</v>
      </c>
      <c r="X10" s="16">
        <v>0.71428571428571397</v>
      </c>
      <c r="Y10" s="16">
        <v>0.78571428571428603</v>
      </c>
      <c r="Z10" s="16"/>
      <c r="AA10" s="16">
        <v>0.53892215568862301</v>
      </c>
      <c r="AB10" s="16">
        <v>0.61739130434782596</v>
      </c>
      <c r="AC10" s="16">
        <v>0.75675675675675702</v>
      </c>
      <c r="AD10" s="16">
        <v>0.66666666666666696</v>
      </c>
      <c r="AE10" s="16"/>
      <c r="AF10" s="16">
        <v>0.61538461538461497</v>
      </c>
      <c r="AG10" s="16">
        <v>0.66666666666666696</v>
      </c>
      <c r="AH10" s="16">
        <v>0.57692307692307698</v>
      </c>
      <c r="AI10" s="16">
        <v>1</v>
      </c>
      <c r="AJ10" s="16"/>
      <c r="AK10" s="16">
        <v>0.57291666666666696</v>
      </c>
      <c r="AL10" s="16">
        <v>0.56818181818181801</v>
      </c>
      <c r="AM10" s="16">
        <v>0.47058823529411797</v>
      </c>
      <c r="AN10" s="16">
        <v>0.79166666666666696</v>
      </c>
      <c r="AO10" s="16">
        <v>0.83333333333333304</v>
      </c>
      <c r="AP10" s="16">
        <v>0.44444444444444398</v>
      </c>
      <c r="AQ10" s="16"/>
      <c r="AR10" s="16">
        <v>0.64444444444444404</v>
      </c>
      <c r="AS10" s="16">
        <v>0.58064516129032295</v>
      </c>
      <c r="AT10" s="16">
        <v>0.58064516129032295</v>
      </c>
      <c r="AU10" s="16">
        <v>0.6</v>
      </c>
      <c r="AV10" s="16">
        <v>0.5</v>
      </c>
      <c r="AW10" s="16">
        <v>0.57777777777777795</v>
      </c>
      <c r="AX10" s="16">
        <v>0</v>
      </c>
      <c r="AY10" s="16"/>
      <c r="AZ10" s="16">
        <v>0.68571428571428605</v>
      </c>
      <c r="BA10" s="16">
        <v>0.70370370370370405</v>
      </c>
      <c r="BB10" s="16">
        <v>0.42857142857142899</v>
      </c>
      <c r="BC10" s="16">
        <v>0.56701030927835006</v>
      </c>
      <c r="BD10" s="16">
        <v>0.61267605633802802</v>
      </c>
      <c r="BE10" s="16">
        <v>0.42857142857142899</v>
      </c>
      <c r="BF10" s="16"/>
      <c r="BG10" s="16">
        <v>0.61290322580645196</v>
      </c>
      <c r="BH10" s="16">
        <v>0.61666666666666703</v>
      </c>
      <c r="BI10" s="16">
        <v>0.51162790697674398</v>
      </c>
      <c r="BJ10" s="16">
        <v>0.659340659340659</v>
      </c>
      <c r="BK10" s="16">
        <v>0.58730158730158699</v>
      </c>
      <c r="BL10" s="16">
        <v>0.625</v>
      </c>
      <c r="BM10" s="16"/>
      <c r="BN10" s="16">
        <v>0.64878048780487796</v>
      </c>
      <c r="BO10" s="16">
        <v>0.56493506493506496</v>
      </c>
      <c r="BP10" s="16"/>
      <c r="BQ10" s="16">
        <v>0.63709677419354804</v>
      </c>
      <c r="BR10" s="16">
        <v>0.6</v>
      </c>
      <c r="BS10" s="16"/>
      <c r="BT10" s="16">
        <v>0.61111111111111105</v>
      </c>
      <c r="BU10" s="16" t="s">
        <v>129</v>
      </c>
    </row>
    <row r="11" spans="2:73" ht="29" x14ac:dyDescent="0.35">
      <c r="B11" s="17" t="s">
        <v>324</v>
      </c>
      <c r="C11" s="16">
        <v>2.5000000000000001E-2</v>
      </c>
      <c r="D11" s="16">
        <v>2.66666666666667E-2</v>
      </c>
      <c r="E11" s="16">
        <v>2.3809523809523801E-2</v>
      </c>
      <c r="F11" s="16"/>
      <c r="G11" s="16">
        <v>1.13636363636364E-2</v>
      </c>
      <c r="H11" s="16">
        <v>2.9411764705882401E-2</v>
      </c>
      <c r="I11" s="16"/>
      <c r="J11" s="16">
        <v>0</v>
      </c>
      <c r="K11" s="16">
        <v>4.3478260869565202E-2</v>
      </c>
      <c r="L11" s="16">
        <v>4.3478260869565202E-2</v>
      </c>
      <c r="M11" s="16">
        <v>0</v>
      </c>
      <c r="N11" s="16">
        <v>0</v>
      </c>
      <c r="O11" s="16">
        <v>7.1428571428571397E-2</v>
      </c>
      <c r="P11" s="16">
        <v>0</v>
      </c>
      <c r="Q11" s="16">
        <v>0</v>
      </c>
      <c r="R11" s="16">
        <v>0</v>
      </c>
      <c r="S11" s="16">
        <v>4.0540540540540501E-2</v>
      </c>
      <c r="T11" s="16">
        <v>0</v>
      </c>
      <c r="U11" s="16">
        <v>0</v>
      </c>
      <c r="V11" s="16">
        <v>3.7037037037037E-2</v>
      </c>
      <c r="W11" s="16">
        <v>9.0909090909090898E-2</v>
      </c>
      <c r="X11" s="16">
        <v>0</v>
      </c>
      <c r="Y11" s="16">
        <v>0</v>
      </c>
      <c r="Z11" s="16"/>
      <c r="AA11" s="16">
        <v>2.39520958083832E-2</v>
      </c>
      <c r="AB11" s="16">
        <v>1.7391304347826101E-2</v>
      </c>
      <c r="AC11" s="16">
        <v>5.4054054054054099E-2</v>
      </c>
      <c r="AD11" s="16">
        <v>4.7619047619047603E-2</v>
      </c>
      <c r="AE11" s="16"/>
      <c r="AF11" s="16">
        <v>2.5641025641025599E-2</v>
      </c>
      <c r="AG11" s="16">
        <v>0</v>
      </c>
      <c r="AH11" s="16">
        <v>7.69230769230769E-2</v>
      </c>
      <c r="AI11" s="16">
        <v>0</v>
      </c>
      <c r="AJ11" s="16"/>
      <c r="AK11" s="16">
        <v>4.1666666666666699E-2</v>
      </c>
      <c r="AL11" s="16">
        <v>2.27272727272727E-2</v>
      </c>
      <c r="AM11" s="16">
        <v>0</v>
      </c>
      <c r="AN11" s="16">
        <v>0</v>
      </c>
      <c r="AO11" s="16">
        <v>0</v>
      </c>
      <c r="AP11" s="16">
        <v>7.4074074074074098E-2</v>
      </c>
      <c r="AQ11" s="16"/>
      <c r="AR11" s="16">
        <v>3.8888888888888903E-2</v>
      </c>
      <c r="AS11" s="16">
        <v>0</v>
      </c>
      <c r="AT11" s="16">
        <v>0</v>
      </c>
      <c r="AU11" s="16">
        <v>0</v>
      </c>
      <c r="AV11" s="16">
        <v>0</v>
      </c>
      <c r="AW11" s="16">
        <v>4.4444444444444398E-2</v>
      </c>
      <c r="AX11" s="16">
        <v>0</v>
      </c>
      <c r="AY11" s="16"/>
      <c r="AZ11" s="16">
        <v>1.4285714285714299E-2</v>
      </c>
      <c r="BA11" s="16">
        <v>3.7037037037037E-2</v>
      </c>
      <c r="BB11" s="16">
        <v>7.1428571428571397E-2</v>
      </c>
      <c r="BC11" s="16">
        <v>5.1546391752577303E-2</v>
      </c>
      <c r="BD11" s="16">
        <v>7.0422535211267599E-3</v>
      </c>
      <c r="BE11" s="16">
        <v>0</v>
      </c>
      <c r="BF11" s="16"/>
      <c r="BG11" s="16">
        <v>0</v>
      </c>
      <c r="BH11" s="16">
        <v>3.3333333333333298E-2</v>
      </c>
      <c r="BI11" s="16">
        <v>6.9767441860465101E-2</v>
      </c>
      <c r="BJ11" s="16">
        <v>2.1978021978022001E-2</v>
      </c>
      <c r="BK11" s="16">
        <v>1.58730158730159E-2</v>
      </c>
      <c r="BL11" s="16">
        <v>2.5000000000000001E-2</v>
      </c>
      <c r="BM11" s="16"/>
      <c r="BN11" s="16">
        <v>2.4390243902439001E-2</v>
      </c>
      <c r="BO11" s="16">
        <v>2.5974025974026E-2</v>
      </c>
      <c r="BP11" s="16"/>
      <c r="BQ11" s="16">
        <v>3.2258064516128997E-2</v>
      </c>
      <c r="BR11" s="16">
        <v>2.1276595744680899E-2</v>
      </c>
      <c r="BS11" s="16"/>
      <c r="BT11" s="16">
        <v>2.5000000000000001E-2</v>
      </c>
      <c r="BU11" s="16" t="s">
        <v>129</v>
      </c>
    </row>
    <row r="12" spans="2:73" ht="29" x14ac:dyDescent="0.35">
      <c r="B12" s="17" t="s">
        <v>325</v>
      </c>
      <c r="C12" s="16">
        <v>1.6666666666666701E-2</v>
      </c>
      <c r="D12" s="16">
        <v>6.6666666666666697E-3</v>
      </c>
      <c r="E12" s="16">
        <v>2.3809523809523801E-2</v>
      </c>
      <c r="F12" s="16"/>
      <c r="G12" s="16">
        <v>1.13636363636364E-2</v>
      </c>
      <c r="H12" s="16">
        <v>1.8382352941176499E-2</v>
      </c>
      <c r="I12" s="16"/>
      <c r="J12" s="16">
        <v>0</v>
      </c>
      <c r="K12" s="16">
        <v>0</v>
      </c>
      <c r="L12" s="16">
        <v>4.3478260869565202E-2</v>
      </c>
      <c r="M12" s="16">
        <v>0</v>
      </c>
      <c r="N12" s="16">
        <v>0.25</v>
      </c>
      <c r="O12" s="16">
        <v>7.1428571428571397E-2</v>
      </c>
      <c r="P12" s="16">
        <v>0</v>
      </c>
      <c r="Q12" s="16">
        <v>3.2258064516128997E-2</v>
      </c>
      <c r="R12" s="16">
        <v>0</v>
      </c>
      <c r="S12" s="16">
        <v>1.35135135135135E-2</v>
      </c>
      <c r="T12" s="16">
        <v>0</v>
      </c>
      <c r="U12" s="16">
        <v>0</v>
      </c>
      <c r="V12" s="16">
        <v>0</v>
      </c>
      <c r="W12" s="16">
        <v>9.0909090909090898E-2</v>
      </c>
      <c r="X12" s="16">
        <v>0</v>
      </c>
      <c r="Y12" s="16">
        <v>0</v>
      </c>
      <c r="Z12" s="16"/>
      <c r="AA12" s="16">
        <v>2.39520958083832E-2</v>
      </c>
      <c r="AB12" s="16">
        <v>1.7391304347826101E-2</v>
      </c>
      <c r="AC12" s="16">
        <v>0</v>
      </c>
      <c r="AD12" s="16">
        <v>0</v>
      </c>
      <c r="AE12" s="16"/>
      <c r="AF12" s="16">
        <v>1.4652014652014701E-2</v>
      </c>
      <c r="AG12" s="16">
        <v>0</v>
      </c>
      <c r="AH12" s="16">
        <v>3.8461538461538498E-2</v>
      </c>
      <c r="AI12" s="16">
        <v>0</v>
      </c>
      <c r="AJ12" s="16"/>
      <c r="AK12" s="16">
        <v>1.0416666666666701E-2</v>
      </c>
      <c r="AL12" s="16">
        <v>2.27272727272727E-2</v>
      </c>
      <c r="AM12" s="16">
        <v>5.8823529411764698E-2</v>
      </c>
      <c r="AN12" s="16">
        <v>4.1666666666666699E-2</v>
      </c>
      <c r="AO12" s="16">
        <v>0</v>
      </c>
      <c r="AP12" s="16">
        <v>0</v>
      </c>
      <c r="AQ12" s="16"/>
      <c r="AR12" s="16">
        <v>5.5555555555555601E-3</v>
      </c>
      <c r="AS12" s="16">
        <v>3.2258064516128997E-2</v>
      </c>
      <c r="AT12" s="16">
        <v>3.2258064516128997E-2</v>
      </c>
      <c r="AU12" s="16">
        <v>3.3333333333333298E-2</v>
      </c>
      <c r="AV12" s="16">
        <v>6.25E-2</v>
      </c>
      <c r="AW12" s="16">
        <v>0</v>
      </c>
      <c r="AX12" s="16">
        <v>0</v>
      </c>
      <c r="AY12" s="16"/>
      <c r="AZ12" s="16">
        <v>0</v>
      </c>
      <c r="BA12" s="16">
        <v>0</v>
      </c>
      <c r="BB12" s="16">
        <v>7.1428571428571397E-2</v>
      </c>
      <c r="BC12" s="16">
        <v>2.06185567010309E-2</v>
      </c>
      <c r="BD12" s="16">
        <v>1.4084507042253501E-2</v>
      </c>
      <c r="BE12" s="16">
        <v>0.14285714285714299</v>
      </c>
      <c r="BF12" s="16"/>
      <c r="BG12" s="16">
        <v>0</v>
      </c>
      <c r="BH12" s="16">
        <v>0</v>
      </c>
      <c r="BI12" s="16">
        <v>6.9767441860465101E-2</v>
      </c>
      <c r="BJ12" s="16">
        <v>1.0989010989011E-2</v>
      </c>
      <c r="BK12" s="16">
        <v>0</v>
      </c>
      <c r="BL12" s="16">
        <v>0.05</v>
      </c>
      <c r="BM12" s="16"/>
      <c r="BN12" s="16">
        <v>1.46341463414634E-2</v>
      </c>
      <c r="BO12" s="16">
        <v>1.9480519480519501E-2</v>
      </c>
      <c r="BP12" s="16"/>
      <c r="BQ12" s="16">
        <v>8.0645161290322596E-3</v>
      </c>
      <c r="BR12" s="16">
        <v>2.1276595744680899E-2</v>
      </c>
      <c r="BS12" s="16"/>
      <c r="BT12" s="16">
        <v>1.6666666666666701E-2</v>
      </c>
      <c r="BU12" s="16" t="s">
        <v>129</v>
      </c>
    </row>
    <row r="13" spans="2:73" ht="43.5" x14ac:dyDescent="0.35">
      <c r="B13" s="17" t="s">
        <v>326</v>
      </c>
      <c r="C13" s="16">
        <v>2.7777777777777801E-2</v>
      </c>
      <c r="D13" s="16">
        <v>3.3333333333333298E-2</v>
      </c>
      <c r="E13" s="16">
        <v>2.3809523809523801E-2</v>
      </c>
      <c r="F13" s="16"/>
      <c r="G13" s="16">
        <v>2.27272727272727E-2</v>
      </c>
      <c r="H13" s="16">
        <v>2.9411764705882401E-2</v>
      </c>
      <c r="I13" s="16"/>
      <c r="J13" s="16">
        <v>3.7037037037037E-2</v>
      </c>
      <c r="K13" s="16">
        <v>2.1739130434782601E-2</v>
      </c>
      <c r="L13" s="16">
        <v>0</v>
      </c>
      <c r="M13" s="16">
        <v>0.05</v>
      </c>
      <c r="N13" s="16">
        <v>0</v>
      </c>
      <c r="O13" s="16">
        <v>0</v>
      </c>
      <c r="P13" s="16">
        <v>0.05</v>
      </c>
      <c r="Q13" s="16">
        <v>3.2258064516128997E-2</v>
      </c>
      <c r="R13" s="16">
        <v>8.3333333333333301E-2</v>
      </c>
      <c r="S13" s="16">
        <v>4.0540540540540501E-2</v>
      </c>
      <c r="T13" s="16">
        <v>7.1428571428571397E-2</v>
      </c>
      <c r="U13" s="16">
        <v>0</v>
      </c>
      <c r="V13" s="16">
        <v>0</v>
      </c>
      <c r="W13" s="16">
        <v>0</v>
      </c>
      <c r="X13" s="16">
        <v>0</v>
      </c>
      <c r="Y13" s="16">
        <v>0</v>
      </c>
      <c r="Z13" s="16"/>
      <c r="AA13" s="16">
        <v>5.9880239520958096E-3</v>
      </c>
      <c r="AB13" s="16">
        <v>6.08695652173913E-2</v>
      </c>
      <c r="AC13" s="16">
        <v>0</v>
      </c>
      <c r="AD13" s="16">
        <v>0</v>
      </c>
      <c r="AE13" s="16"/>
      <c r="AF13" s="16">
        <v>3.6630036630036597E-2</v>
      </c>
      <c r="AG13" s="16">
        <v>0</v>
      </c>
      <c r="AH13" s="16">
        <v>0</v>
      </c>
      <c r="AI13" s="16">
        <v>0</v>
      </c>
      <c r="AJ13" s="16"/>
      <c r="AK13" s="16">
        <v>4.1666666666666699E-2</v>
      </c>
      <c r="AL13" s="16">
        <v>4.5454545454545497E-2</v>
      </c>
      <c r="AM13" s="16">
        <v>5.8823529411764698E-2</v>
      </c>
      <c r="AN13" s="16">
        <v>0</v>
      </c>
      <c r="AO13" s="16">
        <v>0</v>
      </c>
      <c r="AP13" s="16">
        <v>0</v>
      </c>
      <c r="AQ13" s="16"/>
      <c r="AR13" s="16">
        <v>2.2222222222222199E-2</v>
      </c>
      <c r="AS13" s="16">
        <v>3.2258064516128997E-2</v>
      </c>
      <c r="AT13" s="16">
        <v>3.2258064516128997E-2</v>
      </c>
      <c r="AU13" s="16">
        <v>3.3333333333333298E-2</v>
      </c>
      <c r="AV13" s="16">
        <v>0</v>
      </c>
      <c r="AW13" s="16">
        <v>0</v>
      </c>
      <c r="AX13" s="16">
        <v>0.33333333333333298</v>
      </c>
      <c r="AY13" s="16"/>
      <c r="AZ13" s="16">
        <v>2.8571428571428598E-2</v>
      </c>
      <c r="BA13" s="16">
        <v>3.7037037037037E-2</v>
      </c>
      <c r="BB13" s="16">
        <v>0</v>
      </c>
      <c r="BC13" s="16">
        <v>2.06185567010309E-2</v>
      </c>
      <c r="BD13" s="16">
        <v>3.5211267605633798E-2</v>
      </c>
      <c r="BE13" s="16">
        <v>0</v>
      </c>
      <c r="BF13" s="16"/>
      <c r="BG13" s="16">
        <v>1.6129032258064498E-2</v>
      </c>
      <c r="BH13" s="16">
        <v>8.3333333333333301E-2</v>
      </c>
      <c r="BI13" s="16">
        <v>0</v>
      </c>
      <c r="BJ13" s="16">
        <v>1.0989010989011E-2</v>
      </c>
      <c r="BK13" s="16">
        <v>3.1746031746031703E-2</v>
      </c>
      <c r="BL13" s="16">
        <v>2.5000000000000001E-2</v>
      </c>
      <c r="BM13" s="16"/>
      <c r="BN13" s="16">
        <v>2.4390243902439001E-2</v>
      </c>
      <c r="BO13" s="16">
        <v>3.2467532467532499E-2</v>
      </c>
      <c r="BP13" s="16"/>
      <c r="BQ13" s="16">
        <v>3.2258064516128997E-2</v>
      </c>
      <c r="BR13" s="16">
        <v>2.5531914893616999E-2</v>
      </c>
      <c r="BS13" s="16"/>
      <c r="BT13" s="16">
        <v>2.7777777777777801E-2</v>
      </c>
      <c r="BU13" s="16" t="s">
        <v>129</v>
      </c>
    </row>
    <row r="14" spans="2:73" x14ac:dyDescent="0.35">
      <c r="B14" s="17" t="s">
        <v>93</v>
      </c>
      <c r="C14" s="18">
        <v>2.7777777777777801E-2</v>
      </c>
      <c r="D14" s="18">
        <v>0.06</v>
      </c>
      <c r="E14" s="18">
        <v>4.7619047619047597E-3</v>
      </c>
      <c r="F14" s="18"/>
      <c r="G14" s="18">
        <v>3.4090909090909102E-2</v>
      </c>
      <c r="H14" s="18">
        <v>2.5735294117647099E-2</v>
      </c>
      <c r="I14" s="18"/>
      <c r="J14" s="18">
        <v>0</v>
      </c>
      <c r="K14" s="18">
        <v>6.5217391304347797E-2</v>
      </c>
      <c r="L14" s="18">
        <v>4.3478260869565202E-2</v>
      </c>
      <c r="M14" s="18">
        <v>0</v>
      </c>
      <c r="N14" s="18">
        <v>0</v>
      </c>
      <c r="O14" s="18">
        <v>0</v>
      </c>
      <c r="P14" s="18">
        <v>0.1</v>
      </c>
      <c r="Q14" s="18">
        <v>9.6774193548387094E-2</v>
      </c>
      <c r="R14" s="18">
        <v>0</v>
      </c>
      <c r="S14" s="18">
        <v>1.35135135135135E-2</v>
      </c>
      <c r="T14" s="18">
        <v>0</v>
      </c>
      <c r="U14" s="18">
        <v>0</v>
      </c>
      <c r="V14" s="18">
        <v>0</v>
      </c>
      <c r="W14" s="18">
        <v>0</v>
      </c>
      <c r="X14" s="18">
        <v>0</v>
      </c>
      <c r="Y14" s="18">
        <v>0</v>
      </c>
      <c r="Z14" s="18"/>
      <c r="AA14" s="18">
        <v>4.1916167664670698E-2</v>
      </c>
      <c r="AB14" s="18">
        <v>2.6086956521739101E-2</v>
      </c>
      <c r="AC14" s="18">
        <v>0</v>
      </c>
      <c r="AD14" s="18">
        <v>0</v>
      </c>
      <c r="AE14" s="18"/>
      <c r="AF14" s="18">
        <v>2.5641025641025599E-2</v>
      </c>
      <c r="AG14" s="18">
        <v>0</v>
      </c>
      <c r="AH14" s="18">
        <v>0</v>
      </c>
      <c r="AI14" s="18">
        <v>0</v>
      </c>
      <c r="AJ14" s="18"/>
      <c r="AK14" s="18">
        <v>1.0416666666666701E-2</v>
      </c>
      <c r="AL14" s="18">
        <v>4.5454545454545497E-2</v>
      </c>
      <c r="AM14" s="18">
        <v>0</v>
      </c>
      <c r="AN14" s="18">
        <v>4.1666666666666699E-2</v>
      </c>
      <c r="AO14" s="18">
        <v>0</v>
      </c>
      <c r="AP14" s="18">
        <v>3.7037037037037E-2</v>
      </c>
      <c r="AQ14" s="18"/>
      <c r="AR14" s="18">
        <v>3.8888888888888903E-2</v>
      </c>
      <c r="AS14" s="18">
        <v>3.2258064516128997E-2</v>
      </c>
      <c r="AT14" s="18">
        <v>3.2258064516128997E-2</v>
      </c>
      <c r="AU14" s="18">
        <v>0</v>
      </c>
      <c r="AV14" s="18">
        <v>0.125</v>
      </c>
      <c r="AW14" s="18">
        <v>0</v>
      </c>
      <c r="AX14" s="18">
        <v>0</v>
      </c>
      <c r="AY14" s="18"/>
      <c r="AZ14" s="18">
        <v>5.7142857142857099E-2</v>
      </c>
      <c r="BA14" s="18">
        <v>0</v>
      </c>
      <c r="BB14" s="18">
        <v>0</v>
      </c>
      <c r="BC14" s="18">
        <v>2.06185567010309E-2</v>
      </c>
      <c r="BD14" s="18">
        <v>2.8169014084507001E-2</v>
      </c>
      <c r="BE14" s="18">
        <v>0</v>
      </c>
      <c r="BF14" s="18"/>
      <c r="BG14" s="18">
        <v>3.2258064516128997E-2</v>
      </c>
      <c r="BH14" s="18">
        <v>0</v>
      </c>
      <c r="BI14" s="18">
        <v>0</v>
      </c>
      <c r="BJ14" s="18">
        <v>2.1978021978022001E-2</v>
      </c>
      <c r="BK14" s="18">
        <v>6.3492063492063502E-2</v>
      </c>
      <c r="BL14" s="18">
        <v>0.05</v>
      </c>
      <c r="BM14" s="18"/>
      <c r="BN14" s="18">
        <v>2.4390243902439001E-2</v>
      </c>
      <c r="BO14" s="18">
        <v>3.2467532467532499E-2</v>
      </c>
      <c r="BP14" s="18"/>
      <c r="BQ14" s="18">
        <v>2.4193548387096801E-2</v>
      </c>
      <c r="BR14" s="18">
        <v>2.97872340425532E-2</v>
      </c>
      <c r="BS14" s="18"/>
      <c r="BT14" s="18">
        <v>2.7777777777777801E-2</v>
      </c>
      <c r="BU14" s="18" t="s">
        <v>129</v>
      </c>
    </row>
    <row r="15" spans="2:73" x14ac:dyDescent="0.35">
      <c r="B15" s="25" t="s">
        <v>390</v>
      </c>
    </row>
    <row r="16" spans="2:73" x14ac:dyDescent="0.35">
      <c r="B16" t="s">
        <v>96</v>
      </c>
    </row>
    <row r="17" spans="2:2" x14ac:dyDescent="0.35">
      <c r="B17" t="s">
        <v>97</v>
      </c>
    </row>
    <row r="19" spans="2:2" x14ac:dyDescent="0.35">
      <c r="B19"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403</v>
      </c>
      <c r="D7" s="10">
        <v>167</v>
      </c>
      <c r="E7" s="10">
        <v>236</v>
      </c>
      <c r="F7" s="10"/>
      <c r="G7" s="10">
        <v>83</v>
      </c>
      <c r="H7" s="10">
        <v>320</v>
      </c>
      <c r="I7" s="10"/>
      <c r="J7" s="10">
        <v>34</v>
      </c>
      <c r="K7" s="10">
        <v>58</v>
      </c>
      <c r="L7" s="10">
        <v>22</v>
      </c>
      <c r="M7" s="10">
        <v>20</v>
      </c>
      <c r="N7" s="10">
        <v>8</v>
      </c>
      <c r="O7" s="10">
        <v>12</v>
      </c>
      <c r="P7" s="10">
        <v>26</v>
      </c>
      <c r="Q7" s="10">
        <v>34</v>
      </c>
      <c r="R7" s="10">
        <v>13</v>
      </c>
      <c r="S7" s="10">
        <v>72</v>
      </c>
      <c r="T7" s="10">
        <v>23</v>
      </c>
      <c r="U7" s="10">
        <v>13</v>
      </c>
      <c r="V7" s="10">
        <v>25</v>
      </c>
      <c r="W7" s="10">
        <v>14</v>
      </c>
      <c r="X7" s="10">
        <v>15</v>
      </c>
      <c r="Y7" s="10">
        <v>14</v>
      </c>
      <c r="Z7" s="10"/>
      <c r="AA7" s="10">
        <v>163</v>
      </c>
      <c r="AB7" s="10">
        <v>129</v>
      </c>
      <c r="AC7" s="10">
        <v>51</v>
      </c>
      <c r="AD7" s="10">
        <v>34</v>
      </c>
      <c r="AE7" s="10"/>
      <c r="AF7" s="10">
        <v>305</v>
      </c>
      <c r="AG7" s="10">
        <v>24</v>
      </c>
      <c r="AH7" s="10">
        <v>38</v>
      </c>
      <c r="AI7" s="10">
        <v>2</v>
      </c>
      <c r="AJ7" s="10"/>
      <c r="AK7" s="10">
        <v>107</v>
      </c>
      <c r="AL7" s="10">
        <v>61</v>
      </c>
      <c r="AM7" s="10">
        <v>32</v>
      </c>
      <c r="AN7" s="10">
        <v>29</v>
      </c>
      <c r="AO7" s="10">
        <v>9</v>
      </c>
      <c r="AP7" s="10">
        <v>27</v>
      </c>
      <c r="AQ7" s="10"/>
      <c r="AR7" s="10">
        <v>215</v>
      </c>
      <c r="AS7" s="10">
        <v>41</v>
      </c>
      <c r="AT7" s="10">
        <v>41</v>
      </c>
      <c r="AU7" s="10" t="s">
        <v>128</v>
      </c>
      <c r="AV7" s="10">
        <v>22</v>
      </c>
      <c r="AW7" s="10">
        <v>41</v>
      </c>
      <c r="AX7" s="10">
        <v>5</v>
      </c>
      <c r="AY7" s="10"/>
      <c r="AZ7" s="10">
        <v>107</v>
      </c>
      <c r="BA7" s="10">
        <v>33</v>
      </c>
      <c r="BB7" s="10">
        <v>11</v>
      </c>
      <c r="BC7" s="10">
        <v>98</v>
      </c>
      <c r="BD7" s="10">
        <v>145</v>
      </c>
      <c r="BE7" s="10">
        <v>8</v>
      </c>
      <c r="BF7" s="10"/>
      <c r="BG7" s="10">
        <v>64</v>
      </c>
      <c r="BH7" s="10">
        <v>68</v>
      </c>
      <c r="BI7" s="10">
        <v>43</v>
      </c>
      <c r="BJ7" s="10">
        <v>110</v>
      </c>
      <c r="BK7" s="10">
        <v>67</v>
      </c>
      <c r="BL7" s="10">
        <v>50</v>
      </c>
      <c r="BM7" s="10"/>
      <c r="BN7" s="10">
        <v>239</v>
      </c>
      <c r="BO7" s="10">
        <v>160</v>
      </c>
      <c r="BP7" s="10"/>
      <c r="BQ7" s="10">
        <v>136</v>
      </c>
      <c r="BR7" s="10">
        <v>266</v>
      </c>
      <c r="BS7" s="10"/>
      <c r="BT7" s="10">
        <v>319</v>
      </c>
      <c r="BU7" s="10">
        <v>78</v>
      </c>
    </row>
    <row r="8" spans="2:73" x14ac:dyDescent="0.35">
      <c r="B8" s="17" t="s">
        <v>126</v>
      </c>
      <c r="C8" s="16">
        <v>0.19106699751861</v>
      </c>
      <c r="D8" s="16">
        <v>0.16167664670658699</v>
      </c>
      <c r="E8" s="16">
        <v>0.21186440677966101</v>
      </c>
      <c r="F8" s="16"/>
      <c r="G8" s="16">
        <v>0.33734939759036098</v>
      </c>
      <c r="H8" s="16">
        <v>0.15312500000000001</v>
      </c>
      <c r="I8" s="16"/>
      <c r="J8" s="16">
        <v>8.8235294117647106E-2</v>
      </c>
      <c r="K8" s="16">
        <v>0.13793103448275901</v>
      </c>
      <c r="L8" s="16">
        <v>0.18181818181818199</v>
      </c>
      <c r="M8" s="16">
        <v>0.3</v>
      </c>
      <c r="N8" s="16">
        <v>0</v>
      </c>
      <c r="O8" s="16">
        <v>0.16666666666666699</v>
      </c>
      <c r="P8" s="16">
        <v>0.30769230769230799</v>
      </c>
      <c r="Q8" s="16">
        <v>0.14705882352941199</v>
      </c>
      <c r="R8" s="16">
        <v>7.69230769230769E-2</v>
      </c>
      <c r="S8" s="16">
        <v>0.25</v>
      </c>
      <c r="T8" s="16">
        <v>0</v>
      </c>
      <c r="U8" s="16">
        <v>0.38461538461538503</v>
      </c>
      <c r="V8" s="16">
        <v>0.2</v>
      </c>
      <c r="W8" s="16">
        <v>0.28571428571428598</v>
      </c>
      <c r="X8" s="16">
        <v>0.2</v>
      </c>
      <c r="Y8" s="16">
        <v>0.35714285714285698</v>
      </c>
      <c r="Z8" s="16"/>
      <c r="AA8" s="16">
        <v>0.23926380368098199</v>
      </c>
      <c r="AB8" s="16">
        <v>0.14728682170542601</v>
      </c>
      <c r="AC8" s="16">
        <v>0.25490196078431399</v>
      </c>
      <c r="AD8" s="16">
        <v>5.8823529411764698E-2</v>
      </c>
      <c r="AE8" s="16"/>
      <c r="AF8" s="16">
        <v>0.213114754098361</v>
      </c>
      <c r="AG8" s="16">
        <v>8.3333333333333301E-2</v>
      </c>
      <c r="AH8" s="16">
        <v>0.157894736842105</v>
      </c>
      <c r="AI8" s="16">
        <v>0</v>
      </c>
      <c r="AJ8" s="16"/>
      <c r="AK8" s="16">
        <v>0.177570093457944</v>
      </c>
      <c r="AL8" s="16">
        <v>0.114754098360656</v>
      </c>
      <c r="AM8" s="16">
        <v>0.1875</v>
      </c>
      <c r="AN8" s="16">
        <v>0.17241379310344801</v>
      </c>
      <c r="AO8" s="16">
        <v>0</v>
      </c>
      <c r="AP8" s="16">
        <v>0.296296296296296</v>
      </c>
      <c r="AQ8" s="16"/>
      <c r="AR8" s="16">
        <v>0.144186046511628</v>
      </c>
      <c r="AS8" s="16">
        <v>0.146341463414634</v>
      </c>
      <c r="AT8" s="16">
        <v>0.146341463414634</v>
      </c>
      <c r="AU8" s="16" t="s">
        <v>129</v>
      </c>
      <c r="AV8" s="16">
        <v>0.31818181818181801</v>
      </c>
      <c r="AW8" s="16">
        <v>0.26829268292682901</v>
      </c>
      <c r="AX8" s="16">
        <v>0.6</v>
      </c>
      <c r="AY8" s="16"/>
      <c r="AZ8" s="16">
        <v>0.11214953271028</v>
      </c>
      <c r="BA8" s="16">
        <v>0.21212121212121199</v>
      </c>
      <c r="BB8" s="16">
        <v>0.18181818181818199</v>
      </c>
      <c r="BC8" s="16">
        <v>0.20408163265306101</v>
      </c>
      <c r="BD8" s="16">
        <v>0.22758620689655201</v>
      </c>
      <c r="BE8" s="16">
        <v>0.375</v>
      </c>
      <c r="BF8" s="16"/>
      <c r="BG8" s="16">
        <v>0.234375</v>
      </c>
      <c r="BH8" s="16">
        <v>0.191176470588235</v>
      </c>
      <c r="BI8" s="16">
        <v>0.162790697674419</v>
      </c>
      <c r="BJ8" s="16">
        <v>0.22727272727272699</v>
      </c>
      <c r="BK8" s="16">
        <v>0.119402985074627</v>
      </c>
      <c r="BL8" s="16">
        <v>0.18</v>
      </c>
      <c r="BM8" s="16"/>
      <c r="BN8" s="16">
        <v>0.17991631799163199</v>
      </c>
      <c r="BO8" s="16">
        <v>0.20624999999999999</v>
      </c>
      <c r="BP8" s="16"/>
      <c r="BQ8" s="16">
        <v>0.154411764705882</v>
      </c>
      <c r="BR8" s="16">
        <v>0.20676691729323299</v>
      </c>
      <c r="BS8" s="16"/>
      <c r="BT8" s="16">
        <v>0.20689655172413801</v>
      </c>
      <c r="BU8" s="16">
        <v>0.141025641025641</v>
      </c>
    </row>
    <row r="9" spans="2:73" x14ac:dyDescent="0.35">
      <c r="B9" s="17" t="s">
        <v>127</v>
      </c>
      <c r="C9" s="16">
        <v>0.66253101736972697</v>
      </c>
      <c r="D9" s="16">
        <v>0.75449101796407203</v>
      </c>
      <c r="E9" s="16">
        <v>0.59745762711864403</v>
      </c>
      <c r="F9" s="16"/>
      <c r="G9" s="16">
        <v>0.530120481927711</v>
      </c>
      <c r="H9" s="16">
        <v>0.69687500000000002</v>
      </c>
      <c r="I9" s="16"/>
      <c r="J9" s="16">
        <v>0.70588235294117696</v>
      </c>
      <c r="K9" s="16">
        <v>0.68965517241379304</v>
      </c>
      <c r="L9" s="16">
        <v>0.59090909090909105</v>
      </c>
      <c r="M9" s="16">
        <v>0.5</v>
      </c>
      <c r="N9" s="16">
        <v>0.75</v>
      </c>
      <c r="O9" s="16">
        <v>0.75</v>
      </c>
      <c r="P9" s="16">
        <v>0.57692307692307698</v>
      </c>
      <c r="Q9" s="16">
        <v>0.70588235294117696</v>
      </c>
      <c r="R9" s="16">
        <v>0.92307692307692302</v>
      </c>
      <c r="S9" s="16">
        <v>0.63888888888888895</v>
      </c>
      <c r="T9" s="16">
        <v>0.73913043478260898</v>
      </c>
      <c r="U9" s="16">
        <v>0.61538461538461497</v>
      </c>
      <c r="V9" s="16">
        <v>0.72</v>
      </c>
      <c r="W9" s="16">
        <v>0.57142857142857095</v>
      </c>
      <c r="X9" s="16">
        <v>0.66666666666666696</v>
      </c>
      <c r="Y9" s="16">
        <v>0.5</v>
      </c>
      <c r="Z9" s="16"/>
      <c r="AA9" s="16">
        <v>0.58282208588957096</v>
      </c>
      <c r="AB9" s="16">
        <v>0.75193798449612403</v>
      </c>
      <c r="AC9" s="16">
        <v>0.64705882352941202</v>
      </c>
      <c r="AD9" s="16">
        <v>0.79411764705882304</v>
      </c>
      <c r="AE9" s="16"/>
      <c r="AF9" s="16">
        <v>0.62950819672131197</v>
      </c>
      <c r="AG9" s="16">
        <v>0.875</v>
      </c>
      <c r="AH9" s="16">
        <v>0.71052631578947401</v>
      </c>
      <c r="AI9" s="16">
        <v>1</v>
      </c>
      <c r="AJ9" s="16"/>
      <c r="AK9" s="16">
        <v>0.69158878504672905</v>
      </c>
      <c r="AL9" s="16">
        <v>0.77049180327868805</v>
      </c>
      <c r="AM9" s="16">
        <v>0.71875</v>
      </c>
      <c r="AN9" s="16">
        <v>0.68965517241379304</v>
      </c>
      <c r="AO9" s="16">
        <v>0.88888888888888895</v>
      </c>
      <c r="AP9" s="16">
        <v>0.55555555555555602</v>
      </c>
      <c r="AQ9" s="16"/>
      <c r="AR9" s="16">
        <v>0.74418604651162801</v>
      </c>
      <c r="AS9" s="16">
        <v>0.80487804878048796</v>
      </c>
      <c r="AT9" s="16">
        <v>0.80487804878048796</v>
      </c>
      <c r="AU9" s="16" t="s">
        <v>129</v>
      </c>
      <c r="AV9" s="16">
        <v>0.45454545454545497</v>
      </c>
      <c r="AW9" s="16">
        <v>0.51219512195121997</v>
      </c>
      <c r="AX9" s="16">
        <v>0.2</v>
      </c>
      <c r="AY9" s="16"/>
      <c r="AZ9" s="16">
        <v>0.80373831775700899</v>
      </c>
      <c r="BA9" s="16">
        <v>0.60606060606060597</v>
      </c>
      <c r="BB9" s="16">
        <v>0.63636363636363602</v>
      </c>
      <c r="BC9" s="16">
        <v>0.65306122448979598</v>
      </c>
      <c r="BD9" s="16">
        <v>0.6</v>
      </c>
      <c r="BE9" s="16">
        <v>0.25</v>
      </c>
      <c r="BF9" s="16"/>
      <c r="BG9" s="16">
        <v>0.609375</v>
      </c>
      <c r="BH9" s="16">
        <v>0.69117647058823495</v>
      </c>
      <c r="BI9" s="16">
        <v>0.74418604651162801</v>
      </c>
      <c r="BJ9" s="16">
        <v>0.63636363636363602</v>
      </c>
      <c r="BK9" s="16">
        <v>0.74626865671641796</v>
      </c>
      <c r="BL9" s="16">
        <v>0.56000000000000005</v>
      </c>
      <c r="BM9" s="16"/>
      <c r="BN9" s="16">
        <v>0.669456066945607</v>
      </c>
      <c r="BO9" s="16">
        <v>0.65</v>
      </c>
      <c r="BP9" s="16"/>
      <c r="BQ9" s="16">
        <v>0.71323529411764697</v>
      </c>
      <c r="BR9" s="16">
        <v>0.63909774436090205</v>
      </c>
      <c r="BS9" s="16"/>
      <c r="BT9" s="16">
        <v>0.64890282131661403</v>
      </c>
      <c r="BU9" s="16">
        <v>0.73076923076923095</v>
      </c>
    </row>
    <row r="10" spans="2:73" x14ac:dyDescent="0.35">
      <c r="B10" s="17" t="s">
        <v>131</v>
      </c>
      <c r="C10" s="18">
        <v>0.146401985111663</v>
      </c>
      <c r="D10" s="18">
        <v>8.3832335329341298E-2</v>
      </c>
      <c r="E10" s="18">
        <v>0.19067796610169499</v>
      </c>
      <c r="F10" s="18"/>
      <c r="G10" s="18">
        <v>0.132530120481928</v>
      </c>
      <c r="H10" s="18">
        <v>0.15</v>
      </c>
      <c r="I10" s="18"/>
      <c r="J10" s="18">
        <v>0.20588235294117599</v>
      </c>
      <c r="K10" s="18">
        <v>0.17241379310344801</v>
      </c>
      <c r="L10" s="18">
        <v>0.22727272727272699</v>
      </c>
      <c r="M10" s="18">
        <v>0.2</v>
      </c>
      <c r="N10" s="18">
        <v>0.25</v>
      </c>
      <c r="O10" s="18">
        <v>8.3333333333333301E-2</v>
      </c>
      <c r="P10" s="18">
        <v>0.115384615384615</v>
      </c>
      <c r="Q10" s="18">
        <v>0.14705882352941199</v>
      </c>
      <c r="R10" s="18">
        <v>0</v>
      </c>
      <c r="S10" s="18">
        <v>0.11111111111111099</v>
      </c>
      <c r="T10" s="18">
        <v>0.26086956521739102</v>
      </c>
      <c r="U10" s="18">
        <v>0</v>
      </c>
      <c r="V10" s="18">
        <v>0.08</v>
      </c>
      <c r="W10" s="18">
        <v>0.14285714285714299</v>
      </c>
      <c r="X10" s="18">
        <v>0.133333333333333</v>
      </c>
      <c r="Y10" s="18">
        <v>0.14285714285714299</v>
      </c>
      <c r="Z10" s="18"/>
      <c r="AA10" s="18">
        <v>0.17791411042944799</v>
      </c>
      <c r="AB10" s="18">
        <v>0.10077519379845</v>
      </c>
      <c r="AC10" s="18">
        <v>9.8039215686274495E-2</v>
      </c>
      <c r="AD10" s="18">
        <v>0.14705882352941199</v>
      </c>
      <c r="AE10" s="18"/>
      <c r="AF10" s="18">
        <v>0.15737704918032799</v>
      </c>
      <c r="AG10" s="18">
        <v>4.1666666666666699E-2</v>
      </c>
      <c r="AH10" s="18">
        <v>0.13157894736842099</v>
      </c>
      <c r="AI10" s="18">
        <v>0</v>
      </c>
      <c r="AJ10" s="18"/>
      <c r="AK10" s="18">
        <v>0.13084112149532701</v>
      </c>
      <c r="AL10" s="18">
        <v>0.114754098360656</v>
      </c>
      <c r="AM10" s="18">
        <v>9.375E-2</v>
      </c>
      <c r="AN10" s="18">
        <v>0.13793103448275901</v>
      </c>
      <c r="AO10" s="18">
        <v>0.11111111111111099</v>
      </c>
      <c r="AP10" s="18">
        <v>0.148148148148148</v>
      </c>
      <c r="AQ10" s="18"/>
      <c r="AR10" s="18">
        <v>0.111627906976744</v>
      </c>
      <c r="AS10" s="18">
        <v>4.8780487804878099E-2</v>
      </c>
      <c r="AT10" s="18">
        <v>4.8780487804878099E-2</v>
      </c>
      <c r="AU10" s="18" t="s">
        <v>129</v>
      </c>
      <c r="AV10" s="18">
        <v>0.22727272727272699</v>
      </c>
      <c r="AW10" s="18">
        <v>0.219512195121951</v>
      </c>
      <c r="AX10" s="18">
        <v>0.2</v>
      </c>
      <c r="AY10" s="18"/>
      <c r="AZ10" s="18">
        <v>8.4112149532710304E-2</v>
      </c>
      <c r="BA10" s="18">
        <v>0.18181818181818199</v>
      </c>
      <c r="BB10" s="18">
        <v>0.18181818181818199</v>
      </c>
      <c r="BC10" s="18">
        <v>0.14285714285714299</v>
      </c>
      <c r="BD10" s="18">
        <v>0.17241379310344801</v>
      </c>
      <c r="BE10" s="18">
        <v>0.375</v>
      </c>
      <c r="BF10" s="18"/>
      <c r="BG10" s="18">
        <v>0.15625</v>
      </c>
      <c r="BH10" s="18">
        <v>0.11764705882352899</v>
      </c>
      <c r="BI10" s="18">
        <v>9.3023255813953501E-2</v>
      </c>
      <c r="BJ10" s="18">
        <v>0.13636363636363599</v>
      </c>
      <c r="BK10" s="18">
        <v>0.134328358208955</v>
      </c>
      <c r="BL10" s="18">
        <v>0.26</v>
      </c>
      <c r="BM10" s="18"/>
      <c r="BN10" s="18">
        <v>0.15062761506276201</v>
      </c>
      <c r="BO10" s="18">
        <v>0.14374999999999999</v>
      </c>
      <c r="BP10" s="18"/>
      <c r="BQ10" s="18">
        <v>0.13235294117647101</v>
      </c>
      <c r="BR10" s="18">
        <v>0.15413533834586499</v>
      </c>
      <c r="BS10" s="18"/>
      <c r="BT10" s="18">
        <v>0.14420062695924801</v>
      </c>
      <c r="BU10" s="18">
        <v>0.128205128205128</v>
      </c>
    </row>
    <row r="11" spans="2:73" x14ac:dyDescent="0.35">
      <c r="B11" s="15" t="s">
        <v>387</v>
      </c>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U26"/>
  <sheetViews>
    <sheetView showGridLines="0" topLeftCell="A18"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341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267</v>
      </c>
      <c r="D7" s="10">
        <v>126</v>
      </c>
      <c r="E7" s="10">
        <v>141</v>
      </c>
      <c r="F7" s="10"/>
      <c r="G7" s="10">
        <v>44</v>
      </c>
      <c r="H7" s="10">
        <v>223</v>
      </c>
      <c r="I7" s="10"/>
      <c r="J7" s="10">
        <v>24</v>
      </c>
      <c r="K7" s="10">
        <v>40</v>
      </c>
      <c r="L7" s="10">
        <v>13</v>
      </c>
      <c r="M7" s="10">
        <v>10</v>
      </c>
      <c r="N7" s="10">
        <v>6</v>
      </c>
      <c r="O7" s="10">
        <v>9</v>
      </c>
      <c r="P7" s="10">
        <v>15</v>
      </c>
      <c r="Q7" s="10">
        <v>24</v>
      </c>
      <c r="R7" s="10">
        <v>12</v>
      </c>
      <c r="S7" s="10">
        <v>46</v>
      </c>
      <c r="T7" s="10">
        <v>17</v>
      </c>
      <c r="U7" s="10">
        <v>8</v>
      </c>
      <c r="V7" s="10">
        <v>18</v>
      </c>
      <c r="W7" s="10">
        <v>8</v>
      </c>
      <c r="X7" s="10">
        <v>10</v>
      </c>
      <c r="Y7" s="10">
        <v>7</v>
      </c>
      <c r="Z7" s="10"/>
      <c r="AA7" s="10">
        <v>95</v>
      </c>
      <c r="AB7" s="10">
        <v>97</v>
      </c>
      <c r="AC7" s="10">
        <v>33</v>
      </c>
      <c r="AD7" s="10">
        <v>27</v>
      </c>
      <c r="AE7" s="10"/>
      <c r="AF7" s="10">
        <v>192</v>
      </c>
      <c r="AG7" s="10">
        <v>21</v>
      </c>
      <c r="AH7" s="10">
        <v>27</v>
      </c>
      <c r="AI7" s="10">
        <v>2</v>
      </c>
      <c r="AJ7" s="10"/>
      <c r="AK7" s="10">
        <v>74</v>
      </c>
      <c r="AL7" s="10">
        <v>47</v>
      </c>
      <c r="AM7" s="10">
        <v>23</v>
      </c>
      <c r="AN7" s="10">
        <v>20</v>
      </c>
      <c r="AO7" s="10">
        <v>8</v>
      </c>
      <c r="AP7" s="10">
        <v>15</v>
      </c>
      <c r="AQ7" s="10"/>
      <c r="AR7" s="10">
        <v>160</v>
      </c>
      <c r="AS7" s="10">
        <v>33</v>
      </c>
      <c r="AT7" s="10">
        <v>33</v>
      </c>
      <c r="AU7" s="10" t="s">
        <v>128</v>
      </c>
      <c r="AV7" s="10">
        <v>10</v>
      </c>
      <c r="AW7" s="10">
        <v>21</v>
      </c>
      <c r="AX7" s="10">
        <v>1</v>
      </c>
      <c r="AY7" s="10"/>
      <c r="AZ7" s="10">
        <v>86</v>
      </c>
      <c r="BA7" s="10">
        <v>20</v>
      </c>
      <c r="BB7" s="10">
        <v>7</v>
      </c>
      <c r="BC7" s="10">
        <v>64</v>
      </c>
      <c r="BD7" s="10">
        <v>87</v>
      </c>
      <c r="BE7" s="10">
        <v>2</v>
      </c>
      <c r="BF7" s="10"/>
      <c r="BG7" s="10">
        <v>39</v>
      </c>
      <c r="BH7" s="10">
        <v>47</v>
      </c>
      <c r="BI7" s="10">
        <v>32</v>
      </c>
      <c r="BJ7" s="10">
        <v>70</v>
      </c>
      <c r="BK7" s="10">
        <v>50</v>
      </c>
      <c r="BL7" s="10">
        <v>28</v>
      </c>
      <c r="BM7" s="10"/>
      <c r="BN7" s="10">
        <v>160</v>
      </c>
      <c r="BO7" s="10">
        <v>104</v>
      </c>
      <c r="BP7" s="10"/>
      <c r="BQ7" s="10">
        <v>97</v>
      </c>
      <c r="BR7" s="10">
        <v>170</v>
      </c>
      <c r="BS7" s="10"/>
      <c r="BT7" s="10">
        <v>207</v>
      </c>
      <c r="BU7" s="10">
        <v>57</v>
      </c>
    </row>
    <row r="8" spans="2:73" ht="29" x14ac:dyDescent="0.35">
      <c r="B8" s="17" t="s">
        <v>329</v>
      </c>
      <c r="C8" s="16">
        <v>0.53558052434456904</v>
      </c>
      <c r="D8" s="16">
        <v>0.55555555555555602</v>
      </c>
      <c r="E8" s="16">
        <v>0.51773049645390101</v>
      </c>
      <c r="F8" s="16"/>
      <c r="G8" s="16">
        <v>0.43181818181818199</v>
      </c>
      <c r="H8" s="16">
        <v>0.55605381165919299</v>
      </c>
      <c r="I8" s="16"/>
      <c r="J8" s="16">
        <v>0.375</v>
      </c>
      <c r="K8" s="16">
        <v>0.67500000000000004</v>
      </c>
      <c r="L8" s="16">
        <v>0.61538461538461497</v>
      </c>
      <c r="M8" s="16">
        <v>0.3</v>
      </c>
      <c r="N8" s="16">
        <v>0.66666666666666696</v>
      </c>
      <c r="O8" s="16">
        <v>0.33333333333333298</v>
      </c>
      <c r="P8" s="16">
        <v>0.46666666666666701</v>
      </c>
      <c r="Q8" s="16">
        <v>0.58333333333333304</v>
      </c>
      <c r="R8" s="16">
        <v>0.58333333333333304</v>
      </c>
      <c r="S8" s="16">
        <v>0.565217391304348</v>
      </c>
      <c r="T8" s="16">
        <v>0.47058823529411797</v>
      </c>
      <c r="U8" s="16">
        <v>0.625</v>
      </c>
      <c r="V8" s="16">
        <v>0.55555555555555602</v>
      </c>
      <c r="W8" s="16">
        <v>0.75</v>
      </c>
      <c r="X8" s="16">
        <v>0.3</v>
      </c>
      <c r="Y8" s="16">
        <v>0.42857142857142899</v>
      </c>
      <c r="Z8" s="16"/>
      <c r="AA8" s="16">
        <v>0.43157894736842101</v>
      </c>
      <c r="AB8" s="16">
        <v>0.56701030927835006</v>
      </c>
      <c r="AC8" s="16">
        <v>0.51515151515151503</v>
      </c>
      <c r="AD8" s="16">
        <v>0.70370370370370405</v>
      </c>
      <c r="AE8" s="16"/>
      <c r="AF8" s="16">
        <v>0.52083333333333304</v>
      </c>
      <c r="AG8" s="16">
        <v>0.42857142857142899</v>
      </c>
      <c r="AH8" s="16">
        <v>0.70370370370370405</v>
      </c>
      <c r="AI8" s="16">
        <v>0.5</v>
      </c>
      <c r="AJ8" s="16"/>
      <c r="AK8" s="16">
        <v>0.54054054054054101</v>
      </c>
      <c r="AL8" s="16">
        <v>0.46808510638297901</v>
      </c>
      <c r="AM8" s="16">
        <v>0.52173913043478304</v>
      </c>
      <c r="AN8" s="16">
        <v>0.55000000000000004</v>
      </c>
      <c r="AO8" s="16">
        <v>0.625</v>
      </c>
      <c r="AP8" s="16">
        <v>0.6</v>
      </c>
      <c r="AQ8" s="16"/>
      <c r="AR8" s="16">
        <v>0.625</v>
      </c>
      <c r="AS8" s="16">
        <v>0.54545454545454497</v>
      </c>
      <c r="AT8" s="16">
        <v>0.54545454545454497</v>
      </c>
      <c r="AU8" s="16" t="s">
        <v>129</v>
      </c>
      <c r="AV8" s="16">
        <v>0.3</v>
      </c>
      <c r="AW8" s="16">
        <v>0.14285714285714299</v>
      </c>
      <c r="AX8" s="16">
        <v>1</v>
      </c>
      <c r="AY8" s="16"/>
      <c r="AZ8" s="16">
        <v>0.67441860465116299</v>
      </c>
      <c r="BA8" s="16">
        <v>0.4</v>
      </c>
      <c r="BB8" s="16">
        <v>0.14285714285714299</v>
      </c>
      <c r="BC8" s="16">
        <v>0.4375</v>
      </c>
      <c r="BD8" s="16">
        <v>0.54022988505747105</v>
      </c>
      <c r="BE8" s="16">
        <v>0</v>
      </c>
      <c r="BF8" s="16"/>
      <c r="BG8" s="16">
        <v>0.58974358974358998</v>
      </c>
      <c r="BH8" s="16">
        <v>0.46808510638297901</v>
      </c>
      <c r="BI8" s="16">
        <v>0.4375</v>
      </c>
      <c r="BJ8" s="16">
        <v>0.5</v>
      </c>
      <c r="BK8" s="16">
        <v>0.56000000000000005</v>
      </c>
      <c r="BL8" s="16">
        <v>0.71428571428571397</v>
      </c>
      <c r="BM8" s="16"/>
      <c r="BN8" s="16">
        <v>0.55000000000000004</v>
      </c>
      <c r="BO8" s="16">
        <v>0.50961538461538503</v>
      </c>
      <c r="BP8" s="16"/>
      <c r="BQ8" s="16">
        <v>0.54639175257731998</v>
      </c>
      <c r="BR8" s="16">
        <v>0.52941176470588203</v>
      </c>
      <c r="BS8" s="16"/>
      <c r="BT8" s="16">
        <v>0.50241545893719797</v>
      </c>
      <c r="BU8" s="16">
        <v>0.66666666666666696</v>
      </c>
    </row>
    <row r="9" spans="2:73" ht="29" x14ac:dyDescent="0.35">
      <c r="B9" s="17" t="s">
        <v>330</v>
      </c>
      <c r="C9" s="16">
        <v>0.21722846441947599</v>
      </c>
      <c r="D9" s="16">
        <v>0.214285714285714</v>
      </c>
      <c r="E9" s="16">
        <v>0.219858156028369</v>
      </c>
      <c r="F9" s="16"/>
      <c r="G9" s="16">
        <v>0.36363636363636398</v>
      </c>
      <c r="H9" s="16">
        <v>0.18834080717488799</v>
      </c>
      <c r="I9" s="16"/>
      <c r="J9" s="16">
        <v>8.3333333333333301E-2</v>
      </c>
      <c r="K9" s="16">
        <v>0.125</v>
      </c>
      <c r="L9" s="16">
        <v>0.30769230769230799</v>
      </c>
      <c r="M9" s="16">
        <v>0.2</v>
      </c>
      <c r="N9" s="16">
        <v>0.33333333333333298</v>
      </c>
      <c r="O9" s="16">
        <v>0.33333333333333298</v>
      </c>
      <c r="P9" s="16">
        <v>0.4</v>
      </c>
      <c r="Q9" s="16">
        <v>0.20833333333333301</v>
      </c>
      <c r="R9" s="16">
        <v>0.25</v>
      </c>
      <c r="S9" s="16">
        <v>0.19565217391304299</v>
      </c>
      <c r="T9" s="16">
        <v>0.17647058823529399</v>
      </c>
      <c r="U9" s="16">
        <v>0.25</v>
      </c>
      <c r="V9" s="16">
        <v>0.16666666666666699</v>
      </c>
      <c r="W9" s="16">
        <v>0.25</v>
      </c>
      <c r="X9" s="16">
        <v>0.4</v>
      </c>
      <c r="Y9" s="16">
        <v>0.42857142857142899</v>
      </c>
      <c r="Z9" s="16"/>
      <c r="AA9" s="16">
        <v>0.28421052631578902</v>
      </c>
      <c r="AB9" s="16">
        <v>0.20618556701030899</v>
      </c>
      <c r="AC9" s="16">
        <v>9.0909090909090898E-2</v>
      </c>
      <c r="AD9" s="16">
        <v>0.18518518518518501</v>
      </c>
      <c r="AE9" s="16"/>
      <c r="AF9" s="16">
        <v>0.20833333333333301</v>
      </c>
      <c r="AG9" s="16">
        <v>0.38095238095238099</v>
      </c>
      <c r="AH9" s="16">
        <v>0.11111111111111099</v>
      </c>
      <c r="AI9" s="16">
        <v>0.5</v>
      </c>
      <c r="AJ9" s="16"/>
      <c r="AK9" s="16">
        <v>0.21621621621621601</v>
      </c>
      <c r="AL9" s="16">
        <v>0.21276595744680901</v>
      </c>
      <c r="AM9" s="16">
        <v>0.26086956521739102</v>
      </c>
      <c r="AN9" s="16">
        <v>0.3</v>
      </c>
      <c r="AO9" s="16">
        <v>0.25</v>
      </c>
      <c r="AP9" s="16">
        <v>0.266666666666667</v>
      </c>
      <c r="AQ9" s="16"/>
      <c r="AR9" s="16">
        <v>0.2</v>
      </c>
      <c r="AS9" s="16">
        <v>0.24242424242424199</v>
      </c>
      <c r="AT9" s="16">
        <v>0.24242424242424199</v>
      </c>
      <c r="AU9" s="16" t="s">
        <v>129</v>
      </c>
      <c r="AV9" s="16">
        <v>0.2</v>
      </c>
      <c r="AW9" s="16">
        <v>0.57142857142857095</v>
      </c>
      <c r="AX9" s="16">
        <v>0</v>
      </c>
      <c r="AY9" s="16"/>
      <c r="AZ9" s="16">
        <v>9.3023255813953501E-2</v>
      </c>
      <c r="BA9" s="16">
        <v>0.15</v>
      </c>
      <c r="BB9" s="16">
        <v>0.42857142857142899</v>
      </c>
      <c r="BC9" s="16">
        <v>0.3125</v>
      </c>
      <c r="BD9" s="16">
        <v>0.26436781609195398</v>
      </c>
      <c r="BE9" s="16">
        <v>0.5</v>
      </c>
      <c r="BF9" s="16"/>
      <c r="BG9" s="16">
        <v>0.33333333333333298</v>
      </c>
      <c r="BH9" s="16">
        <v>0.170212765957447</v>
      </c>
      <c r="BI9" s="16">
        <v>0.3125</v>
      </c>
      <c r="BJ9" s="16">
        <v>0.214285714285714</v>
      </c>
      <c r="BK9" s="16">
        <v>0.2</v>
      </c>
      <c r="BL9" s="16">
        <v>7.1428571428571397E-2</v>
      </c>
      <c r="BM9" s="16"/>
      <c r="BN9" s="16">
        <v>0.19375000000000001</v>
      </c>
      <c r="BO9" s="16">
        <v>0.25961538461538503</v>
      </c>
      <c r="BP9" s="16"/>
      <c r="BQ9" s="16">
        <v>0.164948453608247</v>
      </c>
      <c r="BR9" s="16">
        <v>0.247058823529412</v>
      </c>
      <c r="BS9" s="16"/>
      <c r="BT9" s="16">
        <v>0.27536231884057999</v>
      </c>
      <c r="BU9" s="16">
        <v>1.7543859649122799E-2</v>
      </c>
    </row>
    <row r="10" spans="2:73" ht="29" x14ac:dyDescent="0.35">
      <c r="B10" s="17" t="s">
        <v>331</v>
      </c>
      <c r="C10" s="16">
        <v>0.14981273408239701</v>
      </c>
      <c r="D10" s="16">
        <v>0.158730158730159</v>
      </c>
      <c r="E10" s="16">
        <v>0.14184397163120599</v>
      </c>
      <c r="F10" s="16"/>
      <c r="G10" s="16">
        <v>0.204545454545455</v>
      </c>
      <c r="H10" s="16">
        <v>0.139013452914798</v>
      </c>
      <c r="I10" s="16"/>
      <c r="J10" s="16">
        <v>0.29166666666666702</v>
      </c>
      <c r="K10" s="16">
        <v>0.15</v>
      </c>
      <c r="L10" s="16">
        <v>0</v>
      </c>
      <c r="M10" s="16">
        <v>0.3</v>
      </c>
      <c r="N10" s="16">
        <v>0</v>
      </c>
      <c r="O10" s="16">
        <v>0.11111111111111099</v>
      </c>
      <c r="P10" s="16">
        <v>0.266666666666667</v>
      </c>
      <c r="Q10" s="16">
        <v>0.125</v>
      </c>
      <c r="R10" s="16">
        <v>0.16666666666666699</v>
      </c>
      <c r="S10" s="16">
        <v>0.108695652173913</v>
      </c>
      <c r="T10" s="16">
        <v>0.11764705882352899</v>
      </c>
      <c r="U10" s="16">
        <v>0.125</v>
      </c>
      <c r="V10" s="16">
        <v>0.16666666666666699</v>
      </c>
      <c r="W10" s="16">
        <v>0</v>
      </c>
      <c r="X10" s="16">
        <v>0.1</v>
      </c>
      <c r="Y10" s="16">
        <v>0.28571428571428598</v>
      </c>
      <c r="Z10" s="16"/>
      <c r="AA10" s="16">
        <v>0.17894736842105299</v>
      </c>
      <c r="AB10" s="16">
        <v>0.134020618556701</v>
      </c>
      <c r="AC10" s="16">
        <v>0.15151515151515199</v>
      </c>
      <c r="AD10" s="16">
        <v>0.11111111111111099</v>
      </c>
      <c r="AE10" s="16"/>
      <c r="AF10" s="16">
        <v>0.15104166666666699</v>
      </c>
      <c r="AG10" s="16">
        <v>0.238095238095238</v>
      </c>
      <c r="AH10" s="16">
        <v>0.148148148148148</v>
      </c>
      <c r="AI10" s="16">
        <v>0</v>
      </c>
      <c r="AJ10" s="16"/>
      <c r="AK10" s="16">
        <v>0.14864864864864899</v>
      </c>
      <c r="AL10" s="16">
        <v>0.170212765957447</v>
      </c>
      <c r="AM10" s="16">
        <v>8.6956521739130405E-2</v>
      </c>
      <c r="AN10" s="16">
        <v>0.15</v>
      </c>
      <c r="AO10" s="16">
        <v>0.125</v>
      </c>
      <c r="AP10" s="16">
        <v>0.133333333333333</v>
      </c>
      <c r="AQ10" s="16"/>
      <c r="AR10" s="16">
        <v>0.10625</v>
      </c>
      <c r="AS10" s="16">
        <v>6.0606060606060601E-2</v>
      </c>
      <c r="AT10" s="16">
        <v>6.0606060606060601E-2</v>
      </c>
      <c r="AU10" s="16" t="s">
        <v>129</v>
      </c>
      <c r="AV10" s="16">
        <v>0.3</v>
      </c>
      <c r="AW10" s="16">
        <v>0.28571428571428598</v>
      </c>
      <c r="AX10" s="16">
        <v>0</v>
      </c>
      <c r="AY10" s="16"/>
      <c r="AZ10" s="16">
        <v>0.116279069767442</v>
      </c>
      <c r="BA10" s="16">
        <v>0.2</v>
      </c>
      <c r="BB10" s="16">
        <v>0</v>
      </c>
      <c r="BC10" s="16">
        <v>0.21875</v>
      </c>
      <c r="BD10" s="16">
        <v>0.114942528735632</v>
      </c>
      <c r="BE10" s="16">
        <v>1</v>
      </c>
      <c r="BF10" s="16"/>
      <c r="BG10" s="16">
        <v>5.1282051282051301E-2</v>
      </c>
      <c r="BH10" s="16">
        <v>0.14893617021276601</v>
      </c>
      <c r="BI10" s="16">
        <v>0.21875</v>
      </c>
      <c r="BJ10" s="16">
        <v>0.22857142857142901</v>
      </c>
      <c r="BK10" s="16">
        <v>0.14000000000000001</v>
      </c>
      <c r="BL10" s="16">
        <v>3.5714285714285698E-2</v>
      </c>
      <c r="BM10" s="16"/>
      <c r="BN10" s="16">
        <v>0.15</v>
      </c>
      <c r="BO10" s="16">
        <v>0.15384615384615399</v>
      </c>
      <c r="BP10" s="16"/>
      <c r="BQ10" s="16">
        <v>0.134020618556701</v>
      </c>
      <c r="BR10" s="16">
        <v>0.158823529411765</v>
      </c>
      <c r="BS10" s="16"/>
      <c r="BT10" s="16">
        <v>0.14975845410628</v>
      </c>
      <c r="BU10" s="16">
        <v>0.157894736842105</v>
      </c>
    </row>
    <row r="11" spans="2:73" ht="29" x14ac:dyDescent="0.35">
      <c r="B11" s="17" t="s">
        <v>332</v>
      </c>
      <c r="C11" s="16">
        <v>0.131086142322097</v>
      </c>
      <c r="D11" s="16">
        <v>0.103174603174603</v>
      </c>
      <c r="E11" s="16">
        <v>0.15602836879432599</v>
      </c>
      <c r="F11" s="16"/>
      <c r="G11" s="16">
        <v>0.13636363636363599</v>
      </c>
      <c r="H11" s="16">
        <v>0.13004484304932701</v>
      </c>
      <c r="I11" s="16"/>
      <c r="J11" s="16">
        <v>0.20833333333333301</v>
      </c>
      <c r="K11" s="16">
        <v>0.1</v>
      </c>
      <c r="L11" s="16">
        <v>0</v>
      </c>
      <c r="M11" s="16">
        <v>0.3</v>
      </c>
      <c r="N11" s="16">
        <v>0</v>
      </c>
      <c r="O11" s="16">
        <v>0.11111111111111099</v>
      </c>
      <c r="P11" s="16">
        <v>6.6666666666666693E-2</v>
      </c>
      <c r="Q11" s="16">
        <v>8.3333333333333301E-2</v>
      </c>
      <c r="R11" s="16">
        <v>0.16666666666666699</v>
      </c>
      <c r="S11" s="16">
        <v>0.13043478260869601</v>
      </c>
      <c r="T11" s="16">
        <v>0.23529411764705899</v>
      </c>
      <c r="U11" s="16">
        <v>0.125</v>
      </c>
      <c r="V11" s="16">
        <v>0.22222222222222199</v>
      </c>
      <c r="W11" s="16">
        <v>0</v>
      </c>
      <c r="X11" s="16">
        <v>0.1</v>
      </c>
      <c r="Y11" s="16">
        <v>0.14285714285714299</v>
      </c>
      <c r="Z11" s="16"/>
      <c r="AA11" s="16">
        <v>0.115789473684211</v>
      </c>
      <c r="AB11" s="16">
        <v>0.11340206185567001</v>
      </c>
      <c r="AC11" s="16">
        <v>0.30303030303030298</v>
      </c>
      <c r="AD11" s="16">
        <v>0.11111111111111099</v>
      </c>
      <c r="AE11" s="16"/>
      <c r="AF11" s="16">
        <v>0.140625</v>
      </c>
      <c r="AG11" s="16">
        <v>9.5238095238095205E-2</v>
      </c>
      <c r="AH11" s="16">
        <v>0.148148148148148</v>
      </c>
      <c r="AI11" s="16">
        <v>0</v>
      </c>
      <c r="AJ11" s="16"/>
      <c r="AK11" s="16">
        <v>0.121621621621622</v>
      </c>
      <c r="AL11" s="16">
        <v>0.14893617021276601</v>
      </c>
      <c r="AM11" s="16">
        <v>4.3478260869565202E-2</v>
      </c>
      <c r="AN11" s="16">
        <v>0.05</v>
      </c>
      <c r="AO11" s="16">
        <v>0.25</v>
      </c>
      <c r="AP11" s="16">
        <v>0.133333333333333</v>
      </c>
      <c r="AQ11" s="16"/>
      <c r="AR11" s="16">
        <v>0.10625</v>
      </c>
      <c r="AS11" s="16">
        <v>6.0606060606060601E-2</v>
      </c>
      <c r="AT11" s="16">
        <v>6.0606060606060601E-2</v>
      </c>
      <c r="AU11" s="16" t="s">
        <v>129</v>
      </c>
      <c r="AV11" s="16">
        <v>0.1</v>
      </c>
      <c r="AW11" s="16">
        <v>0.14285714285714299</v>
      </c>
      <c r="AX11" s="16">
        <v>0</v>
      </c>
      <c r="AY11" s="16"/>
      <c r="AZ11" s="16">
        <v>0.13953488372093001</v>
      </c>
      <c r="BA11" s="16">
        <v>0.25</v>
      </c>
      <c r="BB11" s="16">
        <v>0</v>
      </c>
      <c r="BC11" s="16">
        <v>0.15625</v>
      </c>
      <c r="BD11" s="16">
        <v>9.1954022988505704E-2</v>
      </c>
      <c r="BE11" s="16">
        <v>0</v>
      </c>
      <c r="BF11" s="16"/>
      <c r="BG11" s="16">
        <v>2.5641025641025599E-2</v>
      </c>
      <c r="BH11" s="16">
        <v>0.14893617021276601</v>
      </c>
      <c r="BI11" s="16">
        <v>0.15625</v>
      </c>
      <c r="BJ11" s="16">
        <v>0.17142857142857101</v>
      </c>
      <c r="BK11" s="16">
        <v>0.16</v>
      </c>
      <c r="BL11" s="16">
        <v>7.1428571428571397E-2</v>
      </c>
      <c r="BM11" s="16"/>
      <c r="BN11" s="16">
        <v>0.16250000000000001</v>
      </c>
      <c r="BO11" s="16">
        <v>8.6538461538461495E-2</v>
      </c>
      <c r="BP11" s="16"/>
      <c r="BQ11" s="16">
        <v>0.164948453608247</v>
      </c>
      <c r="BR11" s="16">
        <v>0.111764705882353</v>
      </c>
      <c r="BS11" s="16"/>
      <c r="BT11" s="16">
        <v>0.106280193236715</v>
      </c>
      <c r="BU11" s="16">
        <v>0.22807017543859601</v>
      </c>
    </row>
    <row r="12" spans="2:73" ht="43.5" x14ac:dyDescent="0.35">
      <c r="B12" s="17" t="s">
        <v>333</v>
      </c>
      <c r="C12" s="16">
        <v>9.7378277153558096E-2</v>
      </c>
      <c r="D12" s="16">
        <v>0.126984126984127</v>
      </c>
      <c r="E12" s="16">
        <v>7.09219858156028E-2</v>
      </c>
      <c r="F12" s="16"/>
      <c r="G12" s="16">
        <v>6.8181818181818205E-2</v>
      </c>
      <c r="H12" s="16">
        <v>0.103139013452915</v>
      </c>
      <c r="I12" s="16"/>
      <c r="J12" s="16">
        <v>8.3333333333333301E-2</v>
      </c>
      <c r="K12" s="16">
        <v>0.1</v>
      </c>
      <c r="L12" s="16">
        <v>0.230769230769231</v>
      </c>
      <c r="M12" s="16">
        <v>0.3</v>
      </c>
      <c r="N12" s="16">
        <v>0.16666666666666699</v>
      </c>
      <c r="O12" s="16">
        <v>0.11111111111111099</v>
      </c>
      <c r="P12" s="16">
        <v>0.2</v>
      </c>
      <c r="Q12" s="16">
        <v>4.1666666666666699E-2</v>
      </c>
      <c r="R12" s="16">
        <v>8.3333333333333301E-2</v>
      </c>
      <c r="S12" s="16">
        <v>0.108695652173913</v>
      </c>
      <c r="T12" s="16">
        <v>0</v>
      </c>
      <c r="U12" s="16">
        <v>0</v>
      </c>
      <c r="V12" s="16">
        <v>0</v>
      </c>
      <c r="W12" s="16">
        <v>0.125</v>
      </c>
      <c r="X12" s="16">
        <v>0.1</v>
      </c>
      <c r="Y12" s="16">
        <v>0</v>
      </c>
      <c r="Z12" s="16"/>
      <c r="AA12" s="16">
        <v>0.14736842105263201</v>
      </c>
      <c r="AB12" s="16">
        <v>0.10309278350515499</v>
      </c>
      <c r="AC12" s="16">
        <v>0</v>
      </c>
      <c r="AD12" s="16">
        <v>7.4074074074074098E-2</v>
      </c>
      <c r="AE12" s="16"/>
      <c r="AF12" s="16">
        <v>9.375E-2</v>
      </c>
      <c r="AG12" s="16">
        <v>0.19047619047618999</v>
      </c>
      <c r="AH12" s="16">
        <v>3.7037037037037E-2</v>
      </c>
      <c r="AI12" s="16">
        <v>0.5</v>
      </c>
      <c r="AJ12" s="16"/>
      <c r="AK12" s="16">
        <v>0.121621621621622</v>
      </c>
      <c r="AL12" s="16">
        <v>4.2553191489361701E-2</v>
      </c>
      <c r="AM12" s="16">
        <v>8.6956521739130405E-2</v>
      </c>
      <c r="AN12" s="16">
        <v>0.15</v>
      </c>
      <c r="AO12" s="16">
        <v>0.25</v>
      </c>
      <c r="AP12" s="16">
        <v>0</v>
      </c>
      <c r="AQ12" s="16"/>
      <c r="AR12" s="16">
        <v>8.1250000000000003E-2</v>
      </c>
      <c r="AS12" s="16">
        <v>0.12121212121212099</v>
      </c>
      <c r="AT12" s="16">
        <v>0.12121212121212099</v>
      </c>
      <c r="AU12" s="16" t="s">
        <v>129</v>
      </c>
      <c r="AV12" s="16">
        <v>0</v>
      </c>
      <c r="AW12" s="16">
        <v>0.238095238095238</v>
      </c>
      <c r="AX12" s="16">
        <v>0</v>
      </c>
      <c r="AY12" s="16"/>
      <c r="AZ12" s="16">
        <v>2.32558139534884E-2</v>
      </c>
      <c r="BA12" s="16">
        <v>0.1</v>
      </c>
      <c r="BB12" s="16">
        <v>0.14285714285714299</v>
      </c>
      <c r="BC12" s="16">
        <v>0.171875</v>
      </c>
      <c r="BD12" s="16">
        <v>0.10344827586206901</v>
      </c>
      <c r="BE12" s="16">
        <v>0.5</v>
      </c>
      <c r="BF12" s="16"/>
      <c r="BG12" s="16">
        <v>7.69230769230769E-2</v>
      </c>
      <c r="BH12" s="16">
        <v>4.2553191489361701E-2</v>
      </c>
      <c r="BI12" s="16">
        <v>0.28125</v>
      </c>
      <c r="BJ12" s="16">
        <v>0.1</v>
      </c>
      <c r="BK12" s="16">
        <v>0.08</v>
      </c>
      <c r="BL12" s="16">
        <v>3.5714285714285698E-2</v>
      </c>
      <c r="BM12" s="16"/>
      <c r="BN12" s="16">
        <v>8.1250000000000003E-2</v>
      </c>
      <c r="BO12" s="16">
        <v>0.125</v>
      </c>
      <c r="BP12" s="16"/>
      <c r="BQ12" s="16">
        <v>8.2474226804123696E-2</v>
      </c>
      <c r="BR12" s="16">
        <v>0.105882352941176</v>
      </c>
      <c r="BS12" s="16"/>
      <c r="BT12" s="16">
        <v>0.115942028985507</v>
      </c>
      <c r="BU12" s="16">
        <v>3.5087719298245598E-2</v>
      </c>
    </row>
    <row r="13" spans="2:73" ht="29" x14ac:dyDescent="0.35">
      <c r="B13" s="17" t="s">
        <v>334</v>
      </c>
      <c r="C13" s="16">
        <v>8.6142322097378293E-2</v>
      </c>
      <c r="D13" s="16">
        <v>0.103174603174603</v>
      </c>
      <c r="E13" s="16">
        <v>7.09219858156028E-2</v>
      </c>
      <c r="F13" s="16"/>
      <c r="G13" s="16">
        <v>6.8181818181818205E-2</v>
      </c>
      <c r="H13" s="16">
        <v>8.9686098654708502E-2</v>
      </c>
      <c r="I13" s="16"/>
      <c r="J13" s="16">
        <v>0.16666666666666699</v>
      </c>
      <c r="K13" s="16">
        <v>7.4999999999999997E-2</v>
      </c>
      <c r="L13" s="16">
        <v>0</v>
      </c>
      <c r="M13" s="16">
        <v>0.4</v>
      </c>
      <c r="N13" s="16">
        <v>0</v>
      </c>
      <c r="O13" s="16">
        <v>0</v>
      </c>
      <c r="P13" s="16">
        <v>6.6666666666666693E-2</v>
      </c>
      <c r="Q13" s="16">
        <v>4.1666666666666699E-2</v>
      </c>
      <c r="R13" s="16">
        <v>0.16666666666666699</v>
      </c>
      <c r="S13" s="16">
        <v>0.108695652173913</v>
      </c>
      <c r="T13" s="16">
        <v>0.11764705882352899</v>
      </c>
      <c r="U13" s="16">
        <v>0</v>
      </c>
      <c r="V13" s="16">
        <v>0</v>
      </c>
      <c r="W13" s="16">
        <v>0</v>
      </c>
      <c r="X13" s="16">
        <v>0.1</v>
      </c>
      <c r="Y13" s="16">
        <v>0</v>
      </c>
      <c r="Z13" s="16"/>
      <c r="AA13" s="16">
        <v>6.3157894736842093E-2</v>
      </c>
      <c r="AB13" s="16">
        <v>0.10309278350515499</v>
      </c>
      <c r="AC13" s="16">
        <v>9.0909090909090898E-2</v>
      </c>
      <c r="AD13" s="16">
        <v>0.11111111111111099</v>
      </c>
      <c r="AE13" s="16"/>
      <c r="AF13" s="16">
        <v>7.8125E-2</v>
      </c>
      <c r="AG13" s="16">
        <v>4.7619047619047603E-2</v>
      </c>
      <c r="AH13" s="16">
        <v>0.148148148148148</v>
      </c>
      <c r="AI13" s="16">
        <v>0</v>
      </c>
      <c r="AJ13" s="16"/>
      <c r="AK13" s="16">
        <v>8.1081081081081099E-2</v>
      </c>
      <c r="AL13" s="16">
        <v>8.5106382978723402E-2</v>
      </c>
      <c r="AM13" s="16">
        <v>8.6956521739130405E-2</v>
      </c>
      <c r="AN13" s="16">
        <v>0.05</v>
      </c>
      <c r="AO13" s="16">
        <v>0.125</v>
      </c>
      <c r="AP13" s="16">
        <v>0</v>
      </c>
      <c r="AQ13" s="16"/>
      <c r="AR13" s="16">
        <v>6.25E-2</v>
      </c>
      <c r="AS13" s="16">
        <v>6.0606060606060601E-2</v>
      </c>
      <c r="AT13" s="16">
        <v>6.0606060606060601E-2</v>
      </c>
      <c r="AU13" s="16" t="s">
        <v>129</v>
      </c>
      <c r="AV13" s="16">
        <v>0</v>
      </c>
      <c r="AW13" s="16">
        <v>0.14285714285714299</v>
      </c>
      <c r="AX13" s="16">
        <v>0</v>
      </c>
      <c r="AY13" s="16"/>
      <c r="AZ13" s="16">
        <v>5.8139534883720902E-2</v>
      </c>
      <c r="BA13" s="16">
        <v>0.2</v>
      </c>
      <c r="BB13" s="16">
        <v>0</v>
      </c>
      <c r="BC13" s="16">
        <v>0.125</v>
      </c>
      <c r="BD13" s="16">
        <v>6.8965517241379296E-2</v>
      </c>
      <c r="BE13" s="16">
        <v>0</v>
      </c>
      <c r="BF13" s="16"/>
      <c r="BG13" s="16">
        <v>5.1282051282051301E-2</v>
      </c>
      <c r="BH13" s="16">
        <v>0.12765957446808501</v>
      </c>
      <c r="BI13" s="16">
        <v>9.375E-2</v>
      </c>
      <c r="BJ13" s="16">
        <v>7.1428571428571397E-2</v>
      </c>
      <c r="BK13" s="16">
        <v>0.14000000000000001</v>
      </c>
      <c r="BL13" s="16">
        <v>0</v>
      </c>
      <c r="BM13" s="16"/>
      <c r="BN13" s="16">
        <v>0.1</v>
      </c>
      <c r="BO13" s="16">
        <v>6.7307692307692304E-2</v>
      </c>
      <c r="BP13" s="16"/>
      <c r="BQ13" s="16">
        <v>7.2164948453608199E-2</v>
      </c>
      <c r="BR13" s="16">
        <v>9.41176470588235E-2</v>
      </c>
      <c r="BS13" s="16"/>
      <c r="BT13" s="16">
        <v>6.7632850241545903E-2</v>
      </c>
      <c r="BU13" s="16">
        <v>0.157894736842105</v>
      </c>
    </row>
    <row r="14" spans="2:73" ht="43.5" x14ac:dyDescent="0.35">
      <c r="B14" s="17" t="s">
        <v>335</v>
      </c>
      <c r="C14" s="16">
        <v>6.7415730337078594E-2</v>
      </c>
      <c r="D14" s="16">
        <v>9.5238095238095205E-2</v>
      </c>
      <c r="E14" s="16">
        <v>4.2553191489361701E-2</v>
      </c>
      <c r="F14" s="16"/>
      <c r="G14" s="16">
        <v>0.11363636363636399</v>
      </c>
      <c r="H14" s="16">
        <v>5.8295964125560498E-2</v>
      </c>
      <c r="I14" s="16"/>
      <c r="J14" s="16">
        <v>0.20833333333333301</v>
      </c>
      <c r="K14" s="16">
        <v>7.4999999999999997E-2</v>
      </c>
      <c r="L14" s="16">
        <v>0</v>
      </c>
      <c r="M14" s="16">
        <v>0</v>
      </c>
      <c r="N14" s="16">
        <v>0</v>
      </c>
      <c r="O14" s="16">
        <v>0</v>
      </c>
      <c r="P14" s="16">
        <v>0.133333333333333</v>
      </c>
      <c r="Q14" s="16">
        <v>0</v>
      </c>
      <c r="R14" s="16">
        <v>0</v>
      </c>
      <c r="S14" s="16">
        <v>6.5217391304347797E-2</v>
      </c>
      <c r="T14" s="16">
        <v>0.11764705882352899</v>
      </c>
      <c r="U14" s="16">
        <v>0</v>
      </c>
      <c r="V14" s="16">
        <v>5.5555555555555601E-2</v>
      </c>
      <c r="W14" s="16">
        <v>0</v>
      </c>
      <c r="X14" s="16">
        <v>0.1</v>
      </c>
      <c r="Y14" s="16">
        <v>0.14285714285714299</v>
      </c>
      <c r="Z14" s="16"/>
      <c r="AA14" s="16">
        <v>8.42105263157895E-2</v>
      </c>
      <c r="AB14" s="16">
        <v>6.18556701030928E-2</v>
      </c>
      <c r="AC14" s="16">
        <v>6.0606060606060601E-2</v>
      </c>
      <c r="AD14" s="16">
        <v>3.7037037037037E-2</v>
      </c>
      <c r="AE14" s="16"/>
      <c r="AF14" s="16">
        <v>6.25E-2</v>
      </c>
      <c r="AG14" s="16">
        <v>9.5238095238095205E-2</v>
      </c>
      <c r="AH14" s="16">
        <v>7.4074074074074098E-2</v>
      </c>
      <c r="AI14" s="16">
        <v>0</v>
      </c>
      <c r="AJ14" s="16"/>
      <c r="AK14" s="16">
        <v>8.1081081081081099E-2</v>
      </c>
      <c r="AL14" s="16">
        <v>2.1276595744680899E-2</v>
      </c>
      <c r="AM14" s="16">
        <v>4.3478260869565202E-2</v>
      </c>
      <c r="AN14" s="16">
        <v>0</v>
      </c>
      <c r="AO14" s="16">
        <v>0.125</v>
      </c>
      <c r="AP14" s="16">
        <v>6.6666666666666693E-2</v>
      </c>
      <c r="AQ14" s="16"/>
      <c r="AR14" s="16">
        <v>5.6250000000000001E-2</v>
      </c>
      <c r="AS14" s="16">
        <v>6.0606060606060601E-2</v>
      </c>
      <c r="AT14" s="16">
        <v>6.0606060606060601E-2</v>
      </c>
      <c r="AU14" s="16" t="s">
        <v>129</v>
      </c>
      <c r="AV14" s="16">
        <v>0.1</v>
      </c>
      <c r="AW14" s="16">
        <v>9.5238095238095205E-2</v>
      </c>
      <c r="AX14" s="16">
        <v>0</v>
      </c>
      <c r="AY14" s="16"/>
      <c r="AZ14" s="16">
        <v>8.1395348837209294E-2</v>
      </c>
      <c r="BA14" s="16">
        <v>0.05</v>
      </c>
      <c r="BB14" s="16">
        <v>0</v>
      </c>
      <c r="BC14" s="16">
        <v>6.25E-2</v>
      </c>
      <c r="BD14" s="16">
        <v>6.8965517241379296E-2</v>
      </c>
      <c r="BE14" s="16">
        <v>0</v>
      </c>
      <c r="BF14" s="16"/>
      <c r="BG14" s="16">
        <v>5.1282051282051301E-2</v>
      </c>
      <c r="BH14" s="16">
        <v>4.2553191489361701E-2</v>
      </c>
      <c r="BI14" s="16">
        <v>9.375E-2</v>
      </c>
      <c r="BJ14" s="16">
        <v>8.5714285714285701E-2</v>
      </c>
      <c r="BK14" s="16">
        <v>0.06</v>
      </c>
      <c r="BL14" s="16">
        <v>7.1428571428571397E-2</v>
      </c>
      <c r="BM14" s="16"/>
      <c r="BN14" s="16">
        <v>7.4999999999999997E-2</v>
      </c>
      <c r="BO14" s="16">
        <v>5.7692307692307702E-2</v>
      </c>
      <c r="BP14" s="16"/>
      <c r="BQ14" s="16">
        <v>8.2474226804123696E-2</v>
      </c>
      <c r="BR14" s="16">
        <v>5.8823529411764698E-2</v>
      </c>
      <c r="BS14" s="16"/>
      <c r="BT14" s="16">
        <v>7.2463768115942004E-2</v>
      </c>
      <c r="BU14" s="16">
        <v>5.2631578947368397E-2</v>
      </c>
    </row>
    <row r="15" spans="2:73" x14ac:dyDescent="0.35">
      <c r="B15" s="17" t="s">
        <v>336</v>
      </c>
      <c r="C15" s="16">
        <v>5.9925093632958802E-2</v>
      </c>
      <c r="D15" s="16">
        <v>5.5555555555555601E-2</v>
      </c>
      <c r="E15" s="16">
        <v>6.3829787234042507E-2</v>
      </c>
      <c r="F15" s="16"/>
      <c r="G15" s="16">
        <v>6.8181818181818205E-2</v>
      </c>
      <c r="H15" s="16">
        <v>5.8295964125560498E-2</v>
      </c>
      <c r="I15" s="16"/>
      <c r="J15" s="16">
        <v>8.3333333333333301E-2</v>
      </c>
      <c r="K15" s="16">
        <v>2.5000000000000001E-2</v>
      </c>
      <c r="L15" s="16">
        <v>7.69230769230769E-2</v>
      </c>
      <c r="M15" s="16">
        <v>0</v>
      </c>
      <c r="N15" s="16">
        <v>0</v>
      </c>
      <c r="O15" s="16">
        <v>0.11111111111111099</v>
      </c>
      <c r="P15" s="16">
        <v>0.133333333333333</v>
      </c>
      <c r="Q15" s="16">
        <v>0</v>
      </c>
      <c r="R15" s="16">
        <v>8.3333333333333301E-2</v>
      </c>
      <c r="S15" s="16">
        <v>4.3478260869565202E-2</v>
      </c>
      <c r="T15" s="16">
        <v>5.8823529411764698E-2</v>
      </c>
      <c r="U15" s="16">
        <v>0.125</v>
      </c>
      <c r="V15" s="16">
        <v>0.11111111111111099</v>
      </c>
      <c r="W15" s="16">
        <v>0</v>
      </c>
      <c r="X15" s="16">
        <v>0.1</v>
      </c>
      <c r="Y15" s="16">
        <v>0.14285714285714299</v>
      </c>
      <c r="Z15" s="16"/>
      <c r="AA15" s="16">
        <v>7.3684210526315796E-2</v>
      </c>
      <c r="AB15" s="16">
        <v>7.2164948453608199E-2</v>
      </c>
      <c r="AC15" s="16">
        <v>0</v>
      </c>
      <c r="AD15" s="16">
        <v>7.4074074074074098E-2</v>
      </c>
      <c r="AE15" s="16"/>
      <c r="AF15" s="16">
        <v>5.7291666666666699E-2</v>
      </c>
      <c r="AG15" s="16">
        <v>0.14285714285714299</v>
      </c>
      <c r="AH15" s="16">
        <v>7.4074074074074098E-2</v>
      </c>
      <c r="AI15" s="16">
        <v>0</v>
      </c>
      <c r="AJ15" s="16"/>
      <c r="AK15" s="16">
        <v>8.1081081081081099E-2</v>
      </c>
      <c r="AL15" s="16">
        <v>4.2553191489361701E-2</v>
      </c>
      <c r="AM15" s="16">
        <v>4.3478260869565202E-2</v>
      </c>
      <c r="AN15" s="16">
        <v>0</v>
      </c>
      <c r="AO15" s="16">
        <v>0.125</v>
      </c>
      <c r="AP15" s="16">
        <v>6.6666666666666693E-2</v>
      </c>
      <c r="AQ15" s="16"/>
      <c r="AR15" s="16">
        <v>0.05</v>
      </c>
      <c r="AS15" s="16">
        <v>0</v>
      </c>
      <c r="AT15" s="16">
        <v>0</v>
      </c>
      <c r="AU15" s="16" t="s">
        <v>129</v>
      </c>
      <c r="AV15" s="16">
        <v>0.1</v>
      </c>
      <c r="AW15" s="16">
        <v>0.19047619047618999</v>
      </c>
      <c r="AX15" s="16">
        <v>0</v>
      </c>
      <c r="AY15" s="16"/>
      <c r="AZ15" s="16">
        <v>2.32558139534884E-2</v>
      </c>
      <c r="BA15" s="16">
        <v>0.1</v>
      </c>
      <c r="BB15" s="16">
        <v>0</v>
      </c>
      <c r="BC15" s="16">
        <v>0.109375</v>
      </c>
      <c r="BD15" s="16">
        <v>4.5977011494252901E-2</v>
      </c>
      <c r="BE15" s="16">
        <v>0.5</v>
      </c>
      <c r="BF15" s="16"/>
      <c r="BG15" s="16">
        <v>5.1282051282051301E-2</v>
      </c>
      <c r="BH15" s="16">
        <v>2.1276595744680899E-2</v>
      </c>
      <c r="BI15" s="16">
        <v>0.125</v>
      </c>
      <c r="BJ15" s="16">
        <v>7.1428571428571397E-2</v>
      </c>
      <c r="BK15" s="16">
        <v>0.06</v>
      </c>
      <c r="BL15" s="16">
        <v>3.5714285714285698E-2</v>
      </c>
      <c r="BM15" s="16"/>
      <c r="BN15" s="16">
        <v>4.3749999999999997E-2</v>
      </c>
      <c r="BO15" s="16">
        <v>8.6538461538461495E-2</v>
      </c>
      <c r="BP15" s="16"/>
      <c r="BQ15" s="16">
        <v>4.1237113402061903E-2</v>
      </c>
      <c r="BR15" s="16">
        <v>7.0588235294117604E-2</v>
      </c>
      <c r="BS15" s="16"/>
      <c r="BT15" s="16">
        <v>6.7632850241545903E-2</v>
      </c>
      <c r="BU15" s="16">
        <v>3.5087719298245598E-2</v>
      </c>
    </row>
    <row r="16" spans="2:73" x14ac:dyDescent="0.35">
      <c r="B16" s="17" t="s">
        <v>337</v>
      </c>
      <c r="C16" s="16">
        <v>4.11985018726592E-2</v>
      </c>
      <c r="D16" s="16">
        <v>1.58730158730159E-2</v>
      </c>
      <c r="E16" s="16">
        <v>6.3829787234042507E-2</v>
      </c>
      <c r="F16" s="16"/>
      <c r="G16" s="16">
        <v>0</v>
      </c>
      <c r="H16" s="16">
        <v>4.9327354260089697E-2</v>
      </c>
      <c r="I16" s="16"/>
      <c r="J16" s="16">
        <v>0.125</v>
      </c>
      <c r="K16" s="16">
        <v>2.5000000000000001E-2</v>
      </c>
      <c r="L16" s="16">
        <v>0</v>
      </c>
      <c r="M16" s="16">
        <v>0</v>
      </c>
      <c r="N16" s="16">
        <v>0</v>
      </c>
      <c r="O16" s="16">
        <v>0.11111111111111099</v>
      </c>
      <c r="P16" s="16">
        <v>0</v>
      </c>
      <c r="Q16" s="16">
        <v>0</v>
      </c>
      <c r="R16" s="16">
        <v>8.3333333333333301E-2</v>
      </c>
      <c r="S16" s="16">
        <v>2.1739130434782601E-2</v>
      </c>
      <c r="T16" s="16">
        <v>5.8823529411764698E-2</v>
      </c>
      <c r="U16" s="16">
        <v>0.25</v>
      </c>
      <c r="V16" s="16">
        <v>5.5555555555555601E-2</v>
      </c>
      <c r="W16" s="16">
        <v>0</v>
      </c>
      <c r="X16" s="16">
        <v>0</v>
      </c>
      <c r="Y16" s="16">
        <v>0</v>
      </c>
      <c r="Z16" s="16"/>
      <c r="AA16" s="16">
        <v>4.2105263157894701E-2</v>
      </c>
      <c r="AB16" s="16">
        <v>2.06185567010309E-2</v>
      </c>
      <c r="AC16" s="16">
        <v>0.12121212121212099</v>
      </c>
      <c r="AD16" s="16">
        <v>3.7037037037037E-2</v>
      </c>
      <c r="AE16" s="16"/>
      <c r="AF16" s="16">
        <v>4.1666666666666699E-2</v>
      </c>
      <c r="AG16" s="16">
        <v>4.7619047619047603E-2</v>
      </c>
      <c r="AH16" s="16">
        <v>3.7037037037037E-2</v>
      </c>
      <c r="AI16" s="16">
        <v>0</v>
      </c>
      <c r="AJ16" s="16"/>
      <c r="AK16" s="16">
        <v>1.35135135135135E-2</v>
      </c>
      <c r="AL16" s="16">
        <v>8.5106382978723402E-2</v>
      </c>
      <c r="AM16" s="16">
        <v>0</v>
      </c>
      <c r="AN16" s="16">
        <v>0.05</v>
      </c>
      <c r="AO16" s="16">
        <v>0.125</v>
      </c>
      <c r="AP16" s="16">
        <v>0</v>
      </c>
      <c r="AQ16" s="16"/>
      <c r="AR16" s="16">
        <v>3.7499999999999999E-2</v>
      </c>
      <c r="AS16" s="16">
        <v>3.03030303030303E-2</v>
      </c>
      <c r="AT16" s="16">
        <v>3.03030303030303E-2</v>
      </c>
      <c r="AU16" s="16" t="s">
        <v>129</v>
      </c>
      <c r="AV16" s="16">
        <v>0.1</v>
      </c>
      <c r="AW16" s="16">
        <v>4.7619047619047603E-2</v>
      </c>
      <c r="AX16" s="16">
        <v>0</v>
      </c>
      <c r="AY16" s="16"/>
      <c r="AZ16" s="16">
        <v>6.9767441860465101E-2</v>
      </c>
      <c r="BA16" s="16">
        <v>0</v>
      </c>
      <c r="BB16" s="16">
        <v>0</v>
      </c>
      <c r="BC16" s="16">
        <v>4.6875E-2</v>
      </c>
      <c r="BD16" s="16">
        <v>2.2988505747126398E-2</v>
      </c>
      <c r="BE16" s="16">
        <v>0</v>
      </c>
      <c r="BF16" s="16"/>
      <c r="BG16" s="16">
        <v>2.5641025641025599E-2</v>
      </c>
      <c r="BH16" s="16">
        <v>4.2553191489361701E-2</v>
      </c>
      <c r="BI16" s="16">
        <v>0.125</v>
      </c>
      <c r="BJ16" s="16">
        <v>2.8571428571428598E-2</v>
      </c>
      <c r="BK16" s="16">
        <v>0.04</v>
      </c>
      <c r="BL16" s="16">
        <v>0</v>
      </c>
      <c r="BM16" s="16"/>
      <c r="BN16" s="16">
        <v>0.05</v>
      </c>
      <c r="BO16" s="16">
        <v>2.8846153846153799E-2</v>
      </c>
      <c r="BP16" s="16"/>
      <c r="BQ16" s="16">
        <v>7.2164948453608199E-2</v>
      </c>
      <c r="BR16" s="16">
        <v>2.3529411764705899E-2</v>
      </c>
      <c r="BS16" s="16"/>
      <c r="BT16" s="16">
        <v>3.3816425120772903E-2</v>
      </c>
      <c r="BU16" s="16">
        <v>7.0175438596491196E-2</v>
      </c>
    </row>
    <row r="17" spans="2:73" x14ac:dyDescent="0.35">
      <c r="B17" s="17" t="s">
        <v>93</v>
      </c>
      <c r="C17" s="16">
        <v>1.4981273408239701E-2</v>
      </c>
      <c r="D17" s="16">
        <v>7.9365079365079395E-3</v>
      </c>
      <c r="E17" s="16">
        <v>2.1276595744680899E-2</v>
      </c>
      <c r="F17" s="16"/>
      <c r="G17" s="16">
        <v>0</v>
      </c>
      <c r="H17" s="16">
        <v>1.79372197309417E-2</v>
      </c>
      <c r="I17" s="16"/>
      <c r="J17" s="16">
        <v>0</v>
      </c>
      <c r="K17" s="16">
        <v>0</v>
      </c>
      <c r="L17" s="16">
        <v>0</v>
      </c>
      <c r="M17" s="16">
        <v>0</v>
      </c>
      <c r="N17" s="16">
        <v>0</v>
      </c>
      <c r="O17" s="16">
        <v>0</v>
      </c>
      <c r="P17" s="16">
        <v>6.6666666666666693E-2</v>
      </c>
      <c r="Q17" s="16">
        <v>4.1666666666666699E-2</v>
      </c>
      <c r="R17" s="16">
        <v>0</v>
      </c>
      <c r="S17" s="16">
        <v>4.3478260869565202E-2</v>
      </c>
      <c r="T17" s="16">
        <v>0</v>
      </c>
      <c r="U17" s="16">
        <v>0</v>
      </c>
      <c r="V17" s="16">
        <v>0</v>
      </c>
      <c r="W17" s="16">
        <v>0</v>
      </c>
      <c r="X17" s="16">
        <v>0</v>
      </c>
      <c r="Y17" s="16">
        <v>0</v>
      </c>
      <c r="Z17" s="16"/>
      <c r="AA17" s="16">
        <v>3.1578947368421102E-2</v>
      </c>
      <c r="AB17" s="16">
        <v>1.03092783505155E-2</v>
      </c>
      <c r="AC17" s="16">
        <v>0</v>
      </c>
      <c r="AD17" s="16">
        <v>0</v>
      </c>
      <c r="AE17" s="16"/>
      <c r="AF17" s="16">
        <v>1.5625E-2</v>
      </c>
      <c r="AG17" s="16">
        <v>0</v>
      </c>
      <c r="AH17" s="16">
        <v>0</v>
      </c>
      <c r="AI17" s="16">
        <v>0</v>
      </c>
      <c r="AJ17" s="16"/>
      <c r="AK17" s="16">
        <v>1.35135135135135E-2</v>
      </c>
      <c r="AL17" s="16">
        <v>2.1276595744680899E-2</v>
      </c>
      <c r="AM17" s="16">
        <v>0</v>
      </c>
      <c r="AN17" s="16">
        <v>0</v>
      </c>
      <c r="AO17" s="16">
        <v>0</v>
      </c>
      <c r="AP17" s="16">
        <v>0</v>
      </c>
      <c r="AQ17" s="16"/>
      <c r="AR17" s="16">
        <v>1.2500000000000001E-2</v>
      </c>
      <c r="AS17" s="16">
        <v>0</v>
      </c>
      <c r="AT17" s="16">
        <v>0</v>
      </c>
      <c r="AU17" s="16" t="s">
        <v>129</v>
      </c>
      <c r="AV17" s="16">
        <v>0.1</v>
      </c>
      <c r="AW17" s="16">
        <v>0</v>
      </c>
      <c r="AX17" s="16">
        <v>0</v>
      </c>
      <c r="AY17" s="16"/>
      <c r="AZ17" s="16">
        <v>2.32558139534884E-2</v>
      </c>
      <c r="BA17" s="16">
        <v>0</v>
      </c>
      <c r="BB17" s="16">
        <v>0.14285714285714299</v>
      </c>
      <c r="BC17" s="16">
        <v>0</v>
      </c>
      <c r="BD17" s="16">
        <v>1.1494252873563199E-2</v>
      </c>
      <c r="BE17" s="16">
        <v>0</v>
      </c>
      <c r="BF17" s="16"/>
      <c r="BG17" s="16">
        <v>2.5641025641025599E-2</v>
      </c>
      <c r="BH17" s="16">
        <v>0</v>
      </c>
      <c r="BI17" s="16">
        <v>0</v>
      </c>
      <c r="BJ17" s="16">
        <v>1.4285714285714299E-2</v>
      </c>
      <c r="BK17" s="16">
        <v>0</v>
      </c>
      <c r="BL17" s="16">
        <v>7.1428571428571397E-2</v>
      </c>
      <c r="BM17" s="16"/>
      <c r="BN17" s="16">
        <v>1.8749999999999999E-2</v>
      </c>
      <c r="BO17" s="16">
        <v>0</v>
      </c>
      <c r="BP17" s="16"/>
      <c r="BQ17" s="16">
        <v>4.1237113402061903E-2</v>
      </c>
      <c r="BR17" s="16">
        <v>0</v>
      </c>
      <c r="BS17" s="16"/>
      <c r="BT17" s="16">
        <v>9.6618357487922701E-3</v>
      </c>
      <c r="BU17" s="16">
        <v>0</v>
      </c>
    </row>
    <row r="18" spans="2:73" ht="43.5" x14ac:dyDescent="0.35">
      <c r="B18" s="17" t="s">
        <v>338</v>
      </c>
      <c r="C18" s="16">
        <v>1.1235955056179799E-2</v>
      </c>
      <c r="D18" s="16">
        <v>2.3809523809523801E-2</v>
      </c>
      <c r="E18" s="16">
        <v>0</v>
      </c>
      <c r="F18" s="16"/>
      <c r="G18" s="16">
        <v>0</v>
      </c>
      <c r="H18" s="16">
        <v>1.34529147982063E-2</v>
      </c>
      <c r="I18" s="16"/>
      <c r="J18" s="16">
        <v>0</v>
      </c>
      <c r="K18" s="16">
        <v>0</v>
      </c>
      <c r="L18" s="16">
        <v>0</v>
      </c>
      <c r="M18" s="16">
        <v>0</v>
      </c>
      <c r="N18" s="16">
        <v>0</v>
      </c>
      <c r="O18" s="16">
        <v>0</v>
      </c>
      <c r="P18" s="16">
        <v>0</v>
      </c>
      <c r="Q18" s="16">
        <v>0</v>
      </c>
      <c r="R18" s="16">
        <v>8.3333333333333301E-2</v>
      </c>
      <c r="S18" s="16">
        <v>2.1739130434782601E-2</v>
      </c>
      <c r="T18" s="16">
        <v>0</v>
      </c>
      <c r="U18" s="16">
        <v>0</v>
      </c>
      <c r="V18" s="16">
        <v>5.5555555555555601E-2</v>
      </c>
      <c r="W18" s="16">
        <v>0</v>
      </c>
      <c r="X18" s="16">
        <v>0</v>
      </c>
      <c r="Y18" s="16">
        <v>0</v>
      </c>
      <c r="Z18" s="16"/>
      <c r="AA18" s="16">
        <v>1.05263157894737E-2</v>
      </c>
      <c r="AB18" s="16">
        <v>2.06185567010309E-2</v>
      </c>
      <c r="AC18" s="16">
        <v>0</v>
      </c>
      <c r="AD18" s="16">
        <v>0</v>
      </c>
      <c r="AE18" s="16"/>
      <c r="AF18" s="16">
        <v>1.5625E-2</v>
      </c>
      <c r="AG18" s="16">
        <v>0</v>
      </c>
      <c r="AH18" s="16">
        <v>0</v>
      </c>
      <c r="AI18" s="16">
        <v>0</v>
      </c>
      <c r="AJ18" s="16"/>
      <c r="AK18" s="16">
        <v>1.35135135135135E-2</v>
      </c>
      <c r="AL18" s="16">
        <v>0</v>
      </c>
      <c r="AM18" s="16">
        <v>0</v>
      </c>
      <c r="AN18" s="16">
        <v>0</v>
      </c>
      <c r="AO18" s="16">
        <v>0</v>
      </c>
      <c r="AP18" s="16">
        <v>6.6666666666666693E-2</v>
      </c>
      <c r="AQ18" s="16"/>
      <c r="AR18" s="16">
        <v>1.2500000000000001E-2</v>
      </c>
      <c r="AS18" s="16">
        <v>3.03030303030303E-2</v>
      </c>
      <c r="AT18" s="16">
        <v>3.03030303030303E-2</v>
      </c>
      <c r="AU18" s="16" t="s">
        <v>129</v>
      </c>
      <c r="AV18" s="16">
        <v>0</v>
      </c>
      <c r="AW18" s="16">
        <v>0</v>
      </c>
      <c r="AX18" s="16">
        <v>0</v>
      </c>
      <c r="AY18" s="16"/>
      <c r="AZ18" s="16">
        <v>1.16279069767442E-2</v>
      </c>
      <c r="BA18" s="16">
        <v>0</v>
      </c>
      <c r="BB18" s="16">
        <v>0</v>
      </c>
      <c r="BC18" s="16">
        <v>3.125E-2</v>
      </c>
      <c r="BD18" s="16">
        <v>0</v>
      </c>
      <c r="BE18" s="16">
        <v>0</v>
      </c>
      <c r="BF18" s="16"/>
      <c r="BG18" s="16">
        <v>0</v>
      </c>
      <c r="BH18" s="16">
        <v>2.1276595744680899E-2</v>
      </c>
      <c r="BI18" s="16">
        <v>3.125E-2</v>
      </c>
      <c r="BJ18" s="16">
        <v>1.4285714285714299E-2</v>
      </c>
      <c r="BK18" s="16">
        <v>0</v>
      </c>
      <c r="BL18" s="16">
        <v>0</v>
      </c>
      <c r="BM18" s="16"/>
      <c r="BN18" s="16">
        <v>1.8749999999999999E-2</v>
      </c>
      <c r="BO18" s="16">
        <v>0</v>
      </c>
      <c r="BP18" s="16"/>
      <c r="BQ18" s="16">
        <v>2.06185567010309E-2</v>
      </c>
      <c r="BR18" s="16">
        <v>5.8823529411764696E-3</v>
      </c>
      <c r="BS18" s="16"/>
      <c r="BT18" s="16">
        <v>1.4492753623188401E-2</v>
      </c>
      <c r="BU18" s="16">
        <v>0</v>
      </c>
    </row>
    <row r="19" spans="2:73" ht="43.5" x14ac:dyDescent="0.35">
      <c r="B19" s="17" t="s">
        <v>339</v>
      </c>
      <c r="C19" s="16">
        <v>7.4906367041198503E-3</v>
      </c>
      <c r="D19" s="16">
        <v>0</v>
      </c>
      <c r="E19" s="16">
        <v>1.41843971631206E-2</v>
      </c>
      <c r="F19" s="16"/>
      <c r="G19" s="16">
        <v>0</v>
      </c>
      <c r="H19" s="16">
        <v>8.9686098654708502E-3</v>
      </c>
      <c r="I19" s="16"/>
      <c r="J19" s="16">
        <v>0</v>
      </c>
      <c r="K19" s="16">
        <v>2.5000000000000001E-2</v>
      </c>
      <c r="L19" s="16">
        <v>0</v>
      </c>
      <c r="M19" s="16">
        <v>0</v>
      </c>
      <c r="N19" s="16">
        <v>0</v>
      </c>
      <c r="O19" s="16">
        <v>0</v>
      </c>
      <c r="P19" s="16">
        <v>0</v>
      </c>
      <c r="Q19" s="16">
        <v>0</v>
      </c>
      <c r="R19" s="16">
        <v>0</v>
      </c>
      <c r="S19" s="16">
        <v>0</v>
      </c>
      <c r="T19" s="16">
        <v>0</v>
      </c>
      <c r="U19" s="16">
        <v>0.125</v>
      </c>
      <c r="V19" s="16">
        <v>0</v>
      </c>
      <c r="W19" s="16">
        <v>0</v>
      </c>
      <c r="X19" s="16">
        <v>0</v>
      </c>
      <c r="Y19" s="16">
        <v>0</v>
      </c>
      <c r="Z19" s="16"/>
      <c r="AA19" s="16">
        <v>0</v>
      </c>
      <c r="AB19" s="16">
        <v>1.03092783505155E-2</v>
      </c>
      <c r="AC19" s="16">
        <v>0</v>
      </c>
      <c r="AD19" s="16">
        <v>3.7037037037037E-2</v>
      </c>
      <c r="AE19" s="16"/>
      <c r="AF19" s="16">
        <v>5.2083333333333296E-3</v>
      </c>
      <c r="AG19" s="16">
        <v>0</v>
      </c>
      <c r="AH19" s="16">
        <v>3.7037037037037E-2</v>
      </c>
      <c r="AI19" s="16">
        <v>0</v>
      </c>
      <c r="AJ19" s="16"/>
      <c r="AK19" s="16">
        <v>0</v>
      </c>
      <c r="AL19" s="16">
        <v>2.1276595744680899E-2</v>
      </c>
      <c r="AM19" s="16">
        <v>0</v>
      </c>
      <c r="AN19" s="16">
        <v>0</v>
      </c>
      <c r="AO19" s="16">
        <v>0</v>
      </c>
      <c r="AP19" s="16">
        <v>0</v>
      </c>
      <c r="AQ19" s="16"/>
      <c r="AR19" s="16">
        <v>0</v>
      </c>
      <c r="AS19" s="16">
        <v>0</v>
      </c>
      <c r="AT19" s="16">
        <v>0</v>
      </c>
      <c r="AU19" s="16" t="s">
        <v>129</v>
      </c>
      <c r="AV19" s="16">
        <v>0.1</v>
      </c>
      <c r="AW19" s="16">
        <v>0</v>
      </c>
      <c r="AX19" s="16">
        <v>0</v>
      </c>
      <c r="AY19" s="16"/>
      <c r="AZ19" s="16">
        <v>1.16279069767442E-2</v>
      </c>
      <c r="BA19" s="16">
        <v>0</v>
      </c>
      <c r="BB19" s="16">
        <v>0</v>
      </c>
      <c r="BC19" s="16">
        <v>0</v>
      </c>
      <c r="BD19" s="16">
        <v>1.1494252873563199E-2</v>
      </c>
      <c r="BE19" s="16">
        <v>0</v>
      </c>
      <c r="BF19" s="16"/>
      <c r="BG19" s="16">
        <v>0</v>
      </c>
      <c r="BH19" s="16">
        <v>2.1276595744680899E-2</v>
      </c>
      <c r="BI19" s="16">
        <v>0</v>
      </c>
      <c r="BJ19" s="16">
        <v>1.4285714285714299E-2</v>
      </c>
      <c r="BK19" s="16">
        <v>0</v>
      </c>
      <c r="BL19" s="16">
        <v>0</v>
      </c>
      <c r="BM19" s="16"/>
      <c r="BN19" s="16">
        <v>6.2500000000000003E-3</v>
      </c>
      <c r="BO19" s="16">
        <v>9.6153846153846194E-3</v>
      </c>
      <c r="BP19" s="16"/>
      <c r="BQ19" s="16">
        <v>0</v>
      </c>
      <c r="BR19" s="16">
        <v>1.1764705882352899E-2</v>
      </c>
      <c r="BS19" s="16"/>
      <c r="BT19" s="16">
        <v>4.8309178743961402E-3</v>
      </c>
      <c r="BU19" s="16">
        <v>1.7543859649122799E-2</v>
      </c>
    </row>
    <row r="20" spans="2:73" ht="29" x14ac:dyDescent="0.35">
      <c r="B20" s="17" t="s">
        <v>340</v>
      </c>
      <c r="C20" s="16">
        <v>3.7453183520599299E-3</v>
      </c>
      <c r="D20" s="16">
        <v>0</v>
      </c>
      <c r="E20" s="16">
        <v>7.09219858156028E-3</v>
      </c>
      <c r="F20" s="16"/>
      <c r="G20" s="16">
        <v>0</v>
      </c>
      <c r="H20" s="16">
        <v>4.4843049327354303E-3</v>
      </c>
      <c r="I20" s="16"/>
      <c r="J20" s="16">
        <v>0</v>
      </c>
      <c r="K20" s="16">
        <v>0</v>
      </c>
      <c r="L20" s="16">
        <v>0</v>
      </c>
      <c r="M20" s="16">
        <v>0.1</v>
      </c>
      <c r="N20" s="16">
        <v>0</v>
      </c>
      <c r="O20" s="16">
        <v>0</v>
      </c>
      <c r="P20" s="16">
        <v>0</v>
      </c>
      <c r="Q20" s="16">
        <v>0</v>
      </c>
      <c r="R20" s="16">
        <v>0</v>
      </c>
      <c r="S20" s="16">
        <v>0</v>
      </c>
      <c r="T20" s="16">
        <v>0</v>
      </c>
      <c r="U20" s="16">
        <v>0</v>
      </c>
      <c r="V20" s="16">
        <v>0</v>
      </c>
      <c r="W20" s="16">
        <v>0</v>
      </c>
      <c r="X20" s="16">
        <v>0</v>
      </c>
      <c r="Y20" s="16">
        <v>0</v>
      </c>
      <c r="Z20" s="16"/>
      <c r="AA20" s="16">
        <v>1.05263157894737E-2</v>
      </c>
      <c r="AB20" s="16">
        <v>0</v>
      </c>
      <c r="AC20" s="16">
        <v>0</v>
      </c>
      <c r="AD20" s="16">
        <v>0</v>
      </c>
      <c r="AE20" s="16"/>
      <c r="AF20" s="16">
        <v>0</v>
      </c>
      <c r="AG20" s="16">
        <v>0</v>
      </c>
      <c r="AH20" s="16">
        <v>3.7037037037037E-2</v>
      </c>
      <c r="AI20" s="16">
        <v>0</v>
      </c>
      <c r="AJ20" s="16"/>
      <c r="AK20" s="16">
        <v>0</v>
      </c>
      <c r="AL20" s="16">
        <v>0</v>
      </c>
      <c r="AM20" s="16">
        <v>0</v>
      </c>
      <c r="AN20" s="16">
        <v>0</v>
      </c>
      <c r="AO20" s="16">
        <v>0</v>
      </c>
      <c r="AP20" s="16">
        <v>0</v>
      </c>
      <c r="AQ20" s="16"/>
      <c r="AR20" s="16">
        <v>6.2500000000000003E-3</v>
      </c>
      <c r="AS20" s="16">
        <v>0</v>
      </c>
      <c r="AT20" s="16">
        <v>0</v>
      </c>
      <c r="AU20" s="16" t="s">
        <v>129</v>
      </c>
      <c r="AV20" s="16">
        <v>0</v>
      </c>
      <c r="AW20" s="16">
        <v>0</v>
      </c>
      <c r="AX20" s="16">
        <v>0</v>
      </c>
      <c r="AY20" s="16"/>
      <c r="AZ20" s="16">
        <v>0</v>
      </c>
      <c r="BA20" s="16">
        <v>0</v>
      </c>
      <c r="BB20" s="16">
        <v>0</v>
      </c>
      <c r="BC20" s="16">
        <v>1.5625E-2</v>
      </c>
      <c r="BD20" s="16">
        <v>0</v>
      </c>
      <c r="BE20" s="16">
        <v>0</v>
      </c>
      <c r="BF20" s="16"/>
      <c r="BG20" s="16">
        <v>2.5641025641025599E-2</v>
      </c>
      <c r="BH20" s="16">
        <v>0</v>
      </c>
      <c r="BI20" s="16">
        <v>0</v>
      </c>
      <c r="BJ20" s="16">
        <v>0</v>
      </c>
      <c r="BK20" s="16">
        <v>0</v>
      </c>
      <c r="BL20" s="16">
        <v>0</v>
      </c>
      <c r="BM20" s="16"/>
      <c r="BN20" s="16">
        <v>0</v>
      </c>
      <c r="BO20" s="16">
        <v>9.6153846153846194E-3</v>
      </c>
      <c r="BP20" s="16"/>
      <c r="BQ20" s="16">
        <v>0</v>
      </c>
      <c r="BR20" s="16">
        <v>5.8823529411764696E-3</v>
      </c>
      <c r="BS20" s="16"/>
      <c r="BT20" s="16">
        <v>4.8309178743961402E-3</v>
      </c>
      <c r="BU20" s="16">
        <v>0</v>
      </c>
    </row>
    <row r="21" spans="2:73" x14ac:dyDescent="0.35">
      <c r="B21" s="17" t="s">
        <v>116</v>
      </c>
      <c r="C21" s="18">
        <v>6.7415730337078594E-2</v>
      </c>
      <c r="D21" s="18">
        <v>6.3492063492063502E-2</v>
      </c>
      <c r="E21" s="18">
        <v>7.09219858156028E-2</v>
      </c>
      <c r="F21" s="18"/>
      <c r="G21" s="18">
        <v>4.5454545454545497E-2</v>
      </c>
      <c r="H21" s="18">
        <v>7.1748878923766801E-2</v>
      </c>
      <c r="I21" s="18"/>
      <c r="J21" s="18">
        <v>4.1666666666666699E-2</v>
      </c>
      <c r="K21" s="18">
        <v>0.05</v>
      </c>
      <c r="L21" s="18">
        <v>7.69230769230769E-2</v>
      </c>
      <c r="M21" s="18">
        <v>0</v>
      </c>
      <c r="N21" s="18">
        <v>0</v>
      </c>
      <c r="O21" s="18">
        <v>0.33333333333333298</v>
      </c>
      <c r="P21" s="18">
        <v>0</v>
      </c>
      <c r="Q21" s="18">
        <v>8.3333333333333301E-2</v>
      </c>
      <c r="R21" s="18">
        <v>8.3333333333333301E-2</v>
      </c>
      <c r="S21" s="18">
        <v>4.3478260869565202E-2</v>
      </c>
      <c r="T21" s="18">
        <v>0.11764705882352899</v>
      </c>
      <c r="U21" s="18">
        <v>0</v>
      </c>
      <c r="V21" s="18">
        <v>0.11111111111111099</v>
      </c>
      <c r="W21" s="18">
        <v>0</v>
      </c>
      <c r="X21" s="18">
        <v>0.2</v>
      </c>
      <c r="Y21" s="18">
        <v>0</v>
      </c>
      <c r="Z21" s="18"/>
      <c r="AA21" s="18">
        <v>9.4736842105263203E-2</v>
      </c>
      <c r="AB21" s="18">
        <v>7.2164948453608199E-2</v>
      </c>
      <c r="AC21" s="18">
        <v>6.0606060606060601E-2</v>
      </c>
      <c r="AD21" s="18">
        <v>0</v>
      </c>
      <c r="AE21" s="18"/>
      <c r="AF21" s="18">
        <v>8.3333333333333301E-2</v>
      </c>
      <c r="AG21" s="18">
        <v>0</v>
      </c>
      <c r="AH21" s="18">
        <v>0</v>
      </c>
      <c r="AI21" s="18">
        <v>0</v>
      </c>
      <c r="AJ21" s="18"/>
      <c r="AK21" s="18">
        <v>8.1081081081081099E-2</v>
      </c>
      <c r="AL21" s="18">
        <v>8.5106382978723402E-2</v>
      </c>
      <c r="AM21" s="18">
        <v>8.6956521739130405E-2</v>
      </c>
      <c r="AN21" s="18">
        <v>0.05</v>
      </c>
      <c r="AO21" s="18">
        <v>0</v>
      </c>
      <c r="AP21" s="18">
        <v>6.6666666666666693E-2</v>
      </c>
      <c r="AQ21" s="18"/>
      <c r="AR21" s="18">
        <v>0.05</v>
      </c>
      <c r="AS21" s="18">
        <v>0.12121212121212099</v>
      </c>
      <c r="AT21" s="18">
        <v>0.12121212121212099</v>
      </c>
      <c r="AU21" s="18" t="s">
        <v>129</v>
      </c>
      <c r="AV21" s="18">
        <v>0.3</v>
      </c>
      <c r="AW21" s="18">
        <v>9.5238095238095205E-2</v>
      </c>
      <c r="AX21" s="18">
        <v>0</v>
      </c>
      <c r="AY21" s="18"/>
      <c r="AZ21" s="18">
        <v>3.4883720930232599E-2</v>
      </c>
      <c r="BA21" s="18">
        <v>0.1</v>
      </c>
      <c r="BB21" s="18">
        <v>0.28571428571428598</v>
      </c>
      <c r="BC21" s="18">
        <v>9.375E-2</v>
      </c>
      <c r="BD21" s="18">
        <v>5.7471264367816098E-2</v>
      </c>
      <c r="BE21" s="18">
        <v>0</v>
      </c>
      <c r="BF21" s="18"/>
      <c r="BG21" s="18">
        <v>2.5641025641025599E-2</v>
      </c>
      <c r="BH21" s="18">
        <v>0.14893617021276601</v>
      </c>
      <c r="BI21" s="18">
        <v>6.25E-2</v>
      </c>
      <c r="BJ21" s="18">
        <v>5.7142857142857099E-2</v>
      </c>
      <c r="BK21" s="18">
        <v>0.06</v>
      </c>
      <c r="BL21" s="18">
        <v>3.5714285714285698E-2</v>
      </c>
      <c r="BM21" s="18"/>
      <c r="BN21" s="18">
        <v>4.3749999999999997E-2</v>
      </c>
      <c r="BO21" s="18">
        <v>0.105769230769231</v>
      </c>
      <c r="BP21" s="18"/>
      <c r="BQ21" s="18">
        <v>6.18556701030928E-2</v>
      </c>
      <c r="BR21" s="18">
        <v>7.0588235294117604E-2</v>
      </c>
      <c r="BS21" s="18"/>
      <c r="BT21" s="18">
        <v>8.2125603864734303E-2</v>
      </c>
      <c r="BU21" s="18">
        <v>1.7543859649122799E-2</v>
      </c>
    </row>
    <row r="22" spans="2:73" x14ac:dyDescent="0.35">
      <c r="B22" s="25" t="s">
        <v>392</v>
      </c>
    </row>
    <row r="23" spans="2:73" x14ac:dyDescent="0.35">
      <c r="B23" t="s">
        <v>96</v>
      </c>
    </row>
    <row r="24" spans="2:73" x14ac:dyDescent="0.35">
      <c r="B24" t="s">
        <v>97</v>
      </c>
    </row>
    <row r="26" spans="2:73" x14ac:dyDescent="0.35">
      <c r="B26"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ht="29" x14ac:dyDescent="0.35">
      <c r="B8" s="17" t="s">
        <v>342</v>
      </c>
      <c r="C8" s="16">
        <v>9.1476091476091495E-2</v>
      </c>
      <c r="D8" s="16">
        <v>0.13131313131313099</v>
      </c>
      <c r="E8" s="16">
        <v>6.3604240282685506E-2</v>
      </c>
      <c r="F8" s="16"/>
      <c r="G8" s="16">
        <v>7.2072072072072099E-2</v>
      </c>
      <c r="H8" s="16">
        <v>9.7297297297297303E-2</v>
      </c>
      <c r="I8" s="16"/>
      <c r="J8" s="16">
        <v>9.7560975609756101E-2</v>
      </c>
      <c r="K8" s="16">
        <v>6.7796610169491497E-2</v>
      </c>
      <c r="L8" s="16">
        <v>0.13793103448275901</v>
      </c>
      <c r="M8" s="16">
        <v>4.5454545454545497E-2</v>
      </c>
      <c r="N8" s="16">
        <v>0.125</v>
      </c>
      <c r="O8" s="16">
        <v>0</v>
      </c>
      <c r="P8" s="16">
        <v>3.3333333333333298E-2</v>
      </c>
      <c r="Q8" s="16">
        <v>0.102564102564103</v>
      </c>
      <c r="R8" s="16">
        <v>7.1428571428571397E-2</v>
      </c>
      <c r="S8" s="16">
        <v>9.5744680851063801E-2</v>
      </c>
      <c r="T8" s="16">
        <v>0.16666666666666699</v>
      </c>
      <c r="U8" s="16">
        <v>0.14285714285714299</v>
      </c>
      <c r="V8" s="16">
        <v>5.8823529411764698E-2</v>
      </c>
      <c r="W8" s="16">
        <v>0</v>
      </c>
      <c r="X8" s="16">
        <v>0.22222222222222199</v>
      </c>
      <c r="Y8" s="16">
        <v>0.125</v>
      </c>
      <c r="Z8" s="16"/>
      <c r="AA8" s="16">
        <v>9.0909090909090898E-2</v>
      </c>
      <c r="AB8" s="16">
        <v>8.2758620689655199E-2</v>
      </c>
      <c r="AC8" s="16">
        <v>0.125</v>
      </c>
      <c r="AD8" s="16">
        <v>0.114285714285714</v>
      </c>
      <c r="AE8" s="16"/>
      <c r="AF8" s="16">
        <v>8.8642659279778394E-2</v>
      </c>
      <c r="AG8" s="16">
        <v>3.3333333333333298E-2</v>
      </c>
      <c r="AH8" s="16">
        <v>9.5238095238095205E-2</v>
      </c>
      <c r="AI8" s="16">
        <v>0</v>
      </c>
      <c r="AJ8" s="16"/>
      <c r="AK8" s="16">
        <v>0.13114754098360701</v>
      </c>
      <c r="AL8" s="16">
        <v>0.10606060606060599</v>
      </c>
      <c r="AM8" s="16">
        <v>4.7619047619047603E-2</v>
      </c>
      <c r="AN8" s="16">
        <v>9.6774193548387094E-2</v>
      </c>
      <c r="AO8" s="16">
        <v>0.22222222222222199</v>
      </c>
      <c r="AP8" s="16">
        <v>0.11764705882352899</v>
      </c>
      <c r="AQ8" s="16"/>
      <c r="AR8" s="16">
        <v>9.1324200913242004E-2</v>
      </c>
      <c r="AS8" s="16">
        <v>0.146341463414634</v>
      </c>
      <c r="AT8" s="16">
        <v>0.146341463414634</v>
      </c>
      <c r="AU8" s="16">
        <v>0.113207547169811</v>
      </c>
      <c r="AV8" s="16">
        <v>4.3478260869565202E-2</v>
      </c>
      <c r="AW8" s="16">
        <v>8.5106382978723402E-2</v>
      </c>
      <c r="AX8" s="16">
        <v>0</v>
      </c>
      <c r="AY8" s="16"/>
      <c r="AZ8" s="16">
        <v>6.8376068376068397E-2</v>
      </c>
      <c r="BA8" s="16">
        <v>0.128205128205128</v>
      </c>
      <c r="BB8" s="16">
        <v>4.7619047619047603E-2</v>
      </c>
      <c r="BC8" s="16">
        <v>7.69230769230769E-2</v>
      </c>
      <c r="BD8" s="16">
        <v>0.114285714285714</v>
      </c>
      <c r="BE8" s="16">
        <v>0.125</v>
      </c>
      <c r="BF8" s="16"/>
      <c r="BG8" s="16">
        <v>7.3170731707317097E-2</v>
      </c>
      <c r="BH8" s="16">
        <v>9.41176470588235E-2</v>
      </c>
      <c r="BI8" s="16">
        <v>6.25E-2</v>
      </c>
      <c r="BJ8" s="16">
        <v>0.11363636363636399</v>
      </c>
      <c r="BK8" s="16">
        <v>0.10126582278481</v>
      </c>
      <c r="BL8" s="16">
        <v>7.4074074074074098E-2</v>
      </c>
      <c r="BM8" s="16"/>
      <c r="BN8" s="16">
        <v>8.3032490974729201E-2</v>
      </c>
      <c r="BO8" s="16">
        <v>0.10050251256281401</v>
      </c>
      <c r="BP8" s="16"/>
      <c r="BQ8" s="16">
        <v>8.5365853658536606E-2</v>
      </c>
      <c r="BR8" s="16">
        <v>9.49367088607595E-2</v>
      </c>
      <c r="BS8" s="16"/>
      <c r="BT8" s="16">
        <v>8.4468664850136196E-2</v>
      </c>
      <c r="BU8" s="16">
        <v>0.10784313725490199</v>
      </c>
    </row>
    <row r="9" spans="2:73" ht="29" x14ac:dyDescent="0.35">
      <c r="B9" s="17" t="s">
        <v>343</v>
      </c>
      <c r="C9" s="16">
        <v>0.44906444906444898</v>
      </c>
      <c r="D9" s="16">
        <v>0.429292929292929</v>
      </c>
      <c r="E9" s="16">
        <v>0.46289752650176702</v>
      </c>
      <c r="F9" s="16"/>
      <c r="G9" s="16">
        <v>0.44144144144144098</v>
      </c>
      <c r="H9" s="16">
        <v>0.45135135135135102</v>
      </c>
      <c r="I9" s="16"/>
      <c r="J9" s="16">
        <v>0.439024390243902</v>
      </c>
      <c r="K9" s="16">
        <v>0.42372881355932202</v>
      </c>
      <c r="L9" s="16">
        <v>0.37931034482758602</v>
      </c>
      <c r="M9" s="16">
        <v>0.72727272727272696</v>
      </c>
      <c r="N9" s="16">
        <v>0.625</v>
      </c>
      <c r="O9" s="16">
        <v>0.5</v>
      </c>
      <c r="P9" s="16">
        <v>0.53333333333333299</v>
      </c>
      <c r="Q9" s="16">
        <v>0.38461538461538503</v>
      </c>
      <c r="R9" s="16">
        <v>0.5</v>
      </c>
      <c r="S9" s="16">
        <v>0.47872340425531901</v>
      </c>
      <c r="T9" s="16">
        <v>0.266666666666667</v>
      </c>
      <c r="U9" s="16">
        <v>0.57142857142857095</v>
      </c>
      <c r="V9" s="16">
        <v>0.29411764705882398</v>
      </c>
      <c r="W9" s="16">
        <v>0.35294117647058798</v>
      </c>
      <c r="X9" s="16">
        <v>0.5</v>
      </c>
      <c r="Y9" s="16">
        <v>0.5625</v>
      </c>
      <c r="Z9" s="16"/>
      <c r="AA9" s="16">
        <v>0.44019138755980902</v>
      </c>
      <c r="AB9" s="16">
        <v>0.48275862068965503</v>
      </c>
      <c r="AC9" s="16">
        <v>0.42857142857142899</v>
      </c>
      <c r="AD9" s="16">
        <v>0.48571428571428599</v>
      </c>
      <c r="AE9" s="16"/>
      <c r="AF9" s="16">
        <v>0.46537396121883701</v>
      </c>
      <c r="AG9" s="16">
        <v>0.56666666666666698</v>
      </c>
      <c r="AH9" s="16">
        <v>0.42857142857142899</v>
      </c>
      <c r="AI9" s="16">
        <v>1</v>
      </c>
      <c r="AJ9" s="16"/>
      <c r="AK9" s="16">
        <v>0.43442622950819698</v>
      </c>
      <c r="AL9" s="16">
        <v>0.48484848484848497</v>
      </c>
      <c r="AM9" s="16">
        <v>0.57142857142857095</v>
      </c>
      <c r="AN9" s="16">
        <v>0.35483870967741898</v>
      </c>
      <c r="AO9" s="16">
        <v>0.44444444444444398</v>
      </c>
      <c r="AP9" s="16">
        <v>0.41176470588235298</v>
      </c>
      <c r="AQ9" s="16"/>
      <c r="AR9" s="16">
        <v>0.41095890410958902</v>
      </c>
      <c r="AS9" s="16">
        <v>0.41463414634146301</v>
      </c>
      <c r="AT9" s="16">
        <v>0.41463414634146301</v>
      </c>
      <c r="AU9" s="16">
        <v>0.47169811320754701</v>
      </c>
      <c r="AV9" s="16">
        <v>0.52173913043478304</v>
      </c>
      <c r="AW9" s="16">
        <v>0.57446808510638303</v>
      </c>
      <c r="AX9" s="16">
        <v>0.6</v>
      </c>
      <c r="AY9" s="16"/>
      <c r="AZ9" s="16">
        <v>0.401709401709402</v>
      </c>
      <c r="BA9" s="16">
        <v>0.58974358974358998</v>
      </c>
      <c r="BB9" s="16">
        <v>0.42857142857142899</v>
      </c>
      <c r="BC9" s="16">
        <v>0.47008547008547003</v>
      </c>
      <c r="BD9" s="16">
        <v>0.42285714285714299</v>
      </c>
      <c r="BE9" s="16">
        <v>0.75</v>
      </c>
      <c r="BF9" s="16"/>
      <c r="BG9" s="16">
        <v>0.5</v>
      </c>
      <c r="BH9" s="16">
        <v>0.47058823529411797</v>
      </c>
      <c r="BI9" s="16">
        <v>0.45833333333333298</v>
      </c>
      <c r="BJ9" s="16">
        <v>0.43181818181818199</v>
      </c>
      <c r="BK9" s="16">
        <v>0.443037974683544</v>
      </c>
      <c r="BL9" s="16">
        <v>0.38888888888888901</v>
      </c>
      <c r="BM9" s="16"/>
      <c r="BN9" s="16">
        <v>0.44043321299638999</v>
      </c>
      <c r="BO9" s="16">
        <v>0.457286432160804</v>
      </c>
      <c r="BP9" s="16"/>
      <c r="BQ9" s="16">
        <v>0.42682926829268297</v>
      </c>
      <c r="BR9" s="16">
        <v>0.462025316455696</v>
      </c>
      <c r="BS9" s="16"/>
      <c r="BT9" s="16">
        <v>0.47411444141689402</v>
      </c>
      <c r="BU9" s="16">
        <v>0.36274509803921601</v>
      </c>
    </row>
    <row r="10" spans="2:73" x14ac:dyDescent="0.35">
      <c r="B10" s="17" t="s">
        <v>93</v>
      </c>
      <c r="C10" s="18">
        <v>0.45945945945945899</v>
      </c>
      <c r="D10" s="18">
        <v>0.439393939393939</v>
      </c>
      <c r="E10" s="18">
        <v>0.47349823321554801</v>
      </c>
      <c r="F10" s="18"/>
      <c r="G10" s="18">
        <v>0.48648648648648701</v>
      </c>
      <c r="H10" s="18">
        <v>0.45135135135135102</v>
      </c>
      <c r="I10" s="18"/>
      <c r="J10" s="18">
        <v>0.46341463414634099</v>
      </c>
      <c r="K10" s="18">
        <v>0.50847457627118597</v>
      </c>
      <c r="L10" s="18">
        <v>0.48275862068965503</v>
      </c>
      <c r="M10" s="18">
        <v>0.22727272727272699</v>
      </c>
      <c r="N10" s="18">
        <v>0.25</v>
      </c>
      <c r="O10" s="18">
        <v>0.5</v>
      </c>
      <c r="P10" s="18">
        <v>0.43333333333333302</v>
      </c>
      <c r="Q10" s="18">
        <v>0.512820512820513</v>
      </c>
      <c r="R10" s="18">
        <v>0.42857142857142899</v>
      </c>
      <c r="S10" s="18">
        <v>0.42553191489361702</v>
      </c>
      <c r="T10" s="18">
        <v>0.56666666666666698</v>
      </c>
      <c r="U10" s="18">
        <v>0.28571428571428598</v>
      </c>
      <c r="V10" s="18">
        <v>0.64705882352941202</v>
      </c>
      <c r="W10" s="18">
        <v>0.64705882352941202</v>
      </c>
      <c r="X10" s="18">
        <v>0.27777777777777801</v>
      </c>
      <c r="Y10" s="18">
        <v>0.3125</v>
      </c>
      <c r="Z10" s="18"/>
      <c r="AA10" s="18">
        <v>0.46889952153109998</v>
      </c>
      <c r="AB10" s="18">
        <v>0.43448275862069002</v>
      </c>
      <c r="AC10" s="18">
        <v>0.44642857142857101</v>
      </c>
      <c r="AD10" s="18">
        <v>0.4</v>
      </c>
      <c r="AE10" s="18"/>
      <c r="AF10" s="18">
        <v>0.445983379501385</v>
      </c>
      <c r="AG10" s="18">
        <v>0.4</v>
      </c>
      <c r="AH10" s="18">
        <v>0.476190476190476</v>
      </c>
      <c r="AI10" s="18">
        <v>0</v>
      </c>
      <c r="AJ10" s="18"/>
      <c r="AK10" s="18">
        <v>0.43442622950819698</v>
      </c>
      <c r="AL10" s="18">
        <v>0.40909090909090901</v>
      </c>
      <c r="AM10" s="18">
        <v>0.38095238095238099</v>
      </c>
      <c r="AN10" s="18">
        <v>0.54838709677419395</v>
      </c>
      <c r="AO10" s="18">
        <v>0.33333333333333298</v>
      </c>
      <c r="AP10" s="18">
        <v>0.47058823529411797</v>
      </c>
      <c r="AQ10" s="18"/>
      <c r="AR10" s="18">
        <v>0.49771689497716898</v>
      </c>
      <c r="AS10" s="18">
        <v>0.439024390243902</v>
      </c>
      <c r="AT10" s="18">
        <v>0.439024390243902</v>
      </c>
      <c r="AU10" s="18">
        <v>0.41509433962264197</v>
      </c>
      <c r="AV10" s="18">
        <v>0.434782608695652</v>
      </c>
      <c r="AW10" s="18">
        <v>0.340425531914894</v>
      </c>
      <c r="AX10" s="18">
        <v>0.4</v>
      </c>
      <c r="AY10" s="18"/>
      <c r="AZ10" s="18">
        <v>0.52991452991453003</v>
      </c>
      <c r="BA10" s="18">
        <v>0.28205128205128199</v>
      </c>
      <c r="BB10" s="18">
        <v>0.52380952380952395</v>
      </c>
      <c r="BC10" s="18">
        <v>0.45299145299145299</v>
      </c>
      <c r="BD10" s="18">
        <v>0.46285714285714302</v>
      </c>
      <c r="BE10" s="18">
        <v>0.125</v>
      </c>
      <c r="BF10" s="18"/>
      <c r="BG10" s="18">
        <v>0.42682926829268297</v>
      </c>
      <c r="BH10" s="18">
        <v>0.435294117647059</v>
      </c>
      <c r="BI10" s="18">
        <v>0.47916666666666702</v>
      </c>
      <c r="BJ10" s="18">
        <v>0.45454545454545497</v>
      </c>
      <c r="BK10" s="18">
        <v>0.455696202531646</v>
      </c>
      <c r="BL10" s="18">
        <v>0.53703703703703698</v>
      </c>
      <c r="BM10" s="18"/>
      <c r="BN10" s="18">
        <v>0.47653429602888098</v>
      </c>
      <c r="BO10" s="18">
        <v>0.44221105527638199</v>
      </c>
      <c r="BP10" s="18"/>
      <c r="BQ10" s="18">
        <v>0.48780487804877998</v>
      </c>
      <c r="BR10" s="18">
        <v>0.443037974683544</v>
      </c>
      <c r="BS10" s="18"/>
      <c r="BT10" s="18">
        <v>0.44141689373296999</v>
      </c>
      <c r="BU10" s="18">
        <v>0.52941176470588203</v>
      </c>
    </row>
    <row r="11" spans="2:73" x14ac:dyDescent="0.35">
      <c r="B11" s="15"/>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U22"/>
  <sheetViews>
    <sheetView showGridLines="0" topLeftCell="A12" workbookViewId="0">
      <pane xSplit="2" topLeftCell="C1" activePane="topRight" state="frozen"/>
      <selection pane="topRight" activeCell="D14" sqref="D14"/>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216</v>
      </c>
      <c r="D7" s="10">
        <v>85</v>
      </c>
      <c r="E7" s="10">
        <v>131</v>
      </c>
      <c r="F7" s="10"/>
      <c r="G7" s="10">
        <v>49</v>
      </c>
      <c r="H7" s="10">
        <v>167</v>
      </c>
      <c r="I7" s="10"/>
      <c r="J7" s="10">
        <v>18</v>
      </c>
      <c r="K7" s="10">
        <v>25</v>
      </c>
      <c r="L7" s="10">
        <v>11</v>
      </c>
      <c r="M7" s="10">
        <v>16</v>
      </c>
      <c r="N7" s="10">
        <v>5</v>
      </c>
      <c r="O7" s="10">
        <v>8</v>
      </c>
      <c r="P7" s="10">
        <v>16</v>
      </c>
      <c r="Q7" s="10">
        <v>15</v>
      </c>
      <c r="R7" s="10">
        <v>7</v>
      </c>
      <c r="S7" s="10">
        <v>45</v>
      </c>
      <c r="T7" s="10">
        <v>8</v>
      </c>
      <c r="U7" s="10">
        <v>8</v>
      </c>
      <c r="V7" s="10">
        <v>10</v>
      </c>
      <c r="W7" s="10">
        <v>6</v>
      </c>
      <c r="X7" s="10">
        <v>9</v>
      </c>
      <c r="Y7" s="10">
        <v>9</v>
      </c>
      <c r="Z7" s="10"/>
      <c r="AA7" s="10">
        <v>92</v>
      </c>
      <c r="AB7" s="10">
        <v>70</v>
      </c>
      <c r="AC7" s="10">
        <v>24</v>
      </c>
      <c r="AD7" s="10">
        <v>17</v>
      </c>
      <c r="AE7" s="10"/>
      <c r="AF7" s="10">
        <v>168</v>
      </c>
      <c r="AG7" s="10">
        <v>17</v>
      </c>
      <c r="AH7" s="10">
        <v>18</v>
      </c>
      <c r="AI7" s="10">
        <v>2</v>
      </c>
      <c r="AJ7" s="10"/>
      <c r="AK7" s="10">
        <v>53</v>
      </c>
      <c r="AL7" s="10">
        <v>32</v>
      </c>
      <c r="AM7" s="10">
        <v>24</v>
      </c>
      <c r="AN7" s="10">
        <v>11</v>
      </c>
      <c r="AO7" s="10">
        <v>4</v>
      </c>
      <c r="AP7" s="10">
        <v>14</v>
      </c>
      <c r="AQ7" s="10"/>
      <c r="AR7" s="10">
        <v>90</v>
      </c>
      <c r="AS7" s="10">
        <v>17</v>
      </c>
      <c r="AT7" s="10">
        <v>17</v>
      </c>
      <c r="AU7" s="10">
        <v>25</v>
      </c>
      <c r="AV7" s="10">
        <v>12</v>
      </c>
      <c r="AW7" s="10">
        <v>27</v>
      </c>
      <c r="AX7" s="10">
        <v>3</v>
      </c>
      <c r="AY7" s="10"/>
      <c r="AZ7" s="10">
        <v>47</v>
      </c>
      <c r="BA7" s="10">
        <v>23</v>
      </c>
      <c r="BB7" s="10">
        <v>9</v>
      </c>
      <c r="BC7" s="10">
        <v>55</v>
      </c>
      <c r="BD7" s="10">
        <v>74</v>
      </c>
      <c r="BE7" s="10">
        <v>6</v>
      </c>
      <c r="BF7" s="10"/>
      <c r="BG7" s="10">
        <v>41</v>
      </c>
      <c r="BH7" s="10">
        <v>40</v>
      </c>
      <c r="BI7" s="10">
        <v>22</v>
      </c>
      <c r="BJ7" s="10">
        <v>57</v>
      </c>
      <c r="BK7" s="10">
        <v>35</v>
      </c>
      <c r="BL7" s="10">
        <v>21</v>
      </c>
      <c r="BM7" s="10"/>
      <c r="BN7" s="10">
        <v>122</v>
      </c>
      <c r="BO7" s="10">
        <v>91</v>
      </c>
      <c r="BP7" s="10"/>
      <c r="BQ7" s="10">
        <v>70</v>
      </c>
      <c r="BR7" s="10">
        <v>146</v>
      </c>
      <c r="BS7" s="10"/>
      <c r="BT7" s="10">
        <v>174</v>
      </c>
      <c r="BU7" s="10">
        <v>37</v>
      </c>
    </row>
    <row r="8" spans="2:73" ht="29" x14ac:dyDescent="0.35">
      <c r="B8" s="17" t="s">
        <v>345</v>
      </c>
      <c r="C8" s="16">
        <v>0.62037037037037002</v>
      </c>
      <c r="D8" s="16">
        <v>0.63529411764705901</v>
      </c>
      <c r="E8" s="16">
        <v>0.61068702290076304</v>
      </c>
      <c r="F8" s="16"/>
      <c r="G8" s="16">
        <v>0.65306122448979598</v>
      </c>
      <c r="H8" s="16">
        <v>0.61077844311377205</v>
      </c>
      <c r="I8" s="16"/>
      <c r="J8" s="16">
        <v>0.72222222222222199</v>
      </c>
      <c r="K8" s="16">
        <v>0.64</v>
      </c>
      <c r="L8" s="16">
        <v>0.72727272727272696</v>
      </c>
      <c r="M8" s="16">
        <v>0.625</v>
      </c>
      <c r="N8" s="16">
        <v>0.6</v>
      </c>
      <c r="O8" s="16">
        <v>0.375</v>
      </c>
      <c r="P8" s="16">
        <v>0.6875</v>
      </c>
      <c r="Q8" s="16">
        <v>0.2</v>
      </c>
      <c r="R8" s="16">
        <v>0.85714285714285698</v>
      </c>
      <c r="S8" s="16">
        <v>0.57777777777777795</v>
      </c>
      <c r="T8" s="16">
        <v>0.5</v>
      </c>
      <c r="U8" s="16">
        <v>0.625</v>
      </c>
      <c r="V8" s="16">
        <v>0.6</v>
      </c>
      <c r="W8" s="16">
        <v>0.83333333333333304</v>
      </c>
      <c r="X8" s="16">
        <v>0.88888888888888895</v>
      </c>
      <c r="Y8" s="16">
        <v>0.77777777777777801</v>
      </c>
      <c r="Z8" s="16"/>
      <c r="AA8" s="16">
        <v>0.565217391304348</v>
      </c>
      <c r="AB8" s="16">
        <v>0.64285714285714302</v>
      </c>
      <c r="AC8" s="16">
        <v>0.625</v>
      </c>
      <c r="AD8" s="16">
        <v>0.70588235294117696</v>
      </c>
      <c r="AE8" s="16"/>
      <c r="AF8" s="16">
        <v>0.63690476190476197</v>
      </c>
      <c r="AG8" s="16">
        <v>0.52941176470588203</v>
      </c>
      <c r="AH8" s="16">
        <v>0.66666666666666696</v>
      </c>
      <c r="AI8" s="16">
        <v>0.5</v>
      </c>
      <c r="AJ8" s="16"/>
      <c r="AK8" s="16">
        <v>0.58490566037735803</v>
      </c>
      <c r="AL8" s="16">
        <v>0.5625</v>
      </c>
      <c r="AM8" s="16">
        <v>0.66666666666666696</v>
      </c>
      <c r="AN8" s="16">
        <v>0.27272727272727298</v>
      </c>
      <c r="AO8" s="16">
        <v>0.75</v>
      </c>
      <c r="AP8" s="16">
        <v>0.57142857142857095</v>
      </c>
      <c r="AQ8" s="16"/>
      <c r="AR8" s="16">
        <v>0.54444444444444395</v>
      </c>
      <c r="AS8" s="16">
        <v>0.64705882352941202</v>
      </c>
      <c r="AT8" s="16">
        <v>0.64705882352941202</v>
      </c>
      <c r="AU8" s="16">
        <v>0.6</v>
      </c>
      <c r="AV8" s="16">
        <v>0.66666666666666696</v>
      </c>
      <c r="AW8" s="16">
        <v>0.66666666666666696</v>
      </c>
      <c r="AX8" s="16">
        <v>0.33333333333333298</v>
      </c>
      <c r="AY8" s="16"/>
      <c r="AZ8" s="16">
        <v>0.680851063829787</v>
      </c>
      <c r="BA8" s="16">
        <v>0.60869565217391297</v>
      </c>
      <c r="BB8" s="16">
        <v>0.66666666666666696</v>
      </c>
      <c r="BC8" s="16">
        <v>0.61818181818181805</v>
      </c>
      <c r="BD8" s="16">
        <v>0.58108108108108103</v>
      </c>
      <c r="BE8" s="16">
        <v>0.66666666666666696</v>
      </c>
      <c r="BF8" s="16"/>
      <c r="BG8" s="16">
        <v>0.48780487804877998</v>
      </c>
      <c r="BH8" s="16">
        <v>0.67500000000000004</v>
      </c>
      <c r="BI8" s="16">
        <v>0.54545454545454497</v>
      </c>
      <c r="BJ8" s="16">
        <v>0.63157894736842102</v>
      </c>
      <c r="BK8" s="16">
        <v>0.71428571428571397</v>
      </c>
      <c r="BL8" s="16">
        <v>0.66666666666666696</v>
      </c>
      <c r="BM8" s="16"/>
      <c r="BN8" s="16">
        <v>0.60655737704918</v>
      </c>
      <c r="BO8" s="16">
        <v>0.63736263736263699</v>
      </c>
      <c r="BP8" s="16"/>
      <c r="BQ8" s="16">
        <v>0.57142857142857095</v>
      </c>
      <c r="BR8" s="16">
        <v>0.64383561643835596</v>
      </c>
      <c r="BS8" s="16"/>
      <c r="BT8" s="16">
        <v>0.58045977011494299</v>
      </c>
      <c r="BU8" s="16">
        <v>0.78378378378378399</v>
      </c>
    </row>
    <row r="9" spans="2:73" ht="29" x14ac:dyDescent="0.35">
      <c r="B9" s="17" t="s">
        <v>346</v>
      </c>
      <c r="C9" s="16">
        <v>0.56944444444444398</v>
      </c>
      <c r="D9" s="16">
        <v>0.51764705882352902</v>
      </c>
      <c r="E9" s="16">
        <v>0.60305343511450404</v>
      </c>
      <c r="F9" s="16"/>
      <c r="G9" s="16">
        <v>0.69387755102040805</v>
      </c>
      <c r="H9" s="16">
        <v>0.53293413173652704</v>
      </c>
      <c r="I9" s="16"/>
      <c r="J9" s="16">
        <v>0.27777777777777801</v>
      </c>
      <c r="K9" s="16">
        <v>0.32</v>
      </c>
      <c r="L9" s="16">
        <v>0.90909090909090895</v>
      </c>
      <c r="M9" s="16">
        <v>0.5625</v>
      </c>
      <c r="N9" s="16">
        <v>0.8</v>
      </c>
      <c r="O9" s="16">
        <v>0.625</v>
      </c>
      <c r="P9" s="16">
        <v>0.8125</v>
      </c>
      <c r="Q9" s="16">
        <v>0.46666666666666701</v>
      </c>
      <c r="R9" s="16">
        <v>0.71428571428571397</v>
      </c>
      <c r="S9" s="16">
        <v>0.57777777777777795</v>
      </c>
      <c r="T9" s="16">
        <v>0.375</v>
      </c>
      <c r="U9" s="16">
        <v>0.875</v>
      </c>
      <c r="V9" s="16">
        <v>0.9</v>
      </c>
      <c r="W9" s="16">
        <v>0.83333333333333304</v>
      </c>
      <c r="X9" s="16">
        <v>0.44444444444444398</v>
      </c>
      <c r="Y9" s="16">
        <v>0.33333333333333298</v>
      </c>
      <c r="Z9" s="16"/>
      <c r="AA9" s="16">
        <v>0.63043478260869601</v>
      </c>
      <c r="AB9" s="16">
        <v>0.58571428571428596</v>
      </c>
      <c r="AC9" s="16">
        <v>0.5</v>
      </c>
      <c r="AD9" s="16">
        <v>0.47058823529411797</v>
      </c>
      <c r="AE9" s="16"/>
      <c r="AF9" s="16">
        <v>0.547619047619048</v>
      </c>
      <c r="AG9" s="16">
        <v>0.76470588235294101</v>
      </c>
      <c r="AH9" s="16">
        <v>0.61111111111111105</v>
      </c>
      <c r="AI9" s="16">
        <v>0</v>
      </c>
      <c r="AJ9" s="16"/>
      <c r="AK9" s="16">
        <v>0.56603773584905703</v>
      </c>
      <c r="AL9" s="16">
        <v>0.375</v>
      </c>
      <c r="AM9" s="16">
        <v>0.625</v>
      </c>
      <c r="AN9" s="16">
        <v>0.27272727272727298</v>
      </c>
      <c r="AO9" s="16">
        <v>1</v>
      </c>
      <c r="AP9" s="16">
        <v>0.71428571428571397</v>
      </c>
      <c r="AQ9" s="16"/>
      <c r="AR9" s="16">
        <v>0.55555555555555602</v>
      </c>
      <c r="AS9" s="16">
        <v>0.64705882352941202</v>
      </c>
      <c r="AT9" s="16">
        <v>0.64705882352941202</v>
      </c>
      <c r="AU9" s="16">
        <v>0.6</v>
      </c>
      <c r="AV9" s="16">
        <v>0.41666666666666702</v>
      </c>
      <c r="AW9" s="16">
        <v>0.70370370370370405</v>
      </c>
      <c r="AX9" s="16">
        <v>0</v>
      </c>
      <c r="AY9" s="16"/>
      <c r="AZ9" s="16">
        <v>0.46808510638297901</v>
      </c>
      <c r="BA9" s="16">
        <v>0.47826086956521702</v>
      </c>
      <c r="BB9" s="16">
        <v>0.33333333333333298</v>
      </c>
      <c r="BC9" s="16">
        <v>0.70909090909090899</v>
      </c>
      <c r="BD9" s="16">
        <v>0.56756756756756799</v>
      </c>
      <c r="BE9" s="16">
        <v>0.66666666666666696</v>
      </c>
      <c r="BF9" s="16"/>
      <c r="BG9" s="16">
        <v>0.65853658536585402</v>
      </c>
      <c r="BH9" s="16">
        <v>0.55000000000000004</v>
      </c>
      <c r="BI9" s="16">
        <v>0.59090909090909105</v>
      </c>
      <c r="BJ9" s="16">
        <v>0.50877192982456099</v>
      </c>
      <c r="BK9" s="16">
        <v>0.6</v>
      </c>
      <c r="BL9" s="16">
        <v>0.52380952380952395</v>
      </c>
      <c r="BM9" s="16"/>
      <c r="BN9" s="16">
        <v>0.56557377049180302</v>
      </c>
      <c r="BO9" s="16">
        <v>0.57142857142857095</v>
      </c>
      <c r="BP9" s="16"/>
      <c r="BQ9" s="16">
        <v>0.58571428571428596</v>
      </c>
      <c r="BR9" s="16">
        <v>0.56164383561643805</v>
      </c>
      <c r="BS9" s="16"/>
      <c r="BT9" s="16">
        <v>0.59770114942528696</v>
      </c>
      <c r="BU9" s="16">
        <v>0.45945945945945899</v>
      </c>
    </row>
    <row r="10" spans="2:73" ht="29" x14ac:dyDescent="0.35">
      <c r="B10" s="17" t="s">
        <v>347</v>
      </c>
      <c r="C10" s="16">
        <v>0.50925925925925897</v>
      </c>
      <c r="D10" s="16">
        <v>0.435294117647059</v>
      </c>
      <c r="E10" s="16">
        <v>0.55725190839694705</v>
      </c>
      <c r="F10" s="16"/>
      <c r="G10" s="16">
        <v>0.530612244897959</v>
      </c>
      <c r="H10" s="16">
        <v>0.50299401197604798</v>
      </c>
      <c r="I10" s="16"/>
      <c r="J10" s="16">
        <v>0.72222222222222199</v>
      </c>
      <c r="K10" s="16">
        <v>0.6</v>
      </c>
      <c r="L10" s="16">
        <v>0.45454545454545497</v>
      </c>
      <c r="M10" s="16">
        <v>0.5</v>
      </c>
      <c r="N10" s="16">
        <v>0.4</v>
      </c>
      <c r="O10" s="16">
        <v>0.375</v>
      </c>
      <c r="P10" s="16">
        <v>0.375</v>
      </c>
      <c r="Q10" s="16">
        <v>0.33333333333333298</v>
      </c>
      <c r="R10" s="16">
        <v>0.42857142857142899</v>
      </c>
      <c r="S10" s="16">
        <v>0.51111111111111096</v>
      </c>
      <c r="T10" s="16">
        <v>0.625</v>
      </c>
      <c r="U10" s="16">
        <v>0.5</v>
      </c>
      <c r="V10" s="16">
        <v>0.6</v>
      </c>
      <c r="W10" s="16">
        <v>0.33333333333333298</v>
      </c>
      <c r="X10" s="16">
        <v>0.55555555555555602</v>
      </c>
      <c r="Y10" s="16">
        <v>0.55555555555555602</v>
      </c>
      <c r="Z10" s="16"/>
      <c r="AA10" s="16">
        <v>0.53260869565217395</v>
      </c>
      <c r="AB10" s="16">
        <v>0.52857142857142903</v>
      </c>
      <c r="AC10" s="16">
        <v>0.5</v>
      </c>
      <c r="AD10" s="16">
        <v>0.29411764705882398</v>
      </c>
      <c r="AE10" s="16"/>
      <c r="AF10" s="16">
        <v>0.49404761904761901</v>
      </c>
      <c r="AG10" s="16">
        <v>0.52941176470588203</v>
      </c>
      <c r="AH10" s="16">
        <v>0.66666666666666696</v>
      </c>
      <c r="AI10" s="16">
        <v>0</v>
      </c>
      <c r="AJ10" s="16"/>
      <c r="AK10" s="16">
        <v>0.50943396226415105</v>
      </c>
      <c r="AL10" s="16">
        <v>0.4375</v>
      </c>
      <c r="AM10" s="16">
        <v>0.54166666666666696</v>
      </c>
      <c r="AN10" s="16">
        <v>0.36363636363636398</v>
      </c>
      <c r="AO10" s="16">
        <v>0.5</v>
      </c>
      <c r="AP10" s="16">
        <v>0.35714285714285698</v>
      </c>
      <c r="AQ10" s="16"/>
      <c r="AR10" s="16">
        <v>0.422222222222222</v>
      </c>
      <c r="AS10" s="16">
        <v>0.47058823529411797</v>
      </c>
      <c r="AT10" s="16">
        <v>0.47058823529411797</v>
      </c>
      <c r="AU10" s="16">
        <v>0.4</v>
      </c>
      <c r="AV10" s="16">
        <v>0.66666666666666696</v>
      </c>
      <c r="AW10" s="16">
        <v>0.48148148148148101</v>
      </c>
      <c r="AX10" s="16">
        <v>1</v>
      </c>
      <c r="AY10" s="16"/>
      <c r="AZ10" s="16">
        <v>0.57446808510638303</v>
      </c>
      <c r="BA10" s="16">
        <v>0.34782608695652201</v>
      </c>
      <c r="BB10" s="16">
        <v>0.55555555555555602</v>
      </c>
      <c r="BC10" s="16">
        <v>0.527272727272727</v>
      </c>
      <c r="BD10" s="16">
        <v>0.47297297297297303</v>
      </c>
      <c r="BE10" s="16">
        <v>0.66666666666666696</v>
      </c>
      <c r="BF10" s="16"/>
      <c r="BG10" s="16">
        <v>0.41463414634146301</v>
      </c>
      <c r="BH10" s="16">
        <v>0.47499999999999998</v>
      </c>
      <c r="BI10" s="16">
        <v>0.5</v>
      </c>
      <c r="BJ10" s="16">
        <v>0.57894736842105299</v>
      </c>
      <c r="BK10" s="16">
        <v>0.51428571428571401</v>
      </c>
      <c r="BL10" s="16">
        <v>0.57142857142857095</v>
      </c>
      <c r="BM10" s="16"/>
      <c r="BN10" s="16">
        <v>0.47540983606557402</v>
      </c>
      <c r="BO10" s="16">
        <v>0.56043956043956</v>
      </c>
      <c r="BP10" s="16"/>
      <c r="BQ10" s="16">
        <v>0.442857142857143</v>
      </c>
      <c r="BR10" s="16">
        <v>0.54109589041095896</v>
      </c>
      <c r="BS10" s="16"/>
      <c r="BT10" s="16">
        <v>0.5</v>
      </c>
      <c r="BU10" s="16">
        <v>0.51351351351351304</v>
      </c>
    </row>
    <row r="11" spans="2:73" ht="29" x14ac:dyDescent="0.35">
      <c r="B11" s="17" t="s">
        <v>348</v>
      </c>
      <c r="C11" s="16">
        <v>0.421296296296296</v>
      </c>
      <c r="D11" s="16">
        <v>0.4</v>
      </c>
      <c r="E11" s="16">
        <v>0.43511450381679401</v>
      </c>
      <c r="F11" s="16"/>
      <c r="G11" s="16">
        <v>0.51020408163265296</v>
      </c>
      <c r="H11" s="16">
        <v>0.39520958083832303</v>
      </c>
      <c r="I11" s="16"/>
      <c r="J11" s="16">
        <v>0.22222222222222199</v>
      </c>
      <c r="K11" s="16">
        <v>0.48</v>
      </c>
      <c r="L11" s="16">
        <v>0.54545454545454497</v>
      </c>
      <c r="M11" s="16">
        <v>0.25</v>
      </c>
      <c r="N11" s="16">
        <v>0.6</v>
      </c>
      <c r="O11" s="16">
        <v>0.375</v>
      </c>
      <c r="P11" s="16">
        <v>0.5</v>
      </c>
      <c r="Q11" s="16">
        <v>0.33333333333333298</v>
      </c>
      <c r="R11" s="16">
        <v>0.57142857142857095</v>
      </c>
      <c r="S11" s="16">
        <v>0.4</v>
      </c>
      <c r="T11" s="16">
        <v>0.375</v>
      </c>
      <c r="U11" s="16">
        <v>0.625</v>
      </c>
      <c r="V11" s="16">
        <v>0.6</v>
      </c>
      <c r="W11" s="16">
        <v>0.66666666666666696</v>
      </c>
      <c r="X11" s="16">
        <v>0.44444444444444398</v>
      </c>
      <c r="Y11" s="16">
        <v>0.22222222222222199</v>
      </c>
      <c r="Z11" s="16"/>
      <c r="AA11" s="16">
        <v>0.5</v>
      </c>
      <c r="AB11" s="16">
        <v>0.32857142857142901</v>
      </c>
      <c r="AC11" s="16">
        <v>0.54166666666666696</v>
      </c>
      <c r="AD11" s="16">
        <v>0.41176470588235298</v>
      </c>
      <c r="AE11" s="16"/>
      <c r="AF11" s="16">
        <v>0.41666666666666702</v>
      </c>
      <c r="AG11" s="16">
        <v>0.47058823529411797</v>
      </c>
      <c r="AH11" s="16">
        <v>0.5</v>
      </c>
      <c r="AI11" s="16">
        <v>0</v>
      </c>
      <c r="AJ11" s="16"/>
      <c r="AK11" s="16">
        <v>0.47169811320754701</v>
      </c>
      <c r="AL11" s="16">
        <v>0.3125</v>
      </c>
      <c r="AM11" s="16">
        <v>0.375</v>
      </c>
      <c r="AN11" s="16">
        <v>0.18181818181818199</v>
      </c>
      <c r="AO11" s="16">
        <v>0.75</v>
      </c>
      <c r="AP11" s="16">
        <v>0.35714285714285698</v>
      </c>
      <c r="AQ11" s="16"/>
      <c r="AR11" s="16">
        <v>0.422222222222222</v>
      </c>
      <c r="AS11" s="16">
        <v>0.52941176470588203</v>
      </c>
      <c r="AT11" s="16">
        <v>0.52941176470588203</v>
      </c>
      <c r="AU11" s="16">
        <v>0.32</v>
      </c>
      <c r="AV11" s="16">
        <v>0.41666666666666702</v>
      </c>
      <c r="AW11" s="16">
        <v>0.44444444444444398</v>
      </c>
      <c r="AX11" s="16">
        <v>0</v>
      </c>
      <c r="AY11" s="16"/>
      <c r="AZ11" s="16">
        <v>0.38297872340425498</v>
      </c>
      <c r="BA11" s="16">
        <v>0.30434782608695699</v>
      </c>
      <c r="BB11" s="16">
        <v>0.22222222222222199</v>
      </c>
      <c r="BC11" s="16">
        <v>0.45454545454545497</v>
      </c>
      <c r="BD11" s="16">
        <v>0.48648648648648701</v>
      </c>
      <c r="BE11" s="16">
        <v>0.16666666666666699</v>
      </c>
      <c r="BF11" s="16"/>
      <c r="BG11" s="16">
        <v>0.51219512195121997</v>
      </c>
      <c r="BH11" s="16">
        <v>0.47499999999999998</v>
      </c>
      <c r="BI11" s="16">
        <v>0.36363636363636398</v>
      </c>
      <c r="BJ11" s="16">
        <v>0.33333333333333298</v>
      </c>
      <c r="BK11" s="16">
        <v>0.371428571428571</v>
      </c>
      <c r="BL11" s="16">
        <v>0.52380952380952395</v>
      </c>
      <c r="BM11" s="16"/>
      <c r="BN11" s="16">
        <v>0.41803278688524598</v>
      </c>
      <c r="BO11" s="16">
        <v>0.42857142857142899</v>
      </c>
      <c r="BP11" s="16"/>
      <c r="BQ11" s="16">
        <v>0.4</v>
      </c>
      <c r="BR11" s="16">
        <v>0.431506849315068</v>
      </c>
      <c r="BS11" s="16"/>
      <c r="BT11" s="16">
        <v>0.43678160919540199</v>
      </c>
      <c r="BU11" s="16">
        <v>0.37837837837837801</v>
      </c>
    </row>
    <row r="12" spans="2:73" ht="43.5" x14ac:dyDescent="0.35">
      <c r="B12" s="17" t="s">
        <v>349</v>
      </c>
      <c r="C12" s="16">
        <v>0.37962962962962998</v>
      </c>
      <c r="D12" s="16">
        <v>0.38823529411764701</v>
      </c>
      <c r="E12" s="16">
        <v>0.37404580152671801</v>
      </c>
      <c r="F12" s="16"/>
      <c r="G12" s="16">
        <v>0.48979591836734698</v>
      </c>
      <c r="H12" s="16">
        <v>0.34730538922155701</v>
      </c>
      <c r="I12" s="16"/>
      <c r="J12" s="16">
        <v>0.27777777777777801</v>
      </c>
      <c r="K12" s="16">
        <v>0.4</v>
      </c>
      <c r="L12" s="16">
        <v>0.54545454545454497</v>
      </c>
      <c r="M12" s="16">
        <v>0.3125</v>
      </c>
      <c r="N12" s="16">
        <v>0.4</v>
      </c>
      <c r="O12" s="16">
        <v>0.375</v>
      </c>
      <c r="P12" s="16">
        <v>0.4375</v>
      </c>
      <c r="Q12" s="16">
        <v>0.133333333333333</v>
      </c>
      <c r="R12" s="16">
        <v>0.28571428571428598</v>
      </c>
      <c r="S12" s="16">
        <v>0.44444444444444398</v>
      </c>
      <c r="T12" s="16">
        <v>0.25</v>
      </c>
      <c r="U12" s="16">
        <v>0.375</v>
      </c>
      <c r="V12" s="16">
        <v>0.4</v>
      </c>
      <c r="W12" s="16">
        <v>0.16666666666666699</v>
      </c>
      <c r="X12" s="16">
        <v>0.55555555555555602</v>
      </c>
      <c r="Y12" s="16">
        <v>0.55555555555555602</v>
      </c>
      <c r="Z12" s="16"/>
      <c r="AA12" s="16">
        <v>0.41304347826087001</v>
      </c>
      <c r="AB12" s="16">
        <v>0.314285714285714</v>
      </c>
      <c r="AC12" s="16">
        <v>0.41666666666666702</v>
      </c>
      <c r="AD12" s="16">
        <v>0.41176470588235298</v>
      </c>
      <c r="AE12" s="16"/>
      <c r="AF12" s="16">
        <v>0.36309523809523803</v>
      </c>
      <c r="AG12" s="16">
        <v>0.35294117647058798</v>
      </c>
      <c r="AH12" s="16">
        <v>0.61111111111111105</v>
      </c>
      <c r="AI12" s="16">
        <v>0</v>
      </c>
      <c r="AJ12" s="16"/>
      <c r="AK12" s="16">
        <v>0.26415094339622602</v>
      </c>
      <c r="AL12" s="16">
        <v>0.28125</v>
      </c>
      <c r="AM12" s="16">
        <v>0.5</v>
      </c>
      <c r="AN12" s="16">
        <v>0.27272727272727298</v>
      </c>
      <c r="AO12" s="16">
        <v>0.25</v>
      </c>
      <c r="AP12" s="16">
        <v>0.5</v>
      </c>
      <c r="AQ12" s="16"/>
      <c r="AR12" s="16">
        <v>0.32222222222222202</v>
      </c>
      <c r="AS12" s="16">
        <v>0.41176470588235298</v>
      </c>
      <c r="AT12" s="16">
        <v>0.41176470588235298</v>
      </c>
      <c r="AU12" s="16">
        <v>0.44</v>
      </c>
      <c r="AV12" s="16">
        <v>0.41666666666666702</v>
      </c>
      <c r="AW12" s="16">
        <v>0.37037037037037002</v>
      </c>
      <c r="AX12" s="16">
        <v>0.66666666666666696</v>
      </c>
      <c r="AY12" s="16"/>
      <c r="AZ12" s="16">
        <v>0.42553191489361702</v>
      </c>
      <c r="BA12" s="16">
        <v>0.217391304347826</v>
      </c>
      <c r="BB12" s="16">
        <v>0.44444444444444398</v>
      </c>
      <c r="BC12" s="16">
        <v>0.41818181818181799</v>
      </c>
      <c r="BD12" s="16">
        <v>0.35135135135135098</v>
      </c>
      <c r="BE12" s="16">
        <v>0.5</v>
      </c>
      <c r="BF12" s="16"/>
      <c r="BG12" s="16">
        <v>0.46341463414634099</v>
      </c>
      <c r="BH12" s="16">
        <v>0.42499999999999999</v>
      </c>
      <c r="BI12" s="16">
        <v>0.40909090909090901</v>
      </c>
      <c r="BJ12" s="16">
        <v>0.29824561403508798</v>
      </c>
      <c r="BK12" s="16">
        <v>0.25714285714285701</v>
      </c>
      <c r="BL12" s="16">
        <v>0.52380952380952395</v>
      </c>
      <c r="BM12" s="16"/>
      <c r="BN12" s="16">
        <v>0.37704918032786899</v>
      </c>
      <c r="BO12" s="16">
        <v>0.38461538461538503</v>
      </c>
      <c r="BP12" s="16"/>
      <c r="BQ12" s="16">
        <v>0.27142857142857102</v>
      </c>
      <c r="BR12" s="16">
        <v>0.431506849315068</v>
      </c>
      <c r="BS12" s="16"/>
      <c r="BT12" s="16">
        <v>0.36206896551724099</v>
      </c>
      <c r="BU12" s="16">
        <v>0.43243243243243201</v>
      </c>
    </row>
    <row r="13" spans="2:73" ht="43.5" x14ac:dyDescent="0.35">
      <c r="B13" s="17" t="s">
        <v>350</v>
      </c>
      <c r="C13" s="16">
        <v>0.296296296296296</v>
      </c>
      <c r="D13" s="16">
        <v>0.25882352941176501</v>
      </c>
      <c r="E13" s="16">
        <v>0.32061068702290102</v>
      </c>
      <c r="F13" s="16"/>
      <c r="G13" s="16">
        <v>0.22448979591836701</v>
      </c>
      <c r="H13" s="16">
        <v>0.31736526946107801</v>
      </c>
      <c r="I13" s="16"/>
      <c r="J13" s="16">
        <v>0.22222222222222199</v>
      </c>
      <c r="K13" s="16">
        <v>0.32</v>
      </c>
      <c r="L13" s="16">
        <v>0.36363636363636398</v>
      </c>
      <c r="M13" s="16">
        <v>0.3125</v>
      </c>
      <c r="N13" s="16">
        <v>0.6</v>
      </c>
      <c r="O13" s="16">
        <v>0.375</v>
      </c>
      <c r="P13" s="16">
        <v>0.1875</v>
      </c>
      <c r="Q13" s="16">
        <v>0.133333333333333</v>
      </c>
      <c r="R13" s="16">
        <v>0.42857142857142899</v>
      </c>
      <c r="S13" s="16">
        <v>0.28888888888888897</v>
      </c>
      <c r="T13" s="16">
        <v>0.375</v>
      </c>
      <c r="U13" s="16">
        <v>0.25</v>
      </c>
      <c r="V13" s="16">
        <v>0.4</v>
      </c>
      <c r="W13" s="16">
        <v>0.33333333333333298</v>
      </c>
      <c r="X13" s="16">
        <v>0.11111111111111099</v>
      </c>
      <c r="Y13" s="16">
        <v>0.44444444444444398</v>
      </c>
      <c r="Z13" s="16"/>
      <c r="AA13" s="16">
        <v>0.32608695652173902</v>
      </c>
      <c r="AB13" s="16">
        <v>0.27142857142857102</v>
      </c>
      <c r="AC13" s="16">
        <v>0.29166666666666702</v>
      </c>
      <c r="AD13" s="16">
        <v>0.17647058823529399</v>
      </c>
      <c r="AE13" s="16"/>
      <c r="AF13" s="16">
        <v>0.30952380952380998</v>
      </c>
      <c r="AG13" s="16">
        <v>0.29411764705882398</v>
      </c>
      <c r="AH13" s="16">
        <v>0.33333333333333298</v>
      </c>
      <c r="AI13" s="16">
        <v>0</v>
      </c>
      <c r="AJ13" s="16"/>
      <c r="AK13" s="16">
        <v>0.28301886792452802</v>
      </c>
      <c r="AL13" s="16">
        <v>0.21875</v>
      </c>
      <c r="AM13" s="16">
        <v>0.45833333333333298</v>
      </c>
      <c r="AN13" s="16">
        <v>0.36363636363636398</v>
      </c>
      <c r="AO13" s="16">
        <v>0.25</v>
      </c>
      <c r="AP13" s="16">
        <v>0.28571428571428598</v>
      </c>
      <c r="AQ13" s="16"/>
      <c r="AR13" s="16">
        <v>0.24444444444444399</v>
      </c>
      <c r="AS13" s="16">
        <v>0.41176470588235298</v>
      </c>
      <c r="AT13" s="16">
        <v>0.41176470588235298</v>
      </c>
      <c r="AU13" s="16">
        <v>0.36</v>
      </c>
      <c r="AV13" s="16">
        <v>0.25</v>
      </c>
      <c r="AW13" s="16">
        <v>0.296296296296296</v>
      </c>
      <c r="AX13" s="16">
        <v>0.66666666666666696</v>
      </c>
      <c r="AY13" s="16"/>
      <c r="AZ13" s="16">
        <v>0.23404255319148901</v>
      </c>
      <c r="BA13" s="16">
        <v>0.217391304347826</v>
      </c>
      <c r="BB13" s="16">
        <v>0.22222222222222199</v>
      </c>
      <c r="BC13" s="16">
        <v>0.41818181818181799</v>
      </c>
      <c r="BD13" s="16">
        <v>0.28378378378378399</v>
      </c>
      <c r="BE13" s="16">
        <v>0.16666666666666699</v>
      </c>
      <c r="BF13" s="16"/>
      <c r="BG13" s="16">
        <v>0.24390243902438999</v>
      </c>
      <c r="BH13" s="16">
        <v>0.35</v>
      </c>
      <c r="BI13" s="16">
        <v>0.36363636363636398</v>
      </c>
      <c r="BJ13" s="16">
        <v>0.29824561403508798</v>
      </c>
      <c r="BK13" s="16">
        <v>0.25714285714285701</v>
      </c>
      <c r="BL13" s="16">
        <v>0.28571428571428598</v>
      </c>
      <c r="BM13" s="16"/>
      <c r="BN13" s="16">
        <v>0.26229508196721302</v>
      </c>
      <c r="BO13" s="16">
        <v>0.340659340659341</v>
      </c>
      <c r="BP13" s="16"/>
      <c r="BQ13" s="16">
        <v>0.24285714285714299</v>
      </c>
      <c r="BR13" s="16">
        <v>0.32191780821917798</v>
      </c>
      <c r="BS13" s="16"/>
      <c r="BT13" s="16">
        <v>0.27586206896551702</v>
      </c>
      <c r="BU13" s="16">
        <v>0.37837837837837801</v>
      </c>
    </row>
    <row r="14" spans="2:73" ht="58" x14ac:dyDescent="0.35">
      <c r="B14" s="17" t="s">
        <v>351</v>
      </c>
      <c r="C14" s="16">
        <v>0.282407407407407</v>
      </c>
      <c r="D14" s="16">
        <v>0.317647058823529</v>
      </c>
      <c r="E14" s="16">
        <v>0.25954198473282403</v>
      </c>
      <c r="F14" s="16"/>
      <c r="G14" s="16">
        <v>0.34693877551020402</v>
      </c>
      <c r="H14" s="16">
        <v>0.26347305389221598</v>
      </c>
      <c r="I14" s="16"/>
      <c r="J14" s="16">
        <v>0.22222222222222199</v>
      </c>
      <c r="K14" s="16">
        <v>0.28000000000000003</v>
      </c>
      <c r="L14" s="16">
        <v>0.36363636363636398</v>
      </c>
      <c r="M14" s="16">
        <v>0.1875</v>
      </c>
      <c r="N14" s="16">
        <v>0.2</v>
      </c>
      <c r="O14" s="16">
        <v>0.125</v>
      </c>
      <c r="P14" s="16">
        <v>0.1875</v>
      </c>
      <c r="Q14" s="16">
        <v>0.133333333333333</v>
      </c>
      <c r="R14" s="16">
        <v>0.28571428571428598</v>
      </c>
      <c r="S14" s="16">
        <v>0.4</v>
      </c>
      <c r="T14" s="16">
        <v>0.125</v>
      </c>
      <c r="U14" s="16">
        <v>0.375</v>
      </c>
      <c r="V14" s="16">
        <v>0.3</v>
      </c>
      <c r="W14" s="16">
        <v>0</v>
      </c>
      <c r="X14" s="16">
        <v>0.55555555555555602</v>
      </c>
      <c r="Y14" s="16">
        <v>0.44444444444444398</v>
      </c>
      <c r="Z14" s="16"/>
      <c r="AA14" s="16">
        <v>0.315217391304348</v>
      </c>
      <c r="AB14" s="16">
        <v>0.27142857142857102</v>
      </c>
      <c r="AC14" s="16">
        <v>0.25</v>
      </c>
      <c r="AD14" s="16">
        <v>0.23529411764705899</v>
      </c>
      <c r="AE14" s="16"/>
      <c r="AF14" s="16">
        <v>0.27976190476190499</v>
      </c>
      <c r="AG14" s="16">
        <v>0.29411764705882398</v>
      </c>
      <c r="AH14" s="16">
        <v>0.22222222222222199</v>
      </c>
      <c r="AI14" s="16">
        <v>0.5</v>
      </c>
      <c r="AJ14" s="16"/>
      <c r="AK14" s="16">
        <v>0.22641509433962301</v>
      </c>
      <c r="AL14" s="16">
        <v>0.3125</v>
      </c>
      <c r="AM14" s="16">
        <v>0.33333333333333298</v>
      </c>
      <c r="AN14" s="16">
        <v>0.18181818181818199</v>
      </c>
      <c r="AO14" s="16">
        <v>0.25</v>
      </c>
      <c r="AP14" s="16">
        <v>0.28571428571428598</v>
      </c>
      <c r="AQ14" s="16"/>
      <c r="AR14" s="16">
        <v>0.24444444444444399</v>
      </c>
      <c r="AS14" s="16">
        <v>0.35294117647058798</v>
      </c>
      <c r="AT14" s="16">
        <v>0.35294117647058798</v>
      </c>
      <c r="AU14" s="16">
        <v>0.32</v>
      </c>
      <c r="AV14" s="16">
        <v>0.33333333333333298</v>
      </c>
      <c r="AW14" s="16">
        <v>0.148148148148148</v>
      </c>
      <c r="AX14" s="16">
        <v>1</v>
      </c>
      <c r="AY14" s="16"/>
      <c r="AZ14" s="16">
        <v>0.29787234042553201</v>
      </c>
      <c r="BA14" s="16">
        <v>0.173913043478261</v>
      </c>
      <c r="BB14" s="16">
        <v>0.22222222222222199</v>
      </c>
      <c r="BC14" s="16">
        <v>0.30909090909090903</v>
      </c>
      <c r="BD14" s="16">
        <v>0.28378378378378399</v>
      </c>
      <c r="BE14" s="16">
        <v>0.33333333333333298</v>
      </c>
      <c r="BF14" s="16"/>
      <c r="BG14" s="16">
        <v>0.36585365853658502</v>
      </c>
      <c r="BH14" s="16">
        <v>0.3</v>
      </c>
      <c r="BI14" s="16">
        <v>0.22727272727272699</v>
      </c>
      <c r="BJ14" s="16">
        <v>0.26315789473684198</v>
      </c>
      <c r="BK14" s="16">
        <v>0.22857142857142901</v>
      </c>
      <c r="BL14" s="16">
        <v>0.28571428571428598</v>
      </c>
      <c r="BM14" s="16"/>
      <c r="BN14" s="16">
        <v>0.30327868852459</v>
      </c>
      <c r="BO14" s="16">
        <v>0.26373626373626402</v>
      </c>
      <c r="BP14" s="16"/>
      <c r="BQ14" s="16">
        <v>0.27142857142857102</v>
      </c>
      <c r="BR14" s="16">
        <v>0.28767123287671198</v>
      </c>
      <c r="BS14" s="16"/>
      <c r="BT14" s="16">
        <v>0.28735632183908</v>
      </c>
      <c r="BU14" s="16">
        <v>0.24324324324324301</v>
      </c>
    </row>
    <row r="15" spans="2:73" ht="58" x14ac:dyDescent="0.35">
      <c r="B15" s="17" t="s">
        <v>352</v>
      </c>
      <c r="C15" s="16">
        <v>0.20833333333333301</v>
      </c>
      <c r="D15" s="16">
        <v>0.23529411764705899</v>
      </c>
      <c r="E15" s="16">
        <v>0.19083969465648901</v>
      </c>
      <c r="F15" s="16"/>
      <c r="G15" s="16">
        <v>0.24489795918367299</v>
      </c>
      <c r="H15" s="16">
        <v>0.19760479041916201</v>
      </c>
      <c r="I15" s="16"/>
      <c r="J15" s="16">
        <v>0.16666666666666699</v>
      </c>
      <c r="K15" s="16">
        <v>0.36</v>
      </c>
      <c r="L15" s="16">
        <v>0.45454545454545497</v>
      </c>
      <c r="M15" s="16">
        <v>6.25E-2</v>
      </c>
      <c r="N15" s="16">
        <v>0.2</v>
      </c>
      <c r="O15" s="16">
        <v>0.125</v>
      </c>
      <c r="P15" s="16">
        <v>0.125</v>
      </c>
      <c r="Q15" s="16">
        <v>0.33333333333333298</v>
      </c>
      <c r="R15" s="16">
        <v>0.28571428571428598</v>
      </c>
      <c r="S15" s="16">
        <v>0.2</v>
      </c>
      <c r="T15" s="16">
        <v>0</v>
      </c>
      <c r="U15" s="16">
        <v>0.125</v>
      </c>
      <c r="V15" s="16">
        <v>0.3</v>
      </c>
      <c r="W15" s="16">
        <v>0</v>
      </c>
      <c r="X15" s="16">
        <v>0</v>
      </c>
      <c r="Y15" s="16">
        <v>0.33333333333333298</v>
      </c>
      <c r="Z15" s="16"/>
      <c r="AA15" s="16">
        <v>0.25</v>
      </c>
      <c r="AB15" s="16">
        <v>0.157142857142857</v>
      </c>
      <c r="AC15" s="16">
        <v>0.29166666666666702</v>
      </c>
      <c r="AD15" s="16">
        <v>0.11764705882352899</v>
      </c>
      <c r="AE15" s="16"/>
      <c r="AF15" s="16">
        <v>0.20833333333333301</v>
      </c>
      <c r="AG15" s="16">
        <v>0.11764705882352899</v>
      </c>
      <c r="AH15" s="16">
        <v>0.33333333333333298</v>
      </c>
      <c r="AI15" s="16">
        <v>0</v>
      </c>
      <c r="AJ15" s="16"/>
      <c r="AK15" s="16">
        <v>0.169811320754717</v>
      </c>
      <c r="AL15" s="16">
        <v>0.125</v>
      </c>
      <c r="AM15" s="16">
        <v>0.29166666666666702</v>
      </c>
      <c r="AN15" s="16">
        <v>0.18181818181818199</v>
      </c>
      <c r="AO15" s="16">
        <v>0.25</v>
      </c>
      <c r="AP15" s="16">
        <v>0.5</v>
      </c>
      <c r="AQ15" s="16"/>
      <c r="AR15" s="16">
        <v>0.22222222222222199</v>
      </c>
      <c r="AS15" s="16">
        <v>0.17647058823529399</v>
      </c>
      <c r="AT15" s="16">
        <v>0.17647058823529399</v>
      </c>
      <c r="AU15" s="16">
        <v>0.28000000000000003</v>
      </c>
      <c r="AV15" s="16">
        <v>0.25</v>
      </c>
      <c r="AW15" s="16">
        <v>0.11111111111111099</v>
      </c>
      <c r="AX15" s="16">
        <v>0</v>
      </c>
      <c r="AY15" s="16"/>
      <c r="AZ15" s="16">
        <v>0.25531914893617003</v>
      </c>
      <c r="BA15" s="16">
        <v>8.6956521739130405E-2</v>
      </c>
      <c r="BB15" s="16">
        <v>0.11111111111111099</v>
      </c>
      <c r="BC15" s="16">
        <v>0.25454545454545502</v>
      </c>
      <c r="BD15" s="16">
        <v>0.17567567567567599</v>
      </c>
      <c r="BE15" s="16">
        <v>0.33333333333333298</v>
      </c>
      <c r="BF15" s="16"/>
      <c r="BG15" s="16">
        <v>0.19512195121951201</v>
      </c>
      <c r="BH15" s="16">
        <v>0.25</v>
      </c>
      <c r="BI15" s="16">
        <v>0.13636363636363599</v>
      </c>
      <c r="BJ15" s="16">
        <v>0.22807017543859601</v>
      </c>
      <c r="BK15" s="16">
        <v>0.14285714285714299</v>
      </c>
      <c r="BL15" s="16">
        <v>0.28571428571428598</v>
      </c>
      <c r="BM15" s="16"/>
      <c r="BN15" s="16">
        <v>0.188524590163934</v>
      </c>
      <c r="BO15" s="16">
        <v>0.230769230769231</v>
      </c>
      <c r="BP15" s="16"/>
      <c r="BQ15" s="16">
        <v>0.157142857142857</v>
      </c>
      <c r="BR15" s="16">
        <v>0.232876712328767</v>
      </c>
      <c r="BS15" s="16"/>
      <c r="BT15" s="16">
        <v>0.195402298850575</v>
      </c>
      <c r="BU15" s="16">
        <v>0.27027027027027001</v>
      </c>
    </row>
    <row r="16" spans="2:73" x14ac:dyDescent="0.35">
      <c r="B16" s="17" t="s">
        <v>93</v>
      </c>
      <c r="C16" s="16">
        <v>5.5555555555555601E-2</v>
      </c>
      <c r="D16" s="16">
        <v>5.8823529411764698E-2</v>
      </c>
      <c r="E16" s="16">
        <v>5.34351145038168E-2</v>
      </c>
      <c r="F16" s="16"/>
      <c r="G16" s="16">
        <v>0</v>
      </c>
      <c r="H16" s="16">
        <v>7.1856287425149698E-2</v>
      </c>
      <c r="I16" s="16"/>
      <c r="J16" s="16">
        <v>0</v>
      </c>
      <c r="K16" s="16">
        <v>0.04</v>
      </c>
      <c r="L16" s="16">
        <v>0</v>
      </c>
      <c r="M16" s="16">
        <v>6.25E-2</v>
      </c>
      <c r="N16" s="16">
        <v>0</v>
      </c>
      <c r="O16" s="16">
        <v>0.125</v>
      </c>
      <c r="P16" s="16">
        <v>0</v>
      </c>
      <c r="Q16" s="16">
        <v>6.6666666666666693E-2</v>
      </c>
      <c r="R16" s="16">
        <v>0.14285714285714299</v>
      </c>
      <c r="S16" s="16">
        <v>6.6666666666666693E-2</v>
      </c>
      <c r="T16" s="16">
        <v>0.125</v>
      </c>
      <c r="U16" s="16">
        <v>0.125</v>
      </c>
      <c r="V16" s="16">
        <v>0.1</v>
      </c>
      <c r="W16" s="16">
        <v>0</v>
      </c>
      <c r="X16" s="16">
        <v>0</v>
      </c>
      <c r="Y16" s="16">
        <v>0.11111111111111099</v>
      </c>
      <c r="Z16" s="16"/>
      <c r="AA16" s="16">
        <v>5.4347826086956499E-2</v>
      </c>
      <c r="AB16" s="16">
        <v>7.1428571428571397E-2</v>
      </c>
      <c r="AC16" s="16">
        <v>4.1666666666666699E-2</v>
      </c>
      <c r="AD16" s="16">
        <v>5.8823529411764698E-2</v>
      </c>
      <c r="AE16" s="16"/>
      <c r="AF16" s="16">
        <v>4.7619047619047603E-2</v>
      </c>
      <c r="AG16" s="16">
        <v>0</v>
      </c>
      <c r="AH16" s="16">
        <v>0</v>
      </c>
      <c r="AI16" s="16">
        <v>0.5</v>
      </c>
      <c r="AJ16" s="16"/>
      <c r="AK16" s="16">
        <v>3.77358490566038E-2</v>
      </c>
      <c r="AL16" s="16">
        <v>9.375E-2</v>
      </c>
      <c r="AM16" s="16">
        <v>0</v>
      </c>
      <c r="AN16" s="16">
        <v>0.27272727272727298</v>
      </c>
      <c r="AO16" s="16">
        <v>0</v>
      </c>
      <c r="AP16" s="16">
        <v>7.1428571428571397E-2</v>
      </c>
      <c r="AQ16" s="16"/>
      <c r="AR16" s="16">
        <v>7.7777777777777807E-2</v>
      </c>
      <c r="AS16" s="16">
        <v>0</v>
      </c>
      <c r="AT16" s="16">
        <v>0</v>
      </c>
      <c r="AU16" s="16">
        <v>0.04</v>
      </c>
      <c r="AV16" s="16">
        <v>0</v>
      </c>
      <c r="AW16" s="16">
        <v>3.7037037037037E-2</v>
      </c>
      <c r="AX16" s="16">
        <v>0</v>
      </c>
      <c r="AY16" s="16"/>
      <c r="AZ16" s="16">
        <v>6.3829787234042507E-2</v>
      </c>
      <c r="BA16" s="16">
        <v>4.3478260869565202E-2</v>
      </c>
      <c r="BB16" s="16">
        <v>0</v>
      </c>
      <c r="BC16" s="16">
        <v>5.4545454545454501E-2</v>
      </c>
      <c r="BD16" s="16">
        <v>6.7567567567567599E-2</v>
      </c>
      <c r="BE16" s="16">
        <v>0</v>
      </c>
      <c r="BF16" s="16"/>
      <c r="BG16" s="16">
        <v>4.8780487804878099E-2</v>
      </c>
      <c r="BH16" s="16">
        <v>7.4999999999999997E-2</v>
      </c>
      <c r="BI16" s="16">
        <v>4.5454545454545497E-2</v>
      </c>
      <c r="BJ16" s="16">
        <v>5.2631578947368397E-2</v>
      </c>
      <c r="BK16" s="16">
        <v>8.5714285714285701E-2</v>
      </c>
      <c r="BL16" s="16">
        <v>0</v>
      </c>
      <c r="BM16" s="16"/>
      <c r="BN16" s="16">
        <v>5.7377049180327898E-2</v>
      </c>
      <c r="BO16" s="16">
        <v>5.4945054945054903E-2</v>
      </c>
      <c r="BP16" s="16"/>
      <c r="BQ16" s="16">
        <v>4.2857142857142899E-2</v>
      </c>
      <c r="BR16" s="16">
        <v>6.1643835616438401E-2</v>
      </c>
      <c r="BS16" s="16"/>
      <c r="BT16" s="16">
        <v>6.3218390804597693E-2</v>
      </c>
      <c r="BU16" s="16">
        <v>2.7027027027027001E-2</v>
      </c>
    </row>
    <row r="17" spans="2:73" x14ac:dyDescent="0.35">
      <c r="B17" s="17" t="s">
        <v>153</v>
      </c>
      <c r="C17" s="18">
        <v>3.7037037037037E-2</v>
      </c>
      <c r="D17" s="18">
        <v>7.0588235294117604E-2</v>
      </c>
      <c r="E17" s="18">
        <v>1.5267175572519101E-2</v>
      </c>
      <c r="F17" s="18"/>
      <c r="G17" s="18">
        <v>4.08163265306122E-2</v>
      </c>
      <c r="H17" s="18">
        <v>3.59281437125748E-2</v>
      </c>
      <c r="I17" s="18"/>
      <c r="J17" s="18">
        <v>5.5555555555555601E-2</v>
      </c>
      <c r="K17" s="18">
        <v>0.16</v>
      </c>
      <c r="L17" s="18">
        <v>0</v>
      </c>
      <c r="M17" s="18">
        <v>0</v>
      </c>
      <c r="N17" s="18">
        <v>0</v>
      </c>
      <c r="O17" s="18">
        <v>0</v>
      </c>
      <c r="P17" s="18">
        <v>0</v>
      </c>
      <c r="Q17" s="18">
        <v>0</v>
      </c>
      <c r="R17" s="18">
        <v>0.14285714285714299</v>
      </c>
      <c r="S17" s="18">
        <v>4.4444444444444398E-2</v>
      </c>
      <c r="T17" s="18">
        <v>0</v>
      </c>
      <c r="U17" s="18">
        <v>0</v>
      </c>
      <c r="V17" s="18">
        <v>0</v>
      </c>
      <c r="W17" s="18">
        <v>0</v>
      </c>
      <c r="X17" s="18">
        <v>0</v>
      </c>
      <c r="Y17" s="18">
        <v>0</v>
      </c>
      <c r="Z17" s="18"/>
      <c r="AA17" s="18">
        <v>4.3478260869565202E-2</v>
      </c>
      <c r="AB17" s="18">
        <v>1.4285714285714299E-2</v>
      </c>
      <c r="AC17" s="18">
        <v>0.125</v>
      </c>
      <c r="AD17" s="18">
        <v>0</v>
      </c>
      <c r="AE17" s="18"/>
      <c r="AF17" s="18">
        <v>4.1666666666666699E-2</v>
      </c>
      <c r="AG17" s="18">
        <v>0</v>
      </c>
      <c r="AH17" s="18">
        <v>5.5555555555555601E-2</v>
      </c>
      <c r="AI17" s="18">
        <v>0</v>
      </c>
      <c r="AJ17" s="18"/>
      <c r="AK17" s="18">
        <v>3.77358490566038E-2</v>
      </c>
      <c r="AL17" s="18">
        <v>3.125E-2</v>
      </c>
      <c r="AM17" s="18">
        <v>4.1666666666666699E-2</v>
      </c>
      <c r="AN17" s="18">
        <v>9.0909090909090898E-2</v>
      </c>
      <c r="AO17" s="18">
        <v>0</v>
      </c>
      <c r="AP17" s="18">
        <v>0</v>
      </c>
      <c r="AQ17" s="18"/>
      <c r="AR17" s="18">
        <v>6.6666666666666693E-2</v>
      </c>
      <c r="AS17" s="18">
        <v>0</v>
      </c>
      <c r="AT17" s="18">
        <v>0</v>
      </c>
      <c r="AU17" s="18">
        <v>0</v>
      </c>
      <c r="AV17" s="18">
        <v>0</v>
      </c>
      <c r="AW17" s="18">
        <v>7.4074074074074098E-2</v>
      </c>
      <c r="AX17" s="18">
        <v>0</v>
      </c>
      <c r="AY17" s="18"/>
      <c r="AZ17" s="18">
        <v>2.1276595744680899E-2</v>
      </c>
      <c r="BA17" s="18">
        <v>0</v>
      </c>
      <c r="BB17" s="18">
        <v>0</v>
      </c>
      <c r="BC17" s="18">
        <v>0.109090909090909</v>
      </c>
      <c r="BD17" s="18">
        <v>1.35135135135135E-2</v>
      </c>
      <c r="BE17" s="18">
        <v>0</v>
      </c>
      <c r="BF17" s="18"/>
      <c r="BG17" s="18">
        <v>2.4390243902439001E-2</v>
      </c>
      <c r="BH17" s="18">
        <v>0.05</v>
      </c>
      <c r="BI17" s="18">
        <v>0.13636363636363599</v>
      </c>
      <c r="BJ17" s="18">
        <v>3.5087719298245598E-2</v>
      </c>
      <c r="BK17" s="18">
        <v>0</v>
      </c>
      <c r="BL17" s="18">
        <v>0</v>
      </c>
      <c r="BM17" s="18"/>
      <c r="BN17" s="18">
        <v>8.1967213114754103E-3</v>
      </c>
      <c r="BO17" s="18">
        <v>7.69230769230769E-2</v>
      </c>
      <c r="BP17" s="18"/>
      <c r="BQ17" s="18">
        <v>0</v>
      </c>
      <c r="BR17" s="18">
        <v>5.4794520547945202E-2</v>
      </c>
      <c r="BS17" s="18"/>
      <c r="BT17" s="18">
        <v>4.0229885057471299E-2</v>
      </c>
      <c r="BU17" s="18">
        <v>0</v>
      </c>
    </row>
    <row r="18" spans="2:73" x14ac:dyDescent="0.35">
      <c r="B18" s="25" t="s">
        <v>393</v>
      </c>
    </row>
    <row r="19" spans="2:73" x14ac:dyDescent="0.35">
      <c r="B19" t="s">
        <v>96</v>
      </c>
    </row>
    <row r="20" spans="2:73" x14ac:dyDescent="0.35">
      <c r="B20" t="s">
        <v>97</v>
      </c>
    </row>
    <row r="22" spans="2:73" x14ac:dyDescent="0.35">
      <c r="B22"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I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1" t="s">
        <v>285</v>
      </c>
      <c r="E2" s="27"/>
      <c r="F2" s="27"/>
      <c r="G2" s="27"/>
      <c r="H2" s="27"/>
      <c r="I2" s="27"/>
    </row>
    <row r="6" spans="2:9" ht="50" customHeight="1" x14ac:dyDescent="0.35">
      <c r="B6" s="22" t="s">
        <v>15</v>
      </c>
      <c r="C6" s="22" t="s">
        <v>354</v>
      </c>
      <c r="D6" s="22" t="s">
        <v>355</v>
      </c>
      <c r="E6" s="22" t="s">
        <v>356</v>
      </c>
      <c r="F6" s="22" t="s">
        <v>357</v>
      </c>
      <c r="G6" s="22" t="s">
        <v>358</v>
      </c>
      <c r="H6" s="22" t="s">
        <v>359</v>
      </c>
    </row>
    <row r="7" spans="2:9" x14ac:dyDescent="0.35">
      <c r="B7" s="17" t="s">
        <v>218</v>
      </c>
      <c r="C7" s="16">
        <v>0.61954261954262002</v>
      </c>
      <c r="D7" s="16">
        <v>0.218295218295218</v>
      </c>
      <c r="E7" s="16">
        <v>0.19958419958420001</v>
      </c>
      <c r="F7" s="16">
        <v>0.103950103950104</v>
      </c>
      <c r="G7" s="16">
        <v>9.7713097713097705E-2</v>
      </c>
      <c r="H7" s="16">
        <v>6.2370062370062401E-2</v>
      </c>
    </row>
    <row r="8" spans="2:9" x14ac:dyDescent="0.35">
      <c r="B8" s="17" t="s">
        <v>219</v>
      </c>
      <c r="C8" s="16">
        <v>0.24116424116424101</v>
      </c>
      <c r="D8" s="16">
        <v>0.34095634095634098</v>
      </c>
      <c r="E8" s="16">
        <v>0.37629937629937599</v>
      </c>
      <c r="F8" s="16">
        <v>0.178794178794179</v>
      </c>
      <c r="G8" s="16">
        <v>0.18295218295218299</v>
      </c>
      <c r="H8" s="16">
        <v>0.135135135135135</v>
      </c>
    </row>
    <row r="9" spans="2:9" x14ac:dyDescent="0.35">
      <c r="B9" s="17" t="s">
        <v>220</v>
      </c>
      <c r="C9" s="16">
        <v>6.0291060291060301E-2</v>
      </c>
      <c r="D9" s="16">
        <v>0.18295218295218299</v>
      </c>
      <c r="E9" s="16">
        <v>0.19750519750519799</v>
      </c>
      <c r="F9" s="16">
        <v>0.28482328482328501</v>
      </c>
      <c r="G9" s="16">
        <v>0.191268191268191</v>
      </c>
      <c r="H9" s="16">
        <v>0.19750519750519799</v>
      </c>
    </row>
    <row r="10" spans="2:9" x14ac:dyDescent="0.35">
      <c r="B10" s="17" t="s">
        <v>221</v>
      </c>
      <c r="C10" s="16">
        <v>1.2474012474012501E-2</v>
      </c>
      <c r="D10" s="16">
        <v>4.9896049896049899E-2</v>
      </c>
      <c r="E10" s="16">
        <v>5.6133056133056101E-2</v>
      </c>
      <c r="F10" s="16">
        <v>7.2765072765072797E-2</v>
      </c>
      <c r="G10" s="16">
        <v>0.191268191268191</v>
      </c>
      <c r="H10" s="16">
        <v>0.20166320166320201</v>
      </c>
    </row>
    <row r="11" spans="2:9" x14ac:dyDescent="0.35">
      <c r="B11" s="17" t="s">
        <v>222</v>
      </c>
      <c r="C11" s="16">
        <v>2.9106029106029101E-2</v>
      </c>
      <c r="D11" s="16">
        <v>2.9106029106029101E-2</v>
      </c>
      <c r="E11" s="16">
        <v>4.7817047817047799E-2</v>
      </c>
      <c r="F11" s="16">
        <v>9.1476091476091495E-2</v>
      </c>
      <c r="G11" s="16">
        <v>0.274428274428274</v>
      </c>
      <c r="H11" s="16">
        <v>0.367983367983368</v>
      </c>
    </row>
    <row r="12" spans="2:9" x14ac:dyDescent="0.35">
      <c r="B12" s="17" t="s">
        <v>131</v>
      </c>
      <c r="C12" s="16">
        <v>3.7422037422037403E-2</v>
      </c>
      <c r="D12" s="16">
        <v>0.178794178794179</v>
      </c>
      <c r="E12" s="16">
        <v>0.122661122661123</v>
      </c>
      <c r="F12" s="16">
        <v>0.26819126819126798</v>
      </c>
      <c r="G12" s="16">
        <v>6.2370062370062401E-2</v>
      </c>
      <c r="H12" s="16">
        <v>3.5343035343035303E-2</v>
      </c>
    </row>
    <row r="13" spans="2:9" x14ac:dyDescent="0.35">
      <c r="B13" s="21" t="s">
        <v>223</v>
      </c>
      <c r="C13" s="19">
        <v>0.86070686070686098</v>
      </c>
      <c r="D13" s="19">
        <v>0.55925155925155901</v>
      </c>
      <c r="E13" s="19">
        <v>0.57588357588357597</v>
      </c>
      <c r="F13" s="19">
        <v>0.28274428274428298</v>
      </c>
      <c r="G13" s="19">
        <v>0.28066528066528101</v>
      </c>
      <c r="H13" s="19">
        <v>0.19750519750519799</v>
      </c>
    </row>
    <row r="14" spans="2:9" x14ac:dyDescent="0.35">
      <c r="B14" s="21" t="s">
        <v>224</v>
      </c>
      <c r="C14" s="19">
        <v>4.1580041580041603E-2</v>
      </c>
      <c r="D14" s="19">
        <v>7.9002079002079006E-2</v>
      </c>
      <c r="E14" s="19">
        <v>0.103950103950104</v>
      </c>
      <c r="F14" s="19">
        <v>0.164241164241164</v>
      </c>
      <c r="G14" s="19">
        <v>0.465696465696466</v>
      </c>
      <c r="H14" s="19">
        <v>0.56964656964657001</v>
      </c>
    </row>
    <row r="15" spans="2:9" x14ac:dyDescent="0.35">
      <c r="B15" s="21" t="s">
        <v>105</v>
      </c>
      <c r="C15" s="20">
        <v>0.81912681912681895</v>
      </c>
      <c r="D15" s="20">
        <v>0.48024948024948</v>
      </c>
      <c r="E15" s="20">
        <v>0.47193347193347202</v>
      </c>
      <c r="F15" s="20">
        <v>0.118503118503119</v>
      </c>
      <c r="G15" s="20">
        <v>-0.18503118503118501</v>
      </c>
      <c r="H15" s="20">
        <v>-0.372141372141372</v>
      </c>
    </row>
    <row r="16" spans="2:9" x14ac:dyDescent="0.35">
      <c r="B16" s="15"/>
      <c r="C16" s="15"/>
      <c r="D16" s="15"/>
      <c r="E16" s="15"/>
      <c r="F16" s="15"/>
      <c r="G16" s="15"/>
      <c r="H16" s="15"/>
    </row>
    <row r="17" spans="2:2" x14ac:dyDescent="0.35">
      <c r="B17" t="s">
        <v>96</v>
      </c>
    </row>
    <row r="18" spans="2:2" x14ac:dyDescent="0.35">
      <c r="B18" t="s">
        <v>97</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0.103950103950104</v>
      </c>
      <c r="D8" s="16">
        <v>0.11111111111111099</v>
      </c>
      <c r="E8" s="16">
        <v>9.8939929328621903E-2</v>
      </c>
      <c r="F8" s="16"/>
      <c r="G8" s="16">
        <v>9.90990990990991E-2</v>
      </c>
      <c r="H8" s="16">
        <v>0.10540540540540499</v>
      </c>
      <c r="I8" s="16"/>
      <c r="J8" s="16">
        <v>4.8780487804878099E-2</v>
      </c>
      <c r="K8" s="16">
        <v>0.11864406779661001</v>
      </c>
      <c r="L8" s="16">
        <v>0.13793103448275901</v>
      </c>
      <c r="M8" s="16">
        <v>0</v>
      </c>
      <c r="N8" s="16">
        <v>0</v>
      </c>
      <c r="O8" s="16">
        <v>6.25E-2</v>
      </c>
      <c r="P8" s="16">
        <v>0.2</v>
      </c>
      <c r="Q8" s="16">
        <v>0.128205128205128</v>
      </c>
      <c r="R8" s="16">
        <v>0.14285714285714299</v>
      </c>
      <c r="S8" s="16">
        <v>6.3829787234042507E-2</v>
      </c>
      <c r="T8" s="16">
        <v>0.1</v>
      </c>
      <c r="U8" s="16">
        <v>0.14285714285714299</v>
      </c>
      <c r="V8" s="16">
        <v>0.11764705882352899</v>
      </c>
      <c r="W8" s="16">
        <v>0.17647058823529399</v>
      </c>
      <c r="X8" s="16">
        <v>0.11111111111111099</v>
      </c>
      <c r="Y8" s="16">
        <v>0.1875</v>
      </c>
      <c r="Z8" s="16"/>
      <c r="AA8" s="16">
        <v>0.11483253588516699</v>
      </c>
      <c r="AB8" s="16">
        <v>0.11034482758620701</v>
      </c>
      <c r="AC8" s="16">
        <v>0.125</v>
      </c>
      <c r="AD8" s="16">
        <v>2.8571428571428598E-2</v>
      </c>
      <c r="AE8" s="16"/>
      <c r="AF8" s="16">
        <v>0.102493074792244</v>
      </c>
      <c r="AG8" s="16">
        <v>0.16666666666666699</v>
      </c>
      <c r="AH8" s="16">
        <v>7.1428571428571397E-2</v>
      </c>
      <c r="AI8" s="16">
        <v>0</v>
      </c>
      <c r="AJ8" s="16"/>
      <c r="AK8" s="16">
        <v>0.114754098360656</v>
      </c>
      <c r="AL8" s="16">
        <v>3.03030303030303E-2</v>
      </c>
      <c r="AM8" s="16">
        <v>0.214285714285714</v>
      </c>
      <c r="AN8" s="16">
        <v>9.6774193548387094E-2</v>
      </c>
      <c r="AO8" s="16">
        <v>0.22222222222222199</v>
      </c>
      <c r="AP8" s="16">
        <v>0.20588235294117599</v>
      </c>
      <c r="AQ8" s="16"/>
      <c r="AR8" s="16">
        <v>0.100456621004566</v>
      </c>
      <c r="AS8" s="16">
        <v>0.17073170731707299</v>
      </c>
      <c r="AT8" s="16">
        <v>0.17073170731707299</v>
      </c>
      <c r="AU8" s="16">
        <v>9.4339622641509399E-2</v>
      </c>
      <c r="AV8" s="16">
        <v>8.6956521739130405E-2</v>
      </c>
      <c r="AW8" s="16">
        <v>0.10638297872340401</v>
      </c>
      <c r="AX8" s="16">
        <v>0.4</v>
      </c>
      <c r="AY8" s="16"/>
      <c r="AZ8" s="16">
        <v>0.11965811965812</v>
      </c>
      <c r="BA8" s="16">
        <v>0.102564102564103</v>
      </c>
      <c r="BB8" s="16">
        <v>9.5238095238095205E-2</v>
      </c>
      <c r="BC8" s="16">
        <v>9.4017094017094002E-2</v>
      </c>
      <c r="BD8" s="16">
        <v>9.71428571428571E-2</v>
      </c>
      <c r="BE8" s="16">
        <v>0.25</v>
      </c>
      <c r="BF8" s="16"/>
      <c r="BG8" s="16">
        <v>9.7560975609756101E-2</v>
      </c>
      <c r="BH8" s="16">
        <v>0.105882352941176</v>
      </c>
      <c r="BI8" s="16">
        <v>0.104166666666667</v>
      </c>
      <c r="BJ8" s="16">
        <v>0.10606060606060599</v>
      </c>
      <c r="BK8" s="16">
        <v>0.10126582278481</v>
      </c>
      <c r="BL8" s="16">
        <v>0.11111111111111099</v>
      </c>
      <c r="BM8" s="16"/>
      <c r="BN8" s="16">
        <v>0.115523465703971</v>
      </c>
      <c r="BO8" s="16">
        <v>9.0452261306532694E-2</v>
      </c>
      <c r="BP8" s="16"/>
      <c r="BQ8" s="16">
        <v>9.7560975609756101E-2</v>
      </c>
      <c r="BR8" s="16">
        <v>0.107594936708861</v>
      </c>
      <c r="BS8" s="16"/>
      <c r="BT8" s="16">
        <v>0.11444141689373299</v>
      </c>
      <c r="BU8" s="16">
        <v>4.9019607843137303E-2</v>
      </c>
    </row>
    <row r="9" spans="2:73" x14ac:dyDescent="0.35">
      <c r="B9" s="17" t="s">
        <v>219</v>
      </c>
      <c r="C9" s="16">
        <v>0.178794178794179</v>
      </c>
      <c r="D9" s="16">
        <v>0.19191919191919199</v>
      </c>
      <c r="E9" s="16">
        <v>0.16961130742049499</v>
      </c>
      <c r="F9" s="16"/>
      <c r="G9" s="16">
        <v>0.153153153153153</v>
      </c>
      <c r="H9" s="16">
        <v>0.186486486486486</v>
      </c>
      <c r="I9" s="16"/>
      <c r="J9" s="16">
        <v>0.19512195121951201</v>
      </c>
      <c r="K9" s="16">
        <v>0.13559322033898299</v>
      </c>
      <c r="L9" s="16">
        <v>0.20689655172413801</v>
      </c>
      <c r="M9" s="16">
        <v>0.13636363636363599</v>
      </c>
      <c r="N9" s="16">
        <v>0.25</v>
      </c>
      <c r="O9" s="16">
        <v>0.125</v>
      </c>
      <c r="P9" s="16">
        <v>0.16666666666666699</v>
      </c>
      <c r="Q9" s="16">
        <v>0.128205128205128</v>
      </c>
      <c r="R9" s="16">
        <v>0.214285714285714</v>
      </c>
      <c r="S9" s="16">
        <v>0.23404255319148901</v>
      </c>
      <c r="T9" s="16">
        <v>0.2</v>
      </c>
      <c r="U9" s="16">
        <v>0.14285714285714299</v>
      </c>
      <c r="V9" s="16">
        <v>0.17647058823529399</v>
      </c>
      <c r="W9" s="16">
        <v>0.17647058823529399</v>
      </c>
      <c r="X9" s="16">
        <v>0.16666666666666699</v>
      </c>
      <c r="Y9" s="16">
        <v>0.125</v>
      </c>
      <c r="Z9" s="16"/>
      <c r="AA9" s="16">
        <v>0.18660287081339699</v>
      </c>
      <c r="AB9" s="16">
        <v>0.17931034482758601</v>
      </c>
      <c r="AC9" s="16">
        <v>0.23214285714285701</v>
      </c>
      <c r="AD9" s="16">
        <v>0.2</v>
      </c>
      <c r="AE9" s="16"/>
      <c r="AF9" s="16">
        <v>0.19667590027700799</v>
      </c>
      <c r="AG9" s="16">
        <v>0.233333333333333</v>
      </c>
      <c r="AH9" s="16">
        <v>0.14285714285714299</v>
      </c>
      <c r="AI9" s="16">
        <v>0</v>
      </c>
      <c r="AJ9" s="16"/>
      <c r="AK9" s="16">
        <v>0.22131147540983601</v>
      </c>
      <c r="AL9" s="16">
        <v>0.21212121212121199</v>
      </c>
      <c r="AM9" s="16">
        <v>0.16666666666666699</v>
      </c>
      <c r="AN9" s="16">
        <v>0.12903225806451599</v>
      </c>
      <c r="AO9" s="16">
        <v>0.33333333333333298</v>
      </c>
      <c r="AP9" s="16">
        <v>0.11764705882352899</v>
      </c>
      <c r="AQ9" s="16"/>
      <c r="AR9" s="16">
        <v>0.18264840182648401</v>
      </c>
      <c r="AS9" s="16">
        <v>0.146341463414634</v>
      </c>
      <c r="AT9" s="16">
        <v>0.146341463414634</v>
      </c>
      <c r="AU9" s="16">
        <v>0.245283018867925</v>
      </c>
      <c r="AV9" s="16">
        <v>8.6956521739130405E-2</v>
      </c>
      <c r="AW9" s="16">
        <v>0.19148936170212799</v>
      </c>
      <c r="AX9" s="16">
        <v>0</v>
      </c>
      <c r="AY9" s="16"/>
      <c r="AZ9" s="16">
        <v>0.188034188034188</v>
      </c>
      <c r="BA9" s="16">
        <v>0.230769230769231</v>
      </c>
      <c r="BB9" s="16">
        <v>0.14285714285714299</v>
      </c>
      <c r="BC9" s="16">
        <v>0.15384615384615399</v>
      </c>
      <c r="BD9" s="16">
        <v>0.188571428571429</v>
      </c>
      <c r="BE9" s="16">
        <v>0.125</v>
      </c>
      <c r="BF9" s="16"/>
      <c r="BG9" s="16">
        <v>0.18292682926829301</v>
      </c>
      <c r="BH9" s="16">
        <v>0.14117647058823499</v>
      </c>
      <c r="BI9" s="16">
        <v>0.1875</v>
      </c>
      <c r="BJ9" s="16">
        <v>0.21212121212121199</v>
      </c>
      <c r="BK9" s="16">
        <v>0.139240506329114</v>
      </c>
      <c r="BL9" s="16">
        <v>0.203703703703704</v>
      </c>
      <c r="BM9" s="16"/>
      <c r="BN9" s="16">
        <v>0.173285198555957</v>
      </c>
      <c r="BO9" s="16">
        <v>0.185929648241206</v>
      </c>
      <c r="BP9" s="16"/>
      <c r="BQ9" s="16">
        <v>0.16463414634146301</v>
      </c>
      <c r="BR9" s="16">
        <v>0.186708860759494</v>
      </c>
      <c r="BS9" s="16"/>
      <c r="BT9" s="16">
        <v>0.177111716621253</v>
      </c>
      <c r="BU9" s="16">
        <v>0.20588235294117599</v>
      </c>
    </row>
    <row r="10" spans="2:73" x14ac:dyDescent="0.35">
      <c r="B10" s="17" t="s">
        <v>220</v>
      </c>
      <c r="C10" s="16">
        <v>0.28482328482328501</v>
      </c>
      <c r="D10" s="16">
        <v>0.24242424242424199</v>
      </c>
      <c r="E10" s="16">
        <v>0.31448763250883399</v>
      </c>
      <c r="F10" s="16"/>
      <c r="G10" s="16">
        <v>0.29729729729729698</v>
      </c>
      <c r="H10" s="16">
        <v>0.28108108108108099</v>
      </c>
      <c r="I10" s="16"/>
      <c r="J10" s="16">
        <v>0.292682926829268</v>
      </c>
      <c r="K10" s="16">
        <v>0.355932203389831</v>
      </c>
      <c r="L10" s="16">
        <v>0.24137931034482801</v>
      </c>
      <c r="M10" s="16">
        <v>0.27272727272727298</v>
      </c>
      <c r="N10" s="16">
        <v>0.25</v>
      </c>
      <c r="O10" s="16">
        <v>0.4375</v>
      </c>
      <c r="P10" s="16">
        <v>0.4</v>
      </c>
      <c r="Q10" s="16">
        <v>0.28205128205128199</v>
      </c>
      <c r="R10" s="16">
        <v>0.14285714285714299</v>
      </c>
      <c r="S10" s="16">
        <v>0.28723404255319201</v>
      </c>
      <c r="T10" s="16">
        <v>0.16666666666666699</v>
      </c>
      <c r="U10" s="16">
        <v>0.35714285714285698</v>
      </c>
      <c r="V10" s="16">
        <v>0.20588235294117599</v>
      </c>
      <c r="W10" s="16">
        <v>5.8823529411764698E-2</v>
      </c>
      <c r="X10" s="16">
        <v>0.38888888888888901</v>
      </c>
      <c r="Y10" s="16">
        <v>0.3125</v>
      </c>
      <c r="Z10" s="16"/>
      <c r="AA10" s="16">
        <v>0.32057416267942601</v>
      </c>
      <c r="AB10" s="16">
        <v>0.23448275862069001</v>
      </c>
      <c r="AC10" s="16">
        <v>0.23214285714285701</v>
      </c>
      <c r="AD10" s="16">
        <v>0.34285714285714303</v>
      </c>
      <c r="AE10" s="16"/>
      <c r="AF10" s="16">
        <v>0.296398891966759</v>
      </c>
      <c r="AG10" s="16">
        <v>0.233333333333333</v>
      </c>
      <c r="AH10" s="16">
        <v>0.28571428571428598</v>
      </c>
      <c r="AI10" s="16">
        <v>0</v>
      </c>
      <c r="AJ10" s="16"/>
      <c r="AK10" s="16">
        <v>0.286885245901639</v>
      </c>
      <c r="AL10" s="16">
        <v>0.30303030303030298</v>
      </c>
      <c r="AM10" s="16">
        <v>0.16666666666666699</v>
      </c>
      <c r="AN10" s="16">
        <v>0.29032258064516098</v>
      </c>
      <c r="AO10" s="16">
        <v>0.33333333333333298</v>
      </c>
      <c r="AP10" s="16">
        <v>0.29411764705882398</v>
      </c>
      <c r="AQ10" s="16"/>
      <c r="AR10" s="16">
        <v>0.27397260273972601</v>
      </c>
      <c r="AS10" s="16">
        <v>0.31707317073170699</v>
      </c>
      <c r="AT10" s="16">
        <v>0.31707317073170699</v>
      </c>
      <c r="AU10" s="16">
        <v>0.339622641509434</v>
      </c>
      <c r="AV10" s="16">
        <v>0.26086956521739102</v>
      </c>
      <c r="AW10" s="16">
        <v>0.25531914893617003</v>
      </c>
      <c r="AX10" s="16">
        <v>0.2</v>
      </c>
      <c r="AY10" s="16"/>
      <c r="AZ10" s="16">
        <v>0.27350427350427398</v>
      </c>
      <c r="BA10" s="16">
        <v>0.30769230769230799</v>
      </c>
      <c r="BB10" s="16">
        <v>0.238095238095238</v>
      </c>
      <c r="BC10" s="16">
        <v>0.29914529914529903</v>
      </c>
      <c r="BD10" s="16">
        <v>0.28000000000000003</v>
      </c>
      <c r="BE10" s="16">
        <v>0.25</v>
      </c>
      <c r="BF10" s="16"/>
      <c r="BG10" s="16">
        <v>0.292682926829268</v>
      </c>
      <c r="BH10" s="16">
        <v>0.28235294117647097</v>
      </c>
      <c r="BI10" s="16">
        <v>0.25</v>
      </c>
      <c r="BJ10" s="16">
        <v>0.27272727272727298</v>
      </c>
      <c r="BK10" s="16">
        <v>0.329113924050633</v>
      </c>
      <c r="BL10" s="16">
        <v>0.25925925925925902</v>
      </c>
      <c r="BM10" s="16"/>
      <c r="BN10" s="16">
        <v>0.29963898916967502</v>
      </c>
      <c r="BO10" s="16">
        <v>0.26130653266331699</v>
      </c>
      <c r="BP10" s="16"/>
      <c r="BQ10" s="16">
        <v>0.28658536585365901</v>
      </c>
      <c r="BR10" s="16">
        <v>0.281645569620253</v>
      </c>
      <c r="BS10" s="16"/>
      <c r="BT10" s="16">
        <v>0.30245231607629403</v>
      </c>
      <c r="BU10" s="16">
        <v>0.21568627450980399</v>
      </c>
    </row>
    <row r="11" spans="2:73" x14ac:dyDescent="0.35">
      <c r="B11" s="17" t="s">
        <v>221</v>
      </c>
      <c r="C11" s="16">
        <v>7.2765072765072797E-2</v>
      </c>
      <c r="D11" s="16">
        <v>9.5959595959595995E-2</v>
      </c>
      <c r="E11" s="16">
        <v>5.6537102473498198E-2</v>
      </c>
      <c r="F11" s="16"/>
      <c r="G11" s="16">
        <v>8.1081081081081099E-2</v>
      </c>
      <c r="H11" s="16">
        <v>7.0270270270270302E-2</v>
      </c>
      <c r="I11" s="16"/>
      <c r="J11" s="16">
        <v>9.7560975609756101E-2</v>
      </c>
      <c r="K11" s="16">
        <v>6.7796610169491497E-2</v>
      </c>
      <c r="L11" s="16">
        <v>0.13793103448275901</v>
      </c>
      <c r="M11" s="16">
        <v>4.5454545454545497E-2</v>
      </c>
      <c r="N11" s="16">
        <v>0.125</v>
      </c>
      <c r="O11" s="16">
        <v>0</v>
      </c>
      <c r="P11" s="16">
        <v>0</v>
      </c>
      <c r="Q11" s="16">
        <v>5.1282051282051301E-2</v>
      </c>
      <c r="R11" s="16">
        <v>7.1428571428571397E-2</v>
      </c>
      <c r="S11" s="16">
        <v>4.2553191489361701E-2</v>
      </c>
      <c r="T11" s="16">
        <v>0.133333333333333</v>
      </c>
      <c r="U11" s="16">
        <v>0.214285714285714</v>
      </c>
      <c r="V11" s="16">
        <v>5.8823529411764698E-2</v>
      </c>
      <c r="W11" s="16">
        <v>5.8823529411764698E-2</v>
      </c>
      <c r="X11" s="16">
        <v>0.11111111111111099</v>
      </c>
      <c r="Y11" s="16">
        <v>0.125</v>
      </c>
      <c r="Z11" s="16"/>
      <c r="AA11" s="16">
        <v>4.7846889952153103E-2</v>
      </c>
      <c r="AB11" s="16">
        <v>6.8965517241379296E-2</v>
      </c>
      <c r="AC11" s="16">
        <v>0.107142857142857</v>
      </c>
      <c r="AD11" s="16">
        <v>0.17142857142857101</v>
      </c>
      <c r="AE11" s="16"/>
      <c r="AF11" s="16">
        <v>5.8171745152354598E-2</v>
      </c>
      <c r="AG11" s="16">
        <v>0.1</v>
      </c>
      <c r="AH11" s="16">
        <v>7.1428571428571397E-2</v>
      </c>
      <c r="AI11" s="16">
        <v>1</v>
      </c>
      <c r="AJ11" s="16"/>
      <c r="AK11" s="16">
        <v>9.0163934426229497E-2</v>
      </c>
      <c r="AL11" s="16">
        <v>0.10606060606060599</v>
      </c>
      <c r="AM11" s="16">
        <v>4.7619047619047603E-2</v>
      </c>
      <c r="AN11" s="16">
        <v>3.2258064516128997E-2</v>
      </c>
      <c r="AO11" s="16">
        <v>0.11111111111111099</v>
      </c>
      <c r="AP11" s="16">
        <v>0.11764705882352899</v>
      </c>
      <c r="AQ11" s="16"/>
      <c r="AR11" s="16">
        <v>7.3059360730593603E-2</v>
      </c>
      <c r="AS11" s="16">
        <v>9.7560975609756101E-2</v>
      </c>
      <c r="AT11" s="16">
        <v>9.7560975609756101E-2</v>
      </c>
      <c r="AU11" s="16">
        <v>0</v>
      </c>
      <c r="AV11" s="16">
        <v>8.6956521739130405E-2</v>
      </c>
      <c r="AW11" s="16">
        <v>6.3829787234042507E-2</v>
      </c>
      <c r="AX11" s="16">
        <v>0</v>
      </c>
      <c r="AY11" s="16"/>
      <c r="AZ11" s="16">
        <v>8.54700854700855E-2</v>
      </c>
      <c r="BA11" s="16">
        <v>0.102564102564103</v>
      </c>
      <c r="BB11" s="16">
        <v>4.7619047619047603E-2</v>
      </c>
      <c r="BC11" s="16">
        <v>7.69230769230769E-2</v>
      </c>
      <c r="BD11" s="16">
        <v>5.7142857142857099E-2</v>
      </c>
      <c r="BE11" s="16">
        <v>0</v>
      </c>
      <c r="BF11" s="16"/>
      <c r="BG11" s="16">
        <v>0.12195121951219499</v>
      </c>
      <c r="BH11" s="16">
        <v>7.0588235294117604E-2</v>
      </c>
      <c r="BI11" s="16">
        <v>6.25E-2</v>
      </c>
      <c r="BJ11" s="16">
        <v>6.0606060606060601E-2</v>
      </c>
      <c r="BK11" s="16">
        <v>7.5949367088607597E-2</v>
      </c>
      <c r="BL11" s="16">
        <v>3.7037037037037E-2</v>
      </c>
      <c r="BM11" s="16"/>
      <c r="BN11" s="16">
        <v>5.4151624548736503E-2</v>
      </c>
      <c r="BO11" s="16">
        <v>9.5477386934673406E-2</v>
      </c>
      <c r="BP11" s="16"/>
      <c r="BQ11" s="16">
        <v>6.7073170731707293E-2</v>
      </c>
      <c r="BR11" s="16">
        <v>7.5949367088607597E-2</v>
      </c>
      <c r="BS11" s="16"/>
      <c r="BT11" s="16">
        <v>6.5395095367847406E-2</v>
      </c>
      <c r="BU11" s="16">
        <v>0.10784313725490199</v>
      </c>
    </row>
    <row r="12" spans="2:73" x14ac:dyDescent="0.35">
      <c r="B12" s="17" t="s">
        <v>222</v>
      </c>
      <c r="C12" s="16">
        <v>9.1476091476091495E-2</v>
      </c>
      <c r="D12" s="16">
        <v>0.10101010101010099</v>
      </c>
      <c r="E12" s="16">
        <v>8.4805653710247397E-2</v>
      </c>
      <c r="F12" s="16"/>
      <c r="G12" s="16">
        <v>0.108108108108108</v>
      </c>
      <c r="H12" s="16">
        <v>8.6486486486486505E-2</v>
      </c>
      <c r="I12" s="16"/>
      <c r="J12" s="16">
        <v>0.12195121951219499</v>
      </c>
      <c r="K12" s="16">
        <v>0.13559322033898299</v>
      </c>
      <c r="L12" s="16">
        <v>0.13793103448275901</v>
      </c>
      <c r="M12" s="16">
        <v>0.13636363636363599</v>
      </c>
      <c r="N12" s="16">
        <v>0</v>
      </c>
      <c r="O12" s="16">
        <v>6.25E-2</v>
      </c>
      <c r="P12" s="16">
        <v>6.6666666666666693E-2</v>
      </c>
      <c r="Q12" s="16">
        <v>0.102564102564103</v>
      </c>
      <c r="R12" s="16">
        <v>7.1428571428571397E-2</v>
      </c>
      <c r="S12" s="16">
        <v>8.5106382978723402E-2</v>
      </c>
      <c r="T12" s="16">
        <v>0.1</v>
      </c>
      <c r="U12" s="16">
        <v>0</v>
      </c>
      <c r="V12" s="16">
        <v>5.8823529411764698E-2</v>
      </c>
      <c r="W12" s="16">
        <v>0.11764705882352899</v>
      </c>
      <c r="X12" s="16">
        <v>5.5555555555555601E-2</v>
      </c>
      <c r="Y12" s="16">
        <v>0</v>
      </c>
      <c r="Z12" s="16"/>
      <c r="AA12" s="16">
        <v>8.1339712918660295E-2</v>
      </c>
      <c r="AB12" s="16">
        <v>0.11724137931034501</v>
      </c>
      <c r="AC12" s="16">
        <v>3.5714285714285698E-2</v>
      </c>
      <c r="AD12" s="16">
        <v>0.114285714285714</v>
      </c>
      <c r="AE12" s="16"/>
      <c r="AF12" s="16">
        <v>9.4182825484764504E-2</v>
      </c>
      <c r="AG12" s="16">
        <v>0.1</v>
      </c>
      <c r="AH12" s="16">
        <v>7.1428571428571397E-2</v>
      </c>
      <c r="AI12" s="16">
        <v>0</v>
      </c>
      <c r="AJ12" s="16"/>
      <c r="AK12" s="16">
        <v>0.10655737704918</v>
      </c>
      <c r="AL12" s="16">
        <v>0.12121212121212099</v>
      </c>
      <c r="AM12" s="16">
        <v>9.5238095238095205E-2</v>
      </c>
      <c r="AN12" s="16">
        <v>9.6774193548387094E-2</v>
      </c>
      <c r="AO12" s="16">
        <v>0</v>
      </c>
      <c r="AP12" s="16">
        <v>2.9411764705882401E-2</v>
      </c>
      <c r="AQ12" s="16"/>
      <c r="AR12" s="16">
        <v>0.100456621004566</v>
      </c>
      <c r="AS12" s="16">
        <v>7.3170731707317097E-2</v>
      </c>
      <c r="AT12" s="16">
        <v>7.3170731707317097E-2</v>
      </c>
      <c r="AU12" s="16">
        <v>7.5471698113207503E-2</v>
      </c>
      <c r="AV12" s="16">
        <v>8.6956521739130405E-2</v>
      </c>
      <c r="AW12" s="16">
        <v>8.5106382978723402E-2</v>
      </c>
      <c r="AX12" s="16">
        <v>0</v>
      </c>
      <c r="AY12" s="16"/>
      <c r="AZ12" s="16">
        <v>0.11111111111111099</v>
      </c>
      <c r="BA12" s="16">
        <v>7.69230769230769E-2</v>
      </c>
      <c r="BB12" s="16">
        <v>4.7619047619047603E-2</v>
      </c>
      <c r="BC12" s="16">
        <v>0.102564102564103</v>
      </c>
      <c r="BD12" s="16">
        <v>0.08</v>
      </c>
      <c r="BE12" s="16">
        <v>0.125</v>
      </c>
      <c r="BF12" s="16"/>
      <c r="BG12" s="16">
        <v>7.3170731707317097E-2</v>
      </c>
      <c r="BH12" s="16">
        <v>0.16470588235294101</v>
      </c>
      <c r="BI12" s="16">
        <v>0.104166666666667</v>
      </c>
      <c r="BJ12" s="16">
        <v>5.3030303030302997E-2</v>
      </c>
      <c r="BK12" s="16">
        <v>0.10126582278481</v>
      </c>
      <c r="BL12" s="16">
        <v>7.4074074074074098E-2</v>
      </c>
      <c r="BM12" s="16"/>
      <c r="BN12" s="16">
        <v>7.9422382671480093E-2</v>
      </c>
      <c r="BO12" s="16">
        <v>0.110552763819095</v>
      </c>
      <c r="BP12" s="16"/>
      <c r="BQ12" s="16">
        <v>8.5365853658536606E-2</v>
      </c>
      <c r="BR12" s="16">
        <v>9.49367088607595E-2</v>
      </c>
      <c r="BS12" s="16"/>
      <c r="BT12" s="16">
        <v>8.4468664850136196E-2</v>
      </c>
      <c r="BU12" s="16">
        <v>0.10784313725490199</v>
      </c>
    </row>
    <row r="13" spans="2:73" x14ac:dyDescent="0.35">
      <c r="B13" s="17" t="s">
        <v>131</v>
      </c>
      <c r="C13" s="16">
        <v>0.26819126819126798</v>
      </c>
      <c r="D13" s="16">
        <v>0.25757575757575801</v>
      </c>
      <c r="E13" s="16">
        <v>0.27561837455830401</v>
      </c>
      <c r="F13" s="16"/>
      <c r="G13" s="16">
        <v>0.26126126126126098</v>
      </c>
      <c r="H13" s="16">
        <v>0.27027027027027001</v>
      </c>
      <c r="I13" s="16"/>
      <c r="J13" s="16">
        <v>0.24390243902438999</v>
      </c>
      <c r="K13" s="16">
        <v>0.186440677966102</v>
      </c>
      <c r="L13" s="16">
        <v>0.13793103448275901</v>
      </c>
      <c r="M13" s="16">
        <v>0.40909090909090901</v>
      </c>
      <c r="N13" s="16">
        <v>0.375</v>
      </c>
      <c r="O13" s="16">
        <v>0.3125</v>
      </c>
      <c r="P13" s="16">
        <v>0.16666666666666699</v>
      </c>
      <c r="Q13" s="16">
        <v>0.30769230769230799</v>
      </c>
      <c r="R13" s="16">
        <v>0.35714285714285698</v>
      </c>
      <c r="S13" s="16">
        <v>0.28723404255319201</v>
      </c>
      <c r="T13" s="16">
        <v>0.3</v>
      </c>
      <c r="U13" s="16">
        <v>0.14285714285714299</v>
      </c>
      <c r="V13" s="16">
        <v>0.38235294117647101</v>
      </c>
      <c r="W13" s="16">
        <v>0.41176470588235298</v>
      </c>
      <c r="X13" s="16">
        <v>0.16666666666666699</v>
      </c>
      <c r="Y13" s="16">
        <v>0.25</v>
      </c>
      <c r="Z13" s="16"/>
      <c r="AA13" s="16">
        <v>0.248803827751196</v>
      </c>
      <c r="AB13" s="16">
        <v>0.28965517241379302</v>
      </c>
      <c r="AC13" s="16">
        <v>0.26785714285714302</v>
      </c>
      <c r="AD13" s="16">
        <v>0.14285714285714299</v>
      </c>
      <c r="AE13" s="16"/>
      <c r="AF13" s="16">
        <v>0.25207756232687001</v>
      </c>
      <c r="AG13" s="16">
        <v>0.16666666666666699</v>
      </c>
      <c r="AH13" s="16">
        <v>0.35714285714285698</v>
      </c>
      <c r="AI13" s="16">
        <v>0</v>
      </c>
      <c r="AJ13" s="16"/>
      <c r="AK13" s="16">
        <v>0.18032786885245899</v>
      </c>
      <c r="AL13" s="16">
        <v>0.22727272727272699</v>
      </c>
      <c r="AM13" s="16">
        <v>0.30952380952380998</v>
      </c>
      <c r="AN13" s="16">
        <v>0.35483870967741898</v>
      </c>
      <c r="AO13" s="16">
        <v>0</v>
      </c>
      <c r="AP13" s="16">
        <v>0.23529411764705899</v>
      </c>
      <c r="AQ13" s="16"/>
      <c r="AR13" s="16">
        <v>0.26940639269406402</v>
      </c>
      <c r="AS13" s="16">
        <v>0.19512195121951201</v>
      </c>
      <c r="AT13" s="16">
        <v>0.19512195121951201</v>
      </c>
      <c r="AU13" s="16">
        <v>0.245283018867925</v>
      </c>
      <c r="AV13" s="16">
        <v>0.39130434782608697</v>
      </c>
      <c r="AW13" s="16">
        <v>0.29787234042553201</v>
      </c>
      <c r="AX13" s="16">
        <v>0.4</v>
      </c>
      <c r="AY13" s="16"/>
      <c r="AZ13" s="16">
        <v>0.22222222222222199</v>
      </c>
      <c r="BA13" s="16">
        <v>0.17948717948717899</v>
      </c>
      <c r="BB13" s="16">
        <v>0.42857142857142899</v>
      </c>
      <c r="BC13" s="16">
        <v>0.27350427350427398</v>
      </c>
      <c r="BD13" s="16">
        <v>0.29714285714285699</v>
      </c>
      <c r="BE13" s="16">
        <v>0.25</v>
      </c>
      <c r="BF13" s="16"/>
      <c r="BG13" s="16">
        <v>0.23170731707317099</v>
      </c>
      <c r="BH13" s="16">
        <v>0.23529411764705899</v>
      </c>
      <c r="BI13" s="16">
        <v>0.29166666666666702</v>
      </c>
      <c r="BJ13" s="16">
        <v>0.29545454545454503</v>
      </c>
      <c r="BK13" s="16">
        <v>0.253164556962025</v>
      </c>
      <c r="BL13" s="16">
        <v>0.31481481481481499</v>
      </c>
      <c r="BM13" s="16"/>
      <c r="BN13" s="16">
        <v>0.27797833935018101</v>
      </c>
      <c r="BO13" s="16">
        <v>0.25628140703517599</v>
      </c>
      <c r="BP13" s="16"/>
      <c r="BQ13" s="16">
        <v>0.29878048780487798</v>
      </c>
      <c r="BR13" s="16">
        <v>0.253164556962025</v>
      </c>
      <c r="BS13" s="16"/>
      <c r="BT13" s="16">
        <v>0.25613079019073598</v>
      </c>
      <c r="BU13" s="16">
        <v>0.31372549019607798</v>
      </c>
    </row>
    <row r="14" spans="2:73" x14ac:dyDescent="0.35">
      <c r="B14" s="17" t="s">
        <v>223</v>
      </c>
      <c r="C14" s="19">
        <v>0.28274428274428298</v>
      </c>
      <c r="D14" s="19">
        <v>0.30303030303030298</v>
      </c>
      <c r="E14" s="19">
        <v>0.26855123674911702</v>
      </c>
      <c r="F14" s="19"/>
      <c r="G14" s="19">
        <v>0.25225225225225201</v>
      </c>
      <c r="H14" s="19">
        <v>0.29189189189189202</v>
      </c>
      <c r="I14" s="19"/>
      <c r="J14" s="19">
        <v>0.24390243902438999</v>
      </c>
      <c r="K14" s="19">
        <v>0.25423728813559299</v>
      </c>
      <c r="L14" s="19">
        <v>0.34482758620689702</v>
      </c>
      <c r="M14" s="19">
        <v>0.13636363636363599</v>
      </c>
      <c r="N14" s="19">
        <v>0.25</v>
      </c>
      <c r="O14" s="19">
        <v>0.1875</v>
      </c>
      <c r="P14" s="19">
        <v>0.36666666666666697</v>
      </c>
      <c r="Q14" s="19">
        <v>0.256410256410256</v>
      </c>
      <c r="R14" s="19">
        <v>0.35714285714285698</v>
      </c>
      <c r="S14" s="19">
        <v>0.29787234042553201</v>
      </c>
      <c r="T14" s="19">
        <v>0.3</v>
      </c>
      <c r="U14" s="19">
        <v>0.28571428571428598</v>
      </c>
      <c r="V14" s="19">
        <v>0.29411764705882398</v>
      </c>
      <c r="W14" s="19">
        <v>0.35294117647058798</v>
      </c>
      <c r="X14" s="19">
        <v>0.27777777777777801</v>
      </c>
      <c r="Y14" s="19">
        <v>0.3125</v>
      </c>
      <c r="Z14" s="19"/>
      <c r="AA14" s="19">
        <v>0.301435406698565</v>
      </c>
      <c r="AB14" s="19">
        <v>0.28965517241379302</v>
      </c>
      <c r="AC14" s="19">
        <v>0.35714285714285698</v>
      </c>
      <c r="AD14" s="19">
        <v>0.22857142857142901</v>
      </c>
      <c r="AE14" s="19"/>
      <c r="AF14" s="19">
        <v>0.299168975069252</v>
      </c>
      <c r="AG14" s="19">
        <v>0.4</v>
      </c>
      <c r="AH14" s="19">
        <v>0.214285714285714</v>
      </c>
      <c r="AI14" s="19">
        <v>0</v>
      </c>
      <c r="AJ14" s="19"/>
      <c r="AK14" s="19">
        <v>0.33606557377049201</v>
      </c>
      <c r="AL14" s="19">
        <v>0.24242424242424199</v>
      </c>
      <c r="AM14" s="19">
        <v>0.38095238095238099</v>
      </c>
      <c r="AN14" s="19">
        <v>0.225806451612903</v>
      </c>
      <c r="AO14" s="19">
        <v>0.55555555555555602</v>
      </c>
      <c r="AP14" s="19">
        <v>0.32352941176470601</v>
      </c>
      <c r="AQ14" s="19"/>
      <c r="AR14" s="19">
        <v>0.28310502283104999</v>
      </c>
      <c r="AS14" s="19">
        <v>0.31707317073170699</v>
      </c>
      <c r="AT14" s="19">
        <v>0.31707317073170699</v>
      </c>
      <c r="AU14" s="19">
        <v>0.339622641509434</v>
      </c>
      <c r="AV14" s="19">
        <v>0.173913043478261</v>
      </c>
      <c r="AW14" s="19">
        <v>0.29787234042553201</v>
      </c>
      <c r="AX14" s="19">
        <v>0.4</v>
      </c>
      <c r="AY14" s="19"/>
      <c r="AZ14" s="19">
        <v>0.30769230769230799</v>
      </c>
      <c r="BA14" s="19">
        <v>0.33333333333333298</v>
      </c>
      <c r="BB14" s="19">
        <v>0.238095238095238</v>
      </c>
      <c r="BC14" s="19">
        <v>0.24786324786324801</v>
      </c>
      <c r="BD14" s="19">
        <v>0.28571428571428598</v>
      </c>
      <c r="BE14" s="19">
        <v>0.375</v>
      </c>
      <c r="BF14" s="19"/>
      <c r="BG14" s="19">
        <v>0.28048780487804897</v>
      </c>
      <c r="BH14" s="19">
        <v>0.247058823529412</v>
      </c>
      <c r="BI14" s="19">
        <v>0.29166666666666702</v>
      </c>
      <c r="BJ14" s="19">
        <v>0.31818181818181801</v>
      </c>
      <c r="BK14" s="19">
        <v>0.240506329113924</v>
      </c>
      <c r="BL14" s="19">
        <v>0.31481481481481499</v>
      </c>
      <c r="BM14" s="19"/>
      <c r="BN14" s="19">
        <v>0.28880866425992802</v>
      </c>
      <c r="BO14" s="19">
        <v>0.276381909547739</v>
      </c>
      <c r="BP14" s="19"/>
      <c r="BQ14" s="19">
        <v>0.26219512195122002</v>
      </c>
      <c r="BR14" s="19">
        <v>0.294303797468354</v>
      </c>
      <c r="BS14" s="19"/>
      <c r="BT14" s="19">
        <v>0.29155313351498602</v>
      </c>
      <c r="BU14" s="19">
        <v>0.25490196078431399</v>
      </c>
    </row>
    <row r="15" spans="2:73" x14ac:dyDescent="0.35">
      <c r="B15" s="17" t="s">
        <v>224</v>
      </c>
      <c r="C15" s="19">
        <v>0.164241164241164</v>
      </c>
      <c r="D15" s="19">
        <v>0.19696969696969699</v>
      </c>
      <c r="E15" s="19">
        <v>0.141342756183746</v>
      </c>
      <c r="F15" s="19"/>
      <c r="G15" s="19">
        <v>0.18918918918918901</v>
      </c>
      <c r="H15" s="19">
        <v>0.15675675675675699</v>
      </c>
      <c r="I15" s="19"/>
      <c r="J15" s="19">
        <v>0.219512195121951</v>
      </c>
      <c r="K15" s="19">
        <v>0.20338983050847501</v>
      </c>
      <c r="L15" s="19">
        <v>0.27586206896551702</v>
      </c>
      <c r="M15" s="19">
        <v>0.18181818181818199</v>
      </c>
      <c r="N15" s="19">
        <v>0.125</v>
      </c>
      <c r="O15" s="19">
        <v>6.25E-2</v>
      </c>
      <c r="P15" s="19">
        <v>6.6666666666666693E-2</v>
      </c>
      <c r="Q15" s="19">
        <v>0.15384615384615399</v>
      </c>
      <c r="R15" s="19">
        <v>0.14285714285714299</v>
      </c>
      <c r="S15" s="19">
        <v>0.12765957446808501</v>
      </c>
      <c r="T15" s="19">
        <v>0.233333333333333</v>
      </c>
      <c r="U15" s="19">
        <v>0.214285714285714</v>
      </c>
      <c r="V15" s="19">
        <v>0.11764705882352899</v>
      </c>
      <c r="W15" s="19">
        <v>0.17647058823529399</v>
      </c>
      <c r="X15" s="19">
        <v>0.16666666666666699</v>
      </c>
      <c r="Y15" s="19">
        <v>0.125</v>
      </c>
      <c r="Z15" s="19"/>
      <c r="AA15" s="19">
        <v>0.12918660287081299</v>
      </c>
      <c r="AB15" s="19">
        <v>0.18620689655172401</v>
      </c>
      <c r="AC15" s="19">
        <v>0.14285714285714299</v>
      </c>
      <c r="AD15" s="19">
        <v>0.28571428571428598</v>
      </c>
      <c r="AE15" s="19"/>
      <c r="AF15" s="19">
        <v>0.15235457063711899</v>
      </c>
      <c r="AG15" s="19">
        <v>0.2</v>
      </c>
      <c r="AH15" s="19">
        <v>0.14285714285714299</v>
      </c>
      <c r="AI15" s="19">
        <v>1</v>
      </c>
      <c r="AJ15" s="19"/>
      <c r="AK15" s="19">
        <v>0.19672131147541</v>
      </c>
      <c r="AL15" s="19">
        <v>0.22727272727272699</v>
      </c>
      <c r="AM15" s="19">
        <v>0.14285714285714299</v>
      </c>
      <c r="AN15" s="19">
        <v>0.12903225806451599</v>
      </c>
      <c r="AO15" s="19">
        <v>0.11111111111111099</v>
      </c>
      <c r="AP15" s="19">
        <v>0.14705882352941199</v>
      </c>
      <c r="AQ15" s="19"/>
      <c r="AR15" s="19">
        <v>0.17351598173516</v>
      </c>
      <c r="AS15" s="19">
        <v>0.17073170731707299</v>
      </c>
      <c r="AT15" s="19">
        <v>0.17073170731707299</v>
      </c>
      <c r="AU15" s="19">
        <v>7.5471698113207503E-2</v>
      </c>
      <c r="AV15" s="19">
        <v>0.173913043478261</v>
      </c>
      <c r="AW15" s="19">
        <v>0.14893617021276601</v>
      </c>
      <c r="AX15" s="19">
        <v>0</v>
      </c>
      <c r="AY15" s="19"/>
      <c r="AZ15" s="19">
        <v>0.19658119658119699</v>
      </c>
      <c r="BA15" s="19">
        <v>0.17948717948717899</v>
      </c>
      <c r="BB15" s="19">
        <v>9.5238095238095205E-2</v>
      </c>
      <c r="BC15" s="19">
        <v>0.17948717948717899</v>
      </c>
      <c r="BD15" s="19">
        <v>0.13714285714285701</v>
      </c>
      <c r="BE15" s="19">
        <v>0.125</v>
      </c>
      <c r="BF15" s="19"/>
      <c r="BG15" s="19">
        <v>0.19512195121951201</v>
      </c>
      <c r="BH15" s="19">
        <v>0.23529411764705899</v>
      </c>
      <c r="BI15" s="19">
        <v>0.16666666666666699</v>
      </c>
      <c r="BJ15" s="19">
        <v>0.11363636363636399</v>
      </c>
      <c r="BK15" s="19">
        <v>0.177215189873418</v>
      </c>
      <c r="BL15" s="19">
        <v>0.11111111111111099</v>
      </c>
      <c r="BM15" s="19"/>
      <c r="BN15" s="19">
        <v>0.13357400722021701</v>
      </c>
      <c r="BO15" s="19">
        <v>0.20603015075376899</v>
      </c>
      <c r="BP15" s="19"/>
      <c r="BQ15" s="19">
        <v>0.15243902439024401</v>
      </c>
      <c r="BR15" s="19">
        <v>0.170886075949367</v>
      </c>
      <c r="BS15" s="19"/>
      <c r="BT15" s="19">
        <v>0.149863760217984</v>
      </c>
      <c r="BU15" s="19">
        <v>0.21568627450980399</v>
      </c>
    </row>
    <row r="16" spans="2:73" x14ac:dyDescent="0.35">
      <c r="B16" s="17" t="s">
        <v>105</v>
      </c>
      <c r="C16" s="20">
        <v>0.118503118503119</v>
      </c>
      <c r="D16" s="20">
        <v>0.10606060606060599</v>
      </c>
      <c r="E16" s="20">
        <v>0.12720848056537101</v>
      </c>
      <c r="F16" s="20"/>
      <c r="G16" s="20">
        <v>6.3063063063063002E-2</v>
      </c>
      <c r="H16" s="20">
        <v>0.135135135135135</v>
      </c>
      <c r="I16" s="20"/>
      <c r="J16" s="20">
        <v>2.4390243902439001E-2</v>
      </c>
      <c r="K16" s="20">
        <v>5.0847457627118599E-2</v>
      </c>
      <c r="L16" s="20">
        <v>6.8965517241379296E-2</v>
      </c>
      <c r="M16" s="20">
        <v>-4.5454545454545497E-2</v>
      </c>
      <c r="N16" s="20">
        <v>0.125</v>
      </c>
      <c r="O16" s="20">
        <v>0.125</v>
      </c>
      <c r="P16" s="20">
        <v>0.3</v>
      </c>
      <c r="Q16" s="20">
        <v>0.102564102564103</v>
      </c>
      <c r="R16" s="20">
        <v>0.214285714285714</v>
      </c>
      <c r="S16" s="20">
        <v>0.170212765957447</v>
      </c>
      <c r="T16" s="20">
        <v>6.6666666666666693E-2</v>
      </c>
      <c r="U16" s="20">
        <v>7.1428571428571397E-2</v>
      </c>
      <c r="V16" s="20">
        <v>0.17647058823529399</v>
      </c>
      <c r="W16" s="20">
        <v>0.17647058823529399</v>
      </c>
      <c r="X16" s="20">
        <v>0.11111111111111099</v>
      </c>
      <c r="Y16" s="20">
        <v>0.1875</v>
      </c>
      <c r="Z16" s="20"/>
      <c r="AA16" s="20">
        <v>0.17224880382775101</v>
      </c>
      <c r="AB16" s="20">
        <v>0.10344827586206901</v>
      </c>
      <c r="AC16" s="20">
        <v>0.214285714285714</v>
      </c>
      <c r="AD16" s="20">
        <v>-5.7142857142857099E-2</v>
      </c>
      <c r="AE16" s="20"/>
      <c r="AF16" s="20">
        <v>0.14681440443213301</v>
      </c>
      <c r="AG16" s="20">
        <v>0.2</v>
      </c>
      <c r="AH16" s="20">
        <v>7.1428571428571397E-2</v>
      </c>
      <c r="AI16" s="20">
        <v>-1</v>
      </c>
      <c r="AJ16" s="20"/>
      <c r="AK16" s="20">
        <v>0.13934426229508201</v>
      </c>
      <c r="AL16" s="20">
        <v>1.51515151515151E-2</v>
      </c>
      <c r="AM16" s="20">
        <v>0.238095238095238</v>
      </c>
      <c r="AN16" s="20">
        <v>9.6774193548387094E-2</v>
      </c>
      <c r="AO16" s="20">
        <v>0.44444444444444398</v>
      </c>
      <c r="AP16" s="20">
        <v>0.17647058823529399</v>
      </c>
      <c r="AQ16" s="20"/>
      <c r="AR16" s="20">
        <v>0.10958904109589</v>
      </c>
      <c r="AS16" s="20">
        <v>0.146341463414634</v>
      </c>
      <c r="AT16" s="20">
        <v>0.146341463414634</v>
      </c>
      <c r="AU16" s="20">
        <v>0.26415094339622602</v>
      </c>
      <c r="AV16" s="20">
        <v>0</v>
      </c>
      <c r="AW16" s="20">
        <v>0.14893617021276601</v>
      </c>
      <c r="AX16" s="20">
        <v>0.4</v>
      </c>
      <c r="AY16" s="20"/>
      <c r="AZ16" s="20">
        <v>0.11111111111111099</v>
      </c>
      <c r="BA16" s="20">
        <v>0.15384615384615399</v>
      </c>
      <c r="BB16" s="20">
        <v>0.14285714285714299</v>
      </c>
      <c r="BC16" s="20">
        <v>6.8376068376068397E-2</v>
      </c>
      <c r="BD16" s="20">
        <v>0.14857142857142899</v>
      </c>
      <c r="BE16" s="20">
        <v>0.25</v>
      </c>
      <c r="BF16" s="20"/>
      <c r="BG16" s="20">
        <v>8.5365853658536606E-2</v>
      </c>
      <c r="BH16" s="20">
        <v>1.1764705882353E-2</v>
      </c>
      <c r="BI16" s="20">
        <v>0.125</v>
      </c>
      <c r="BJ16" s="20">
        <v>0.204545454545455</v>
      </c>
      <c r="BK16" s="20">
        <v>6.3291139240506306E-2</v>
      </c>
      <c r="BL16" s="20">
        <v>0.203703703703704</v>
      </c>
      <c r="BM16" s="20"/>
      <c r="BN16" s="20">
        <v>0.15523465703971101</v>
      </c>
      <c r="BO16" s="20">
        <v>7.0351758793969807E-2</v>
      </c>
      <c r="BP16" s="20"/>
      <c r="BQ16" s="20">
        <v>0.109756097560976</v>
      </c>
      <c r="BR16" s="20">
        <v>0.123417721518987</v>
      </c>
      <c r="BS16" s="20"/>
      <c r="BT16" s="20">
        <v>0.14168937329700301</v>
      </c>
      <c r="BU16" s="20">
        <v>3.9215686274509803E-2</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361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6.2370062370062401E-2</v>
      </c>
      <c r="D8" s="16">
        <v>7.0707070707070704E-2</v>
      </c>
      <c r="E8" s="16">
        <v>5.6537102473498198E-2</v>
      </c>
      <c r="F8" s="16"/>
      <c r="G8" s="16">
        <v>8.1081081081081099E-2</v>
      </c>
      <c r="H8" s="16">
        <v>5.6756756756756802E-2</v>
      </c>
      <c r="I8" s="16"/>
      <c r="J8" s="16">
        <v>4.8780487804878099E-2</v>
      </c>
      <c r="K8" s="16">
        <v>5.0847457627118599E-2</v>
      </c>
      <c r="L8" s="16">
        <v>3.4482758620689703E-2</v>
      </c>
      <c r="M8" s="16">
        <v>0</v>
      </c>
      <c r="N8" s="16">
        <v>0</v>
      </c>
      <c r="O8" s="16">
        <v>0</v>
      </c>
      <c r="P8" s="16">
        <v>0.1</v>
      </c>
      <c r="Q8" s="16">
        <v>2.5641025641025599E-2</v>
      </c>
      <c r="R8" s="16">
        <v>7.1428571428571397E-2</v>
      </c>
      <c r="S8" s="16">
        <v>5.31914893617021E-2</v>
      </c>
      <c r="T8" s="16">
        <v>6.6666666666666693E-2</v>
      </c>
      <c r="U8" s="16">
        <v>0.214285714285714</v>
      </c>
      <c r="V8" s="16">
        <v>5.8823529411764698E-2</v>
      </c>
      <c r="W8" s="16">
        <v>0.17647058823529399</v>
      </c>
      <c r="X8" s="16">
        <v>0</v>
      </c>
      <c r="Y8" s="16">
        <v>0.25</v>
      </c>
      <c r="Z8" s="16"/>
      <c r="AA8" s="16">
        <v>0.105263157894737</v>
      </c>
      <c r="AB8" s="16">
        <v>3.4482758620689703E-2</v>
      </c>
      <c r="AC8" s="16">
        <v>1.7857142857142901E-2</v>
      </c>
      <c r="AD8" s="16">
        <v>5.7142857142857099E-2</v>
      </c>
      <c r="AE8" s="16"/>
      <c r="AF8" s="16">
        <v>7.2022160664820006E-2</v>
      </c>
      <c r="AG8" s="16">
        <v>3.3333333333333298E-2</v>
      </c>
      <c r="AH8" s="16">
        <v>4.7619047619047603E-2</v>
      </c>
      <c r="AI8" s="16">
        <v>0</v>
      </c>
      <c r="AJ8" s="16"/>
      <c r="AK8" s="16">
        <v>5.7377049180327898E-2</v>
      </c>
      <c r="AL8" s="16">
        <v>3.03030303030303E-2</v>
      </c>
      <c r="AM8" s="16">
        <v>9.5238095238095205E-2</v>
      </c>
      <c r="AN8" s="16">
        <v>0.12903225806451599</v>
      </c>
      <c r="AO8" s="16">
        <v>0</v>
      </c>
      <c r="AP8" s="16">
        <v>8.8235294117647106E-2</v>
      </c>
      <c r="AQ8" s="16"/>
      <c r="AR8" s="16">
        <v>5.9360730593607303E-2</v>
      </c>
      <c r="AS8" s="16">
        <v>9.7560975609756101E-2</v>
      </c>
      <c r="AT8" s="16">
        <v>9.7560975609756101E-2</v>
      </c>
      <c r="AU8" s="16">
        <v>9.4339622641509399E-2</v>
      </c>
      <c r="AV8" s="16">
        <v>8.6956521739130405E-2</v>
      </c>
      <c r="AW8" s="16">
        <v>4.2553191489361701E-2</v>
      </c>
      <c r="AX8" s="16">
        <v>0.2</v>
      </c>
      <c r="AY8" s="16"/>
      <c r="AZ8" s="16">
        <v>4.2735042735042701E-2</v>
      </c>
      <c r="BA8" s="16">
        <v>5.1282051282051301E-2</v>
      </c>
      <c r="BB8" s="16">
        <v>0.19047619047618999</v>
      </c>
      <c r="BC8" s="16">
        <v>6.8376068376068397E-2</v>
      </c>
      <c r="BD8" s="16">
        <v>6.2857142857142903E-2</v>
      </c>
      <c r="BE8" s="16">
        <v>0</v>
      </c>
      <c r="BF8" s="16"/>
      <c r="BG8" s="16">
        <v>6.0975609756097601E-2</v>
      </c>
      <c r="BH8" s="16">
        <v>7.0588235294117604E-2</v>
      </c>
      <c r="BI8" s="16">
        <v>2.0833333333333301E-2</v>
      </c>
      <c r="BJ8" s="16">
        <v>6.8181818181818205E-2</v>
      </c>
      <c r="BK8" s="16">
        <v>5.0632911392405097E-2</v>
      </c>
      <c r="BL8" s="16">
        <v>9.2592592592592601E-2</v>
      </c>
      <c r="BM8" s="16"/>
      <c r="BN8" s="16">
        <v>7.5812274368231E-2</v>
      </c>
      <c r="BO8" s="16">
        <v>4.5226130653266298E-2</v>
      </c>
      <c r="BP8" s="16"/>
      <c r="BQ8" s="16">
        <v>7.3170731707317097E-2</v>
      </c>
      <c r="BR8" s="16">
        <v>5.6962025316455701E-2</v>
      </c>
      <c r="BS8" s="16"/>
      <c r="BT8" s="16">
        <v>6.5395095367847406E-2</v>
      </c>
      <c r="BU8" s="16">
        <v>4.9019607843137303E-2</v>
      </c>
    </row>
    <row r="9" spans="2:73" x14ac:dyDescent="0.35">
      <c r="B9" s="17" t="s">
        <v>219</v>
      </c>
      <c r="C9" s="16">
        <v>0.135135135135135</v>
      </c>
      <c r="D9" s="16">
        <v>0.13131313131313099</v>
      </c>
      <c r="E9" s="16">
        <v>0.13780918727915201</v>
      </c>
      <c r="F9" s="16"/>
      <c r="G9" s="16">
        <v>0.162162162162162</v>
      </c>
      <c r="H9" s="16">
        <v>0.12702702702702701</v>
      </c>
      <c r="I9" s="16"/>
      <c r="J9" s="16">
        <v>0.17073170731707299</v>
      </c>
      <c r="K9" s="16">
        <v>6.7796610169491497E-2</v>
      </c>
      <c r="L9" s="16">
        <v>0.13793103448275901</v>
      </c>
      <c r="M9" s="16">
        <v>0.13636363636363599</v>
      </c>
      <c r="N9" s="16">
        <v>0.125</v>
      </c>
      <c r="O9" s="16">
        <v>0.25</v>
      </c>
      <c r="P9" s="16">
        <v>0.2</v>
      </c>
      <c r="Q9" s="16">
        <v>5.1282051282051301E-2</v>
      </c>
      <c r="R9" s="16">
        <v>0.214285714285714</v>
      </c>
      <c r="S9" s="16">
        <v>0.180851063829787</v>
      </c>
      <c r="T9" s="16">
        <v>0.1</v>
      </c>
      <c r="U9" s="16">
        <v>7.1428571428571397E-2</v>
      </c>
      <c r="V9" s="16">
        <v>0.11764705882352899</v>
      </c>
      <c r="W9" s="16">
        <v>0</v>
      </c>
      <c r="X9" s="16">
        <v>0.27777777777777801</v>
      </c>
      <c r="Y9" s="16">
        <v>6.25E-2</v>
      </c>
      <c r="Z9" s="16"/>
      <c r="AA9" s="16">
        <v>0.15311004784689</v>
      </c>
      <c r="AB9" s="16">
        <v>0.14482758620689701</v>
      </c>
      <c r="AC9" s="16">
        <v>8.9285714285714302E-2</v>
      </c>
      <c r="AD9" s="16">
        <v>0.114285714285714</v>
      </c>
      <c r="AE9" s="16"/>
      <c r="AF9" s="16">
        <v>0.15235457063711899</v>
      </c>
      <c r="AG9" s="16">
        <v>0.133333333333333</v>
      </c>
      <c r="AH9" s="16">
        <v>7.1428571428571397E-2</v>
      </c>
      <c r="AI9" s="16">
        <v>0</v>
      </c>
      <c r="AJ9" s="16"/>
      <c r="AK9" s="16">
        <v>0.12295081967213101</v>
      </c>
      <c r="AL9" s="16">
        <v>0.12121212121212099</v>
      </c>
      <c r="AM9" s="16">
        <v>0.19047619047618999</v>
      </c>
      <c r="AN9" s="16">
        <v>3.2258064516128997E-2</v>
      </c>
      <c r="AO9" s="16">
        <v>0.11111111111111099</v>
      </c>
      <c r="AP9" s="16">
        <v>0.11764705882352899</v>
      </c>
      <c r="AQ9" s="16"/>
      <c r="AR9" s="16">
        <v>0.127853881278539</v>
      </c>
      <c r="AS9" s="16">
        <v>0.17073170731707299</v>
      </c>
      <c r="AT9" s="16">
        <v>0.17073170731707299</v>
      </c>
      <c r="AU9" s="16">
        <v>0.15094339622641501</v>
      </c>
      <c r="AV9" s="16">
        <v>0.217391304347826</v>
      </c>
      <c r="AW9" s="16">
        <v>0.12765957446808501</v>
      </c>
      <c r="AX9" s="16">
        <v>0</v>
      </c>
      <c r="AY9" s="16"/>
      <c r="AZ9" s="16">
        <v>7.69230769230769E-2</v>
      </c>
      <c r="BA9" s="16">
        <v>0.128205128205128</v>
      </c>
      <c r="BB9" s="16">
        <v>0.19047619047618999</v>
      </c>
      <c r="BC9" s="16">
        <v>0.13675213675213699</v>
      </c>
      <c r="BD9" s="16">
        <v>0.17142857142857101</v>
      </c>
      <c r="BE9" s="16">
        <v>0.125</v>
      </c>
      <c r="BF9" s="16"/>
      <c r="BG9" s="16">
        <v>0.17073170731707299</v>
      </c>
      <c r="BH9" s="16">
        <v>0.17647058823529399</v>
      </c>
      <c r="BI9" s="16">
        <v>8.3333333333333301E-2</v>
      </c>
      <c r="BJ9" s="16">
        <v>0.11363636363636399</v>
      </c>
      <c r="BK9" s="16">
        <v>0.151898734177215</v>
      </c>
      <c r="BL9" s="16">
        <v>9.2592592592592601E-2</v>
      </c>
      <c r="BM9" s="16"/>
      <c r="BN9" s="16">
        <v>0.11913357400721999</v>
      </c>
      <c r="BO9" s="16">
        <v>0.15577889447236201</v>
      </c>
      <c r="BP9" s="16"/>
      <c r="BQ9" s="16">
        <v>0.109756097560976</v>
      </c>
      <c r="BR9" s="16">
        <v>0.14873417721519</v>
      </c>
      <c r="BS9" s="16"/>
      <c r="BT9" s="16">
        <v>0.158038147138965</v>
      </c>
      <c r="BU9" s="16">
        <v>6.8627450980392204E-2</v>
      </c>
    </row>
    <row r="10" spans="2:73" x14ac:dyDescent="0.35">
      <c r="B10" s="17" t="s">
        <v>220</v>
      </c>
      <c r="C10" s="16">
        <v>0.19750519750519799</v>
      </c>
      <c r="D10" s="16">
        <v>0.18686868686868699</v>
      </c>
      <c r="E10" s="16">
        <v>0.204946996466431</v>
      </c>
      <c r="F10" s="16"/>
      <c r="G10" s="16">
        <v>0.24324324324324301</v>
      </c>
      <c r="H10" s="16">
        <v>0.18378378378378399</v>
      </c>
      <c r="I10" s="16"/>
      <c r="J10" s="16">
        <v>0.17073170731707299</v>
      </c>
      <c r="K10" s="16">
        <v>0.20338983050847501</v>
      </c>
      <c r="L10" s="16">
        <v>0.13793103448275901</v>
      </c>
      <c r="M10" s="16">
        <v>0.13636363636363599</v>
      </c>
      <c r="N10" s="16">
        <v>0.25</v>
      </c>
      <c r="O10" s="16">
        <v>0.25</v>
      </c>
      <c r="P10" s="16">
        <v>0.133333333333333</v>
      </c>
      <c r="Q10" s="16">
        <v>0.230769230769231</v>
      </c>
      <c r="R10" s="16">
        <v>0</v>
      </c>
      <c r="S10" s="16">
        <v>0.22340425531914901</v>
      </c>
      <c r="T10" s="16">
        <v>0.3</v>
      </c>
      <c r="U10" s="16">
        <v>0.42857142857142899</v>
      </c>
      <c r="V10" s="16">
        <v>0.17647058823529399</v>
      </c>
      <c r="W10" s="16">
        <v>0.11764705882352899</v>
      </c>
      <c r="X10" s="16">
        <v>0.16666666666666699</v>
      </c>
      <c r="Y10" s="16">
        <v>0.1875</v>
      </c>
      <c r="Z10" s="16"/>
      <c r="AA10" s="16">
        <v>0.18181818181818199</v>
      </c>
      <c r="AB10" s="16">
        <v>0.17931034482758601</v>
      </c>
      <c r="AC10" s="16">
        <v>0.214285714285714</v>
      </c>
      <c r="AD10" s="16">
        <v>0.17142857142857101</v>
      </c>
      <c r="AE10" s="16"/>
      <c r="AF10" s="16">
        <v>0.21052631578947401</v>
      </c>
      <c r="AG10" s="16">
        <v>0.133333333333333</v>
      </c>
      <c r="AH10" s="16">
        <v>9.5238095238095205E-2</v>
      </c>
      <c r="AI10" s="16">
        <v>0</v>
      </c>
      <c r="AJ10" s="16"/>
      <c r="AK10" s="16">
        <v>0.19672131147541</v>
      </c>
      <c r="AL10" s="16">
        <v>0.28787878787878801</v>
      </c>
      <c r="AM10" s="16">
        <v>0.16666666666666699</v>
      </c>
      <c r="AN10" s="16">
        <v>0.16129032258064499</v>
      </c>
      <c r="AO10" s="16">
        <v>0</v>
      </c>
      <c r="AP10" s="16">
        <v>0.23529411764705899</v>
      </c>
      <c r="AQ10" s="16"/>
      <c r="AR10" s="16">
        <v>0.17351598173516</v>
      </c>
      <c r="AS10" s="16">
        <v>0.146341463414634</v>
      </c>
      <c r="AT10" s="16">
        <v>0.146341463414634</v>
      </c>
      <c r="AU10" s="16">
        <v>0.245283018867925</v>
      </c>
      <c r="AV10" s="16">
        <v>0.217391304347826</v>
      </c>
      <c r="AW10" s="16">
        <v>0.170212765957447</v>
      </c>
      <c r="AX10" s="16">
        <v>0.2</v>
      </c>
      <c r="AY10" s="16"/>
      <c r="AZ10" s="16">
        <v>0.188034188034188</v>
      </c>
      <c r="BA10" s="16">
        <v>0.256410256410256</v>
      </c>
      <c r="BB10" s="16">
        <v>0.238095238095238</v>
      </c>
      <c r="BC10" s="16">
        <v>0.145299145299145</v>
      </c>
      <c r="BD10" s="16">
        <v>0.23428571428571399</v>
      </c>
      <c r="BE10" s="16">
        <v>0</v>
      </c>
      <c r="BF10" s="16"/>
      <c r="BG10" s="16">
        <v>0.18292682926829301</v>
      </c>
      <c r="BH10" s="16">
        <v>0.16470588235294101</v>
      </c>
      <c r="BI10" s="16">
        <v>0.27083333333333298</v>
      </c>
      <c r="BJ10" s="16">
        <v>0.19696969696969699</v>
      </c>
      <c r="BK10" s="16">
        <v>0.227848101265823</v>
      </c>
      <c r="BL10" s="16">
        <v>0.16666666666666699</v>
      </c>
      <c r="BM10" s="16"/>
      <c r="BN10" s="16">
        <v>0.19855595667869999</v>
      </c>
      <c r="BO10" s="16">
        <v>0.19597989949748701</v>
      </c>
      <c r="BP10" s="16"/>
      <c r="BQ10" s="16">
        <v>0.20121951219512199</v>
      </c>
      <c r="BR10" s="16">
        <v>0.193037974683544</v>
      </c>
      <c r="BS10" s="16"/>
      <c r="BT10" s="16">
        <v>0.201634877384196</v>
      </c>
      <c r="BU10" s="16">
        <v>0.16666666666666699</v>
      </c>
    </row>
    <row r="11" spans="2:73" x14ac:dyDescent="0.35">
      <c r="B11" s="17" t="s">
        <v>221</v>
      </c>
      <c r="C11" s="16">
        <v>0.20166320166320201</v>
      </c>
      <c r="D11" s="16">
        <v>0.18686868686868699</v>
      </c>
      <c r="E11" s="16">
        <v>0.21201413427561799</v>
      </c>
      <c r="F11" s="16"/>
      <c r="G11" s="16">
        <v>0.18918918918918901</v>
      </c>
      <c r="H11" s="16">
        <v>0.205405405405405</v>
      </c>
      <c r="I11" s="16"/>
      <c r="J11" s="16">
        <v>0.146341463414634</v>
      </c>
      <c r="K11" s="16">
        <v>0.25423728813559299</v>
      </c>
      <c r="L11" s="16">
        <v>0.24137931034482801</v>
      </c>
      <c r="M11" s="16">
        <v>0.22727272727272699</v>
      </c>
      <c r="N11" s="16">
        <v>0.25</v>
      </c>
      <c r="O11" s="16">
        <v>0.1875</v>
      </c>
      <c r="P11" s="16">
        <v>0.266666666666667</v>
      </c>
      <c r="Q11" s="16">
        <v>0.28205128205128199</v>
      </c>
      <c r="R11" s="16">
        <v>0.214285714285714</v>
      </c>
      <c r="S11" s="16">
        <v>0.22340425531914901</v>
      </c>
      <c r="T11" s="16">
        <v>3.3333333333333298E-2</v>
      </c>
      <c r="U11" s="16">
        <v>0.14285714285714299</v>
      </c>
      <c r="V11" s="16">
        <v>0.20588235294117599</v>
      </c>
      <c r="W11" s="16">
        <v>0.11764705882352899</v>
      </c>
      <c r="X11" s="16">
        <v>0.11111111111111099</v>
      </c>
      <c r="Y11" s="16">
        <v>0.125</v>
      </c>
      <c r="Z11" s="16"/>
      <c r="AA11" s="16">
        <v>0.200956937799043</v>
      </c>
      <c r="AB11" s="16">
        <v>0.22068965517241401</v>
      </c>
      <c r="AC11" s="16">
        <v>0.19642857142857101</v>
      </c>
      <c r="AD11" s="16">
        <v>0.28571428571428598</v>
      </c>
      <c r="AE11" s="16"/>
      <c r="AF11" s="16">
        <v>0.19667590027700799</v>
      </c>
      <c r="AG11" s="16">
        <v>0.266666666666667</v>
      </c>
      <c r="AH11" s="16">
        <v>0.214285714285714</v>
      </c>
      <c r="AI11" s="16">
        <v>0.5</v>
      </c>
      <c r="AJ11" s="16"/>
      <c r="AK11" s="16">
        <v>0.27049180327868899</v>
      </c>
      <c r="AL11" s="16">
        <v>0.19696969696969699</v>
      </c>
      <c r="AM11" s="16">
        <v>0.14285714285714299</v>
      </c>
      <c r="AN11" s="16">
        <v>0.225806451612903</v>
      </c>
      <c r="AO11" s="16">
        <v>0.22222222222222199</v>
      </c>
      <c r="AP11" s="16">
        <v>8.8235294117647106E-2</v>
      </c>
      <c r="AQ11" s="16"/>
      <c r="AR11" s="16">
        <v>0.19634703196347</v>
      </c>
      <c r="AS11" s="16">
        <v>0.19512195121951201</v>
      </c>
      <c r="AT11" s="16">
        <v>0.19512195121951201</v>
      </c>
      <c r="AU11" s="16">
        <v>0.169811320754717</v>
      </c>
      <c r="AV11" s="16">
        <v>8.6956521739130405E-2</v>
      </c>
      <c r="AW11" s="16">
        <v>0.27659574468085102</v>
      </c>
      <c r="AX11" s="16">
        <v>0.2</v>
      </c>
      <c r="AY11" s="16"/>
      <c r="AZ11" s="16">
        <v>0.22222222222222199</v>
      </c>
      <c r="BA11" s="16">
        <v>0.230769230769231</v>
      </c>
      <c r="BB11" s="16">
        <v>0.238095238095238</v>
      </c>
      <c r="BC11" s="16">
        <v>0.20512820512820501</v>
      </c>
      <c r="BD11" s="16">
        <v>0.17714285714285699</v>
      </c>
      <c r="BE11" s="16">
        <v>0.125</v>
      </c>
      <c r="BF11" s="16"/>
      <c r="BG11" s="16">
        <v>0.23170731707317099</v>
      </c>
      <c r="BH11" s="16">
        <v>0.247058823529412</v>
      </c>
      <c r="BI11" s="16">
        <v>0.22916666666666699</v>
      </c>
      <c r="BJ11" s="16">
        <v>0.19696969696969699</v>
      </c>
      <c r="BK11" s="16">
        <v>0.164556962025316</v>
      </c>
      <c r="BL11" s="16">
        <v>0.12962962962963001</v>
      </c>
      <c r="BM11" s="16"/>
      <c r="BN11" s="16">
        <v>0.21660649819494601</v>
      </c>
      <c r="BO11" s="16">
        <v>0.185929648241206</v>
      </c>
      <c r="BP11" s="16"/>
      <c r="BQ11" s="16">
        <v>0.207317073170732</v>
      </c>
      <c r="BR11" s="16">
        <v>0.199367088607595</v>
      </c>
      <c r="BS11" s="16"/>
      <c r="BT11" s="16">
        <v>0.20708446866485</v>
      </c>
      <c r="BU11" s="16">
        <v>0.19607843137254899</v>
      </c>
    </row>
    <row r="12" spans="2:73" x14ac:dyDescent="0.35">
      <c r="B12" s="17" t="s">
        <v>222</v>
      </c>
      <c r="C12" s="16">
        <v>0.367983367983368</v>
      </c>
      <c r="D12" s="16">
        <v>0.37373737373737398</v>
      </c>
      <c r="E12" s="16">
        <v>0.36395759717314502</v>
      </c>
      <c r="F12" s="16"/>
      <c r="G12" s="16">
        <v>0.27927927927927898</v>
      </c>
      <c r="H12" s="16">
        <v>0.39459459459459501</v>
      </c>
      <c r="I12" s="16"/>
      <c r="J12" s="16">
        <v>0.439024390243902</v>
      </c>
      <c r="K12" s="16">
        <v>0.40677966101694901</v>
      </c>
      <c r="L12" s="16">
        <v>0.31034482758620702</v>
      </c>
      <c r="M12" s="16">
        <v>0.40909090909090901</v>
      </c>
      <c r="N12" s="16">
        <v>0.375</v>
      </c>
      <c r="O12" s="16">
        <v>0.3125</v>
      </c>
      <c r="P12" s="16">
        <v>0.3</v>
      </c>
      <c r="Q12" s="16">
        <v>0.35897435897435898</v>
      </c>
      <c r="R12" s="16">
        <v>0.42857142857142899</v>
      </c>
      <c r="S12" s="16">
        <v>0.319148936170213</v>
      </c>
      <c r="T12" s="16">
        <v>0.5</v>
      </c>
      <c r="U12" s="16">
        <v>0.14285714285714299</v>
      </c>
      <c r="V12" s="16">
        <v>0.32352941176470601</v>
      </c>
      <c r="W12" s="16">
        <v>0.47058823529411797</v>
      </c>
      <c r="X12" s="16">
        <v>0.44444444444444398</v>
      </c>
      <c r="Y12" s="16">
        <v>0.375</v>
      </c>
      <c r="Z12" s="16"/>
      <c r="AA12" s="16">
        <v>0.301435406698565</v>
      </c>
      <c r="AB12" s="16">
        <v>0.4</v>
      </c>
      <c r="AC12" s="16">
        <v>0.48214285714285698</v>
      </c>
      <c r="AD12" s="16">
        <v>0.34285714285714303</v>
      </c>
      <c r="AE12" s="16"/>
      <c r="AF12" s="16">
        <v>0.35457063711911402</v>
      </c>
      <c r="AG12" s="16">
        <v>0.36666666666666697</v>
      </c>
      <c r="AH12" s="16">
        <v>0.5</v>
      </c>
      <c r="AI12" s="16">
        <v>0.5</v>
      </c>
      <c r="AJ12" s="16"/>
      <c r="AK12" s="16">
        <v>0.33606557377049201</v>
      </c>
      <c r="AL12" s="16">
        <v>0.34848484848484901</v>
      </c>
      <c r="AM12" s="16">
        <v>0.40476190476190499</v>
      </c>
      <c r="AN12" s="16">
        <v>0.45161290322580599</v>
      </c>
      <c r="AO12" s="16">
        <v>0.66666666666666696</v>
      </c>
      <c r="AP12" s="16">
        <v>0.41176470588235298</v>
      </c>
      <c r="AQ12" s="16"/>
      <c r="AR12" s="16">
        <v>0.43378995433790002</v>
      </c>
      <c r="AS12" s="16">
        <v>0.39024390243902402</v>
      </c>
      <c r="AT12" s="16">
        <v>0.39024390243902402</v>
      </c>
      <c r="AU12" s="16">
        <v>0.245283018867925</v>
      </c>
      <c r="AV12" s="16">
        <v>0.26086956521739102</v>
      </c>
      <c r="AW12" s="16">
        <v>0.319148936170213</v>
      </c>
      <c r="AX12" s="16">
        <v>0.4</v>
      </c>
      <c r="AY12" s="16"/>
      <c r="AZ12" s="16">
        <v>0.45299145299145299</v>
      </c>
      <c r="BA12" s="16">
        <v>0.30769230769230799</v>
      </c>
      <c r="BB12" s="16">
        <v>0.14285714285714299</v>
      </c>
      <c r="BC12" s="16">
        <v>0.38461538461538503</v>
      </c>
      <c r="BD12" s="16">
        <v>0.32571428571428601</v>
      </c>
      <c r="BE12" s="16">
        <v>0.625</v>
      </c>
      <c r="BF12" s="16"/>
      <c r="BG12" s="16">
        <v>0.32926829268292701</v>
      </c>
      <c r="BH12" s="16">
        <v>0.30588235294117599</v>
      </c>
      <c r="BI12" s="16">
        <v>0.33333333333333298</v>
      </c>
      <c r="BJ12" s="16">
        <v>0.40151515151515099</v>
      </c>
      <c r="BK12" s="16">
        <v>0.379746835443038</v>
      </c>
      <c r="BL12" s="16">
        <v>0.44444444444444398</v>
      </c>
      <c r="BM12" s="16"/>
      <c r="BN12" s="16">
        <v>0.36462093862815897</v>
      </c>
      <c r="BO12" s="16">
        <v>0.366834170854271</v>
      </c>
      <c r="BP12" s="16"/>
      <c r="BQ12" s="16">
        <v>0.396341463414634</v>
      </c>
      <c r="BR12" s="16">
        <v>0.354430379746835</v>
      </c>
      <c r="BS12" s="16"/>
      <c r="BT12" s="16">
        <v>0.33514986376021799</v>
      </c>
      <c r="BU12" s="16">
        <v>0.480392156862745</v>
      </c>
    </row>
    <row r="13" spans="2:73" x14ac:dyDescent="0.35">
      <c r="B13" s="17" t="s">
        <v>131</v>
      </c>
      <c r="C13" s="16">
        <v>3.5343035343035303E-2</v>
      </c>
      <c r="D13" s="16">
        <v>5.0505050505050497E-2</v>
      </c>
      <c r="E13" s="16">
        <v>2.47349823321555E-2</v>
      </c>
      <c r="F13" s="16"/>
      <c r="G13" s="16">
        <v>4.5045045045045001E-2</v>
      </c>
      <c r="H13" s="16">
        <v>3.24324324324324E-2</v>
      </c>
      <c r="I13" s="16"/>
      <c r="J13" s="16">
        <v>2.4390243902439001E-2</v>
      </c>
      <c r="K13" s="16">
        <v>1.6949152542372899E-2</v>
      </c>
      <c r="L13" s="16">
        <v>0.13793103448275901</v>
      </c>
      <c r="M13" s="16">
        <v>9.0909090909090898E-2</v>
      </c>
      <c r="N13" s="16">
        <v>0</v>
      </c>
      <c r="O13" s="16">
        <v>0</v>
      </c>
      <c r="P13" s="16">
        <v>0</v>
      </c>
      <c r="Q13" s="16">
        <v>5.1282051282051301E-2</v>
      </c>
      <c r="R13" s="16">
        <v>7.1428571428571397E-2</v>
      </c>
      <c r="S13" s="16">
        <v>0</v>
      </c>
      <c r="T13" s="16">
        <v>0</v>
      </c>
      <c r="U13" s="16">
        <v>0</v>
      </c>
      <c r="V13" s="16">
        <v>0.11764705882352899</v>
      </c>
      <c r="W13" s="16">
        <v>0.11764705882352899</v>
      </c>
      <c r="X13" s="16">
        <v>0</v>
      </c>
      <c r="Y13" s="16">
        <v>0</v>
      </c>
      <c r="Z13" s="16"/>
      <c r="AA13" s="16">
        <v>5.7416267942583699E-2</v>
      </c>
      <c r="AB13" s="16">
        <v>2.06896551724138E-2</v>
      </c>
      <c r="AC13" s="16">
        <v>0</v>
      </c>
      <c r="AD13" s="16">
        <v>2.8571428571428598E-2</v>
      </c>
      <c r="AE13" s="16"/>
      <c r="AF13" s="16">
        <v>1.38504155124654E-2</v>
      </c>
      <c r="AG13" s="16">
        <v>6.6666666666666693E-2</v>
      </c>
      <c r="AH13" s="16">
        <v>7.1428571428571397E-2</v>
      </c>
      <c r="AI13" s="16">
        <v>0</v>
      </c>
      <c r="AJ13" s="16"/>
      <c r="AK13" s="16">
        <v>1.63934426229508E-2</v>
      </c>
      <c r="AL13" s="16">
        <v>1.5151515151515201E-2</v>
      </c>
      <c r="AM13" s="16">
        <v>0</v>
      </c>
      <c r="AN13" s="16">
        <v>0</v>
      </c>
      <c r="AO13" s="16">
        <v>0</v>
      </c>
      <c r="AP13" s="16">
        <v>5.8823529411764698E-2</v>
      </c>
      <c r="AQ13" s="16"/>
      <c r="AR13" s="16">
        <v>9.1324200913242004E-3</v>
      </c>
      <c r="AS13" s="16">
        <v>0</v>
      </c>
      <c r="AT13" s="16">
        <v>0</v>
      </c>
      <c r="AU13" s="16">
        <v>9.4339622641509399E-2</v>
      </c>
      <c r="AV13" s="16">
        <v>0.13043478260869601</v>
      </c>
      <c r="AW13" s="16">
        <v>6.3829787234042507E-2</v>
      </c>
      <c r="AX13" s="16">
        <v>0</v>
      </c>
      <c r="AY13" s="16"/>
      <c r="AZ13" s="16">
        <v>1.7094017094017099E-2</v>
      </c>
      <c r="BA13" s="16">
        <v>2.5641025641025599E-2</v>
      </c>
      <c r="BB13" s="16">
        <v>0</v>
      </c>
      <c r="BC13" s="16">
        <v>5.9829059829059797E-2</v>
      </c>
      <c r="BD13" s="16">
        <v>2.8571428571428598E-2</v>
      </c>
      <c r="BE13" s="16">
        <v>0.125</v>
      </c>
      <c r="BF13" s="16"/>
      <c r="BG13" s="16">
        <v>2.4390243902439001E-2</v>
      </c>
      <c r="BH13" s="16">
        <v>3.5294117647058802E-2</v>
      </c>
      <c r="BI13" s="16">
        <v>6.25E-2</v>
      </c>
      <c r="BJ13" s="16">
        <v>2.27272727272727E-2</v>
      </c>
      <c r="BK13" s="16">
        <v>2.53164556962025E-2</v>
      </c>
      <c r="BL13" s="16">
        <v>7.4074074074074098E-2</v>
      </c>
      <c r="BM13" s="16"/>
      <c r="BN13" s="16">
        <v>2.5270758122743701E-2</v>
      </c>
      <c r="BO13" s="16">
        <v>5.0251256281407003E-2</v>
      </c>
      <c r="BP13" s="16"/>
      <c r="BQ13" s="16">
        <v>1.21951219512195E-2</v>
      </c>
      <c r="BR13" s="16">
        <v>4.7468354430379701E-2</v>
      </c>
      <c r="BS13" s="16"/>
      <c r="BT13" s="16">
        <v>3.2697547683923703E-2</v>
      </c>
      <c r="BU13" s="16">
        <v>3.9215686274509803E-2</v>
      </c>
    </row>
    <row r="14" spans="2:73" x14ac:dyDescent="0.35">
      <c r="B14" s="17" t="s">
        <v>223</v>
      </c>
      <c r="C14" s="19">
        <v>0.19750519750519799</v>
      </c>
      <c r="D14" s="19">
        <v>0.20202020202020199</v>
      </c>
      <c r="E14" s="19">
        <v>0.19434628975265</v>
      </c>
      <c r="F14" s="19"/>
      <c r="G14" s="19">
        <v>0.24324324324324301</v>
      </c>
      <c r="H14" s="19">
        <v>0.18378378378378399</v>
      </c>
      <c r="I14" s="19"/>
      <c r="J14" s="19">
        <v>0.219512195121951</v>
      </c>
      <c r="K14" s="19">
        <v>0.11864406779661001</v>
      </c>
      <c r="L14" s="19">
        <v>0.17241379310344801</v>
      </c>
      <c r="M14" s="19">
        <v>0.13636363636363599</v>
      </c>
      <c r="N14" s="19">
        <v>0.125</v>
      </c>
      <c r="O14" s="19">
        <v>0.25</v>
      </c>
      <c r="P14" s="19">
        <v>0.3</v>
      </c>
      <c r="Q14" s="19">
        <v>7.69230769230769E-2</v>
      </c>
      <c r="R14" s="19">
        <v>0.28571428571428598</v>
      </c>
      <c r="S14" s="19">
        <v>0.23404255319148901</v>
      </c>
      <c r="T14" s="19">
        <v>0.16666666666666699</v>
      </c>
      <c r="U14" s="19">
        <v>0.28571428571428598</v>
      </c>
      <c r="V14" s="19">
        <v>0.17647058823529399</v>
      </c>
      <c r="W14" s="19">
        <v>0.17647058823529399</v>
      </c>
      <c r="X14" s="19">
        <v>0.27777777777777801</v>
      </c>
      <c r="Y14" s="19">
        <v>0.3125</v>
      </c>
      <c r="Z14" s="19"/>
      <c r="AA14" s="19">
        <v>0.25837320574162698</v>
      </c>
      <c r="AB14" s="19">
        <v>0.17931034482758601</v>
      </c>
      <c r="AC14" s="19">
        <v>0.107142857142857</v>
      </c>
      <c r="AD14" s="19">
        <v>0.17142857142857101</v>
      </c>
      <c r="AE14" s="19"/>
      <c r="AF14" s="19">
        <v>0.224376731301939</v>
      </c>
      <c r="AG14" s="19">
        <v>0.16666666666666699</v>
      </c>
      <c r="AH14" s="19">
        <v>0.119047619047619</v>
      </c>
      <c r="AI14" s="19">
        <v>0</v>
      </c>
      <c r="AJ14" s="19"/>
      <c r="AK14" s="19">
        <v>0.18032786885245899</v>
      </c>
      <c r="AL14" s="19">
        <v>0.15151515151515199</v>
      </c>
      <c r="AM14" s="19">
        <v>0.28571428571428598</v>
      </c>
      <c r="AN14" s="19">
        <v>0.16129032258064499</v>
      </c>
      <c r="AO14" s="19">
        <v>0.11111111111111099</v>
      </c>
      <c r="AP14" s="19">
        <v>0.20588235294117599</v>
      </c>
      <c r="AQ14" s="19"/>
      <c r="AR14" s="19">
        <v>0.187214611872146</v>
      </c>
      <c r="AS14" s="19">
        <v>0.26829268292682901</v>
      </c>
      <c r="AT14" s="19">
        <v>0.26829268292682901</v>
      </c>
      <c r="AU14" s="19">
        <v>0.245283018867925</v>
      </c>
      <c r="AV14" s="19">
        <v>0.30434782608695699</v>
      </c>
      <c r="AW14" s="19">
        <v>0.170212765957447</v>
      </c>
      <c r="AX14" s="19">
        <v>0.2</v>
      </c>
      <c r="AY14" s="19"/>
      <c r="AZ14" s="19">
        <v>0.11965811965812</v>
      </c>
      <c r="BA14" s="19">
        <v>0.17948717948717899</v>
      </c>
      <c r="BB14" s="19">
        <v>0.38095238095238099</v>
      </c>
      <c r="BC14" s="19">
        <v>0.20512820512820501</v>
      </c>
      <c r="BD14" s="19">
        <v>0.23428571428571399</v>
      </c>
      <c r="BE14" s="19">
        <v>0.125</v>
      </c>
      <c r="BF14" s="19"/>
      <c r="BG14" s="19">
        <v>0.23170731707317099</v>
      </c>
      <c r="BH14" s="19">
        <v>0.247058823529412</v>
      </c>
      <c r="BI14" s="19">
        <v>0.104166666666667</v>
      </c>
      <c r="BJ14" s="19">
        <v>0.18181818181818199</v>
      </c>
      <c r="BK14" s="19">
        <v>0.20253164556962</v>
      </c>
      <c r="BL14" s="19">
        <v>0.18518518518518501</v>
      </c>
      <c r="BM14" s="19"/>
      <c r="BN14" s="19">
        <v>0.19494584837545101</v>
      </c>
      <c r="BO14" s="19">
        <v>0.20100502512562801</v>
      </c>
      <c r="BP14" s="19"/>
      <c r="BQ14" s="19">
        <v>0.18292682926829301</v>
      </c>
      <c r="BR14" s="19">
        <v>0.205696202531646</v>
      </c>
      <c r="BS14" s="19"/>
      <c r="BT14" s="19">
        <v>0.22343324250681201</v>
      </c>
      <c r="BU14" s="19">
        <v>0.11764705882352899</v>
      </c>
    </row>
    <row r="15" spans="2:73" x14ac:dyDescent="0.35">
      <c r="B15" s="17" t="s">
        <v>224</v>
      </c>
      <c r="C15" s="19">
        <v>0.56964656964657001</v>
      </c>
      <c r="D15" s="19">
        <v>0.560606060606061</v>
      </c>
      <c r="E15" s="19">
        <v>0.57597173144876301</v>
      </c>
      <c r="F15" s="19"/>
      <c r="G15" s="19">
        <v>0.46846846846846801</v>
      </c>
      <c r="H15" s="19">
        <v>0.6</v>
      </c>
      <c r="I15" s="19"/>
      <c r="J15" s="19">
        <v>0.58536585365853699</v>
      </c>
      <c r="K15" s="19">
        <v>0.66101694915254205</v>
      </c>
      <c r="L15" s="19">
        <v>0.55172413793103403</v>
      </c>
      <c r="M15" s="19">
        <v>0.63636363636363602</v>
      </c>
      <c r="N15" s="19">
        <v>0.625</v>
      </c>
      <c r="O15" s="19">
        <v>0.5</v>
      </c>
      <c r="P15" s="19">
        <v>0.56666666666666698</v>
      </c>
      <c r="Q15" s="19">
        <v>0.64102564102564097</v>
      </c>
      <c r="R15" s="19">
        <v>0.64285714285714302</v>
      </c>
      <c r="S15" s="19">
        <v>0.54255319148936199</v>
      </c>
      <c r="T15" s="19">
        <v>0.53333333333333299</v>
      </c>
      <c r="U15" s="19">
        <v>0.28571428571428598</v>
      </c>
      <c r="V15" s="19">
        <v>0.52941176470588203</v>
      </c>
      <c r="W15" s="19">
        <v>0.58823529411764697</v>
      </c>
      <c r="X15" s="19">
        <v>0.55555555555555602</v>
      </c>
      <c r="Y15" s="19">
        <v>0.5</v>
      </c>
      <c r="Z15" s="19"/>
      <c r="AA15" s="19">
        <v>0.50239234449760795</v>
      </c>
      <c r="AB15" s="19">
        <v>0.62068965517241403</v>
      </c>
      <c r="AC15" s="19">
        <v>0.67857142857142905</v>
      </c>
      <c r="AD15" s="19">
        <v>0.628571428571429</v>
      </c>
      <c r="AE15" s="19"/>
      <c r="AF15" s="19">
        <v>0.55124653739612195</v>
      </c>
      <c r="AG15" s="19">
        <v>0.63333333333333297</v>
      </c>
      <c r="AH15" s="19">
        <v>0.71428571428571397</v>
      </c>
      <c r="AI15" s="19">
        <v>1</v>
      </c>
      <c r="AJ15" s="19"/>
      <c r="AK15" s="19">
        <v>0.60655737704918</v>
      </c>
      <c r="AL15" s="19">
        <v>0.54545454545454497</v>
      </c>
      <c r="AM15" s="19">
        <v>0.547619047619048</v>
      </c>
      <c r="AN15" s="19">
        <v>0.67741935483870996</v>
      </c>
      <c r="AO15" s="19">
        <v>0.88888888888888895</v>
      </c>
      <c r="AP15" s="19">
        <v>0.5</v>
      </c>
      <c r="AQ15" s="19"/>
      <c r="AR15" s="19">
        <v>0.63013698630137005</v>
      </c>
      <c r="AS15" s="19">
        <v>0.58536585365853699</v>
      </c>
      <c r="AT15" s="19">
        <v>0.58536585365853699</v>
      </c>
      <c r="AU15" s="19">
        <v>0.41509433962264197</v>
      </c>
      <c r="AV15" s="19">
        <v>0.34782608695652201</v>
      </c>
      <c r="AW15" s="19">
        <v>0.59574468085106402</v>
      </c>
      <c r="AX15" s="19">
        <v>0.6</v>
      </c>
      <c r="AY15" s="19"/>
      <c r="AZ15" s="19">
        <v>0.67521367521367504</v>
      </c>
      <c r="BA15" s="19">
        <v>0.53846153846153899</v>
      </c>
      <c r="BB15" s="19">
        <v>0.38095238095238099</v>
      </c>
      <c r="BC15" s="19">
        <v>0.58974358974358998</v>
      </c>
      <c r="BD15" s="19">
        <v>0.502857142857143</v>
      </c>
      <c r="BE15" s="19">
        <v>0.75</v>
      </c>
      <c r="BF15" s="19"/>
      <c r="BG15" s="19">
        <v>0.56097560975609795</v>
      </c>
      <c r="BH15" s="19">
        <v>0.55294117647058805</v>
      </c>
      <c r="BI15" s="19">
        <v>0.5625</v>
      </c>
      <c r="BJ15" s="19">
        <v>0.59848484848484795</v>
      </c>
      <c r="BK15" s="19">
        <v>0.544303797468354</v>
      </c>
      <c r="BL15" s="19">
        <v>0.57407407407407396</v>
      </c>
      <c r="BM15" s="19"/>
      <c r="BN15" s="19">
        <v>0.58122743682310496</v>
      </c>
      <c r="BO15" s="19">
        <v>0.552763819095477</v>
      </c>
      <c r="BP15" s="19"/>
      <c r="BQ15" s="19">
        <v>0.60365853658536595</v>
      </c>
      <c r="BR15" s="19">
        <v>0.55379746835443</v>
      </c>
      <c r="BS15" s="19"/>
      <c r="BT15" s="19">
        <v>0.54223433242506802</v>
      </c>
      <c r="BU15" s="19">
        <v>0.67647058823529405</v>
      </c>
    </row>
    <row r="16" spans="2:73" x14ac:dyDescent="0.35">
      <c r="B16" s="17" t="s">
        <v>105</v>
      </c>
      <c r="C16" s="20">
        <v>-0.372141372141372</v>
      </c>
      <c r="D16" s="20">
        <v>-0.35858585858585901</v>
      </c>
      <c r="E16" s="20">
        <v>-0.38162544169611301</v>
      </c>
      <c r="F16" s="20"/>
      <c r="G16" s="20">
        <v>-0.22522522522522501</v>
      </c>
      <c r="H16" s="20">
        <v>-0.41621621621621602</v>
      </c>
      <c r="I16" s="20"/>
      <c r="J16" s="20">
        <v>-0.36585365853658502</v>
      </c>
      <c r="K16" s="20">
        <v>-0.54237288135593198</v>
      </c>
      <c r="L16" s="20">
        <v>-0.37931034482758602</v>
      </c>
      <c r="M16" s="20">
        <v>-0.5</v>
      </c>
      <c r="N16" s="20">
        <v>-0.5</v>
      </c>
      <c r="O16" s="20">
        <v>-0.25</v>
      </c>
      <c r="P16" s="20">
        <v>-0.266666666666667</v>
      </c>
      <c r="Q16" s="20">
        <v>-0.56410256410256399</v>
      </c>
      <c r="R16" s="20">
        <v>-0.35714285714285698</v>
      </c>
      <c r="S16" s="20">
        <v>-0.30851063829787201</v>
      </c>
      <c r="T16" s="20">
        <v>-0.36666666666666697</v>
      </c>
      <c r="U16" s="20">
        <v>0</v>
      </c>
      <c r="V16" s="20">
        <v>-0.35294117647058798</v>
      </c>
      <c r="W16" s="20">
        <v>-0.41176470588235298</v>
      </c>
      <c r="X16" s="20">
        <v>-0.27777777777777801</v>
      </c>
      <c r="Y16" s="20">
        <v>-0.1875</v>
      </c>
      <c r="Z16" s="20"/>
      <c r="AA16" s="20">
        <v>-0.244019138755981</v>
      </c>
      <c r="AB16" s="20">
        <v>-0.44137931034482802</v>
      </c>
      <c r="AC16" s="20">
        <v>-0.57142857142857095</v>
      </c>
      <c r="AD16" s="20">
        <v>-0.45714285714285702</v>
      </c>
      <c r="AE16" s="20"/>
      <c r="AF16" s="20">
        <v>-0.32686980609418298</v>
      </c>
      <c r="AG16" s="20">
        <v>-0.46666666666666701</v>
      </c>
      <c r="AH16" s="20">
        <v>-0.59523809523809501</v>
      </c>
      <c r="AI16" s="20">
        <v>-1</v>
      </c>
      <c r="AJ16" s="20"/>
      <c r="AK16" s="20">
        <v>-0.42622950819672101</v>
      </c>
      <c r="AL16" s="20">
        <v>-0.39393939393939398</v>
      </c>
      <c r="AM16" s="20">
        <v>-0.26190476190476197</v>
      </c>
      <c r="AN16" s="20">
        <v>-0.51612903225806495</v>
      </c>
      <c r="AO16" s="20">
        <v>-0.77777777777777801</v>
      </c>
      <c r="AP16" s="20">
        <v>-0.29411764705882398</v>
      </c>
      <c r="AQ16" s="20"/>
      <c r="AR16" s="20">
        <v>-0.442922374429224</v>
      </c>
      <c r="AS16" s="20">
        <v>-0.31707317073170699</v>
      </c>
      <c r="AT16" s="20">
        <v>-0.31707317073170699</v>
      </c>
      <c r="AU16" s="20">
        <v>-0.169811320754717</v>
      </c>
      <c r="AV16" s="20">
        <v>-4.3478260869565202E-2</v>
      </c>
      <c r="AW16" s="20">
        <v>-0.42553191489361702</v>
      </c>
      <c r="AX16" s="20">
        <v>-0.4</v>
      </c>
      <c r="AY16" s="20"/>
      <c r="AZ16" s="20">
        <v>-0.55555555555555602</v>
      </c>
      <c r="BA16" s="20">
        <v>-0.35897435897435898</v>
      </c>
      <c r="BB16" s="20">
        <v>0</v>
      </c>
      <c r="BC16" s="20">
        <v>-0.38461538461538503</v>
      </c>
      <c r="BD16" s="20">
        <v>-0.26857142857142902</v>
      </c>
      <c r="BE16" s="20">
        <v>-0.625</v>
      </c>
      <c r="BF16" s="20"/>
      <c r="BG16" s="20">
        <v>-0.32926829268292701</v>
      </c>
      <c r="BH16" s="20">
        <v>-0.30588235294117599</v>
      </c>
      <c r="BI16" s="20">
        <v>-0.45833333333333298</v>
      </c>
      <c r="BJ16" s="20">
        <v>-0.41666666666666702</v>
      </c>
      <c r="BK16" s="20">
        <v>-0.341772151898734</v>
      </c>
      <c r="BL16" s="20">
        <v>-0.38888888888888901</v>
      </c>
      <c r="BM16" s="20"/>
      <c r="BN16" s="20">
        <v>-0.38628158844765298</v>
      </c>
      <c r="BO16" s="20">
        <v>-0.35175879396984899</v>
      </c>
      <c r="BP16" s="20"/>
      <c r="BQ16" s="20">
        <v>-0.42073170731707299</v>
      </c>
      <c r="BR16" s="20">
        <v>-0.348101265822785</v>
      </c>
      <c r="BS16" s="20"/>
      <c r="BT16" s="20">
        <v>-0.31880108991825601</v>
      </c>
      <c r="BU16" s="20">
        <v>-0.55882352941176505</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362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9.7713097713097705E-2</v>
      </c>
      <c r="D8" s="16">
        <v>9.5959595959595995E-2</v>
      </c>
      <c r="E8" s="16">
        <v>9.8939929328621903E-2</v>
      </c>
      <c r="F8" s="16"/>
      <c r="G8" s="16">
        <v>0.126126126126126</v>
      </c>
      <c r="H8" s="16">
        <v>8.9189189189189194E-2</v>
      </c>
      <c r="I8" s="16"/>
      <c r="J8" s="16">
        <v>0.12195121951219499</v>
      </c>
      <c r="K8" s="16">
        <v>8.4745762711864403E-2</v>
      </c>
      <c r="L8" s="16">
        <v>3.4482758620689703E-2</v>
      </c>
      <c r="M8" s="16">
        <v>0</v>
      </c>
      <c r="N8" s="16">
        <v>0.125</v>
      </c>
      <c r="O8" s="16">
        <v>0</v>
      </c>
      <c r="P8" s="16">
        <v>0.2</v>
      </c>
      <c r="Q8" s="16">
        <v>7.69230769230769E-2</v>
      </c>
      <c r="R8" s="16">
        <v>7.1428571428571397E-2</v>
      </c>
      <c r="S8" s="16">
        <v>9.5744680851063801E-2</v>
      </c>
      <c r="T8" s="16">
        <v>0.133333333333333</v>
      </c>
      <c r="U8" s="16">
        <v>0</v>
      </c>
      <c r="V8" s="16">
        <v>8.8235294117647106E-2</v>
      </c>
      <c r="W8" s="16">
        <v>0.17647058823529399</v>
      </c>
      <c r="X8" s="16">
        <v>0.11111111111111099</v>
      </c>
      <c r="Y8" s="16">
        <v>0.25</v>
      </c>
      <c r="Z8" s="16"/>
      <c r="AA8" s="16">
        <v>0.13875598086124399</v>
      </c>
      <c r="AB8" s="16">
        <v>6.8965517241379296E-2</v>
      </c>
      <c r="AC8" s="16">
        <v>7.1428571428571397E-2</v>
      </c>
      <c r="AD8" s="16">
        <v>2.8571428571428598E-2</v>
      </c>
      <c r="AE8" s="16"/>
      <c r="AF8" s="16">
        <v>0.11911357340720199</v>
      </c>
      <c r="AG8" s="16">
        <v>6.6666666666666693E-2</v>
      </c>
      <c r="AH8" s="16">
        <v>2.3809523809523801E-2</v>
      </c>
      <c r="AI8" s="16">
        <v>0</v>
      </c>
      <c r="AJ8" s="16"/>
      <c r="AK8" s="16">
        <v>4.91803278688525E-2</v>
      </c>
      <c r="AL8" s="16">
        <v>6.0606060606060601E-2</v>
      </c>
      <c r="AM8" s="16">
        <v>0.214285714285714</v>
      </c>
      <c r="AN8" s="16">
        <v>0.19354838709677399</v>
      </c>
      <c r="AO8" s="16">
        <v>0</v>
      </c>
      <c r="AP8" s="16">
        <v>0.11764705882352899</v>
      </c>
      <c r="AQ8" s="16"/>
      <c r="AR8" s="16">
        <v>0.105022831050228</v>
      </c>
      <c r="AS8" s="16">
        <v>9.7560975609756101E-2</v>
      </c>
      <c r="AT8" s="16">
        <v>9.7560975609756101E-2</v>
      </c>
      <c r="AU8" s="16">
        <v>0.113207547169811</v>
      </c>
      <c r="AV8" s="16">
        <v>0.217391304347826</v>
      </c>
      <c r="AW8" s="16">
        <v>4.2553191489361701E-2</v>
      </c>
      <c r="AX8" s="16">
        <v>0.4</v>
      </c>
      <c r="AY8" s="16"/>
      <c r="AZ8" s="16">
        <v>8.54700854700855E-2</v>
      </c>
      <c r="BA8" s="16">
        <v>7.69230769230769E-2</v>
      </c>
      <c r="BB8" s="16">
        <v>0.19047619047618999</v>
      </c>
      <c r="BC8" s="16">
        <v>9.4017094017094002E-2</v>
      </c>
      <c r="BD8" s="16">
        <v>9.71428571428571E-2</v>
      </c>
      <c r="BE8" s="16">
        <v>0.125</v>
      </c>
      <c r="BF8" s="16"/>
      <c r="BG8" s="16">
        <v>0.12195121951219499</v>
      </c>
      <c r="BH8" s="16">
        <v>0.11764705882352899</v>
      </c>
      <c r="BI8" s="16">
        <v>4.1666666666666699E-2</v>
      </c>
      <c r="BJ8" s="16">
        <v>9.8484848484848495E-2</v>
      </c>
      <c r="BK8" s="16">
        <v>7.5949367088607597E-2</v>
      </c>
      <c r="BL8" s="16">
        <v>0.11111111111111099</v>
      </c>
      <c r="BM8" s="16"/>
      <c r="BN8" s="16">
        <v>0.10830324909747301</v>
      </c>
      <c r="BO8" s="16">
        <v>8.5427135678391997E-2</v>
      </c>
      <c r="BP8" s="16"/>
      <c r="BQ8" s="16">
        <v>9.7560975609756101E-2</v>
      </c>
      <c r="BR8" s="16">
        <v>9.8101265822784806E-2</v>
      </c>
      <c r="BS8" s="16"/>
      <c r="BT8" s="16">
        <v>9.8092643051771095E-2</v>
      </c>
      <c r="BU8" s="16">
        <v>8.8235294117647106E-2</v>
      </c>
    </row>
    <row r="9" spans="2:73" x14ac:dyDescent="0.35">
      <c r="B9" s="17" t="s">
        <v>219</v>
      </c>
      <c r="C9" s="16">
        <v>0.18295218295218299</v>
      </c>
      <c r="D9" s="16">
        <v>0.18181818181818199</v>
      </c>
      <c r="E9" s="16">
        <v>0.18374558303886901</v>
      </c>
      <c r="F9" s="16"/>
      <c r="G9" s="16">
        <v>0.24324324324324301</v>
      </c>
      <c r="H9" s="16">
        <v>0.16486486486486501</v>
      </c>
      <c r="I9" s="16"/>
      <c r="J9" s="16">
        <v>0.19512195121951201</v>
      </c>
      <c r="K9" s="16">
        <v>0.11864406779661001</v>
      </c>
      <c r="L9" s="16">
        <v>6.8965517241379296E-2</v>
      </c>
      <c r="M9" s="16">
        <v>0.27272727272727298</v>
      </c>
      <c r="N9" s="16">
        <v>0.125</v>
      </c>
      <c r="O9" s="16">
        <v>0.3125</v>
      </c>
      <c r="P9" s="16">
        <v>0.2</v>
      </c>
      <c r="Q9" s="16">
        <v>0.15384615384615399</v>
      </c>
      <c r="R9" s="16">
        <v>7.1428571428571397E-2</v>
      </c>
      <c r="S9" s="16">
        <v>0.24468085106383</v>
      </c>
      <c r="T9" s="16">
        <v>0.133333333333333</v>
      </c>
      <c r="U9" s="16">
        <v>0.5</v>
      </c>
      <c r="V9" s="16">
        <v>0.11764705882352899</v>
      </c>
      <c r="W9" s="16">
        <v>0.17647058823529399</v>
      </c>
      <c r="X9" s="16">
        <v>0.22222222222222199</v>
      </c>
      <c r="Y9" s="16">
        <v>6.25E-2</v>
      </c>
      <c r="Z9" s="16"/>
      <c r="AA9" s="16">
        <v>0.16267942583732101</v>
      </c>
      <c r="AB9" s="16">
        <v>0.20689655172413801</v>
      </c>
      <c r="AC9" s="16">
        <v>0.17857142857142899</v>
      </c>
      <c r="AD9" s="16">
        <v>0.22857142857142901</v>
      </c>
      <c r="AE9" s="16"/>
      <c r="AF9" s="16">
        <v>0.20498614958448799</v>
      </c>
      <c r="AG9" s="16">
        <v>0.133333333333333</v>
      </c>
      <c r="AH9" s="16">
        <v>7.1428571428571397E-2</v>
      </c>
      <c r="AI9" s="16">
        <v>0</v>
      </c>
      <c r="AJ9" s="16"/>
      <c r="AK9" s="16">
        <v>0.188524590163934</v>
      </c>
      <c r="AL9" s="16">
        <v>0.21212121212121199</v>
      </c>
      <c r="AM9" s="16">
        <v>0.14285714285714299</v>
      </c>
      <c r="AN9" s="16">
        <v>6.4516129032258104E-2</v>
      </c>
      <c r="AO9" s="16">
        <v>0.11111111111111099</v>
      </c>
      <c r="AP9" s="16">
        <v>0.23529411764705899</v>
      </c>
      <c r="AQ9" s="16"/>
      <c r="AR9" s="16">
        <v>0.20091324200913199</v>
      </c>
      <c r="AS9" s="16">
        <v>0.12195121951219499</v>
      </c>
      <c r="AT9" s="16">
        <v>0.12195121951219499</v>
      </c>
      <c r="AU9" s="16">
        <v>0.20754716981132099</v>
      </c>
      <c r="AV9" s="16">
        <v>8.6956521739130405E-2</v>
      </c>
      <c r="AW9" s="16">
        <v>0.21276595744680901</v>
      </c>
      <c r="AX9" s="16">
        <v>0</v>
      </c>
      <c r="AY9" s="16"/>
      <c r="AZ9" s="16">
        <v>0.145299145299145</v>
      </c>
      <c r="BA9" s="16">
        <v>0.230769230769231</v>
      </c>
      <c r="BB9" s="16">
        <v>0.14285714285714299</v>
      </c>
      <c r="BC9" s="16">
        <v>0.128205128205128</v>
      </c>
      <c r="BD9" s="16">
        <v>0.245714285714286</v>
      </c>
      <c r="BE9" s="16">
        <v>0.125</v>
      </c>
      <c r="BF9" s="16"/>
      <c r="BG9" s="16">
        <v>0.17073170731707299</v>
      </c>
      <c r="BH9" s="16">
        <v>0.188235294117647</v>
      </c>
      <c r="BI9" s="16">
        <v>0.14583333333333301</v>
      </c>
      <c r="BJ9" s="16">
        <v>0.15151515151515199</v>
      </c>
      <c r="BK9" s="16">
        <v>0.278481012658228</v>
      </c>
      <c r="BL9" s="16">
        <v>0.16666666666666699</v>
      </c>
      <c r="BM9" s="16"/>
      <c r="BN9" s="16">
        <v>0.180505415162455</v>
      </c>
      <c r="BO9" s="16">
        <v>0.185929648241206</v>
      </c>
      <c r="BP9" s="16"/>
      <c r="BQ9" s="16">
        <v>0.18292682926829301</v>
      </c>
      <c r="BR9" s="16">
        <v>0.180379746835443</v>
      </c>
      <c r="BS9" s="16"/>
      <c r="BT9" s="16">
        <v>0.201634877384196</v>
      </c>
      <c r="BU9" s="16">
        <v>0.13725490196078399</v>
      </c>
    </row>
    <row r="10" spans="2:73" x14ac:dyDescent="0.35">
      <c r="B10" s="17" t="s">
        <v>220</v>
      </c>
      <c r="C10" s="16">
        <v>0.191268191268191</v>
      </c>
      <c r="D10" s="16">
        <v>0.18686868686868699</v>
      </c>
      <c r="E10" s="16">
        <v>0.19434628975265</v>
      </c>
      <c r="F10" s="16"/>
      <c r="G10" s="16">
        <v>0.20720720720720701</v>
      </c>
      <c r="H10" s="16">
        <v>0.186486486486486</v>
      </c>
      <c r="I10" s="16"/>
      <c r="J10" s="16">
        <v>0.146341463414634</v>
      </c>
      <c r="K10" s="16">
        <v>0.305084745762712</v>
      </c>
      <c r="L10" s="16">
        <v>0.27586206896551702</v>
      </c>
      <c r="M10" s="16">
        <v>9.0909090909090898E-2</v>
      </c>
      <c r="N10" s="16">
        <v>0.375</v>
      </c>
      <c r="O10" s="16">
        <v>0.125</v>
      </c>
      <c r="P10" s="16">
        <v>0.16666666666666699</v>
      </c>
      <c r="Q10" s="16">
        <v>0.15384615384615399</v>
      </c>
      <c r="R10" s="16">
        <v>0.14285714285714299</v>
      </c>
      <c r="S10" s="16">
        <v>0.14893617021276601</v>
      </c>
      <c r="T10" s="16">
        <v>0.233333333333333</v>
      </c>
      <c r="U10" s="16">
        <v>0.28571428571428598</v>
      </c>
      <c r="V10" s="16">
        <v>0.20588235294117599</v>
      </c>
      <c r="W10" s="16">
        <v>5.8823529411764698E-2</v>
      </c>
      <c r="X10" s="16">
        <v>0.22222222222222199</v>
      </c>
      <c r="Y10" s="16">
        <v>0.1875</v>
      </c>
      <c r="Z10" s="16"/>
      <c r="AA10" s="16">
        <v>0.23444976076554999</v>
      </c>
      <c r="AB10" s="16">
        <v>0.16551724137931001</v>
      </c>
      <c r="AC10" s="16">
        <v>0.125</v>
      </c>
      <c r="AD10" s="16">
        <v>0.17142857142857101</v>
      </c>
      <c r="AE10" s="16"/>
      <c r="AF10" s="16">
        <v>0.18836565096952901</v>
      </c>
      <c r="AG10" s="16">
        <v>0.2</v>
      </c>
      <c r="AH10" s="16">
        <v>0.16666666666666699</v>
      </c>
      <c r="AI10" s="16">
        <v>0</v>
      </c>
      <c r="AJ10" s="16"/>
      <c r="AK10" s="16">
        <v>0.204918032786885</v>
      </c>
      <c r="AL10" s="16">
        <v>0.24242424242424199</v>
      </c>
      <c r="AM10" s="16">
        <v>0.214285714285714</v>
      </c>
      <c r="AN10" s="16">
        <v>0.19354838709677399</v>
      </c>
      <c r="AO10" s="16">
        <v>0.11111111111111099</v>
      </c>
      <c r="AP10" s="16">
        <v>0.11764705882352899</v>
      </c>
      <c r="AQ10" s="16"/>
      <c r="AR10" s="16">
        <v>0.164383561643836</v>
      </c>
      <c r="AS10" s="16">
        <v>0.19512195121951201</v>
      </c>
      <c r="AT10" s="16">
        <v>0.19512195121951201</v>
      </c>
      <c r="AU10" s="16">
        <v>0.245283018867925</v>
      </c>
      <c r="AV10" s="16">
        <v>0.173913043478261</v>
      </c>
      <c r="AW10" s="16">
        <v>0.23404255319148901</v>
      </c>
      <c r="AX10" s="16">
        <v>0.2</v>
      </c>
      <c r="AY10" s="16"/>
      <c r="AZ10" s="16">
        <v>0.15384615384615399</v>
      </c>
      <c r="BA10" s="16">
        <v>0.17948717948717899</v>
      </c>
      <c r="BB10" s="16">
        <v>0.33333333333333298</v>
      </c>
      <c r="BC10" s="16">
        <v>0.170940170940171</v>
      </c>
      <c r="BD10" s="16">
        <v>0.217142857142857</v>
      </c>
      <c r="BE10" s="16">
        <v>0.25</v>
      </c>
      <c r="BF10" s="16"/>
      <c r="BG10" s="16">
        <v>0.15853658536585399</v>
      </c>
      <c r="BH10" s="16">
        <v>0.2</v>
      </c>
      <c r="BI10" s="16">
        <v>0.27083333333333298</v>
      </c>
      <c r="BJ10" s="16">
        <v>0.18181818181818199</v>
      </c>
      <c r="BK10" s="16">
        <v>0.215189873417722</v>
      </c>
      <c r="BL10" s="16">
        <v>0.148148148148148</v>
      </c>
      <c r="BM10" s="16"/>
      <c r="BN10" s="16">
        <v>0.20577617328519901</v>
      </c>
      <c r="BO10" s="16">
        <v>0.16582914572864299</v>
      </c>
      <c r="BP10" s="16"/>
      <c r="BQ10" s="16">
        <v>0.23170731707317099</v>
      </c>
      <c r="BR10" s="16">
        <v>0.170886075949367</v>
      </c>
      <c r="BS10" s="16"/>
      <c r="BT10" s="16">
        <v>0.19891008174386901</v>
      </c>
      <c r="BU10" s="16">
        <v>0.15686274509803899</v>
      </c>
    </row>
    <row r="11" spans="2:73" x14ac:dyDescent="0.35">
      <c r="B11" s="17" t="s">
        <v>221</v>
      </c>
      <c r="C11" s="16">
        <v>0.191268191268191</v>
      </c>
      <c r="D11" s="16">
        <v>0.18181818181818199</v>
      </c>
      <c r="E11" s="16">
        <v>0.197879858657244</v>
      </c>
      <c r="F11" s="16"/>
      <c r="G11" s="16">
        <v>9.90990990990991E-2</v>
      </c>
      <c r="H11" s="16">
        <v>0.21891891891891899</v>
      </c>
      <c r="I11" s="16"/>
      <c r="J11" s="16">
        <v>0.19512195121951201</v>
      </c>
      <c r="K11" s="16">
        <v>0.13559322033898299</v>
      </c>
      <c r="L11" s="16">
        <v>0.20689655172413801</v>
      </c>
      <c r="M11" s="16">
        <v>0.22727272727272699</v>
      </c>
      <c r="N11" s="16">
        <v>0.25</v>
      </c>
      <c r="O11" s="16">
        <v>0.25</v>
      </c>
      <c r="P11" s="16">
        <v>0.233333333333333</v>
      </c>
      <c r="Q11" s="16">
        <v>0.256410256410256</v>
      </c>
      <c r="R11" s="16">
        <v>0.214285714285714</v>
      </c>
      <c r="S11" s="16">
        <v>0.22340425531914901</v>
      </c>
      <c r="T11" s="16">
        <v>6.6666666666666693E-2</v>
      </c>
      <c r="U11" s="16">
        <v>0.14285714285714299</v>
      </c>
      <c r="V11" s="16">
        <v>0.20588235294117599</v>
      </c>
      <c r="W11" s="16">
        <v>0.17647058823529399</v>
      </c>
      <c r="X11" s="16">
        <v>5.5555555555555601E-2</v>
      </c>
      <c r="Y11" s="16">
        <v>0.1875</v>
      </c>
      <c r="Z11" s="16"/>
      <c r="AA11" s="16">
        <v>0.17703349282296699</v>
      </c>
      <c r="AB11" s="16">
        <v>0.18620689655172401</v>
      </c>
      <c r="AC11" s="16">
        <v>0.28571428571428598</v>
      </c>
      <c r="AD11" s="16">
        <v>0.22857142857142901</v>
      </c>
      <c r="AE11" s="16"/>
      <c r="AF11" s="16">
        <v>0.18559556786703599</v>
      </c>
      <c r="AG11" s="16">
        <v>0.16666666666666699</v>
      </c>
      <c r="AH11" s="16">
        <v>0.28571428571428598</v>
      </c>
      <c r="AI11" s="16">
        <v>0.5</v>
      </c>
      <c r="AJ11" s="16"/>
      <c r="AK11" s="16">
        <v>0.27868852459016402</v>
      </c>
      <c r="AL11" s="16">
        <v>0.18181818181818199</v>
      </c>
      <c r="AM11" s="16">
        <v>0.14285714285714299</v>
      </c>
      <c r="AN11" s="16">
        <v>0.16129032258064499</v>
      </c>
      <c r="AO11" s="16">
        <v>0.33333333333333298</v>
      </c>
      <c r="AP11" s="16">
        <v>8.8235294117647106E-2</v>
      </c>
      <c r="AQ11" s="16"/>
      <c r="AR11" s="16">
        <v>0.187214611872146</v>
      </c>
      <c r="AS11" s="16">
        <v>0.26829268292682901</v>
      </c>
      <c r="AT11" s="16">
        <v>0.26829268292682901</v>
      </c>
      <c r="AU11" s="16">
        <v>0.15094339622641501</v>
      </c>
      <c r="AV11" s="16">
        <v>0.13043478260869601</v>
      </c>
      <c r="AW11" s="16">
        <v>0.170212765957447</v>
      </c>
      <c r="AX11" s="16">
        <v>0</v>
      </c>
      <c r="AY11" s="16"/>
      <c r="AZ11" s="16">
        <v>0.256410256410256</v>
      </c>
      <c r="BA11" s="16">
        <v>0.128205128205128</v>
      </c>
      <c r="BB11" s="16">
        <v>0.19047619047618999</v>
      </c>
      <c r="BC11" s="16">
        <v>0.19658119658119699</v>
      </c>
      <c r="BD11" s="16">
        <v>0.154285714285714</v>
      </c>
      <c r="BE11" s="16">
        <v>0.125</v>
      </c>
      <c r="BF11" s="16"/>
      <c r="BG11" s="16">
        <v>0.23170731707317099</v>
      </c>
      <c r="BH11" s="16">
        <v>0.188235294117647</v>
      </c>
      <c r="BI11" s="16">
        <v>0.22916666666666699</v>
      </c>
      <c r="BJ11" s="16">
        <v>0.18181818181818199</v>
      </c>
      <c r="BK11" s="16">
        <v>0.151898734177215</v>
      </c>
      <c r="BL11" s="16">
        <v>0.16666666666666699</v>
      </c>
      <c r="BM11" s="16"/>
      <c r="BN11" s="16">
        <v>0.19494584837545101</v>
      </c>
      <c r="BO11" s="16">
        <v>0.19095477386934701</v>
      </c>
      <c r="BP11" s="16"/>
      <c r="BQ11" s="16">
        <v>0.18292682926829301</v>
      </c>
      <c r="BR11" s="16">
        <v>0.19620253164557</v>
      </c>
      <c r="BS11" s="16"/>
      <c r="BT11" s="16">
        <v>0.19346049046321501</v>
      </c>
      <c r="BU11" s="16">
        <v>0.19607843137254899</v>
      </c>
    </row>
    <row r="12" spans="2:73" x14ac:dyDescent="0.35">
      <c r="B12" s="17" t="s">
        <v>222</v>
      </c>
      <c r="C12" s="16">
        <v>0.274428274428274</v>
      </c>
      <c r="D12" s="16">
        <v>0.28787878787878801</v>
      </c>
      <c r="E12" s="16">
        <v>0.26501766784452302</v>
      </c>
      <c r="F12" s="16"/>
      <c r="G12" s="16">
        <v>0.26126126126126098</v>
      </c>
      <c r="H12" s="16">
        <v>0.27837837837837798</v>
      </c>
      <c r="I12" s="16"/>
      <c r="J12" s="16">
        <v>0.292682926829268</v>
      </c>
      <c r="K12" s="16">
        <v>0.355932203389831</v>
      </c>
      <c r="L12" s="16">
        <v>0.27586206896551702</v>
      </c>
      <c r="M12" s="16">
        <v>0.31818181818181801</v>
      </c>
      <c r="N12" s="16">
        <v>0.125</v>
      </c>
      <c r="O12" s="16">
        <v>0.125</v>
      </c>
      <c r="P12" s="16">
        <v>0.2</v>
      </c>
      <c r="Q12" s="16">
        <v>0.256410256410256</v>
      </c>
      <c r="R12" s="16">
        <v>0.42857142857142899</v>
      </c>
      <c r="S12" s="16">
        <v>0.22340425531914901</v>
      </c>
      <c r="T12" s="16">
        <v>0.43333333333333302</v>
      </c>
      <c r="U12" s="16">
        <v>7.1428571428571397E-2</v>
      </c>
      <c r="V12" s="16">
        <v>0.23529411764705899</v>
      </c>
      <c r="W12" s="16">
        <v>0.29411764705882398</v>
      </c>
      <c r="X12" s="16">
        <v>0.38888888888888901</v>
      </c>
      <c r="Y12" s="16">
        <v>0.25</v>
      </c>
      <c r="Z12" s="16"/>
      <c r="AA12" s="16">
        <v>0.200956937799043</v>
      </c>
      <c r="AB12" s="16">
        <v>0.32413793103448302</v>
      </c>
      <c r="AC12" s="16">
        <v>0.30357142857142899</v>
      </c>
      <c r="AD12" s="16">
        <v>0.28571428571428598</v>
      </c>
      <c r="AE12" s="16"/>
      <c r="AF12" s="16">
        <v>0.26038781163434899</v>
      </c>
      <c r="AG12" s="16">
        <v>0.3</v>
      </c>
      <c r="AH12" s="16">
        <v>0.35714285714285698</v>
      </c>
      <c r="AI12" s="16">
        <v>0.5</v>
      </c>
      <c r="AJ12" s="16"/>
      <c r="AK12" s="16">
        <v>0.24590163934426201</v>
      </c>
      <c r="AL12" s="16">
        <v>0.27272727272727298</v>
      </c>
      <c r="AM12" s="16">
        <v>0.238095238095238</v>
      </c>
      <c r="AN12" s="16">
        <v>0.38709677419354799</v>
      </c>
      <c r="AO12" s="16">
        <v>0.44444444444444398</v>
      </c>
      <c r="AP12" s="16">
        <v>0.38235294117647101</v>
      </c>
      <c r="AQ12" s="16"/>
      <c r="AR12" s="16">
        <v>0.324200913242009</v>
      </c>
      <c r="AS12" s="16">
        <v>0.26829268292682901</v>
      </c>
      <c r="AT12" s="16">
        <v>0.26829268292682901</v>
      </c>
      <c r="AU12" s="16">
        <v>0.13207547169811301</v>
      </c>
      <c r="AV12" s="16">
        <v>0.217391304347826</v>
      </c>
      <c r="AW12" s="16">
        <v>0.27659574468085102</v>
      </c>
      <c r="AX12" s="16">
        <v>0.2</v>
      </c>
      <c r="AY12" s="16"/>
      <c r="AZ12" s="16">
        <v>0.33333333333333298</v>
      </c>
      <c r="BA12" s="16">
        <v>0.30769230769230799</v>
      </c>
      <c r="BB12" s="16">
        <v>4.7619047619047603E-2</v>
      </c>
      <c r="BC12" s="16">
        <v>0.32478632478632502</v>
      </c>
      <c r="BD12" s="16">
        <v>0.22857142857142901</v>
      </c>
      <c r="BE12" s="16">
        <v>0.25</v>
      </c>
      <c r="BF12" s="16"/>
      <c r="BG12" s="16">
        <v>0.24390243902438999</v>
      </c>
      <c r="BH12" s="16">
        <v>0.223529411764706</v>
      </c>
      <c r="BI12" s="16">
        <v>0.22916666666666699</v>
      </c>
      <c r="BJ12" s="16">
        <v>0.34090909090909099</v>
      </c>
      <c r="BK12" s="16">
        <v>0.253164556962025</v>
      </c>
      <c r="BL12" s="16">
        <v>0.31481481481481499</v>
      </c>
      <c r="BM12" s="16"/>
      <c r="BN12" s="16">
        <v>0.25992779783393499</v>
      </c>
      <c r="BO12" s="16">
        <v>0.29145728643216101</v>
      </c>
      <c r="BP12" s="16"/>
      <c r="BQ12" s="16">
        <v>0.28658536585365901</v>
      </c>
      <c r="BR12" s="16">
        <v>0.268987341772152</v>
      </c>
      <c r="BS12" s="16"/>
      <c r="BT12" s="16">
        <v>0.239782016348774</v>
      </c>
      <c r="BU12" s="16">
        <v>0.38235294117647101</v>
      </c>
    </row>
    <row r="13" spans="2:73" x14ac:dyDescent="0.35">
      <c r="B13" s="17" t="s">
        <v>131</v>
      </c>
      <c r="C13" s="16">
        <v>6.2370062370062401E-2</v>
      </c>
      <c r="D13" s="16">
        <v>6.5656565656565705E-2</v>
      </c>
      <c r="E13" s="16">
        <v>6.0070671378091897E-2</v>
      </c>
      <c r="F13" s="16"/>
      <c r="G13" s="16">
        <v>6.3063063063063099E-2</v>
      </c>
      <c r="H13" s="16">
        <v>6.21621621621622E-2</v>
      </c>
      <c r="I13" s="16"/>
      <c r="J13" s="16">
        <v>4.8780487804878099E-2</v>
      </c>
      <c r="K13" s="16">
        <v>0</v>
      </c>
      <c r="L13" s="16">
        <v>0.13793103448275901</v>
      </c>
      <c r="M13" s="16">
        <v>9.0909090909090898E-2</v>
      </c>
      <c r="N13" s="16">
        <v>0</v>
      </c>
      <c r="O13" s="16">
        <v>0.1875</v>
      </c>
      <c r="P13" s="16">
        <v>0</v>
      </c>
      <c r="Q13" s="16">
        <v>0.102564102564103</v>
      </c>
      <c r="R13" s="16">
        <v>7.1428571428571397E-2</v>
      </c>
      <c r="S13" s="16">
        <v>6.3829787234042507E-2</v>
      </c>
      <c r="T13" s="16">
        <v>0</v>
      </c>
      <c r="U13" s="16">
        <v>0</v>
      </c>
      <c r="V13" s="16">
        <v>0.14705882352941199</v>
      </c>
      <c r="W13" s="16">
        <v>0.11764705882352899</v>
      </c>
      <c r="X13" s="16">
        <v>0</v>
      </c>
      <c r="Y13" s="16">
        <v>6.25E-2</v>
      </c>
      <c r="Z13" s="16"/>
      <c r="AA13" s="16">
        <v>8.6124401913875603E-2</v>
      </c>
      <c r="AB13" s="16">
        <v>4.8275862068965503E-2</v>
      </c>
      <c r="AC13" s="16">
        <v>3.5714285714285698E-2</v>
      </c>
      <c r="AD13" s="16">
        <v>5.7142857142857099E-2</v>
      </c>
      <c r="AE13" s="16"/>
      <c r="AF13" s="16">
        <v>4.15512465373961E-2</v>
      </c>
      <c r="AG13" s="16">
        <v>0.133333333333333</v>
      </c>
      <c r="AH13" s="16">
        <v>9.5238095238095205E-2</v>
      </c>
      <c r="AI13" s="16">
        <v>0</v>
      </c>
      <c r="AJ13" s="16"/>
      <c r="AK13" s="16">
        <v>3.2786885245901599E-2</v>
      </c>
      <c r="AL13" s="16">
        <v>3.03030303030303E-2</v>
      </c>
      <c r="AM13" s="16">
        <v>4.7619047619047603E-2</v>
      </c>
      <c r="AN13" s="16">
        <v>0</v>
      </c>
      <c r="AO13" s="16">
        <v>0</v>
      </c>
      <c r="AP13" s="16">
        <v>5.8823529411764698E-2</v>
      </c>
      <c r="AQ13" s="16"/>
      <c r="AR13" s="16">
        <v>1.8264840182648401E-2</v>
      </c>
      <c r="AS13" s="16">
        <v>4.8780487804878099E-2</v>
      </c>
      <c r="AT13" s="16">
        <v>4.8780487804878099E-2</v>
      </c>
      <c r="AU13" s="16">
        <v>0.15094339622641501</v>
      </c>
      <c r="AV13" s="16">
        <v>0.173913043478261</v>
      </c>
      <c r="AW13" s="16">
        <v>6.3829787234042507E-2</v>
      </c>
      <c r="AX13" s="16">
        <v>0.2</v>
      </c>
      <c r="AY13" s="16"/>
      <c r="AZ13" s="16">
        <v>2.5641025641025599E-2</v>
      </c>
      <c r="BA13" s="16">
        <v>7.69230769230769E-2</v>
      </c>
      <c r="BB13" s="16">
        <v>9.5238095238095205E-2</v>
      </c>
      <c r="BC13" s="16">
        <v>8.54700854700855E-2</v>
      </c>
      <c r="BD13" s="16">
        <v>5.7142857142857099E-2</v>
      </c>
      <c r="BE13" s="16">
        <v>0.125</v>
      </c>
      <c r="BF13" s="16"/>
      <c r="BG13" s="16">
        <v>7.3170731707317097E-2</v>
      </c>
      <c r="BH13" s="16">
        <v>8.2352941176470601E-2</v>
      </c>
      <c r="BI13" s="16">
        <v>8.3333333333333301E-2</v>
      </c>
      <c r="BJ13" s="16">
        <v>4.5454545454545497E-2</v>
      </c>
      <c r="BK13" s="16">
        <v>2.53164556962025E-2</v>
      </c>
      <c r="BL13" s="16">
        <v>9.2592592592592601E-2</v>
      </c>
      <c r="BM13" s="16"/>
      <c r="BN13" s="16">
        <v>5.0541516245487403E-2</v>
      </c>
      <c r="BO13" s="16">
        <v>8.0402010050251299E-2</v>
      </c>
      <c r="BP13" s="16"/>
      <c r="BQ13" s="16">
        <v>1.8292682926829298E-2</v>
      </c>
      <c r="BR13" s="16">
        <v>8.54430379746835E-2</v>
      </c>
      <c r="BS13" s="16"/>
      <c r="BT13" s="16">
        <v>6.8119891008174394E-2</v>
      </c>
      <c r="BU13" s="16">
        <v>3.9215686274509803E-2</v>
      </c>
    </row>
    <row r="14" spans="2:73" x14ac:dyDescent="0.35">
      <c r="B14" s="17" t="s">
        <v>223</v>
      </c>
      <c r="C14" s="19">
        <v>0.28066528066528101</v>
      </c>
      <c r="D14" s="19">
        <v>0.27777777777777801</v>
      </c>
      <c r="E14" s="19">
        <v>0.28268551236749101</v>
      </c>
      <c r="F14" s="19"/>
      <c r="G14" s="19">
        <v>0.36936936936936898</v>
      </c>
      <c r="H14" s="19">
        <v>0.25405405405405401</v>
      </c>
      <c r="I14" s="19"/>
      <c r="J14" s="19">
        <v>0.31707317073170699</v>
      </c>
      <c r="K14" s="19">
        <v>0.20338983050847501</v>
      </c>
      <c r="L14" s="19">
        <v>0.10344827586206901</v>
      </c>
      <c r="M14" s="19">
        <v>0.27272727272727298</v>
      </c>
      <c r="N14" s="19">
        <v>0.25</v>
      </c>
      <c r="O14" s="19">
        <v>0.3125</v>
      </c>
      <c r="P14" s="19">
        <v>0.4</v>
      </c>
      <c r="Q14" s="19">
        <v>0.230769230769231</v>
      </c>
      <c r="R14" s="19">
        <v>0.14285714285714299</v>
      </c>
      <c r="S14" s="19">
        <v>0.340425531914894</v>
      </c>
      <c r="T14" s="19">
        <v>0.266666666666667</v>
      </c>
      <c r="U14" s="19">
        <v>0.5</v>
      </c>
      <c r="V14" s="19">
        <v>0.20588235294117599</v>
      </c>
      <c r="W14" s="19">
        <v>0.35294117647058798</v>
      </c>
      <c r="X14" s="19">
        <v>0.33333333333333298</v>
      </c>
      <c r="Y14" s="19">
        <v>0.3125</v>
      </c>
      <c r="Z14" s="19"/>
      <c r="AA14" s="19">
        <v>0.301435406698565</v>
      </c>
      <c r="AB14" s="19">
        <v>0.27586206896551702</v>
      </c>
      <c r="AC14" s="19">
        <v>0.25</v>
      </c>
      <c r="AD14" s="19">
        <v>0.25714285714285701</v>
      </c>
      <c r="AE14" s="19"/>
      <c r="AF14" s="19">
        <v>0.32409972299168999</v>
      </c>
      <c r="AG14" s="19">
        <v>0.2</v>
      </c>
      <c r="AH14" s="19">
        <v>9.5238095238095205E-2</v>
      </c>
      <c r="AI14" s="19">
        <v>0</v>
      </c>
      <c r="AJ14" s="19"/>
      <c r="AK14" s="19">
        <v>0.23770491803278701</v>
      </c>
      <c r="AL14" s="19">
        <v>0.27272727272727298</v>
      </c>
      <c r="AM14" s="19">
        <v>0.35714285714285698</v>
      </c>
      <c r="AN14" s="19">
        <v>0.25806451612903197</v>
      </c>
      <c r="AO14" s="19">
        <v>0.11111111111111099</v>
      </c>
      <c r="AP14" s="19">
        <v>0.35294117647058798</v>
      </c>
      <c r="AQ14" s="19"/>
      <c r="AR14" s="19">
        <v>0.30593607305936099</v>
      </c>
      <c r="AS14" s="19">
        <v>0.219512195121951</v>
      </c>
      <c r="AT14" s="19">
        <v>0.219512195121951</v>
      </c>
      <c r="AU14" s="19">
        <v>0.320754716981132</v>
      </c>
      <c r="AV14" s="19">
        <v>0.30434782608695699</v>
      </c>
      <c r="AW14" s="19">
        <v>0.25531914893617003</v>
      </c>
      <c r="AX14" s="19">
        <v>0.4</v>
      </c>
      <c r="AY14" s="19"/>
      <c r="AZ14" s="19">
        <v>0.230769230769231</v>
      </c>
      <c r="BA14" s="19">
        <v>0.30769230769230799</v>
      </c>
      <c r="BB14" s="19">
        <v>0.33333333333333298</v>
      </c>
      <c r="BC14" s="19">
        <v>0.22222222222222199</v>
      </c>
      <c r="BD14" s="19">
        <v>0.34285714285714303</v>
      </c>
      <c r="BE14" s="19">
        <v>0.25</v>
      </c>
      <c r="BF14" s="19"/>
      <c r="BG14" s="19">
        <v>0.292682926829268</v>
      </c>
      <c r="BH14" s="19">
        <v>0.30588235294117599</v>
      </c>
      <c r="BI14" s="19">
        <v>0.1875</v>
      </c>
      <c r="BJ14" s="19">
        <v>0.25</v>
      </c>
      <c r="BK14" s="19">
        <v>0.354430379746835</v>
      </c>
      <c r="BL14" s="19">
        <v>0.27777777777777801</v>
      </c>
      <c r="BM14" s="19"/>
      <c r="BN14" s="19">
        <v>0.28880866425992802</v>
      </c>
      <c r="BO14" s="19">
        <v>0.271356783919598</v>
      </c>
      <c r="BP14" s="19"/>
      <c r="BQ14" s="19">
        <v>0.28048780487804897</v>
      </c>
      <c r="BR14" s="19">
        <v>0.278481012658228</v>
      </c>
      <c r="BS14" s="19"/>
      <c r="BT14" s="19">
        <v>0.29972752043596701</v>
      </c>
      <c r="BU14" s="19">
        <v>0.22549019607843099</v>
      </c>
    </row>
    <row r="15" spans="2:73" x14ac:dyDescent="0.35">
      <c r="B15" s="17" t="s">
        <v>224</v>
      </c>
      <c r="C15" s="19">
        <v>0.465696465696466</v>
      </c>
      <c r="D15" s="19">
        <v>0.46969696969697</v>
      </c>
      <c r="E15" s="19">
        <v>0.46289752650176702</v>
      </c>
      <c r="F15" s="19"/>
      <c r="G15" s="19">
        <v>0.36036036036036001</v>
      </c>
      <c r="H15" s="19">
        <v>0.49729729729729699</v>
      </c>
      <c r="I15" s="19"/>
      <c r="J15" s="19">
        <v>0.48780487804877998</v>
      </c>
      <c r="K15" s="19">
        <v>0.49152542372881403</v>
      </c>
      <c r="L15" s="19">
        <v>0.48275862068965503</v>
      </c>
      <c r="M15" s="19">
        <v>0.54545454545454497</v>
      </c>
      <c r="N15" s="19">
        <v>0.375</v>
      </c>
      <c r="O15" s="19">
        <v>0.375</v>
      </c>
      <c r="P15" s="19">
        <v>0.43333333333333302</v>
      </c>
      <c r="Q15" s="19">
        <v>0.512820512820513</v>
      </c>
      <c r="R15" s="19">
        <v>0.64285714285714302</v>
      </c>
      <c r="S15" s="19">
        <v>0.44680851063829802</v>
      </c>
      <c r="T15" s="19">
        <v>0.5</v>
      </c>
      <c r="U15" s="19">
        <v>0.214285714285714</v>
      </c>
      <c r="V15" s="19">
        <v>0.441176470588235</v>
      </c>
      <c r="W15" s="19">
        <v>0.47058823529411797</v>
      </c>
      <c r="X15" s="19">
        <v>0.44444444444444398</v>
      </c>
      <c r="Y15" s="19">
        <v>0.4375</v>
      </c>
      <c r="Z15" s="19"/>
      <c r="AA15" s="19">
        <v>0.37799043062200999</v>
      </c>
      <c r="AB15" s="19">
        <v>0.51034482758620703</v>
      </c>
      <c r="AC15" s="19">
        <v>0.58928571428571397</v>
      </c>
      <c r="AD15" s="19">
        <v>0.51428571428571401</v>
      </c>
      <c r="AE15" s="19"/>
      <c r="AF15" s="19">
        <v>0.445983379501385</v>
      </c>
      <c r="AG15" s="19">
        <v>0.46666666666666701</v>
      </c>
      <c r="AH15" s="19">
        <v>0.64285714285714302</v>
      </c>
      <c r="AI15" s="19">
        <v>1</v>
      </c>
      <c r="AJ15" s="19"/>
      <c r="AK15" s="19">
        <v>0.52459016393442603</v>
      </c>
      <c r="AL15" s="19">
        <v>0.45454545454545497</v>
      </c>
      <c r="AM15" s="19">
        <v>0.38095238095238099</v>
      </c>
      <c r="AN15" s="19">
        <v>0.54838709677419395</v>
      </c>
      <c r="AO15" s="19">
        <v>0.77777777777777801</v>
      </c>
      <c r="AP15" s="19">
        <v>0.47058823529411797</v>
      </c>
      <c r="AQ15" s="19"/>
      <c r="AR15" s="19">
        <v>0.511415525114155</v>
      </c>
      <c r="AS15" s="19">
        <v>0.53658536585365901</v>
      </c>
      <c r="AT15" s="19">
        <v>0.53658536585365901</v>
      </c>
      <c r="AU15" s="19">
        <v>0.28301886792452802</v>
      </c>
      <c r="AV15" s="19">
        <v>0.34782608695652201</v>
      </c>
      <c r="AW15" s="19">
        <v>0.44680851063829802</v>
      </c>
      <c r="AX15" s="19">
        <v>0.2</v>
      </c>
      <c r="AY15" s="19"/>
      <c r="AZ15" s="19">
        <v>0.58974358974358998</v>
      </c>
      <c r="BA15" s="19">
        <v>0.43589743589743601</v>
      </c>
      <c r="BB15" s="19">
        <v>0.238095238095238</v>
      </c>
      <c r="BC15" s="19">
        <v>0.52136752136752096</v>
      </c>
      <c r="BD15" s="19">
        <v>0.38285714285714301</v>
      </c>
      <c r="BE15" s="19">
        <v>0.375</v>
      </c>
      <c r="BF15" s="19"/>
      <c r="BG15" s="19">
        <v>0.47560975609756101</v>
      </c>
      <c r="BH15" s="19">
        <v>0.41176470588235298</v>
      </c>
      <c r="BI15" s="19">
        <v>0.45833333333333298</v>
      </c>
      <c r="BJ15" s="19">
        <v>0.52272727272727304</v>
      </c>
      <c r="BK15" s="19">
        <v>0.405063291139241</v>
      </c>
      <c r="BL15" s="19">
        <v>0.48148148148148201</v>
      </c>
      <c r="BM15" s="19"/>
      <c r="BN15" s="19">
        <v>0.45487364620938597</v>
      </c>
      <c r="BO15" s="19">
        <v>0.48241206030150802</v>
      </c>
      <c r="BP15" s="19"/>
      <c r="BQ15" s="19">
        <v>0.46951219512195103</v>
      </c>
      <c r="BR15" s="19">
        <v>0.465189873417722</v>
      </c>
      <c r="BS15" s="19"/>
      <c r="BT15" s="19">
        <v>0.433242506811989</v>
      </c>
      <c r="BU15" s="19">
        <v>0.57843137254902</v>
      </c>
    </row>
    <row r="16" spans="2:73" x14ac:dyDescent="0.35">
      <c r="B16" s="17" t="s">
        <v>105</v>
      </c>
      <c r="C16" s="20">
        <v>-0.18503118503118501</v>
      </c>
      <c r="D16" s="20">
        <v>-0.19191919191919199</v>
      </c>
      <c r="E16" s="20">
        <v>-0.18021201413427601</v>
      </c>
      <c r="F16" s="20"/>
      <c r="G16" s="20">
        <v>9.0090090090090297E-3</v>
      </c>
      <c r="H16" s="20">
        <v>-0.24324324324324301</v>
      </c>
      <c r="I16" s="20"/>
      <c r="J16" s="20">
        <v>-0.17073170731707299</v>
      </c>
      <c r="K16" s="20">
        <v>-0.28813559322033899</v>
      </c>
      <c r="L16" s="20">
        <v>-0.37931034482758602</v>
      </c>
      <c r="M16" s="20">
        <v>-0.27272727272727298</v>
      </c>
      <c r="N16" s="20">
        <v>-0.125</v>
      </c>
      <c r="O16" s="20">
        <v>-6.25E-2</v>
      </c>
      <c r="P16" s="20">
        <v>-3.3333333333333298E-2</v>
      </c>
      <c r="Q16" s="20">
        <v>-0.28205128205128199</v>
      </c>
      <c r="R16" s="20">
        <v>-0.5</v>
      </c>
      <c r="S16" s="20">
        <v>-0.10638297872340401</v>
      </c>
      <c r="T16" s="20">
        <v>-0.233333333333333</v>
      </c>
      <c r="U16" s="20">
        <v>0.28571428571428598</v>
      </c>
      <c r="V16" s="20">
        <v>-0.23529411764705899</v>
      </c>
      <c r="W16" s="20">
        <v>-0.11764705882352899</v>
      </c>
      <c r="X16" s="20">
        <v>-0.11111111111111099</v>
      </c>
      <c r="Y16" s="20">
        <v>-0.125</v>
      </c>
      <c r="Z16" s="20"/>
      <c r="AA16" s="20">
        <v>-7.6555023923444904E-2</v>
      </c>
      <c r="AB16" s="20">
        <v>-0.23448275862069001</v>
      </c>
      <c r="AC16" s="20">
        <v>-0.33928571428571402</v>
      </c>
      <c r="AD16" s="20">
        <v>-0.25714285714285701</v>
      </c>
      <c r="AE16" s="20"/>
      <c r="AF16" s="20">
        <v>-0.121883656509695</v>
      </c>
      <c r="AG16" s="20">
        <v>-0.266666666666667</v>
      </c>
      <c r="AH16" s="20">
        <v>-0.547619047619048</v>
      </c>
      <c r="AI16" s="20">
        <v>-1</v>
      </c>
      <c r="AJ16" s="20"/>
      <c r="AK16" s="20">
        <v>-0.286885245901639</v>
      </c>
      <c r="AL16" s="20">
        <v>-0.18181818181818199</v>
      </c>
      <c r="AM16" s="20">
        <v>-2.3809523809523801E-2</v>
      </c>
      <c r="AN16" s="20">
        <v>-0.29032258064516098</v>
      </c>
      <c r="AO16" s="20">
        <v>-0.66666666666666696</v>
      </c>
      <c r="AP16" s="20">
        <v>-0.11764705882352899</v>
      </c>
      <c r="AQ16" s="20"/>
      <c r="AR16" s="20">
        <v>-0.20547945205479501</v>
      </c>
      <c r="AS16" s="20">
        <v>-0.31707317073170699</v>
      </c>
      <c r="AT16" s="20">
        <v>-0.31707317073170699</v>
      </c>
      <c r="AU16" s="20">
        <v>3.77358490566038E-2</v>
      </c>
      <c r="AV16" s="20">
        <v>-4.3478260869565202E-2</v>
      </c>
      <c r="AW16" s="20">
        <v>-0.19148936170212799</v>
      </c>
      <c r="AX16" s="20">
        <v>0.2</v>
      </c>
      <c r="AY16" s="20"/>
      <c r="AZ16" s="20">
        <v>-0.35897435897435898</v>
      </c>
      <c r="BA16" s="20">
        <v>-0.128205128205128</v>
      </c>
      <c r="BB16" s="20">
        <v>9.5238095238095205E-2</v>
      </c>
      <c r="BC16" s="20">
        <v>-0.29914529914529903</v>
      </c>
      <c r="BD16" s="20">
        <v>-0.04</v>
      </c>
      <c r="BE16" s="20">
        <v>-0.125</v>
      </c>
      <c r="BF16" s="20"/>
      <c r="BG16" s="20">
        <v>-0.18292682926829301</v>
      </c>
      <c r="BH16" s="20">
        <v>-0.105882352941176</v>
      </c>
      <c r="BI16" s="20">
        <v>-0.27083333333333298</v>
      </c>
      <c r="BJ16" s="20">
        <v>-0.27272727272727298</v>
      </c>
      <c r="BK16" s="20">
        <v>-5.0632911392405097E-2</v>
      </c>
      <c r="BL16" s="20">
        <v>-0.203703703703704</v>
      </c>
      <c r="BM16" s="20"/>
      <c r="BN16" s="20">
        <v>-0.16606498194945801</v>
      </c>
      <c r="BO16" s="20">
        <v>-0.21105527638190999</v>
      </c>
      <c r="BP16" s="20"/>
      <c r="BQ16" s="20">
        <v>-0.189024390243902</v>
      </c>
      <c r="BR16" s="20">
        <v>-0.186708860759494</v>
      </c>
      <c r="BS16" s="20"/>
      <c r="BT16" s="20">
        <v>-0.13351498637602199</v>
      </c>
      <c r="BU16" s="20">
        <v>-0.35294117647058798</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363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0.19958419958420001</v>
      </c>
      <c r="D8" s="16">
        <v>0.17676767676767699</v>
      </c>
      <c r="E8" s="16">
        <v>0.21554770318021199</v>
      </c>
      <c r="F8" s="16"/>
      <c r="G8" s="16">
        <v>0.22522522522522501</v>
      </c>
      <c r="H8" s="16">
        <v>0.19189189189189201</v>
      </c>
      <c r="I8" s="16"/>
      <c r="J8" s="16">
        <v>0.12195121951219499</v>
      </c>
      <c r="K8" s="16">
        <v>0.20338983050847501</v>
      </c>
      <c r="L8" s="16">
        <v>0.17241379310344801</v>
      </c>
      <c r="M8" s="16">
        <v>0.18181818181818199</v>
      </c>
      <c r="N8" s="16">
        <v>0.375</v>
      </c>
      <c r="O8" s="16">
        <v>6.25E-2</v>
      </c>
      <c r="P8" s="16">
        <v>0.3</v>
      </c>
      <c r="Q8" s="16">
        <v>0.15384615384615399</v>
      </c>
      <c r="R8" s="16">
        <v>7.1428571428571397E-2</v>
      </c>
      <c r="S8" s="16">
        <v>0.159574468085106</v>
      </c>
      <c r="T8" s="16">
        <v>0.233333333333333</v>
      </c>
      <c r="U8" s="16">
        <v>0.42857142857142899</v>
      </c>
      <c r="V8" s="16">
        <v>0.17647058823529399</v>
      </c>
      <c r="W8" s="16">
        <v>0.23529411764705899</v>
      </c>
      <c r="X8" s="16">
        <v>0.33333333333333298</v>
      </c>
      <c r="Y8" s="16">
        <v>0.375</v>
      </c>
      <c r="Z8" s="16"/>
      <c r="AA8" s="16">
        <v>0.23444976076554999</v>
      </c>
      <c r="AB8" s="16">
        <v>0.19310344827586201</v>
      </c>
      <c r="AC8" s="16">
        <v>0.125</v>
      </c>
      <c r="AD8" s="16">
        <v>0.14285714285714299</v>
      </c>
      <c r="AE8" s="16"/>
      <c r="AF8" s="16">
        <v>0.20775623268698101</v>
      </c>
      <c r="AG8" s="16">
        <v>0.133333333333333</v>
      </c>
      <c r="AH8" s="16">
        <v>0.14285714285714299</v>
      </c>
      <c r="AI8" s="16">
        <v>0</v>
      </c>
      <c r="AJ8" s="16"/>
      <c r="AK8" s="16">
        <v>0.19672131147541</v>
      </c>
      <c r="AL8" s="16">
        <v>0.12121212121212099</v>
      </c>
      <c r="AM8" s="16">
        <v>0.16666666666666699</v>
      </c>
      <c r="AN8" s="16">
        <v>0.19354838709677399</v>
      </c>
      <c r="AO8" s="16">
        <v>0.44444444444444398</v>
      </c>
      <c r="AP8" s="16">
        <v>0.26470588235294101</v>
      </c>
      <c r="AQ8" s="16"/>
      <c r="AR8" s="16">
        <v>0.20091324200913199</v>
      </c>
      <c r="AS8" s="16">
        <v>0.12195121951219499</v>
      </c>
      <c r="AT8" s="16">
        <v>0.12195121951219499</v>
      </c>
      <c r="AU8" s="16">
        <v>0.169811320754717</v>
      </c>
      <c r="AV8" s="16">
        <v>8.6956521739130405E-2</v>
      </c>
      <c r="AW8" s="16">
        <v>0.23404255319148901</v>
      </c>
      <c r="AX8" s="16">
        <v>0.8</v>
      </c>
      <c r="AY8" s="16"/>
      <c r="AZ8" s="16">
        <v>0.170940170940171</v>
      </c>
      <c r="BA8" s="16">
        <v>0.20512820512820501</v>
      </c>
      <c r="BB8" s="16">
        <v>0.19047619047618999</v>
      </c>
      <c r="BC8" s="16">
        <v>0.20512820512820501</v>
      </c>
      <c r="BD8" s="16">
        <v>0.21142857142857099</v>
      </c>
      <c r="BE8" s="16">
        <v>0.375</v>
      </c>
      <c r="BF8" s="16"/>
      <c r="BG8" s="16">
        <v>0.28048780487804897</v>
      </c>
      <c r="BH8" s="16">
        <v>9.41176470588235E-2</v>
      </c>
      <c r="BI8" s="16">
        <v>0.20833333333333301</v>
      </c>
      <c r="BJ8" s="16">
        <v>0.18181818181818199</v>
      </c>
      <c r="BK8" s="16">
        <v>0.265822784810127</v>
      </c>
      <c r="BL8" s="16">
        <v>0.18518518518518501</v>
      </c>
      <c r="BM8" s="16"/>
      <c r="BN8" s="16">
        <v>0.22021660649819499</v>
      </c>
      <c r="BO8" s="16">
        <v>0.16582914572864299</v>
      </c>
      <c r="BP8" s="16"/>
      <c r="BQ8" s="16">
        <v>0.23170731707317099</v>
      </c>
      <c r="BR8" s="16">
        <v>0.183544303797468</v>
      </c>
      <c r="BS8" s="16"/>
      <c r="BT8" s="16">
        <v>0.20435967302452299</v>
      </c>
      <c r="BU8" s="16">
        <v>0.16666666666666699</v>
      </c>
    </row>
    <row r="9" spans="2:73" x14ac:dyDescent="0.35">
      <c r="B9" s="17" t="s">
        <v>219</v>
      </c>
      <c r="C9" s="16">
        <v>0.37629937629937599</v>
      </c>
      <c r="D9" s="16">
        <v>0.35353535353535398</v>
      </c>
      <c r="E9" s="16">
        <v>0.392226148409894</v>
      </c>
      <c r="F9" s="16"/>
      <c r="G9" s="16">
        <v>0.37837837837837801</v>
      </c>
      <c r="H9" s="16">
        <v>0.375675675675676</v>
      </c>
      <c r="I9" s="16"/>
      <c r="J9" s="16">
        <v>0.36585365853658502</v>
      </c>
      <c r="K9" s="16">
        <v>0.38983050847457601</v>
      </c>
      <c r="L9" s="16">
        <v>0.34482758620689702</v>
      </c>
      <c r="M9" s="16">
        <v>0.31818181818181801</v>
      </c>
      <c r="N9" s="16">
        <v>0.25</v>
      </c>
      <c r="O9" s="16">
        <v>0.5625</v>
      </c>
      <c r="P9" s="16">
        <v>0.36666666666666697</v>
      </c>
      <c r="Q9" s="16">
        <v>0.46153846153846201</v>
      </c>
      <c r="R9" s="16">
        <v>0.5</v>
      </c>
      <c r="S9" s="16">
        <v>0.44680851063829802</v>
      </c>
      <c r="T9" s="16">
        <v>0.266666666666667</v>
      </c>
      <c r="U9" s="16">
        <v>0.28571428571428598</v>
      </c>
      <c r="V9" s="16">
        <v>0.26470588235294101</v>
      </c>
      <c r="W9" s="16">
        <v>0.35294117647058798</v>
      </c>
      <c r="X9" s="16">
        <v>0.27777777777777801</v>
      </c>
      <c r="Y9" s="16">
        <v>0.3125</v>
      </c>
      <c r="Z9" s="16"/>
      <c r="AA9" s="16">
        <v>0.38277511961722499</v>
      </c>
      <c r="AB9" s="16">
        <v>0.37241379310344802</v>
      </c>
      <c r="AC9" s="16">
        <v>0.42857142857142899</v>
      </c>
      <c r="AD9" s="16">
        <v>0.34285714285714303</v>
      </c>
      <c r="AE9" s="16"/>
      <c r="AF9" s="16">
        <v>0.37950138504155101</v>
      </c>
      <c r="AG9" s="16">
        <v>0.5</v>
      </c>
      <c r="AH9" s="16">
        <v>0.35714285714285698</v>
      </c>
      <c r="AI9" s="16">
        <v>0.5</v>
      </c>
      <c r="AJ9" s="16"/>
      <c r="AK9" s="16">
        <v>0.44262295081967201</v>
      </c>
      <c r="AL9" s="16">
        <v>0.45454545454545497</v>
      </c>
      <c r="AM9" s="16">
        <v>0.40476190476190499</v>
      </c>
      <c r="AN9" s="16">
        <v>0.29032258064516098</v>
      </c>
      <c r="AO9" s="16">
        <v>0.22222222222222199</v>
      </c>
      <c r="AP9" s="16">
        <v>0.35294117647058798</v>
      </c>
      <c r="AQ9" s="16"/>
      <c r="AR9" s="16">
        <v>0.33789954337899503</v>
      </c>
      <c r="AS9" s="16">
        <v>0.36585365853658502</v>
      </c>
      <c r="AT9" s="16">
        <v>0.36585365853658502</v>
      </c>
      <c r="AU9" s="16">
        <v>0.45283018867924502</v>
      </c>
      <c r="AV9" s="16">
        <v>0.39130434782608697</v>
      </c>
      <c r="AW9" s="16">
        <v>0.38297872340425498</v>
      </c>
      <c r="AX9" s="16">
        <v>0</v>
      </c>
      <c r="AY9" s="16"/>
      <c r="AZ9" s="16">
        <v>0.401709401709402</v>
      </c>
      <c r="BA9" s="16">
        <v>0.43589743589743601</v>
      </c>
      <c r="BB9" s="16">
        <v>0.52380952380952395</v>
      </c>
      <c r="BC9" s="16">
        <v>0.37606837606837601</v>
      </c>
      <c r="BD9" s="16">
        <v>0.33714285714285702</v>
      </c>
      <c r="BE9" s="16">
        <v>0.25</v>
      </c>
      <c r="BF9" s="16"/>
      <c r="BG9" s="16">
        <v>0.353658536585366</v>
      </c>
      <c r="BH9" s="16">
        <v>0.41176470588235298</v>
      </c>
      <c r="BI9" s="16">
        <v>0.39583333333333298</v>
      </c>
      <c r="BJ9" s="16">
        <v>0.39393939393939398</v>
      </c>
      <c r="BK9" s="16">
        <v>0.316455696202532</v>
      </c>
      <c r="BL9" s="16">
        <v>0.37037037037037002</v>
      </c>
      <c r="BM9" s="16"/>
      <c r="BN9" s="16">
        <v>0.36823104693140801</v>
      </c>
      <c r="BO9" s="16">
        <v>0.38190954773869301</v>
      </c>
      <c r="BP9" s="16"/>
      <c r="BQ9" s="16">
        <v>0.37804878048780499</v>
      </c>
      <c r="BR9" s="16">
        <v>0.373417721518987</v>
      </c>
      <c r="BS9" s="16"/>
      <c r="BT9" s="16">
        <v>0.39509536784741101</v>
      </c>
      <c r="BU9" s="16">
        <v>0.31372549019607798</v>
      </c>
    </row>
    <row r="10" spans="2:73" x14ac:dyDescent="0.35">
      <c r="B10" s="17" t="s">
        <v>220</v>
      </c>
      <c r="C10" s="16">
        <v>0.19750519750519799</v>
      </c>
      <c r="D10" s="16">
        <v>0.21212121212121199</v>
      </c>
      <c r="E10" s="16">
        <v>0.18727915194346301</v>
      </c>
      <c r="F10" s="16"/>
      <c r="G10" s="16">
        <v>0.21621621621621601</v>
      </c>
      <c r="H10" s="16">
        <v>0.19189189189189201</v>
      </c>
      <c r="I10" s="16"/>
      <c r="J10" s="16">
        <v>0.31707317073170699</v>
      </c>
      <c r="K10" s="16">
        <v>0.22033898305084701</v>
      </c>
      <c r="L10" s="16">
        <v>0.34482758620689702</v>
      </c>
      <c r="M10" s="16">
        <v>0.31818181818181801</v>
      </c>
      <c r="N10" s="16">
        <v>0.125</v>
      </c>
      <c r="O10" s="16">
        <v>0.1875</v>
      </c>
      <c r="P10" s="16">
        <v>0.2</v>
      </c>
      <c r="Q10" s="16">
        <v>0.15384615384615399</v>
      </c>
      <c r="R10" s="16">
        <v>0.214285714285714</v>
      </c>
      <c r="S10" s="16">
        <v>9.5744680851063801E-2</v>
      </c>
      <c r="T10" s="16">
        <v>0.266666666666667</v>
      </c>
      <c r="U10" s="16">
        <v>0.14285714285714299</v>
      </c>
      <c r="V10" s="16">
        <v>0.20588235294117599</v>
      </c>
      <c r="W10" s="16">
        <v>0.11764705882352899</v>
      </c>
      <c r="X10" s="16">
        <v>0.11111111111111099</v>
      </c>
      <c r="Y10" s="16">
        <v>0.1875</v>
      </c>
      <c r="Z10" s="16"/>
      <c r="AA10" s="16">
        <v>0.17224880382775101</v>
      </c>
      <c r="AB10" s="16">
        <v>0.19310344827586201</v>
      </c>
      <c r="AC10" s="16">
        <v>0.214285714285714</v>
      </c>
      <c r="AD10" s="16">
        <v>0.22857142857142901</v>
      </c>
      <c r="AE10" s="16"/>
      <c r="AF10" s="16">
        <v>0.202216066481994</v>
      </c>
      <c r="AG10" s="16">
        <v>0.233333333333333</v>
      </c>
      <c r="AH10" s="16">
        <v>0.14285714285714299</v>
      </c>
      <c r="AI10" s="16">
        <v>0</v>
      </c>
      <c r="AJ10" s="16"/>
      <c r="AK10" s="16">
        <v>0.17213114754098399</v>
      </c>
      <c r="AL10" s="16">
        <v>0.19696969696969699</v>
      </c>
      <c r="AM10" s="16">
        <v>0.238095238095238</v>
      </c>
      <c r="AN10" s="16">
        <v>0.25806451612903197</v>
      </c>
      <c r="AO10" s="16">
        <v>0.11111111111111099</v>
      </c>
      <c r="AP10" s="16">
        <v>0.20588235294117599</v>
      </c>
      <c r="AQ10" s="16"/>
      <c r="AR10" s="16">
        <v>0.210045662100457</v>
      </c>
      <c r="AS10" s="16">
        <v>0.219512195121951</v>
      </c>
      <c r="AT10" s="16">
        <v>0.219512195121951</v>
      </c>
      <c r="AU10" s="16">
        <v>0.113207547169811</v>
      </c>
      <c r="AV10" s="16">
        <v>0.30434782608695699</v>
      </c>
      <c r="AW10" s="16">
        <v>0.23404255319148901</v>
      </c>
      <c r="AX10" s="16">
        <v>0</v>
      </c>
      <c r="AY10" s="16"/>
      <c r="AZ10" s="16">
        <v>0.20512820512820501</v>
      </c>
      <c r="BA10" s="16">
        <v>0.20512820512820501</v>
      </c>
      <c r="BB10" s="16">
        <v>0.14285714285714299</v>
      </c>
      <c r="BC10" s="16">
        <v>0.188034188034188</v>
      </c>
      <c r="BD10" s="16">
        <v>0.20571428571428599</v>
      </c>
      <c r="BE10" s="16">
        <v>0.125</v>
      </c>
      <c r="BF10" s="16"/>
      <c r="BG10" s="16">
        <v>0.207317073170732</v>
      </c>
      <c r="BH10" s="16">
        <v>0.14117647058823499</v>
      </c>
      <c r="BI10" s="16">
        <v>0.1875</v>
      </c>
      <c r="BJ10" s="16">
        <v>0.19696969696969699</v>
      </c>
      <c r="BK10" s="16">
        <v>0.265822784810127</v>
      </c>
      <c r="BL10" s="16">
        <v>0.18518518518518501</v>
      </c>
      <c r="BM10" s="16"/>
      <c r="BN10" s="16">
        <v>0.16967509025270799</v>
      </c>
      <c r="BO10" s="16">
        <v>0.24120603015075401</v>
      </c>
      <c r="BP10" s="16"/>
      <c r="BQ10" s="16">
        <v>0.15853658536585399</v>
      </c>
      <c r="BR10" s="16">
        <v>0.218354430379747</v>
      </c>
      <c r="BS10" s="16"/>
      <c r="BT10" s="16">
        <v>0.19618528610354199</v>
      </c>
      <c r="BU10" s="16">
        <v>0.20588235294117599</v>
      </c>
    </row>
    <row r="11" spans="2:73" x14ac:dyDescent="0.35">
      <c r="B11" s="17" t="s">
        <v>221</v>
      </c>
      <c r="C11" s="16">
        <v>5.6133056133056101E-2</v>
      </c>
      <c r="D11" s="16">
        <v>6.5656565656565705E-2</v>
      </c>
      <c r="E11" s="16">
        <v>4.9469964664311E-2</v>
      </c>
      <c r="F11" s="16"/>
      <c r="G11" s="16">
        <v>3.6036036036036001E-2</v>
      </c>
      <c r="H11" s="16">
        <v>6.21621621621622E-2</v>
      </c>
      <c r="I11" s="16"/>
      <c r="J11" s="16">
        <v>4.8780487804878099E-2</v>
      </c>
      <c r="K11" s="16">
        <v>6.7796610169491497E-2</v>
      </c>
      <c r="L11" s="16">
        <v>3.4482758620689703E-2</v>
      </c>
      <c r="M11" s="16">
        <v>0</v>
      </c>
      <c r="N11" s="16">
        <v>0.125</v>
      </c>
      <c r="O11" s="16">
        <v>0</v>
      </c>
      <c r="P11" s="16">
        <v>0</v>
      </c>
      <c r="Q11" s="16">
        <v>0.102564102564103</v>
      </c>
      <c r="R11" s="16">
        <v>0</v>
      </c>
      <c r="S11" s="16">
        <v>9.5744680851063801E-2</v>
      </c>
      <c r="T11" s="16">
        <v>3.3333333333333298E-2</v>
      </c>
      <c r="U11" s="16">
        <v>7.1428571428571397E-2</v>
      </c>
      <c r="V11" s="16">
        <v>2.9411764705882401E-2</v>
      </c>
      <c r="W11" s="16">
        <v>0</v>
      </c>
      <c r="X11" s="16">
        <v>0.16666666666666699</v>
      </c>
      <c r="Y11" s="16">
        <v>0</v>
      </c>
      <c r="Z11" s="16"/>
      <c r="AA11" s="16">
        <v>4.7846889952153103E-2</v>
      </c>
      <c r="AB11" s="16">
        <v>4.8275862068965503E-2</v>
      </c>
      <c r="AC11" s="16">
        <v>8.9285714285714302E-2</v>
      </c>
      <c r="AD11" s="16">
        <v>0.114285714285714</v>
      </c>
      <c r="AE11" s="16"/>
      <c r="AF11" s="16">
        <v>4.98614958448753E-2</v>
      </c>
      <c r="AG11" s="16">
        <v>3.3333333333333298E-2</v>
      </c>
      <c r="AH11" s="16">
        <v>0.119047619047619</v>
      </c>
      <c r="AI11" s="16">
        <v>0.5</v>
      </c>
      <c r="AJ11" s="16"/>
      <c r="AK11" s="16">
        <v>4.0983606557376998E-2</v>
      </c>
      <c r="AL11" s="16">
        <v>6.0606060606060601E-2</v>
      </c>
      <c r="AM11" s="16">
        <v>7.1428571428571397E-2</v>
      </c>
      <c r="AN11" s="16">
        <v>6.4516129032258104E-2</v>
      </c>
      <c r="AO11" s="16">
        <v>0.11111111111111099</v>
      </c>
      <c r="AP11" s="16">
        <v>5.8823529411764698E-2</v>
      </c>
      <c r="AQ11" s="16"/>
      <c r="AR11" s="16">
        <v>5.4794520547945202E-2</v>
      </c>
      <c r="AS11" s="16">
        <v>0.12195121951219499</v>
      </c>
      <c r="AT11" s="16">
        <v>0.12195121951219499</v>
      </c>
      <c r="AU11" s="16">
        <v>5.6603773584905703E-2</v>
      </c>
      <c r="AV11" s="16">
        <v>4.3478260869565202E-2</v>
      </c>
      <c r="AW11" s="16">
        <v>2.1276595744680899E-2</v>
      </c>
      <c r="AX11" s="16">
        <v>0</v>
      </c>
      <c r="AY11" s="16"/>
      <c r="AZ11" s="16">
        <v>8.54700854700855E-2</v>
      </c>
      <c r="BA11" s="16">
        <v>5.1282051282051301E-2</v>
      </c>
      <c r="BB11" s="16">
        <v>0</v>
      </c>
      <c r="BC11" s="16">
        <v>5.1282051282051301E-2</v>
      </c>
      <c r="BD11" s="16">
        <v>4.57142857142857E-2</v>
      </c>
      <c r="BE11" s="16">
        <v>0.125</v>
      </c>
      <c r="BF11" s="16"/>
      <c r="BG11" s="16">
        <v>3.65853658536585E-2</v>
      </c>
      <c r="BH11" s="16">
        <v>0.105882352941176</v>
      </c>
      <c r="BI11" s="16">
        <v>4.1666666666666699E-2</v>
      </c>
      <c r="BJ11" s="16">
        <v>5.3030303030302997E-2</v>
      </c>
      <c r="BK11" s="16">
        <v>5.0632911392405097E-2</v>
      </c>
      <c r="BL11" s="16">
        <v>3.7037037037037E-2</v>
      </c>
      <c r="BM11" s="16"/>
      <c r="BN11" s="16">
        <v>5.4151624548736503E-2</v>
      </c>
      <c r="BO11" s="16">
        <v>6.0301507537688398E-2</v>
      </c>
      <c r="BP11" s="16"/>
      <c r="BQ11" s="16">
        <v>3.65853658536585E-2</v>
      </c>
      <c r="BR11" s="16">
        <v>6.6455696202531597E-2</v>
      </c>
      <c r="BS11" s="16"/>
      <c r="BT11" s="16">
        <v>4.3596730245231599E-2</v>
      </c>
      <c r="BU11" s="16">
        <v>0.10784313725490199</v>
      </c>
    </row>
    <row r="12" spans="2:73" x14ac:dyDescent="0.35">
      <c r="B12" s="17" t="s">
        <v>222</v>
      </c>
      <c r="C12" s="16">
        <v>4.7817047817047799E-2</v>
      </c>
      <c r="D12" s="16">
        <v>6.0606060606060601E-2</v>
      </c>
      <c r="E12" s="16">
        <v>3.8869257950529999E-2</v>
      </c>
      <c r="F12" s="16"/>
      <c r="G12" s="16">
        <v>4.5045045045045001E-2</v>
      </c>
      <c r="H12" s="16">
        <v>4.86486486486487E-2</v>
      </c>
      <c r="I12" s="16"/>
      <c r="J12" s="16">
        <v>4.8780487804878099E-2</v>
      </c>
      <c r="K12" s="16">
        <v>3.3898305084745797E-2</v>
      </c>
      <c r="L12" s="16">
        <v>0</v>
      </c>
      <c r="M12" s="16">
        <v>0</v>
      </c>
      <c r="N12" s="16">
        <v>0</v>
      </c>
      <c r="O12" s="16">
        <v>6.25E-2</v>
      </c>
      <c r="P12" s="16">
        <v>3.3333333333333298E-2</v>
      </c>
      <c r="Q12" s="16">
        <v>2.5641025641025599E-2</v>
      </c>
      <c r="R12" s="16">
        <v>7.1428571428571397E-2</v>
      </c>
      <c r="S12" s="16">
        <v>8.5106382978723402E-2</v>
      </c>
      <c r="T12" s="16">
        <v>0.133333333333333</v>
      </c>
      <c r="U12" s="16">
        <v>0</v>
      </c>
      <c r="V12" s="16">
        <v>2.9411764705882401E-2</v>
      </c>
      <c r="W12" s="16">
        <v>5.8823529411764698E-2</v>
      </c>
      <c r="X12" s="16">
        <v>0</v>
      </c>
      <c r="Y12" s="16">
        <v>6.25E-2</v>
      </c>
      <c r="Z12" s="16"/>
      <c r="AA12" s="16">
        <v>5.7416267942583699E-2</v>
      </c>
      <c r="AB12" s="16">
        <v>4.13793103448276E-2</v>
      </c>
      <c r="AC12" s="16">
        <v>3.5714285714285698E-2</v>
      </c>
      <c r="AD12" s="16">
        <v>5.7142857142857099E-2</v>
      </c>
      <c r="AE12" s="16"/>
      <c r="AF12" s="16">
        <v>5.2631578947368397E-2</v>
      </c>
      <c r="AG12" s="16">
        <v>3.3333333333333298E-2</v>
      </c>
      <c r="AH12" s="16">
        <v>4.7619047619047603E-2</v>
      </c>
      <c r="AI12" s="16">
        <v>0</v>
      </c>
      <c r="AJ12" s="16"/>
      <c r="AK12" s="16">
        <v>4.0983606557376998E-2</v>
      </c>
      <c r="AL12" s="16">
        <v>7.5757575757575801E-2</v>
      </c>
      <c r="AM12" s="16">
        <v>4.7619047619047603E-2</v>
      </c>
      <c r="AN12" s="16">
        <v>6.4516129032258104E-2</v>
      </c>
      <c r="AO12" s="16">
        <v>0</v>
      </c>
      <c r="AP12" s="16">
        <v>0</v>
      </c>
      <c r="AQ12" s="16"/>
      <c r="AR12" s="16">
        <v>6.8493150684931503E-2</v>
      </c>
      <c r="AS12" s="16">
        <v>4.8780487804878099E-2</v>
      </c>
      <c r="AT12" s="16">
        <v>4.8780487804878099E-2</v>
      </c>
      <c r="AU12" s="16">
        <v>5.6603773584905703E-2</v>
      </c>
      <c r="AV12" s="16">
        <v>0</v>
      </c>
      <c r="AW12" s="16">
        <v>0</v>
      </c>
      <c r="AX12" s="16">
        <v>0.2</v>
      </c>
      <c r="AY12" s="16"/>
      <c r="AZ12" s="16">
        <v>5.1282051282051301E-2</v>
      </c>
      <c r="BA12" s="16">
        <v>5.1282051282051301E-2</v>
      </c>
      <c r="BB12" s="16">
        <v>0</v>
      </c>
      <c r="BC12" s="16">
        <v>6.8376068376068397E-2</v>
      </c>
      <c r="BD12" s="16">
        <v>3.4285714285714301E-2</v>
      </c>
      <c r="BE12" s="16">
        <v>0</v>
      </c>
      <c r="BF12" s="16"/>
      <c r="BG12" s="16">
        <v>2.4390243902439001E-2</v>
      </c>
      <c r="BH12" s="16">
        <v>7.0588235294117604E-2</v>
      </c>
      <c r="BI12" s="16">
        <v>6.25E-2</v>
      </c>
      <c r="BJ12" s="16">
        <v>4.5454545454545497E-2</v>
      </c>
      <c r="BK12" s="16">
        <v>2.53164556962025E-2</v>
      </c>
      <c r="BL12" s="16">
        <v>7.4074074074074098E-2</v>
      </c>
      <c r="BM12" s="16"/>
      <c r="BN12" s="16">
        <v>5.0541516245487403E-2</v>
      </c>
      <c r="BO12" s="16">
        <v>4.5226130653266298E-2</v>
      </c>
      <c r="BP12" s="16"/>
      <c r="BQ12" s="16">
        <v>4.8780487804878099E-2</v>
      </c>
      <c r="BR12" s="16">
        <v>4.7468354430379701E-2</v>
      </c>
      <c r="BS12" s="16"/>
      <c r="BT12" s="16">
        <v>3.5422343324250698E-2</v>
      </c>
      <c r="BU12" s="16">
        <v>8.8235294117647106E-2</v>
      </c>
    </row>
    <row r="13" spans="2:73" x14ac:dyDescent="0.35">
      <c r="B13" s="17" t="s">
        <v>131</v>
      </c>
      <c r="C13" s="16">
        <v>0.122661122661123</v>
      </c>
      <c r="D13" s="16">
        <v>0.13131313131313099</v>
      </c>
      <c r="E13" s="16">
        <v>0.11660777385159</v>
      </c>
      <c r="F13" s="16"/>
      <c r="G13" s="16">
        <v>9.90990990990991E-2</v>
      </c>
      <c r="H13" s="16">
        <v>0.12972972972972999</v>
      </c>
      <c r="I13" s="16"/>
      <c r="J13" s="16">
        <v>9.7560975609756101E-2</v>
      </c>
      <c r="K13" s="16">
        <v>8.4745762711864403E-2</v>
      </c>
      <c r="L13" s="16">
        <v>0.10344827586206901</v>
      </c>
      <c r="M13" s="16">
        <v>0.18181818181818199</v>
      </c>
      <c r="N13" s="16">
        <v>0.125</v>
      </c>
      <c r="O13" s="16">
        <v>0.125</v>
      </c>
      <c r="P13" s="16">
        <v>0.1</v>
      </c>
      <c r="Q13" s="16">
        <v>0.102564102564103</v>
      </c>
      <c r="R13" s="16">
        <v>0.14285714285714299</v>
      </c>
      <c r="S13" s="16">
        <v>0.117021276595745</v>
      </c>
      <c r="T13" s="16">
        <v>6.6666666666666693E-2</v>
      </c>
      <c r="U13" s="16">
        <v>7.1428571428571397E-2</v>
      </c>
      <c r="V13" s="16">
        <v>0.29411764705882398</v>
      </c>
      <c r="W13" s="16">
        <v>0.23529411764705899</v>
      </c>
      <c r="X13" s="16">
        <v>0.11111111111111099</v>
      </c>
      <c r="Y13" s="16">
        <v>6.25E-2</v>
      </c>
      <c r="Z13" s="16"/>
      <c r="AA13" s="16">
        <v>0.105263157894737</v>
      </c>
      <c r="AB13" s="16">
        <v>0.15172413793103401</v>
      </c>
      <c r="AC13" s="16">
        <v>0.107142857142857</v>
      </c>
      <c r="AD13" s="16">
        <v>0.114285714285714</v>
      </c>
      <c r="AE13" s="16"/>
      <c r="AF13" s="16">
        <v>0.10803324099723</v>
      </c>
      <c r="AG13" s="16">
        <v>6.6666666666666693E-2</v>
      </c>
      <c r="AH13" s="16">
        <v>0.19047619047618999</v>
      </c>
      <c r="AI13" s="16">
        <v>0</v>
      </c>
      <c r="AJ13" s="16"/>
      <c r="AK13" s="16">
        <v>0.10655737704918</v>
      </c>
      <c r="AL13" s="16">
        <v>9.0909090909090898E-2</v>
      </c>
      <c r="AM13" s="16">
        <v>7.1428571428571397E-2</v>
      </c>
      <c r="AN13" s="16">
        <v>0.12903225806451599</v>
      </c>
      <c r="AO13" s="16">
        <v>0.11111111111111099</v>
      </c>
      <c r="AP13" s="16">
        <v>0.11764705882352899</v>
      </c>
      <c r="AQ13" s="16"/>
      <c r="AR13" s="16">
        <v>0.127853881278539</v>
      </c>
      <c r="AS13" s="16">
        <v>0.12195121951219499</v>
      </c>
      <c r="AT13" s="16">
        <v>0.12195121951219499</v>
      </c>
      <c r="AU13" s="16">
        <v>0.15094339622641501</v>
      </c>
      <c r="AV13" s="16">
        <v>0.173913043478261</v>
      </c>
      <c r="AW13" s="16">
        <v>0.12765957446808501</v>
      </c>
      <c r="AX13" s="16">
        <v>0</v>
      </c>
      <c r="AY13" s="16"/>
      <c r="AZ13" s="16">
        <v>8.54700854700855E-2</v>
      </c>
      <c r="BA13" s="16">
        <v>5.1282051282051301E-2</v>
      </c>
      <c r="BB13" s="16">
        <v>0.14285714285714299</v>
      </c>
      <c r="BC13" s="16">
        <v>0.11111111111111099</v>
      </c>
      <c r="BD13" s="16">
        <v>0.16571428571428601</v>
      </c>
      <c r="BE13" s="16">
        <v>0.125</v>
      </c>
      <c r="BF13" s="16"/>
      <c r="BG13" s="16">
        <v>9.7560975609756101E-2</v>
      </c>
      <c r="BH13" s="16">
        <v>0.17647058823529399</v>
      </c>
      <c r="BI13" s="16">
        <v>0.104166666666667</v>
      </c>
      <c r="BJ13" s="16">
        <v>0.12878787878787901</v>
      </c>
      <c r="BK13" s="16">
        <v>7.5949367088607597E-2</v>
      </c>
      <c r="BL13" s="16">
        <v>0.148148148148148</v>
      </c>
      <c r="BM13" s="16"/>
      <c r="BN13" s="16">
        <v>0.13718411552346599</v>
      </c>
      <c r="BO13" s="16">
        <v>0.10552763819095499</v>
      </c>
      <c r="BP13" s="16"/>
      <c r="BQ13" s="16">
        <v>0.146341463414634</v>
      </c>
      <c r="BR13" s="16">
        <v>0.110759493670886</v>
      </c>
      <c r="BS13" s="16"/>
      <c r="BT13" s="16">
        <v>0.125340599455041</v>
      </c>
      <c r="BU13" s="16">
        <v>0.11764705882352899</v>
      </c>
    </row>
    <row r="14" spans="2:73" x14ac:dyDescent="0.35">
      <c r="B14" s="17" t="s">
        <v>223</v>
      </c>
      <c r="C14" s="19">
        <v>0.57588357588357597</v>
      </c>
      <c r="D14" s="19">
        <v>0.53030303030303005</v>
      </c>
      <c r="E14" s="19">
        <v>0.607773851590106</v>
      </c>
      <c r="F14" s="19"/>
      <c r="G14" s="19">
        <v>0.60360360360360399</v>
      </c>
      <c r="H14" s="19">
        <v>0.56756756756756799</v>
      </c>
      <c r="I14" s="19"/>
      <c r="J14" s="19">
        <v>0.48780487804877998</v>
      </c>
      <c r="K14" s="19">
        <v>0.59322033898305104</v>
      </c>
      <c r="L14" s="19">
        <v>0.51724137931034497</v>
      </c>
      <c r="M14" s="19">
        <v>0.5</v>
      </c>
      <c r="N14" s="19">
        <v>0.625</v>
      </c>
      <c r="O14" s="19">
        <v>0.625</v>
      </c>
      <c r="P14" s="19">
        <v>0.66666666666666696</v>
      </c>
      <c r="Q14" s="19">
        <v>0.61538461538461497</v>
      </c>
      <c r="R14" s="19">
        <v>0.57142857142857095</v>
      </c>
      <c r="S14" s="19">
        <v>0.60638297872340396</v>
      </c>
      <c r="T14" s="19">
        <v>0.5</v>
      </c>
      <c r="U14" s="19">
        <v>0.71428571428571397</v>
      </c>
      <c r="V14" s="19">
        <v>0.441176470588235</v>
      </c>
      <c r="W14" s="19">
        <v>0.58823529411764697</v>
      </c>
      <c r="X14" s="19">
        <v>0.61111111111111105</v>
      </c>
      <c r="Y14" s="19">
        <v>0.6875</v>
      </c>
      <c r="Z14" s="19"/>
      <c r="AA14" s="19">
        <v>0.61722488038277501</v>
      </c>
      <c r="AB14" s="19">
        <v>0.56551724137931003</v>
      </c>
      <c r="AC14" s="19">
        <v>0.55357142857142905</v>
      </c>
      <c r="AD14" s="19">
        <v>0.48571428571428599</v>
      </c>
      <c r="AE14" s="19"/>
      <c r="AF14" s="19">
        <v>0.58725761772853202</v>
      </c>
      <c r="AG14" s="19">
        <v>0.63333333333333297</v>
      </c>
      <c r="AH14" s="19">
        <v>0.5</v>
      </c>
      <c r="AI14" s="19">
        <v>0.5</v>
      </c>
      <c r="AJ14" s="19"/>
      <c r="AK14" s="19">
        <v>0.63934426229508201</v>
      </c>
      <c r="AL14" s="19">
        <v>0.57575757575757602</v>
      </c>
      <c r="AM14" s="19">
        <v>0.57142857142857095</v>
      </c>
      <c r="AN14" s="19">
        <v>0.483870967741935</v>
      </c>
      <c r="AO14" s="19">
        <v>0.66666666666666696</v>
      </c>
      <c r="AP14" s="19">
        <v>0.61764705882352899</v>
      </c>
      <c r="AQ14" s="19"/>
      <c r="AR14" s="19">
        <v>0.53881278538812805</v>
      </c>
      <c r="AS14" s="19">
        <v>0.48780487804877998</v>
      </c>
      <c r="AT14" s="19">
        <v>0.48780487804877998</v>
      </c>
      <c r="AU14" s="19">
        <v>0.62264150943396201</v>
      </c>
      <c r="AV14" s="19">
        <v>0.47826086956521702</v>
      </c>
      <c r="AW14" s="19">
        <v>0.61702127659574502</v>
      </c>
      <c r="AX14" s="19">
        <v>0.8</v>
      </c>
      <c r="AY14" s="19"/>
      <c r="AZ14" s="19">
        <v>0.57264957264957295</v>
      </c>
      <c r="BA14" s="19">
        <v>0.64102564102564097</v>
      </c>
      <c r="BB14" s="19">
        <v>0.71428571428571397</v>
      </c>
      <c r="BC14" s="19">
        <v>0.58119658119658102</v>
      </c>
      <c r="BD14" s="19">
        <v>0.54857142857142904</v>
      </c>
      <c r="BE14" s="19">
        <v>0.625</v>
      </c>
      <c r="BF14" s="19"/>
      <c r="BG14" s="19">
        <v>0.63414634146341498</v>
      </c>
      <c r="BH14" s="19">
        <v>0.50588235294117601</v>
      </c>
      <c r="BI14" s="19">
        <v>0.60416666666666696</v>
      </c>
      <c r="BJ14" s="19">
        <v>0.57575757575757602</v>
      </c>
      <c r="BK14" s="19">
        <v>0.582278481012658</v>
      </c>
      <c r="BL14" s="19">
        <v>0.55555555555555602</v>
      </c>
      <c r="BM14" s="19"/>
      <c r="BN14" s="19">
        <v>0.58844765342960303</v>
      </c>
      <c r="BO14" s="19">
        <v>0.54773869346733695</v>
      </c>
      <c r="BP14" s="19"/>
      <c r="BQ14" s="19">
        <v>0.60975609756097604</v>
      </c>
      <c r="BR14" s="19">
        <v>0.556962025316456</v>
      </c>
      <c r="BS14" s="19"/>
      <c r="BT14" s="19">
        <v>0.59945504087193502</v>
      </c>
      <c r="BU14" s="19">
        <v>0.480392156862745</v>
      </c>
    </row>
    <row r="15" spans="2:73" x14ac:dyDescent="0.35">
      <c r="B15" s="17" t="s">
        <v>224</v>
      </c>
      <c r="C15" s="19">
        <v>0.103950103950104</v>
      </c>
      <c r="D15" s="19">
        <v>0.12626262626262599</v>
      </c>
      <c r="E15" s="19">
        <v>8.8339222614841006E-2</v>
      </c>
      <c r="F15" s="19"/>
      <c r="G15" s="19">
        <v>8.1081081081081099E-2</v>
      </c>
      <c r="H15" s="19">
        <v>0.110810810810811</v>
      </c>
      <c r="I15" s="19"/>
      <c r="J15" s="19">
        <v>9.7560975609756101E-2</v>
      </c>
      <c r="K15" s="19">
        <v>0.101694915254237</v>
      </c>
      <c r="L15" s="19">
        <v>3.4482758620689703E-2</v>
      </c>
      <c r="M15" s="19">
        <v>0</v>
      </c>
      <c r="N15" s="19">
        <v>0.125</v>
      </c>
      <c r="O15" s="19">
        <v>6.25E-2</v>
      </c>
      <c r="P15" s="19">
        <v>3.3333333333333298E-2</v>
      </c>
      <c r="Q15" s="19">
        <v>0.128205128205128</v>
      </c>
      <c r="R15" s="19">
        <v>7.1428571428571397E-2</v>
      </c>
      <c r="S15" s="19">
        <v>0.180851063829787</v>
      </c>
      <c r="T15" s="19">
        <v>0.16666666666666699</v>
      </c>
      <c r="U15" s="19">
        <v>7.1428571428571397E-2</v>
      </c>
      <c r="V15" s="19">
        <v>5.8823529411764698E-2</v>
      </c>
      <c r="W15" s="19">
        <v>5.8823529411764698E-2</v>
      </c>
      <c r="X15" s="19">
        <v>0.16666666666666699</v>
      </c>
      <c r="Y15" s="19">
        <v>6.25E-2</v>
      </c>
      <c r="Z15" s="19"/>
      <c r="AA15" s="19">
        <v>0.105263157894737</v>
      </c>
      <c r="AB15" s="19">
        <v>8.9655172413793102E-2</v>
      </c>
      <c r="AC15" s="19">
        <v>0.125</v>
      </c>
      <c r="AD15" s="19">
        <v>0.17142857142857101</v>
      </c>
      <c r="AE15" s="19"/>
      <c r="AF15" s="19">
        <v>0.102493074792244</v>
      </c>
      <c r="AG15" s="19">
        <v>6.6666666666666693E-2</v>
      </c>
      <c r="AH15" s="19">
        <v>0.16666666666666699</v>
      </c>
      <c r="AI15" s="19">
        <v>0.5</v>
      </c>
      <c r="AJ15" s="19"/>
      <c r="AK15" s="19">
        <v>8.1967213114754106E-2</v>
      </c>
      <c r="AL15" s="19">
        <v>0.13636363636363599</v>
      </c>
      <c r="AM15" s="19">
        <v>0.119047619047619</v>
      </c>
      <c r="AN15" s="19">
        <v>0.12903225806451599</v>
      </c>
      <c r="AO15" s="19">
        <v>0.11111111111111099</v>
      </c>
      <c r="AP15" s="19">
        <v>5.8823529411764698E-2</v>
      </c>
      <c r="AQ15" s="19"/>
      <c r="AR15" s="19">
        <v>0.123287671232877</v>
      </c>
      <c r="AS15" s="19">
        <v>0.17073170731707299</v>
      </c>
      <c r="AT15" s="19">
        <v>0.17073170731707299</v>
      </c>
      <c r="AU15" s="19">
        <v>0.113207547169811</v>
      </c>
      <c r="AV15" s="19">
        <v>4.3478260869565202E-2</v>
      </c>
      <c r="AW15" s="19">
        <v>2.1276595744680899E-2</v>
      </c>
      <c r="AX15" s="19">
        <v>0.2</v>
      </c>
      <c r="AY15" s="19"/>
      <c r="AZ15" s="19">
        <v>0.13675213675213699</v>
      </c>
      <c r="BA15" s="19">
        <v>0.102564102564103</v>
      </c>
      <c r="BB15" s="19">
        <v>0</v>
      </c>
      <c r="BC15" s="19">
        <v>0.11965811965812</v>
      </c>
      <c r="BD15" s="19">
        <v>0.08</v>
      </c>
      <c r="BE15" s="19">
        <v>0.125</v>
      </c>
      <c r="BF15" s="19"/>
      <c r="BG15" s="19">
        <v>6.0975609756097601E-2</v>
      </c>
      <c r="BH15" s="19">
        <v>0.17647058823529399</v>
      </c>
      <c r="BI15" s="19">
        <v>0.104166666666667</v>
      </c>
      <c r="BJ15" s="19">
        <v>9.8484848484848495E-2</v>
      </c>
      <c r="BK15" s="19">
        <v>7.5949367088607597E-2</v>
      </c>
      <c r="BL15" s="19">
        <v>0.11111111111111099</v>
      </c>
      <c r="BM15" s="19"/>
      <c r="BN15" s="19">
        <v>0.104693140794224</v>
      </c>
      <c r="BO15" s="19">
        <v>0.10552763819095499</v>
      </c>
      <c r="BP15" s="19"/>
      <c r="BQ15" s="19">
        <v>8.5365853658536606E-2</v>
      </c>
      <c r="BR15" s="19">
        <v>0.113924050632911</v>
      </c>
      <c r="BS15" s="19"/>
      <c r="BT15" s="19">
        <v>7.9019073569482304E-2</v>
      </c>
      <c r="BU15" s="19">
        <v>0.19607843137254899</v>
      </c>
    </row>
    <row r="16" spans="2:73" x14ac:dyDescent="0.35">
      <c r="B16" s="17" t="s">
        <v>105</v>
      </c>
      <c r="C16" s="20">
        <v>0.47193347193347202</v>
      </c>
      <c r="D16" s="20">
        <v>0.40404040404040398</v>
      </c>
      <c r="E16" s="20">
        <v>0.51943462897526504</v>
      </c>
      <c r="F16" s="20"/>
      <c r="G16" s="20">
        <v>0.52252252252252296</v>
      </c>
      <c r="H16" s="20">
        <v>0.45675675675675698</v>
      </c>
      <c r="I16" s="20"/>
      <c r="J16" s="20">
        <v>0.39024390243902402</v>
      </c>
      <c r="K16" s="20">
        <v>0.49152542372881403</v>
      </c>
      <c r="L16" s="20">
        <v>0.48275862068965503</v>
      </c>
      <c r="M16" s="20">
        <v>0.5</v>
      </c>
      <c r="N16" s="20">
        <v>0.5</v>
      </c>
      <c r="O16" s="20">
        <v>0.5625</v>
      </c>
      <c r="P16" s="20">
        <v>0.63333333333333297</v>
      </c>
      <c r="Q16" s="20">
        <v>0.487179487179487</v>
      </c>
      <c r="R16" s="20">
        <v>0.5</v>
      </c>
      <c r="S16" s="20">
        <v>0.42553191489361702</v>
      </c>
      <c r="T16" s="20">
        <v>0.33333333333333298</v>
      </c>
      <c r="U16" s="20">
        <v>0.64285714285714302</v>
      </c>
      <c r="V16" s="20">
        <v>0.38235294117647101</v>
      </c>
      <c r="W16" s="20">
        <v>0.52941176470588203</v>
      </c>
      <c r="X16" s="20">
        <v>0.44444444444444497</v>
      </c>
      <c r="Y16" s="20">
        <v>0.625</v>
      </c>
      <c r="Z16" s="20"/>
      <c r="AA16" s="20">
        <v>0.51196172248803795</v>
      </c>
      <c r="AB16" s="20">
        <v>0.47586206896551703</v>
      </c>
      <c r="AC16" s="20">
        <v>0.42857142857142899</v>
      </c>
      <c r="AD16" s="20">
        <v>0.314285714285714</v>
      </c>
      <c r="AE16" s="20"/>
      <c r="AF16" s="20">
        <v>0.48476454293628801</v>
      </c>
      <c r="AG16" s="20">
        <v>0.56666666666666698</v>
      </c>
      <c r="AH16" s="20">
        <v>0.33333333333333298</v>
      </c>
      <c r="AI16" s="20">
        <v>0</v>
      </c>
      <c r="AJ16" s="20"/>
      <c r="AK16" s="20">
        <v>0.55737704918032804</v>
      </c>
      <c r="AL16" s="20">
        <v>0.439393939393939</v>
      </c>
      <c r="AM16" s="20">
        <v>0.452380952380952</v>
      </c>
      <c r="AN16" s="20">
        <v>0.35483870967741898</v>
      </c>
      <c r="AO16" s="20">
        <v>0.55555555555555602</v>
      </c>
      <c r="AP16" s="20">
        <v>0.55882352941176505</v>
      </c>
      <c r="AQ16" s="20"/>
      <c r="AR16" s="20">
        <v>0.41552511415525101</v>
      </c>
      <c r="AS16" s="20">
        <v>0.31707317073170699</v>
      </c>
      <c r="AT16" s="20">
        <v>0.31707317073170699</v>
      </c>
      <c r="AU16" s="20">
        <v>0.50943396226415105</v>
      </c>
      <c r="AV16" s="20">
        <v>0.434782608695652</v>
      </c>
      <c r="AW16" s="20">
        <v>0.59574468085106402</v>
      </c>
      <c r="AX16" s="20">
        <v>0.6</v>
      </c>
      <c r="AY16" s="20"/>
      <c r="AZ16" s="20">
        <v>0.43589743589743601</v>
      </c>
      <c r="BA16" s="20">
        <v>0.53846153846153799</v>
      </c>
      <c r="BB16" s="20">
        <v>0.71428571428571397</v>
      </c>
      <c r="BC16" s="20">
        <v>0.46153846153846101</v>
      </c>
      <c r="BD16" s="20">
        <v>0.46857142857142903</v>
      </c>
      <c r="BE16" s="20">
        <v>0.5</v>
      </c>
      <c r="BF16" s="20"/>
      <c r="BG16" s="20">
        <v>0.57317073170731703</v>
      </c>
      <c r="BH16" s="20">
        <v>0.32941176470588202</v>
      </c>
      <c r="BI16" s="20">
        <v>0.5</v>
      </c>
      <c r="BJ16" s="20">
        <v>0.47727272727272702</v>
      </c>
      <c r="BK16" s="20">
        <v>0.506329113924051</v>
      </c>
      <c r="BL16" s="20">
        <v>0.44444444444444398</v>
      </c>
      <c r="BM16" s="20"/>
      <c r="BN16" s="20">
        <v>0.483754512635379</v>
      </c>
      <c r="BO16" s="20">
        <v>0.44221105527638199</v>
      </c>
      <c r="BP16" s="20"/>
      <c r="BQ16" s="20">
        <v>0.52439024390243905</v>
      </c>
      <c r="BR16" s="20">
        <v>0.443037974683544</v>
      </c>
      <c r="BS16" s="20"/>
      <c r="BT16" s="20">
        <v>0.52043596730245201</v>
      </c>
      <c r="BU16" s="20">
        <v>0.28431372549019601</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0.61954261954262002</v>
      </c>
      <c r="D8" s="16">
        <v>0.560606060606061</v>
      </c>
      <c r="E8" s="16">
        <v>0.66077738515901097</v>
      </c>
      <c r="F8" s="16"/>
      <c r="G8" s="16">
        <v>0.58558558558558604</v>
      </c>
      <c r="H8" s="16">
        <v>0.62972972972972996</v>
      </c>
      <c r="I8" s="16"/>
      <c r="J8" s="16">
        <v>0.60975609756097604</v>
      </c>
      <c r="K8" s="16">
        <v>0.62711864406779705</v>
      </c>
      <c r="L8" s="16">
        <v>0.55172413793103403</v>
      </c>
      <c r="M8" s="16">
        <v>0.5</v>
      </c>
      <c r="N8" s="16">
        <v>0.5</v>
      </c>
      <c r="O8" s="16">
        <v>0.4375</v>
      </c>
      <c r="P8" s="16">
        <v>0.76666666666666705</v>
      </c>
      <c r="Q8" s="16">
        <v>0.512820512820513</v>
      </c>
      <c r="R8" s="16">
        <v>0.57142857142857095</v>
      </c>
      <c r="S8" s="16">
        <v>0.62765957446808496</v>
      </c>
      <c r="T8" s="16">
        <v>0.63333333333333297</v>
      </c>
      <c r="U8" s="16">
        <v>0.71428571428571397</v>
      </c>
      <c r="V8" s="16">
        <v>0.67647058823529405</v>
      </c>
      <c r="W8" s="16">
        <v>0.76470588235294101</v>
      </c>
      <c r="X8" s="16">
        <v>0.55555555555555602</v>
      </c>
      <c r="Y8" s="16">
        <v>0.8125</v>
      </c>
      <c r="Z8" s="16"/>
      <c r="AA8" s="16">
        <v>0.57416267942583699</v>
      </c>
      <c r="AB8" s="16">
        <v>0.63448275862069003</v>
      </c>
      <c r="AC8" s="16">
        <v>0.75</v>
      </c>
      <c r="AD8" s="16">
        <v>0.54285714285714304</v>
      </c>
      <c r="AE8" s="16"/>
      <c r="AF8" s="16">
        <v>0.60941828254847596</v>
      </c>
      <c r="AG8" s="16">
        <v>0.66666666666666696</v>
      </c>
      <c r="AH8" s="16">
        <v>0.69047619047619002</v>
      </c>
      <c r="AI8" s="16">
        <v>0.5</v>
      </c>
      <c r="AJ8" s="16"/>
      <c r="AK8" s="16">
        <v>0.55737704918032804</v>
      </c>
      <c r="AL8" s="16">
        <v>0.51515151515151503</v>
      </c>
      <c r="AM8" s="16">
        <v>0.76190476190476197</v>
      </c>
      <c r="AN8" s="16">
        <v>0.67741935483870996</v>
      </c>
      <c r="AO8" s="16">
        <v>0.22222222222222199</v>
      </c>
      <c r="AP8" s="16">
        <v>0.67647058823529405</v>
      </c>
      <c r="AQ8" s="16"/>
      <c r="AR8" s="16">
        <v>0.61643835616438403</v>
      </c>
      <c r="AS8" s="16">
        <v>0.58536585365853699</v>
      </c>
      <c r="AT8" s="16">
        <v>0.58536585365853699</v>
      </c>
      <c r="AU8" s="16">
        <v>0.73584905660377398</v>
      </c>
      <c r="AV8" s="16">
        <v>0.60869565217391297</v>
      </c>
      <c r="AW8" s="16">
        <v>0.51063829787234005</v>
      </c>
      <c r="AX8" s="16">
        <v>1</v>
      </c>
      <c r="AY8" s="16"/>
      <c r="AZ8" s="16">
        <v>0.61538461538461497</v>
      </c>
      <c r="BA8" s="16">
        <v>0.53846153846153799</v>
      </c>
      <c r="BB8" s="16">
        <v>0.71428571428571397</v>
      </c>
      <c r="BC8" s="16">
        <v>0.60683760683760701</v>
      </c>
      <c r="BD8" s="16">
        <v>0.65142857142857102</v>
      </c>
      <c r="BE8" s="16">
        <v>0.5</v>
      </c>
      <c r="BF8" s="16"/>
      <c r="BG8" s="16">
        <v>0.63414634146341498</v>
      </c>
      <c r="BH8" s="16">
        <v>0.57647058823529396</v>
      </c>
      <c r="BI8" s="16">
        <v>0.625</v>
      </c>
      <c r="BJ8" s="16">
        <v>0.62878787878787901</v>
      </c>
      <c r="BK8" s="16">
        <v>0.658227848101266</v>
      </c>
      <c r="BL8" s="16">
        <v>0.592592592592593</v>
      </c>
      <c r="BM8" s="16"/>
      <c r="BN8" s="16">
        <v>0.69314079422382702</v>
      </c>
      <c r="BO8" s="16">
        <v>0.52261306532663299</v>
      </c>
      <c r="BP8" s="16"/>
      <c r="BQ8" s="16">
        <v>0.707317073170732</v>
      </c>
      <c r="BR8" s="16">
        <v>0.575949367088608</v>
      </c>
      <c r="BS8" s="16"/>
      <c r="BT8" s="16">
        <v>0.62125340599455003</v>
      </c>
      <c r="BU8" s="16">
        <v>0.60784313725490202</v>
      </c>
    </row>
    <row r="9" spans="2:73" x14ac:dyDescent="0.35">
      <c r="B9" s="17" t="s">
        <v>219</v>
      </c>
      <c r="C9" s="16">
        <v>0.24116424116424101</v>
      </c>
      <c r="D9" s="16">
        <v>0.25252525252525299</v>
      </c>
      <c r="E9" s="16">
        <v>0.23321554770318001</v>
      </c>
      <c r="F9" s="16"/>
      <c r="G9" s="16">
        <v>0.27027027027027001</v>
      </c>
      <c r="H9" s="16">
        <v>0.232432432432432</v>
      </c>
      <c r="I9" s="16"/>
      <c r="J9" s="16">
        <v>0.17073170731707299</v>
      </c>
      <c r="K9" s="16">
        <v>0.23728813559322001</v>
      </c>
      <c r="L9" s="16">
        <v>0.31034482758620702</v>
      </c>
      <c r="M9" s="16">
        <v>0.36363636363636398</v>
      </c>
      <c r="N9" s="16">
        <v>0.375</v>
      </c>
      <c r="O9" s="16">
        <v>0.4375</v>
      </c>
      <c r="P9" s="16">
        <v>0.133333333333333</v>
      </c>
      <c r="Q9" s="16">
        <v>0.38461538461538503</v>
      </c>
      <c r="R9" s="16">
        <v>0.14285714285714299</v>
      </c>
      <c r="S9" s="16">
        <v>0.24468085106383</v>
      </c>
      <c r="T9" s="16">
        <v>0.3</v>
      </c>
      <c r="U9" s="16">
        <v>0.214285714285714</v>
      </c>
      <c r="V9" s="16">
        <v>0.11764705882352899</v>
      </c>
      <c r="W9" s="16">
        <v>5.8823529411764698E-2</v>
      </c>
      <c r="X9" s="16">
        <v>0.22222222222222199</v>
      </c>
      <c r="Y9" s="16">
        <v>0.1875</v>
      </c>
      <c r="Z9" s="16"/>
      <c r="AA9" s="16">
        <v>0.28229665071770299</v>
      </c>
      <c r="AB9" s="16">
        <v>0.23448275862069001</v>
      </c>
      <c r="AC9" s="16">
        <v>0.125</v>
      </c>
      <c r="AD9" s="16">
        <v>0.25714285714285701</v>
      </c>
      <c r="AE9" s="16"/>
      <c r="AF9" s="16">
        <v>0.254847645429363</v>
      </c>
      <c r="AG9" s="16">
        <v>0.266666666666667</v>
      </c>
      <c r="AH9" s="16">
        <v>0.16666666666666699</v>
      </c>
      <c r="AI9" s="16">
        <v>0</v>
      </c>
      <c r="AJ9" s="16"/>
      <c r="AK9" s="16">
        <v>0.27868852459016402</v>
      </c>
      <c r="AL9" s="16">
        <v>0.31818181818181801</v>
      </c>
      <c r="AM9" s="16">
        <v>0.19047619047618999</v>
      </c>
      <c r="AN9" s="16">
        <v>0.19354838709677399</v>
      </c>
      <c r="AO9" s="16">
        <v>0.66666666666666696</v>
      </c>
      <c r="AP9" s="16">
        <v>0.20588235294117599</v>
      </c>
      <c r="AQ9" s="16"/>
      <c r="AR9" s="16">
        <v>0.24657534246575299</v>
      </c>
      <c r="AS9" s="16">
        <v>0.219512195121951</v>
      </c>
      <c r="AT9" s="16">
        <v>0.219512195121951</v>
      </c>
      <c r="AU9" s="16">
        <v>0.15094339622641501</v>
      </c>
      <c r="AV9" s="16">
        <v>0.217391304347826</v>
      </c>
      <c r="AW9" s="16">
        <v>0.319148936170213</v>
      </c>
      <c r="AX9" s="16">
        <v>0</v>
      </c>
      <c r="AY9" s="16"/>
      <c r="AZ9" s="16">
        <v>0.27350427350427398</v>
      </c>
      <c r="BA9" s="16">
        <v>0.256410256410256</v>
      </c>
      <c r="BB9" s="16">
        <v>0.14285714285714299</v>
      </c>
      <c r="BC9" s="16">
        <v>0.24786324786324801</v>
      </c>
      <c r="BD9" s="16">
        <v>0.222857142857143</v>
      </c>
      <c r="BE9" s="16">
        <v>0.125</v>
      </c>
      <c r="BF9" s="16"/>
      <c r="BG9" s="16">
        <v>0.28048780487804897</v>
      </c>
      <c r="BH9" s="16">
        <v>0.28235294117647097</v>
      </c>
      <c r="BI9" s="16">
        <v>0.1875</v>
      </c>
      <c r="BJ9" s="16">
        <v>0.21212121212121199</v>
      </c>
      <c r="BK9" s="16">
        <v>0.240506329113924</v>
      </c>
      <c r="BL9" s="16">
        <v>0.22222222222222199</v>
      </c>
      <c r="BM9" s="16"/>
      <c r="BN9" s="16">
        <v>0.212996389891697</v>
      </c>
      <c r="BO9" s="16">
        <v>0.271356783919598</v>
      </c>
      <c r="BP9" s="16"/>
      <c r="BQ9" s="16">
        <v>0.19512195121951201</v>
      </c>
      <c r="BR9" s="16">
        <v>0.262658227848101</v>
      </c>
      <c r="BS9" s="16"/>
      <c r="BT9" s="16">
        <v>0.245231607629428</v>
      </c>
      <c r="BU9" s="16">
        <v>0.24509803921568599</v>
      </c>
    </row>
    <row r="10" spans="2:73" x14ac:dyDescent="0.35">
      <c r="B10" s="17" t="s">
        <v>220</v>
      </c>
      <c r="C10" s="16">
        <v>6.0291060291060301E-2</v>
      </c>
      <c r="D10" s="16">
        <v>6.5656565656565705E-2</v>
      </c>
      <c r="E10" s="16">
        <v>5.6537102473498198E-2</v>
      </c>
      <c r="F10" s="16"/>
      <c r="G10" s="16">
        <v>6.3063063063063099E-2</v>
      </c>
      <c r="H10" s="16">
        <v>5.9459459459459497E-2</v>
      </c>
      <c r="I10" s="16"/>
      <c r="J10" s="16">
        <v>0.146341463414634</v>
      </c>
      <c r="K10" s="16">
        <v>6.7796610169491497E-2</v>
      </c>
      <c r="L10" s="16">
        <v>0</v>
      </c>
      <c r="M10" s="16">
        <v>4.5454545454545497E-2</v>
      </c>
      <c r="N10" s="16">
        <v>0</v>
      </c>
      <c r="O10" s="16">
        <v>6.25E-2</v>
      </c>
      <c r="P10" s="16">
        <v>6.6666666666666693E-2</v>
      </c>
      <c r="Q10" s="16">
        <v>2.5641025641025599E-2</v>
      </c>
      <c r="R10" s="16">
        <v>7.1428571428571397E-2</v>
      </c>
      <c r="S10" s="16">
        <v>8.5106382978723402E-2</v>
      </c>
      <c r="T10" s="16">
        <v>0</v>
      </c>
      <c r="U10" s="16">
        <v>7.1428571428571397E-2</v>
      </c>
      <c r="V10" s="16">
        <v>0.11764705882352899</v>
      </c>
      <c r="W10" s="16">
        <v>0</v>
      </c>
      <c r="X10" s="16">
        <v>0</v>
      </c>
      <c r="Y10" s="16">
        <v>0</v>
      </c>
      <c r="Z10" s="16"/>
      <c r="AA10" s="16">
        <v>6.2200956937799E-2</v>
      </c>
      <c r="AB10" s="16">
        <v>5.5172413793103399E-2</v>
      </c>
      <c r="AC10" s="16">
        <v>5.3571428571428603E-2</v>
      </c>
      <c r="AD10" s="16">
        <v>8.5714285714285701E-2</v>
      </c>
      <c r="AE10" s="16"/>
      <c r="AF10" s="16">
        <v>6.9252077562326902E-2</v>
      </c>
      <c r="AG10" s="16">
        <v>3.3333333333333298E-2</v>
      </c>
      <c r="AH10" s="16">
        <v>2.3809523809523801E-2</v>
      </c>
      <c r="AI10" s="16">
        <v>0</v>
      </c>
      <c r="AJ10" s="16"/>
      <c r="AK10" s="16">
        <v>8.1967213114754106E-2</v>
      </c>
      <c r="AL10" s="16">
        <v>0.10606060606060599</v>
      </c>
      <c r="AM10" s="16">
        <v>0</v>
      </c>
      <c r="AN10" s="16">
        <v>0</v>
      </c>
      <c r="AO10" s="16">
        <v>0</v>
      </c>
      <c r="AP10" s="16">
        <v>5.8823529411764698E-2</v>
      </c>
      <c r="AQ10" s="16"/>
      <c r="AR10" s="16">
        <v>4.5662100456621002E-2</v>
      </c>
      <c r="AS10" s="16">
        <v>9.7560975609756101E-2</v>
      </c>
      <c r="AT10" s="16">
        <v>9.7560975609756101E-2</v>
      </c>
      <c r="AU10" s="16">
        <v>1.88679245283019E-2</v>
      </c>
      <c r="AV10" s="16">
        <v>0</v>
      </c>
      <c r="AW10" s="16">
        <v>0.10638297872340401</v>
      </c>
      <c r="AX10" s="16">
        <v>0</v>
      </c>
      <c r="AY10" s="16"/>
      <c r="AZ10" s="16">
        <v>5.9829059829059797E-2</v>
      </c>
      <c r="BA10" s="16">
        <v>0.128205128205128</v>
      </c>
      <c r="BB10" s="16">
        <v>4.7619047619047603E-2</v>
      </c>
      <c r="BC10" s="16">
        <v>3.4188034188034198E-2</v>
      </c>
      <c r="BD10" s="16">
        <v>6.2857142857142903E-2</v>
      </c>
      <c r="BE10" s="16">
        <v>0.125</v>
      </c>
      <c r="BF10" s="16"/>
      <c r="BG10" s="16">
        <v>3.65853658536585E-2</v>
      </c>
      <c r="BH10" s="16">
        <v>7.0588235294117604E-2</v>
      </c>
      <c r="BI10" s="16">
        <v>6.25E-2</v>
      </c>
      <c r="BJ10" s="16">
        <v>8.3333333333333301E-2</v>
      </c>
      <c r="BK10" s="16">
        <v>5.0632911392405097E-2</v>
      </c>
      <c r="BL10" s="16">
        <v>3.7037037037037E-2</v>
      </c>
      <c r="BM10" s="16"/>
      <c r="BN10" s="16">
        <v>4.3321299638989202E-2</v>
      </c>
      <c r="BO10" s="16">
        <v>8.5427135678391997E-2</v>
      </c>
      <c r="BP10" s="16"/>
      <c r="BQ10" s="16">
        <v>4.2682926829268303E-2</v>
      </c>
      <c r="BR10" s="16">
        <v>6.9620253164557E-2</v>
      </c>
      <c r="BS10" s="16"/>
      <c r="BT10" s="16">
        <v>5.7220708446866497E-2</v>
      </c>
      <c r="BU10" s="16">
        <v>6.8627450980392204E-2</v>
      </c>
    </row>
    <row r="11" spans="2:73" x14ac:dyDescent="0.35">
      <c r="B11" s="17" t="s">
        <v>221</v>
      </c>
      <c r="C11" s="16">
        <v>1.2474012474012501E-2</v>
      </c>
      <c r="D11" s="16">
        <v>2.5252525252525301E-2</v>
      </c>
      <c r="E11" s="16">
        <v>3.53356890459364E-3</v>
      </c>
      <c r="F11" s="16"/>
      <c r="G11" s="16">
        <v>0</v>
      </c>
      <c r="H11" s="16">
        <v>1.62162162162162E-2</v>
      </c>
      <c r="I11" s="16"/>
      <c r="J11" s="16">
        <v>2.4390243902439001E-2</v>
      </c>
      <c r="K11" s="16">
        <v>1.6949152542372899E-2</v>
      </c>
      <c r="L11" s="16">
        <v>0</v>
      </c>
      <c r="M11" s="16">
        <v>0</v>
      </c>
      <c r="N11" s="16">
        <v>0.125</v>
      </c>
      <c r="O11" s="16">
        <v>0</v>
      </c>
      <c r="P11" s="16">
        <v>0</v>
      </c>
      <c r="Q11" s="16">
        <v>0</v>
      </c>
      <c r="R11" s="16">
        <v>0</v>
      </c>
      <c r="S11" s="16">
        <v>1.0638297872340399E-2</v>
      </c>
      <c r="T11" s="16">
        <v>0</v>
      </c>
      <c r="U11" s="16">
        <v>0</v>
      </c>
      <c r="V11" s="16">
        <v>0</v>
      </c>
      <c r="W11" s="16">
        <v>0</v>
      </c>
      <c r="X11" s="16">
        <v>0.11111111111111099</v>
      </c>
      <c r="Y11" s="16">
        <v>0</v>
      </c>
      <c r="Z11" s="16"/>
      <c r="AA11" s="16">
        <v>9.5693779904306199E-3</v>
      </c>
      <c r="AB11" s="16">
        <v>1.37931034482759E-2</v>
      </c>
      <c r="AC11" s="16">
        <v>0</v>
      </c>
      <c r="AD11" s="16">
        <v>2.8571428571428598E-2</v>
      </c>
      <c r="AE11" s="16"/>
      <c r="AF11" s="16">
        <v>1.1080332409972299E-2</v>
      </c>
      <c r="AG11" s="16">
        <v>0</v>
      </c>
      <c r="AH11" s="16">
        <v>4.7619047619047603E-2</v>
      </c>
      <c r="AI11" s="16">
        <v>0</v>
      </c>
      <c r="AJ11" s="16"/>
      <c r="AK11" s="16">
        <v>0</v>
      </c>
      <c r="AL11" s="16">
        <v>0</v>
      </c>
      <c r="AM11" s="16">
        <v>2.3809523809523801E-2</v>
      </c>
      <c r="AN11" s="16">
        <v>0</v>
      </c>
      <c r="AO11" s="16">
        <v>0</v>
      </c>
      <c r="AP11" s="16">
        <v>2.9411764705882401E-2</v>
      </c>
      <c r="AQ11" s="16"/>
      <c r="AR11" s="16">
        <v>9.1324200913242004E-3</v>
      </c>
      <c r="AS11" s="16">
        <v>4.8780487804878099E-2</v>
      </c>
      <c r="AT11" s="16">
        <v>4.8780487804878099E-2</v>
      </c>
      <c r="AU11" s="16">
        <v>1.88679245283019E-2</v>
      </c>
      <c r="AV11" s="16">
        <v>4.3478260869565202E-2</v>
      </c>
      <c r="AW11" s="16">
        <v>0</v>
      </c>
      <c r="AX11" s="16">
        <v>0</v>
      </c>
      <c r="AY11" s="16"/>
      <c r="AZ11" s="16">
        <v>0</v>
      </c>
      <c r="BA11" s="16">
        <v>2.5641025641025599E-2</v>
      </c>
      <c r="BB11" s="16">
        <v>0</v>
      </c>
      <c r="BC11" s="16">
        <v>1.7094017094017099E-2</v>
      </c>
      <c r="BD11" s="16">
        <v>1.1428571428571401E-2</v>
      </c>
      <c r="BE11" s="16">
        <v>0.125</v>
      </c>
      <c r="BF11" s="16"/>
      <c r="BG11" s="16">
        <v>0</v>
      </c>
      <c r="BH11" s="16">
        <v>0</v>
      </c>
      <c r="BI11" s="16">
        <v>4.1666666666666699E-2</v>
      </c>
      <c r="BJ11" s="16">
        <v>7.5757575757575803E-3</v>
      </c>
      <c r="BK11" s="16">
        <v>1.26582278481013E-2</v>
      </c>
      <c r="BL11" s="16">
        <v>3.7037037037037E-2</v>
      </c>
      <c r="BM11" s="16"/>
      <c r="BN11" s="16">
        <v>3.6101083032491002E-3</v>
      </c>
      <c r="BO11" s="16">
        <v>2.5125628140703501E-2</v>
      </c>
      <c r="BP11" s="16"/>
      <c r="BQ11" s="16">
        <v>6.0975609756097598E-3</v>
      </c>
      <c r="BR11" s="16">
        <v>1.5822784810126601E-2</v>
      </c>
      <c r="BS11" s="16"/>
      <c r="BT11" s="16">
        <v>1.08991825613079E-2</v>
      </c>
      <c r="BU11" s="16">
        <v>1.9607843137254902E-2</v>
      </c>
    </row>
    <row r="12" spans="2:73" x14ac:dyDescent="0.35">
      <c r="B12" s="17" t="s">
        <v>222</v>
      </c>
      <c r="C12" s="16">
        <v>2.9106029106029101E-2</v>
      </c>
      <c r="D12" s="16">
        <v>4.5454545454545497E-2</v>
      </c>
      <c r="E12" s="16">
        <v>1.7667844522968199E-2</v>
      </c>
      <c r="F12" s="16"/>
      <c r="G12" s="16">
        <v>9.0090090090090107E-3</v>
      </c>
      <c r="H12" s="16">
        <v>3.5135135135135102E-2</v>
      </c>
      <c r="I12" s="16"/>
      <c r="J12" s="16">
        <v>0</v>
      </c>
      <c r="K12" s="16">
        <v>3.3898305084745797E-2</v>
      </c>
      <c r="L12" s="16">
        <v>6.8965517241379296E-2</v>
      </c>
      <c r="M12" s="16">
        <v>0</v>
      </c>
      <c r="N12" s="16">
        <v>0</v>
      </c>
      <c r="O12" s="16">
        <v>6.25E-2</v>
      </c>
      <c r="P12" s="16">
        <v>0</v>
      </c>
      <c r="Q12" s="16">
        <v>0</v>
      </c>
      <c r="R12" s="16">
        <v>0.14285714285714299</v>
      </c>
      <c r="S12" s="16">
        <v>3.1914893617021302E-2</v>
      </c>
      <c r="T12" s="16">
        <v>3.3333333333333298E-2</v>
      </c>
      <c r="U12" s="16">
        <v>0</v>
      </c>
      <c r="V12" s="16">
        <v>0</v>
      </c>
      <c r="W12" s="16">
        <v>0.11764705882352899</v>
      </c>
      <c r="X12" s="16">
        <v>5.5555555555555601E-2</v>
      </c>
      <c r="Y12" s="16">
        <v>0</v>
      </c>
      <c r="Z12" s="16"/>
      <c r="AA12" s="16">
        <v>2.39234449760766E-2</v>
      </c>
      <c r="AB12" s="16">
        <v>2.7586206896551699E-2</v>
      </c>
      <c r="AC12" s="16">
        <v>5.3571428571428603E-2</v>
      </c>
      <c r="AD12" s="16">
        <v>5.7142857142857099E-2</v>
      </c>
      <c r="AE12" s="16"/>
      <c r="AF12" s="16">
        <v>3.0470914127423799E-2</v>
      </c>
      <c r="AG12" s="16">
        <v>3.3333333333333298E-2</v>
      </c>
      <c r="AH12" s="16">
        <v>0</v>
      </c>
      <c r="AI12" s="16">
        <v>0.5</v>
      </c>
      <c r="AJ12" s="16"/>
      <c r="AK12" s="16">
        <v>5.7377049180327898E-2</v>
      </c>
      <c r="AL12" s="16">
        <v>3.03030303030303E-2</v>
      </c>
      <c r="AM12" s="16">
        <v>2.3809523809523801E-2</v>
      </c>
      <c r="AN12" s="16">
        <v>9.6774193548387094E-2</v>
      </c>
      <c r="AO12" s="16">
        <v>0.11111111111111099</v>
      </c>
      <c r="AP12" s="16">
        <v>0</v>
      </c>
      <c r="AQ12" s="16"/>
      <c r="AR12" s="16">
        <v>5.9360730593607303E-2</v>
      </c>
      <c r="AS12" s="16">
        <v>2.4390243902439001E-2</v>
      </c>
      <c r="AT12" s="16">
        <v>2.4390243902439001E-2</v>
      </c>
      <c r="AU12" s="16">
        <v>0</v>
      </c>
      <c r="AV12" s="16">
        <v>0</v>
      </c>
      <c r="AW12" s="16">
        <v>0</v>
      </c>
      <c r="AX12" s="16">
        <v>0</v>
      </c>
      <c r="AY12" s="16"/>
      <c r="AZ12" s="16">
        <v>2.5641025641025599E-2</v>
      </c>
      <c r="BA12" s="16">
        <v>5.1282051282051301E-2</v>
      </c>
      <c r="BB12" s="16">
        <v>0</v>
      </c>
      <c r="BC12" s="16">
        <v>5.9829059829059797E-2</v>
      </c>
      <c r="BD12" s="16">
        <v>1.1428571428571401E-2</v>
      </c>
      <c r="BE12" s="16">
        <v>0</v>
      </c>
      <c r="BF12" s="16"/>
      <c r="BG12" s="16">
        <v>3.65853658536585E-2</v>
      </c>
      <c r="BH12" s="16">
        <v>3.5294117647058802E-2</v>
      </c>
      <c r="BI12" s="16">
        <v>6.25E-2</v>
      </c>
      <c r="BJ12" s="16">
        <v>2.27272727272727E-2</v>
      </c>
      <c r="BK12" s="16">
        <v>0</v>
      </c>
      <c r="BL12" s="16">
        <v>3.7037037037037E-2</v>
      </c>
      <c r="BM12" s="16"/>
      <c r="BN12" s="16">
        <v>1.8050541516245501E-2</v>
      </c>
      <c r="BO12" s="16">
        <v>4.5226130653266298E-2</v>
      </c>
      <c r="BP12" s="16"/>
      <c r="BQ12" s="16">
        <v>2.4390243902439001E-2</v>
      </c>
      <c r="BR12" s="16">
        <v>3.1645569620253201E-2</v>
      </c>
      <c r="BS12" s="16"/>
      <c r="BT12" s="16">
        <v>2.9972752043596701E-2</v>
      </c>
      <c r="BU12" s="16">
        <v>1.9607843137254902E-2</v>
      </c>
    </row>
    <row r="13" spans="2:73" x14ac:dyDescent="0.35">
      <c r="B13" s="17" t="s">
        <v>131</v>
      </c>
      <c r="C13" s="16">
        <v>3.7422037422037403E-2</v>
      </c>
      <c r="D13" s="16">
        <v>5.0505050505050497E-2</v>
      </c>
      <c r="E13" s="16">
        <v>2.8268551236749099E-2</v>
      </c>
      <c r="F13" s="16"/>
      <c r="G13" s="16">
        <v>7.2072072072072099E-2</v>
      </c>
      <c r="H13" s="16">
        <v>2.7027027027027001E-2</v>
      </c>
      <c r="I13" s="16"/>
      <c r="J13" s="16">
        <v>4.8780487804878099E-2</v>
      </c>
      <c r="K13" s="16">
        <v>1.6949152542372899E-2</v>
      </c>
      <c r="L13" s="16">
        <v>6.8965517241379296E-2</v>
      </c>
      <c r="M13" s="16">
        <v>9.0909090909090898E-2</v>
      </c>
      <c r="N13" s="16">
        <v>0</v>
      </c>
      <c r="O13" s="16">
        <v>0</v>
      </c>
      <c r="P13" s="16">
        <v>3.3333333333333298E-2</v>
      </c>
      <c r="Q13" s="16">
        <v>7.69230769230769E-2</v>
      </c>
      <c r="R13" s="16">
        <v>7.1428571428571397E-2</v>
      </c>
      <c r="S13" s="16">
        <v>0</v>
      </c>
      <c r="T13" s="16">
        <v>3.3333333333333298E-2</v>
      </c>
      <c r="U13" s="16">
        <v>0</v>
      </c>
      <c r="V13" s="16">
        <v>8.8235294117647106E-2</v>
      </c>
      <c r="W13" s="16">
        <v>5.8823529411764698E-2</v>
      </c>
      <c r="X13" s="16">
        <v>5.5555555555555601E-2</v>
      </c>
      <c r="Y13" s="16">
        <v>0</v>
      </c>
      <c r="Z13" s="16"/>
      <c r="AA13" s="16">
        <v>4.7846889952153103E-2</v>
      </c>
      <c r="AB13" s="16">
        <v>3.4482758620689703E-2</v>
      </c>
      <c r="AC13" s="16">
        <v>1.7857142857142901E-2</v>
      </c>
      <c r="AD13" s="16">
        <v>2.8571428571428598E-2</v>
      </c>
      <c r="AE13" s="16"/>
      <c r="AF13" s="16">
        <v>2.4930747922437699E-2</v>
      </c>
      <c r="AG13" s="16">
        <v>0</v>
      </c>
      <c r="AH13" s="16">
        <v>7.1428571428571397E-2</v>
      </c>
      <c r="AI13" s="16">
        <v>0</v>
      </c>
      <c r="AJ13" s="16"/>
      <c r="AK13" s="16">
        <v>2.4590163934426201E-2</v>
      </c>
      <c r="AL13" s="16">
        <v>3.03030303030303E-2</v>
      </c>
      <c r="AM13" s="16">
        <v>0</v>
      </c>
      <c r="AN13" s="16">
        <v>3.2258064516128997E-2</v>
      </c>
      <c r="AO13" s="16">
        <v>0</v>
      </c>
      <c r="AP13" s="16">
        <v>2.9411764705882401E-2</v>
      </c>
      <c r="AQ13" s="16"/>
      <c r="AR13" s="16">
        <v>2.2831050228310501E-2</v>
      </c>
      <c r="AS13" s="16">
        <v>2.4390243902439001E-2</v>
      </c>
      <c r="AT13" s="16">
        <v>2.4390243902439001E-2</v>
      </c>
      <c r="AU13" s="16">
        <v>7.5471698113207503E-2</v>
      </c>
      <c r="AV13" s="16">
        <v>0.13043478260869601</v>
      </c>
      <c r="AW13" s="16">
        <v>6.3829787234042507E-2</v>
      </c>
      <c r="AX13" s="16">
        <v>0</v>
      </c>
      <c r="AY13" s="16"/>
      <c r="AZ13" s="16">
        <v>2.5641025641025599E-2</v>
      </c>
      <c r="BA13" s="16">
        <v>0</v>
      </c>
      <c r="BB13" s="16">
        <v>9.5238095238095205E-2</v>
      </c>
      <c r="BC13" s="16">
        <v>3.4188034188034198E-2</v>
      </c>
      <c r="BD13" s="16">
        <v>0.04</v>
      </c>
      <c r="BE13" s="16">
        <v>0.125</v>
      </c>
      <c r="BF13" s="16"/>
      <c r="BG13" s="16">
        <v>1.21951219512195E-2</v>
      </c>
      <c r="BH13" s="16">
        <v>3.5294117647058802E-2</v>
      </c>
      <c r="BI13" s="16">
        <v>2.0833333333333301E-2</v>
      </c>
      <c r="BJ13" s="16">
        <v>4.5454545454545497E-2</v>
      </c>
      <c r="BK13" s="16">
        <v>3.7974683544303799E-2</v>
      </c>
      <c r="BL13" s="16">
        <v>7.4074074074074098E-2</v>
      </c>
      <c r="BM13" s="16"/>
      <c r="BN13" s="16">
        <v>2.8880866425992802E-2</v>
      </c>
      <c r="BO13" s="16">
        <v>5.0251256281407003E-2</v>
      </c>
      <c r="BP13" s="16"/>
      <c r="BQ13" s="16">
        <v>2.4390243902439001E-2</v>
      </c>
      <c r="BR13" s="16">
        <v>4.4303797468354403E-2</v>
      </c>
      <c r="BS13" s="16"/>
      <c r="BT13" s="16">
        <v>3.5422343324250698E-2</v>
      </c>
      <c r="BU13" s="16">
        <v>3.9215686274509803E-2</v>
      </c>
    </row>
    <row r="14" spans="2:73" x14ac:dyDescent="0.35">
      <c r="B14" s="17" t="s">
        <v>223</v>
      </c>
      <c r="C14" s="19">
        <v>0.86070686070686098</v>
      </c>
      <c r="D14" s="19">
        <v>0.81313131313131304</v>
      </c>
      <c r="E14" s="19">
        <v>0.89399293286219095</v>
      </c>
      <c r="F14" s="19"/>
      <c r="G14" s="19">
        <v>0.855855855855856</v>
      </c>
      <c r="H14" s="19">
        <v>0.86216216216216202</v>
      </c>
      <c r="I14" s="19"/>
      <c r="J14" s="19">
        <v>0.78048780487804903</v>
      </c>
      <c r="K14" s="19">
        <v>0.86440677966101698</v>
      </c>
      <c r="L14" s="19">
        <v>0.86206896551724099</v>
      </c>
      <c r="M14" s="19">
        <v>0.86363636363636398</v>
      </c>
      <c r="N14" s="19">
        <v>0.875</v>
      </c>
      <c r="O14" s="19">
        <v>0.875</v>
      </c>
      <c r="P14" s="19">
        <v>0.9</v>
      </c>
      <c r="Q14" s="19">
        <v>0.89743589743589702</v>
      </c>
      <c r="R14" s="19">
        <v>0.71428571428571397</v>
      </c>
      <c r="S14" s="19">
        <v>0.87234042553191504</v>
      </c>
      <c r="T14" s="19">
        <v>0.93333333333333302</v>
      </c>
      <c r="U14" s="19">
        <v>0.92857142857142905</v>
      </c>
      <c r="V14" s="19">
        <v>0.79411764705882404</v>
      </c>
      <c r="W14" s="19">
        <v>0.82352941176470595</v>
      </c>
      <c r="X14" s="19">
        <v>0.77777777777777801</v>
      </c>
      <c r="Y14" s="19">
        <v>1</v>
      </c>
      <c r="Z14" s="19"/>
      <c r="AA14" s="19">
        <v>0.85645933014354103</v>
      </c>
      <c r="AB14" s="19">
        <v>0.86896551724137905</v>
      </c>
      <c r="AC14" s="19">
        <v>0.875</v>
      </c>
      <c r="AD14" s="19">
        <v>0.8</v>
      </c>
      <c r="AE14" s="19"/>
      <c r="AF14" s="19">
        <v>0.86426592797783897</v>
      </c>
      <c r="AG14" s="19">
        <v>0.93333333333333302</v>
      </c>
      <c r="AH14" s="19">
        <v>0.85714285714285698</v>
      </c>
      <c r="AI14" s="19">
        <v>0.5</v>
      </c>
      <c r="AJ14" s="19"/>
      <c r="AK14" s="19">
        <v>0.83606557377049195</v>
      </c>
      <c r="AL14" s="19">
        <v>0.83333333333333304</v>
      </c>
      <c r="AM14" s="19">
        <v>0.952380952380952</v>
      </c>
      <c r="AN14" s="19">
        <v>0.87096774193548399</v>
      </c>
      <c r="AO14" s="19">
        <v>0.88888888888888895</v>
      </c>
      <c r="AP14" s="19">
        <v>0.88235294117647101</v>
      </c>
      <c r="AQ14" s="19"/>
      <c r="AR14" s="19">
        <v>0.86301369863013699</v>
      </c>
      <c r="AS14" s="19">
        <v>0.80487804878048796</v>
      </c>
      <c r="AT14" s="19">
        <v>0.80487804878048796</v>
      </c>
      <c r="AU14" s="19">
        <v>0.88679245283018904</v>
      </c>
      <c r="AV14" s="19">
        <v>0.82608695652173902</v>
      </c>
      <c r="AW14" s="19">
        <v>0.82978723404255295</v>
      </c>
      <c r="AX14" s="19">
        <v>1</v>
      </c>
      <c r="AY14" s="19"/>
      <c r="AZ14" s="19">
        <v>0.88888888888888895</v>
      </c>
      <c r="BA14" s="19">
        <v>0.79487179487179505</v>
      </c>
      <c r="BB14" s="19">
        <v>0.85714285714285698</v>
      </c>
      <c r="BC14" s="19">
        <v>0.854700854700855</v>
      </c>
      <c r="BD14" s="19">
        <v>0.874285714285714</v>
      </c>
      <c r="BE14" s="19">
        <v>0.625</v>
      </c>
      <c r="BF14" s="19"/>
      <c r="BG14" s="19">
        <v>0.91463414634146301</v>
      </c>
      <c r="BH14" s="19">
        <v>0.85882352941176499</v>
      </c>
      <c r="BI14" s="19">
        <v>0.8125</v>
      </c>
      <c r="BJ14" s="19">
        <v>0.84090909090909105</v>
      </c>
      <c r="BK14" s="19">
        <v>0.89873417721519</v>
      </c>
      <c r="BL14" s="19">
        <v>0.81481481481481499</v>
      </c>
      <c r="BM14" s="19"/>
      <c r="BN14" s="19">
        <v>0.90613718411552302</v>
      </c>
      <c r="BO14" s="19">
        <v>0.79396984924623104</v>
      </c>
      <c r="BP14" s="19"/>
      <c r="BQ14" s="19">
        <v>0.90243902439024404</v>
      </c>
      <c r="BR14" s="19">
        <v>0.838607594936709</v>
      </c>
      <c r="BS14" s="19"/>
      <c r="BT14" s="19">
        <v>0.86648501362397801</v>
      </c>
      <c r="BU14" s="19">
        <v>0.85294117647058798</v>
      </c>
    </row>
    <row r="15" spans="2:73" x14ac:dyDescent="0.35">
      <c r="B15" s="17" t="s">
        <v>224</v>
      </c>
      <c r="C15" s="19">
        <v>4.1580041580041603E-2</v>
      </c>
      <c r="D15" s="19">
        <v>7.0707070707070704E-2</v>
      </c>
      <c r="E15" s="19">
        <v>2.1201413427561801E-2</v>
      </c>
      <c r="F15" s="19"/>
      <c r="G15" s="19">
        <v>9.0090090090090107E-3</v>
      </c>
      <c r="H15" s="19">
        <v>5.1351351351351403E-2</v>
      </c>
      <c r="I15" s="19"/>
      <c r="J15" s="19">
        <v>2.4390243902439001E-2</v>
      </c>
      <c r="K15" s="19">
        <v>5.0847457627118599E-2</v>
      </c>
      <c r="L15" s="19">
        <v>6.8965517241379296E-2</v>
      </c>
      <c r="M15" s="19">
        <v>0</v>
      </c>
      <c r="N15" s="19">
        <v>0.125</v>
      </c>
      <c r="O15" s="19">
        <v>6.25E-2</v>
      </c>
      <c r="P15" s="19">
        <v>0</v>
      </c>
      <c r="Q15" s="19">
        <v>0</v>
      </c>
      <c r="R15" s="19">
        <v>0.14285714285714299</v>
      </c>
      <c r="S15" s="19">
        <v>4.2553191489361701E-2</v>
      </c>
      <c r="T15" s="19">
        <v>3.3333333333333298E-2</v>
      </c>
      <c r="U15" s="19">
        <v>0</v>
      </c>
      <c r="V15" s="19">
        <v>0</v>
      </c>
      <c r="W15" s="19">
        <v>0.11764705882352899</v>
      </c>
      <c r="X15" s="19">
        <v>0.16666666666666699</v>
      </c>
      <c r="Y15" s="19">
        <v>0</v>
      </c>
      <c r="Z15" s="19"/>
      <c r="AA15" s="19">
        <v>3.3492822966507199E-2</v>
      </c>
      <c r="AB15" s="19">
        <v>4.13793103448276E-2</v>
      </c>
      <c r="AC15" s="19">
        <v>5.3571428571428603E-2</v>
      </c>
      <c r="AD15" s="19">
        <v>8.5714285714285701E-2</v>
      </c>
      <c r="AE15" s="19"/>
      <c r="AF15" s="19">
        <v>4.15512465373961E-2</v>
      </c>
      <c r="AG15" s="19">
        <v>3.3333333333333298E-2</v>
      </c>
      <c r="AH15" s="19">
        <v>4.7619047619047603E-2</v>
      </c>
      <c r="AI15" s="19">
        <v>0.5</v>
      </c>
      <c r="AJ15" s="19"/>
      <c r="AK15" s="19">
        <v>5.7377049180327898E-2</v>
      </c>
      <c r="AL15" s="19">
        <v>3.03030303030303E-2</v>
      </c>
      <c r="AM15" s="19">
        <v>4.7619047619047603E-2</v>
      </c>
      <c r="AN15" s="19">
        <v>9.6774193548387094E-2</v>
      </c>
      <c r="AO15" s="19">
        <v>0.11111111111111099</v>
      </c>
      <c r="AP15" s="19">
        <v>2.9411764705882401E-2</v>
      </c>
      <c r="AQ15" s="19"/>
      <c r="AR15" s="19">
        <v>6.8493150684931503E-2</v>
      </c>
      <c r="AS15" s="19">
        <v>7.3170731707317097E-2</v>
      </c>
      <c r="AT15" s="19">
        <v>7.3170731707317097E-2</v>
      </c>
      <c r="AU15" s="19">
        <v>1.88679245283019E-2</v>
      </c>
      <c r="AV15" s="19">
        <v>4.3478260869565202E-2</v>
      </c>
      <c r="AW15" s="19">
        <v>0</v>
      </c>
      <c r="AX15" s="19">
        <v>0</v>
      </c>
      <c r="AY15" s="19"/>
      <c r="AZ15" s="19">
        <v>2.5641025641025599E-2</v>
      </c>
      <c r="BA15" s="19">
        <v>7.69230769230769E-2</v>
      </c>
      <c r="BB15" s="19">
        <v>0</v>
      </c>
      <c r="BC15" s="19">
        <v>7.69230769230769E-2</v>
      </c>
      <c r="BD15" s="19">
        <v>2.2857142857142899E-2</v>
      </c>
      <c r="BE15" s="19">
        <v>0.125</v>
      </c>
      <c r="BF15" s="19"/>
      <c r="BG15" s="19">
        <v>3.65853658536585E-2</v>
      </c>
      <c r="BH15" s="19">
        <v>3.5294117647058802E-2</v>
      </c>
      <c r="BI15" s="19">
        <v>0.104166666666667</v>
      </c>
      <c r="BJ15" s="19">
        <v>3.03030303030303E-2</v>
      </c>
      <c r="BK15" s="19">
        <v>1.26582278481013E-2</v>
      </c>
      <c r="BL15" s="19">
        <v>7.4074074074074098E-2</v>
      </c>
      <c r="BM15" s="19"/>
      <c r="BN15" s="19">
        <v>2.1660649819494601E-2</v>
      </c>
      <c r="BO15" s="19">
        <v>7.0351758793969807E-2</v>
      </c>
      <c r="BP15" s="19"/>
      <c r="BQ15" s="19">
        <v>3.0487804878048801E-2</v>
      </c>
      <c r="BR15" s="19">
        <v>4.7468354430379701E-2</v>
      </c>
      <c r="BS15" s="19"/>
      <c r="BT15" s="19">
        <v>4.0871934604904597E-2</v>
      </c>
      <c r="BU15" s="19">
        <v>3.9215686274509803E-2</v>
      </c>
    </row>
    <row r="16" spans="2:73" x14ac:dyDescent="0.35">
      <c r="B16" s="17" t="s">
        <v>105</v>
      </c>
      <c r="C16" s="20">
        <v>0.81912681912681895</v>
      </c>
      <c r="D16" s="20">
        <v>0.74242424242424199</v>
      </c>
      <c r="E16" s="20">
        <v>0.87279151943462896</v>
      </c>
      <c r="F16" s="20"/>
      <c r="G16" s="20">
        <v>0.84684684684684697</v>
      </c>
      <c r="H16" s="20">
        <v>0.81081081081081097</v>
      </c>
      <c r="I16" s="20"/>
      <c r="J16" s="20">
        <v>0.75609756097560998</v>
      </c>
      <c r="K16" s="20">
        <v>0.81355932203389802</v>
      </c>
      <c r="L16" s="20">
        <v>0.79310344827586199</v>
      </c>
      <c r="M16" s="20">
        <v>0.86363636363636398</v>
      </c>
      <c r="N16" s="20">
        <v>0.75</v>
      </c>
      <c r="O16" s="20">
        <v>0.8125</v>
      </c>
      <c r="P16" s="20">
        <v>0.9</v>
      </c>
      <c r="Q16" s="20">
        <v>0.89743589743589702</v>
      </c>
      <c r="R16" s="20">
        <v>0.57142857142857095</v>
      </c>
      <c r="S16" s="20">
        <v>0.82978723404255295</v>
      </c>
      <c r="T16" s="20">
        <v>0.9</v>
      </c>
      <c r="U16" s="20">
        <v>0.92857142857142905</v>
      </c>
      <c r="V16" s="20">
        <v>0.79411764705882404</v>
      </c>
      <c r="W16" s="20">
        <v>0.70588235294117596</v>
      </c>
      <c r="X16" s="20">
        <v>0.61111111111111105</v>
      </c>
      <c r="Y16" s="20">
        <v>1</v>
      </c>
      <c r="Z16" s="20"/>
      <c r="AA16" s="20">
        <v>0.82296650717703301</v>
      </c>
      <c r="AB16" s="20">
        <v>0.82758620689655205</v>
      </c>
      <c r="AC16" s="20">
        <v>0.82142857142857095</v>
      </c>
      <c r="AD16" s="20">
        <v>0.71428571428571397</v>
      </c>
      <c r="AE16" s="20"/>
      <c r="AF16" s="20">
        <v>0.82271468144044302</v>
      </c>
      <c r="AG16" s="20">
        <v>0.9</v>
      </c>
      <c r="AH16" s="20">
        <v>0.80952380952380998</v>
      </c>
      <c r="AI16" s="20">
        <v>0</v>
      </c>
      <c r="AJ16" s="20"/>
      <c r="AK16" s="20">
        <v>0.77868852459016402</v>
      </c>
      <c r="AL16" s="20">
        <v>0.80303030303030298</v>
      </c>
      <c r="AM16" s="20">
        <v>0.90476190476190499</v>
      </c>
      <c r="AN16" s="20">
        <v>0.77419354838709697</v>
      </c>
      <c r="AO16" s="20">
        <v>0.77777777777777801</v>
      </c>
      <c r="AP16" s="20">
        <v>0.85294117647058798</v>
      </c>
      <c r="AQ16" s="20"/>
      <c r="AR16" s="20">
        <v>0.79452054794520599</v>
      </c>
      <c r="AS16" s="20">
        <v>0.73170731707317105</v>
      </c>
      <c r="AT16" s="20">
        <v>0.73170731707317105</v>
      </c>
      <c r="AU16" s="20">
        <v>0.86792452830188704</v>
      </c>
      <c r="AV16" s="20">
        <v>0.78260869565217395</v>
      </c>
      <c r="AW16" s="20">
        <v>0.82978723404255295</v>
      </c>
      <c r="AX16" s="20">
        <v>1</v>
      </c>
      <c r="AY16" s="20"/>
      <c r="AZ16" s="20">
        <v>0.86324786324786296</v>
      </c>
      <c r="BA16" s="20">
        <v>0.71794871794871795</v>
      </c>
      <c r="BB16" s="20">
        <v>0.85714285714285698</v>
      </c>
      <c r="BC16" s="20">
        <v>0.77777777777777801</v>
      </c>
      <c r="BD16" s="20">
        <v>0.85142857142857098</v>
      </c>
      <c r="BE16" s="20">
        <v>0.5</v>
      </c>
      <c r="BF16" s="20"/>
      <c r="BG16" s="20">
        <v>0.87804878048780499</v>
      </c>
      <c r="BH16" s="20">
        <v>0.82352941176470595</v>
      </c>
      <c r="BI16" s="20">
        <v>0.70833333333333304</v>
      </c>
      <c r="BJ16" s="20">
        <v>0.810606060606061</v>
      </c>
      <c r="BK16" s="20">
        <v>0.886075949367089</v>
      </c>
      <c r="BL16" s="20">
        <v>0.74074074074074103</v>
      </c>
      <c r="BM16" s="20"/>
      <c r="BN16" s="20">
        <v>0.88447653429602902</v>
      </c>
      <c r="BO16" s="20">
        <v>0.723618090452261</v>
      </c>
      <c r="BP16" s="20"/>
      <c r="BQ16" s="20">
        <v>0.87195121951219501</v>
      </c>
      <c r="BR16" s="20">
        <v>0.791139240506329</v>
      </c>
      <c r="BS16" s="20"/>
      <c r="BT16" s="20">
        <v>0.82561307901907299</v>
      </c>
      <c r="BU16" s="20">
        <v>0.81372549019607798</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365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0.218295218295218</v>
      </c>
      <c r="D8" s="16">
        <v>0.22222222222222199</v>
      </c>
      <c r="E8" s="16">
        <v>0.21554770318021199</v>
      </c>
      <c r="F8" s="16"/>
      <c r="G8" s="16">
        <v>0.162162162162162</v>
      </c>
      <c r="H8" s="16">
        <v>0.23513513513513501</v>
      </c>
      <c r="I8" s="16"/>
      <c r="J8" s="16">
        <v>0.19512195121951201</v>
      </c>
      <c r="K8" s="16">
        <v>0.152542372881356</v>
      </c>
      <c r="L8" s="16">
        <v>0.24137931034482801</v>
      </c>
      <c r="M8" s="16">
        <v>0.13636363636363599</v>
      </c>
      <c r="N8" s="16">
        <v>0.25</v>
      </c>
      <c r="O8" s="16">
        <v>0.25</v>
      </c>
      <c r="P8" s="16">
        <v>0.233333333333333</v>
      </c>
      <c r="Q8" s="16">
        <v>0.17948717948717899</v>
      </c>
      <c r="R8" s="16">
        <v>0.28571428571428598</v>
      </c>
      <c r="S8" s="16">
        <v>0.21276595744680901</v>
      </c>
      <c r="T8" s="16">
        <v>0.3</v>
      </c>
      <c r="U8" s="16">
        <v>0.14285714285714299</v>
      </c>
      <c r="V8" s="16">
        <v>0.29411764705882398</v>
      </c>
      <c r="W8" s="16">
        <v>0.23529411764705899</v>
      </c>
      <c r="X8" s="16">
        <v>0.16666666666666699</v>
      </c>
      <c r="Y8" s="16">
        <v>0.375</v>
      </c>
      <c r="Z8" s="16"/>
      <c r="AA8" s="16">
        <v>0.248803827751196</v>
      </c>
      <c r="AB8" s="16">
        <v>0.21379310344827601</v>
      </c>
      <c r="AC8" s="16">
        <v>0.19642857142857101</v>
      </c>
      <c r="AD8" s="16">
        <v>0.17142857142857101</v>
      </c>
      <c r="AE8" s="16"/>
      <c r="AF8" s="16">
        <v>0.235457063711911</v>
      </c>
      <c r="AG8" s="16">
        <v>0.266666666666667</v>
      </c>
      <c r="AH8" s="16">
        <v>0.19047619047618999</v>
      </c>
      <c r="AI8" s="16">
        <v>0</v>
      </c>
      <c r="AJ8" s="16"/>
      <c r="AK8" s="16">
        <v>0.213114754098361</v>
      </c>
      <c r="AL8" s="16">
        <v>7.5757575757575801E-2</v>
      </c>
      <c r="AM8" s="16">
        <v>0.238095238095238</v>
      </c>
      <c r="AN8" s="16">
        <v>0.19354838709677399</v>
      </c>
      <c r="AO8" s="16">
        <v>0.33333333333333298</v>
      </c>
      <c r="AP8" s="16">
        <v>0.26470588235294101</v>
      </c>
      <c r="AQ8" s="16"/>
      <c r="AR8" s="16">
        <v>0.22374429223744299</v>
      </c>
      <c r="AS8" s="16">
        <v>0.26829268292682901</v>
      </c>
      <c r="AT8" s="16">
        <v>0.26829268292682901</v>
      </c>
      <c r="AU8" s="16">
        <v>0.22641509433962301</v>
      </c>
      <c r="AV8" s="16">
        <v>0.173913043478261</v>
      </c>
      <c r="AW8" s="16">
        <v>0.19148936170212799</v>
      </c>
      <c r="AX8" s="16">
        <v>0.4</v>
      </c>
      <c r="AY8" s="16"/>
      <c r="AZ8" s="16">
        <v>0.230769230769231</v>
      </c>
      <c r="BA8" s="16">
        <v>0.230769230769231</v>
      </c>
      <c r="BB8" s="16">
        <v>0.19047619047618999</v>
      </c>
      <c r="BC8" s="16">
        <v>0.230769230769231</v>
      </c>
      <c r="BD8" s="16">
        <v>0.21142857142857099</v>
      </c>
      <c r="BE8" s="16">
        <v>0.125</v>
      </c>
      <c r="BF8" s="16"/>
      <c r="BG8" s="16">
        <v>0.24390243902438999</v>
      </c>
      <c r="BH8" s="16">
        <v>0.23529411764705899</v>
      </c>
      <c r="BI8" s="16">
        <v>0.16666666666666699</v>
      </c>
      <c r="BJ8" s="16">
        <v>0.21969696969697</v>
      </c>
      <c r="BK8" s="16">
        <v>0.227848101265823</v>
      </c>
      <c r="BL8" s="16">
        <v>0.18518518518518501</v>
      </c>
      <c r="BM8" s="16"/>
      <c r="BN8" s="16">
        <v>0.22743682310469299</v>
      </c>
      <c r="BO8" s="16">
        <v>0.20603015075376899</v>
      </c>
      <c r="BP8" s="16"/>
      <c r="BQ8" s="16">
        <v>0.24390243902438999</v>
      </c>
      <c r="BR8" s="16">
        <v>0.205696202531646</v>
      </c>
      <c r="BS8" s="16"/>
      <c r="BT8" s="16">
        <v>0.220708446866485</v>
      </c>
      <c r="BU8" s="16">
        <v>0.18627450980392199</v>
      </c>
    </row>
    <row r="9" spans="2:73" x14ac:dyDescent="0.35">
      <c r="B9" s="17" t="s">
        <v>219</v>
      </c>
      <c r="C9" s="16">
        <v>0.34095634095634098</v>
      </c>
      <c r="D9" s="16">
        <v>0.32323232323232298</v>
      </c>
      <c r="E9" s="16">
        <v>0.35335689045936403</v>
      </c>
      <c r="F9" s="16"/>
      <c r="G9" s="16">
        <v>0.35135135135135098</v>
      </c>
      <c r="H9" s="16">
        <v>0.337837837837838</v>
      </c>
      <c r="I9" s="16"/>
      <c r="J9" s="16">
        <v>0.31707317073170699</v>
      </c>
      <c r="K9" s="16">
        <v>0.44067796610169502</v>
      </c>
      <c r="L9" s="16">
        <v>0.31034482758620702</v>
      </c>
      <c r="M9" s="16">
        <v>0.59090909090909105</v>
      </c>
      <c r="N9" s="16">
        <v>0.375</v>
      </c>
      <c r="O9" s="16">
        <v>0.375</v>
      </c>
      <c r="P9" s="16">
        <v>0.36666666666666697</v>
      </c>
      <c r="Q9" s="16">
        <v>0.35897435897435898</v>
      </c>
      <c r="R9" s="16">
        <v>0.35714285714285698</v>
      </c>
      <c r="S9" s="16">
        <v>0.319148936170213</v>
      </c>
      <c r="T9" s="16">
        <v>0.3</v>
      </c>
      <c r="U9" s="16">
        <v>0.5</v>
      </c>
      <c r="V9" s="16">
        <v>0.11764705882352899</v>
      </c>
      <c r="W9" s="16">
        <v>0.17647058823529399</v>
      </c>
      <c r="X9" s="16">
        <v>0.38888888888888901</v>
      </c>
      <c r="Y9" s="16">
        <v>0.25</v>
      </c>
      <c r="Z9" s="16"/>
      <c r="AA9" s="16">
        <v>0.36842105263157898</v>
      </c>
      <c r="AB9" s="16">
        <v>0.34482758620689702</v>
      </c>
      <c r="AC9" s="16">
        <v>0.32142857142857101</v>
      </c>
      <c r="AD9" s="16">
        <v>0.2</v>
      </c>
      <c r="AE9" s="16"/>
      <c r="AF9" s="16">
        <v>0.34903047091412698</v>
      </c>
      <c r="AG9" s="16">
        <v>0.43333333333333302</v>
      </c>
      <c r="AH9" s="16">
        <v>0.26190476190476197</v>
      </c>
      <c r="AI9" s="16">
        <v>0</v>
      </c>
      <c r="AJ9" s="16"/>
      <c r="AK9" s="16">
        <v>0.36885245901639302</v>
      </c>
      <c r="AL9" s="16">
        <v>0.36363636363636398</v>
      </c>
      <c r="AM9" s="16">
        <v>0.476190476190476</v>
      </c>
      <c r="AN9" s="16">
        <v>0.32258064516128998</v>
      </c>
      <c r="AO9" s="16">
        <v>0.22222222222222199</v>
      </c>
      <c r="AP9" s="16">
        <v>0.29411764705882398</v>
      </c>
      <c r="AQ9" s="16"/>
      <c r="AR9" s="16">
        <v>0.31050228310502298</v>
      </c>
      <c r="AS9" s="16">
        <v>0.31707317073170699</v>
      </c>
      <c r="AT9" s="16">
        <v>0.31707317073170699</v>
      </c>
      <c r="AU9" s="16">
        <v>0.43396226415094302</v>
      </c>
      <c r="AV9" s="16">
        <v>0.30434782608695699</v>
      </c>
      <c r="AW9" s="16">
        <v>0.42553191489361702</v>
      </c>
      <c r="AX9" s="16">
        <v>0.4</v>
      </c>
      <c r="AY9" s="16"/>
      <c r="AZ9" s="16">
        <v>0.28205128205128199</v>
      </c>
      <c r="BA9" s="16">
        <v>0.43589743589743601</v>
      </c>
      <c r="BB9" s="16">
        <v>0.42857142857142899</v>
      </c>
      <c r="BC9" s="16">
        <v>0.33333333333333298</v>
      </c>
      <c r="BD9" s="16">
        <v>0.33142857142857102</v>
      </c>
      <c r="BE9" s="16">
        <v>0.75</v>
      </c>
      <c r="BF9" s="16"/>
      <c r="BG9" s="16">
        <v>0.39024390243902402</v>
      </c>
      <c r="BH9" s="16">
        <v>0.376470588235294</v>
      </c>
      <c r="BI9" s="16">
        <v>0.27083333333333298</v>
      </c>
      <c r="BJ9" s="16">
        <v>0.34090909090909099</v>
      </c>
      <c r="BK9" s="16">
        <v>0.316455696202532</v>
      </c>
      <c r="BL9" s="16">
        <v>0.296296296296296</v>
      </c>
      <c r="BM9" s="16"/>
      <c r="BN9" s="16">
        <v>0.303249097472924</v>
      </c>
      <c r="BO9" s="16">
        <v>0.38190954773869301</v>
      </c>
      <c r="BP9" s="16"/>
      <c r="BQ9" s="16">
        <v>0.310975609756098</v>
      </c>
      <c r="BR9" s="16">
        <v>0.354430379746835</v>
      </c>
      <c r="BS9" s="16"/>
      <c r="BT9" s="16">
        <v>0.36239782016348798</v>
      </c>
      <c r="BU9" s="16">
        <v>0.28431372549019601</v>
      </c>
    </row>
    <row r="10" spans="2:73" x14ac:dyDescent="0.35">
      <c r="B10" s="17" t="s">
        <v>220</v>
      </c>
      <c r="C10" s="16">
        <v>0.18295218295218299</v>
      </c>
      <c r="D10" s="16">
        <v>0.19191919191919199</v>
      </c>
      <c r="E10" s="16">
        <v>0.17667844522968201</v>
      </c>
      <c r="F10" s="16"/>
      <c r="G10" s="16">
        <v>0.20720720720720701</v>
      </c>
      <c r="H10" s="16">
        <v>0.17567567567567599</v>
      </c>
      <c r="I10" s="16"/>
      <c r="J10" s="16">
        <v>0.19512195121951201</v>
      </c>
      <c r="K10" s="16">
        <v>0.20338983050847501</v>
      </c>
      <c r="L10" s="16">
        <v>0.27586206896551702</v>
      </c>
      <c r="M10" s="16">
        <v>9.0909090909090898E-2</v>
      </c>
      <c r="N10" s="16">
        <v>0.125</v>
      </c>
      <c r="O10" s="16">
        <v>0.1875</v>
      </c>
      <c r="P10" s="16">
        <v>0.233333333333333</v>
      </c>
      <c r="Q10" s="16">
        <v>0.17948717948717899</v>
      </c>
      <c r="R10" s="16">
        <v>0.14285714285714299</v>
      </c>
      <c r="S10" s="16">
        <v>0.21276595744680901</v>
      </c>
      <c r="T10" s="16">
        <v>0.1</v>
      </c>
      <c r="U10" s="16">
        <v>7.1428571428571397E-2</v>
      </c>
      <c r="V10" s="16">
        <v>0.14705882352941199</v>
      </c>
      <c r="W10" s="16">
        <v>0.11764705882352899</v>
      </c>
      <c r="X10" s="16">
        <v>0.16666666666666699</v>
      </c>
      <c r="Y10" s="16">
        <v>0.25</v>
      </c>
      <c r="Z10" s="16"/>
      <c r="AA10" s="16">
        <v>0.15311004784689</v>
      </c>
      <c r="AB10" s="16">
        <v>0.17241379310344801</v>
      </c>
      <c r="AC10" s="16">
        <v>0.26785714285714302</v>
      </c>
      <c r="AD10" s="16">
        <v>0.314285714285714</v>
      </c>
      <c r="AE10" s="16"/>
      <c r="AF10" s="16">
        <v>0.17451523545706399</v>
      </c>
      <c r="AG10" s="16">
        <v>0.16666666666666699</v>
      </c>
      <c r="AH10" s="16">
        <v>0.19047619047618999</v>
      </c>
      <c r="AI10" s="16">
        <v>1</v>
      </c>
      <c r="AJ10" s="16"/>
      <c r="AK10" s="16">
        <v>0.22950819672131101</v>
      </c>
      <c r="AL10" s="16">
        <v>0.25757575757575801</v>
      </c>
      <c r="AM10" s="16">
        <v>0.14285714285714299</v>
      </c>
      <c r="AN10" s="16">
        <v>0.12903225806451599</v>
      </c>
      <c r="AO10" s="16">
        <v>0.33333333333333298</v>
      </c>
      <c r="AP10" s="16">
        <v>0.17647058823529399</v>
      </c>
      <c r="AQ10" s="16"/>
      <c r="AR10" s="16">
        <v>0.19178082191780799</v>
      </c>
      <c r="AS10" s="16">
        <v>0.219512195121951</v>
      </c>
      <c r="AT10" s="16">
        <v>0.219512195121951</v>
      </c>
      <c r="AU10" s="16">
        <v>9.4339622641509399E-2</v>
      </c>
      <c r="AV10" s="16">
        <v>0.173913043478261</v>
      </c>
      <c r="AW10" s="16">
        <v>0.14893617021276601</v>
      </c>
      <c r="AX10" s="16">
        <v>0.2</v>
      </c>
      <c r="AY10" s="16"/>
      <c r="AZ10" s="16">
        <v>0.213675213675214</v>
      </c>
      <c r="BA10" s="16">
        <v>0.256410256410256</v>
      </c>
      <c r="BB10" s="16">
        <v>9.5238095238095205E-2</v>
      </c>
      <c r="BC10" s="16">
        <v>0.128205128205128</v>
      </c>
      <c r="BD10" s="16">
        <v>0.20571428571428599</v>
      </c>
      <c r="BE10" s="16">
        <v>0</v>
      </c>
      <c r="BF10" s="16"/>
      <c r="BG10" s="16">
        <v>0.18292682926829301</v>
      </c>
      <c r="BH10" s="16">
        <v>0.152941176470588</v>
      </c>
      <c r="BI10" s="16">
        <v>0.22916666666666699</v>
      </c>
      <c r="BJ10" s="16">
        <v>0.189393939393939</v>
      </c>
      <c r="BK10" s="16">
        <v>0.215189873417722</v>
      </c>
      <c r="BL10" s="16">
        <v>0.12962962962963001</v>
      </c>
      <c r="BM10" s="16"/>
      <c r="BN10" s="16">
        <v>0.191335740072202</v>
      </c>
      <c r="BO10" s="16">
        <v>0.175879396984925</v>
      </c>
      <c r="BP10" s="16"/>
      <c r="BQ10" s="16">
        <v>0.20121951219512199</v>
      </c>
      <c r="BR10" s="16">
        <v>0.174050632911392</v>
      </c>
      <c r="BS10" s="16"/>
      <c r="BT10" s="16">
        <v>0.19618528610354199</v>
      </c>
      <c r="BU10" s="16">
        <v>0.14705882352941199</v>
      </c>
    </row>
    <row r="11" spans="2:73" x14ac:dyDescent="0.35">
      <c r="B11" s="17" t="s">
        <v>221</v>
      </c>
      <c r="C11" s="16">
        <v>4.9896049896049899E-2</v>
      </c>
      <c r="D11" s="16">
        <v>7.0707070707070704E-2</v>
      </c>
      <c r="E11" s="16">
        <v>3.5335689045936397E-2</v>
      </c>
      <c r="F11" s="16"/>
      <c r="G11" s="16">
        <v>4.5045045045045001E-2</v>
      </c>
      <c r="H11" s="16">
        <v>5.1351351351351403E-2</v>
      </c>
      <c r="I11" s="16"/>
      <c r="J11" s="16">
        <v>7.3170731707317097E-2</v>
      </c>
      <c r="K11" s="16">
        <v>5.0847457627118599E-2</v>
      </c>
      <c r="L11" s="16">
        <v>0</v>
      </c>
      <c r="M11" s="16">
        <v>0</v>
      </c>
      <c r="N11" s="16">
        <v>0.125</v>
      </c>
      <c r="O11" s="16">
        <v>0</v>
      </c>
      <c r="P11" s="16">
        <v>0</v>
      </c>
      <c r="Q11" s="16">
        <v>7.69230769230769E-2</v>
      </c>
      <c r="R11" s="16">
        <v>0</v>
      </c>
      <c r="S11" s="16">
        <v>7.4468085106383003E-2</v>
      </c>
      <c r="T11" s="16">
        <v>3.3333333333333298E-2</v>
      </c>
      <c r="U11" s="16">
        <v>7.1428571428571397E-2</v>
      </c>
      <c r="V11" s="16">
        <v>2.9411764705882401E-2</v>
      </c>
      <c r="W11" s="16">
        <v>5.8823529411764698E-2</v>
      </c>
      <c r="X11" s="16">
        <v>0.16666666666666699</v>
      </c>
      <c r="Y11" s="16">
        <v>0</v>
      </c>
      <c r="Z11" s="16"/>
      <c r="AA11" s="16">
        <v>2.8708133971291901E-2</v>
      </c>
      <c r="AB11" s="16">
        <v>4.8275862068965503E-2</v>
      </c>
      <c r="AC11" s="16">
        <v>5.3571428571428603E-2</v>
      </c>
      <c r="AD11" s="16">
        <v>0.17142857142857101</v>
      </c>
      <c r="AE11" s="16"/>
      <c r="AF11" s="16">
        <v>5.2631578947368397E-2</v>
      </c>
      <c r="AG11" s="16">
        <v>0</v>
      </c>
      <c r="AH11" s="16">
        <v>9.5238095238095205E-2</v>
      </c>
      <c r="AI11" s="16">
        <v>0</v>
      </c>
      <c r="AJ11" s="16"/>
      <c r="AK11" s="16">
        <v>2.4590163934426201E-2</v>
      </c>
      <c r="AL11" s="16">
        <v>4.5454545454545497E-2</v>
      </c>
      <c r="AM11" s="16">
        <v>2.3809523809523801E-2</v>
      </c>
      <c r="AN11" s="16">
        <v>9.6774193548387094E-2</v>
      </c>
      <c r="AO11" s="16">
        <v>0.11111111111111099</v>
      </c>
      <c r="AP11" s="16">
        <v>0.11764705882352899</v>
      </c>
      <c r="AQ11" s="16"/>
      <c r="AR11" s="16">
        <v>5.9360730593607303E-2</v>
      </c>
      <c r="AS11" s="16">
        <v>7.3170731707317097E-2</v>
      </c>
      <c r="AT11" s="16">
        <v>7.3170731707317097E-2</v>
      </c>
      <c r="AU11" s="16">
        <v>1.88679245283019E-2</v>
      </c>
      <c r="AV11" s="16">
        <v>8.6956521739130405E-2</v>
      </c>
      <c r="AW11" s="16">
        <v>6.3829787234042507E-2</v>
      </c>
      <c r="AX11" s="16">
        <v>0</v>
      </c>
      <c r="AY11" s="16"/>
      <c r="AZ11" s="16">
        <v>5.1282051282051301E-2</v>
      </c>
      <c r="BA11" s="16">
        <v>7.69230769230769E-2</v>
      </c>
      <c r="BB11" s="16">
        <v>4.7619047619047603E-2</v>
      </c>
      <c r="BC11" s="16">
        <v>5.9829059829059797E-2</v>
      </c>
      <c r="BD11" s="16">
        <v>0.04</v>
      </c>
      <c r="BE11" s="16">
        <v>0</v>
      </c>
      <c r="BF11" s="16"/>
      <c r="BG11" s="16">
        <v>3.65853658536585E-2</v>
      </c>
      <c r="BH11" s="16">
        <v>4.7058823529411799E-2</v>
      </c>
      <c r="BI11" s="16">
        <v>6.25E-2</v>
      </c>
      <c r="BJ11" s="16">
        <v>3.03030303030303E-2</v>
      </c>
      <c r="BK11" s="16">
        <v>7.5949367088607597E-2</v>
      </c>
      <c r="BL11" s="16">
        <v>7.4074074074074098E-2</v>
      </c>
      <c r="BM11" s="16"/>
      <c r="BN11" s="16">
        <v>5.7761732851985603E-2</v>
      </c>
      <c r="BO11" s="16">
        <v>4.0201005025125601E-2</v>
      </c>
      <c r="BP11" s="16"/>
      <c r="BQ11" s="16">
        <v>3.65853658536585E-2</v>
      </c>
      <c r="BR11" s="16">
        <v>5.6962025316455701E-2</v>
      </c>
      <c r="BS11" s="16"/>
      <c r="BT11" s="16">
        <v>4.3596730245231599E-2</v>
      </c>
      <c r="BU11" s="16">
        <v>7.8431372549019607E-2</v>
      </c>
    </row>
    <row r="12" spans="2:73" x14ac:dyDescent="0.35">
      <c r="B12" s="17" t="s">
        <v>222</v>
      </c>
      <c r="C12" s="16">
        <v>2.9106029106029101E-2</v>
      </c>
      <c r="D12" s="16">
        <v>4.0404040404040401E-2</v>
      </c>
      <c r="E12" s="16">
        <v>2.1201413427561801E-2</v>
      </c>
      <c r="F12" s="16"/>
      <c r="G12" s="16">
        <v>3.6036036036036001E-2</v>
      </c>
      <c r="H12" s="16">
        <v>2.7027027027027001E-2</v>
      </c>
      <c r="I12" s="16"/>
      <c r="J12" s="16">
        <v>0</v>
      </c>
      <c r="K12" s="16">
        <v>3.3898305084745797E-2</v>
      </c>
      <c r="L12" s="16">
        <v>0</v>
      </c>
      <c r="M12" s="16">
        <v>0</v>
      </c>
      <c r="N12" s="16">
        <v>0</v>
      </c>
      <c r="O12" s="16">
        <v>6.25E-2</v>
      </c>
      <c r="P12" s="16">
        <v>0</v>
      </c>
      <c r="Q12" s="16">
        <v>2.5641025641025599E-2</v>
      </c>
      <c r="R12" s="16">
        <v>7.1428571428571397E-2</v>
      </c>
      <c r="S12" s="16">
        <v>4.2553191489361701E-2</v>
      </c>
      <c r="T12" s="16">
        <v>0.1</v>
      </c>
      <c r="U12" s="16">
        <v>0</v>
      </c>
      <c r="V12" s="16">
        <v>2.9411764705882401E-2</v>
      </c>
      <c r="W12" s="16">
        <v>0</v>
      </c>
      <c r="X12" s="16">
        <v>0</v>
      </c>
      <c r="Y12" s="16">
        <v>6.25E-2</v>
      </c>
      <c r="Z12" s="16"/>
      <c r="AA12" s="16">
        <v>2.39234449760766E-2</v>
      </c>
      <c r="AB12" s="16">
        <v>3.4482758620689703E-2</v>
      </c>
      <c r="AC12" s="16">
        <v>3.5714285714285698E-2</v>
      </c>
      <c r="AD12" s="16">
        <v>2.8571428571428598E-2</v>
      </c>
      <c r="AE12" s="16"/>
      <c r="AF12" s="16">
        <v>2.7700831024930699E-2</v>
      </c>
      <c r="AG12" s="16">
        <v>0</v>
      </c>
      <c r="AH12" s="16">
        <v>2.3809523809523801E-2</v>
      </c>
      <c r="AI12" s="16">
        <v>0</v>
      </c>
      <c r="AJ12" s="16"/>
      <c r="AK12" s="16">
        <v>2.4590163934426201E-2</v>
      </c>
      <c r="AL12" s="16">
        <v>6.0606060606060601E-2</v>
      </c>
      <c r="AM12" s="16">
        <v>2.3809523809523801E-2</v>
      </c>
      <c r="AN12" s="16">
        <v>9.6774193548387094E-2</v>
      </c>
      <c r="AO12" s="16">
        <v>0</v>
      </c>
      <c r="AP12" s="16">
        <v>0</v>
      </c>
      <c r="AQ12" s="16"/>
      <c r="AR12" s="16">
        <v>5.4794520547945202E-2</v>
      </c>
      <c r="AS12" s="16">
        <v>0</v>
      </c>
      <c r="AT12" s="16">
        <v>0</v>
      </c>
      <c r="AU12" s="16">
        <v>0</v>
      </c>
      <c r="AV12" s="16">
        <v>0</v>
      </c>
      <c r="AW12" s="16">
        <v>0</v>
      </c>
      <c r="AX12" s="16">
        <v>0</v>
      </c>
      <c r="AY12" s="16"/>
      <c r="AZ12" s="16">
        <v>2.5641025641025599E-2</v>
      </c>
      <c r="BA12" s="16">
        <v>0</v>
      </c>
      <c r="BB12" s="16">
        <v>0</v>
      </c>
      <c r="BC12" s="16">
        <v>6.8376068376068397E-2</v>
      </c>
      <c r="BD12" s="16">
        <v>1.1428571428571401E-2</v>
      </c>
      <c r="BE12" s="16">
        <v>0</v>
      </c>
      <c r="BF12" s="16"/>
      <c r="BG12" s="16">
        <v>0</v>
      </c>
      <c r="BH12" s="16">
        <v>3.5294117647058802E-2</v>
      </c>
      <c r="BI12" s="16">
        <v>6.25E-2</v>
      </c>
      <c r="BJ12" s="16">
        <v>3.03030303030303E-2</v>
      </c>
      <c r="BK12" s="16">
        <v>2.53164556962025E-2</v>
      </c>
      <c r="BL12" s="16">
        <v>3.7037037037037E-2</v>
      </c>
      <c r="BM12" s="16"/>
      <c r="BN12" s="16">
        <v>2.5270758122743701E-2</v>
      </c>
      <c r="BO12" s="16">
        <v>3.5175879396984903E-2</v>
      </c>
      <c r="BP12" s="16"/>
      <c r="BQ12" s="16">
        <v>2.4390243902439001E-2</v>
      </c>
      <c r="BR12" s="16">
        <v>3.1645569620253201E-2</v>
      </c>
      <c r="BS12" s="16"/>
      <c r="BT12" s="16">
        <v>1.9073569482288801E-2</v>
      </c>
      <c r="BU12" s="16">
        <v>4.9019607843137303E-2</v>
      </c>
    </row>
    <row r="13" spans="2:73" x14ac:dyDescent="0.35">
      <c r="B13" s="17" t="s">
        <v>131</v>
      </c>
      <c r="C13" s="16">
        <v>0.178794178794179</v>
      </c>
      <c r="D13" s="16">
        <v>0.15151515151515199</v>
      </c>
      <c r="E13" s="16">
        <v>0.197879858657244</v>
      </c>
      <c r="F13" s="16"/>
      <c r="G13" s="16">
        <v>0.19819819819819801</v>
      </c>
      <c r="H13" s="16">
        <v>0.17297297297297301</v>
      </c>
      <c r="I13" s="16"/>
      <c r="J13" s="16">
        <v>0.219512195121951</v>
      </c>
      <c r="K13" s="16">
        <v>0.11864406779661001</v>
      </c>
      <c r="L13" s="16">
        <v>0.17241379310344801</v>
      </c>
      <c r="M13" s="16">
        <v>0.18181818181818199</v>
      </c>
      <c r="N13" s="16">
        <v>0.125</v>
      </c>
      <c r="O13" s="16">
        <v>0.125</v>
      </c>
      <c r="P13" s="16">
        <v>0.16666666666666699</v>
      </c>
      <c r="Q13" s="16">
        <v>0.17948717948717899</v>
      </c>
      <c r="R13" s="16">
        <v>0.14285714285714299</v>
      </c>
      <c r="S13" s="16">
        <v>0.13829787234042601</v>
      </c>
      <c r="T13" s="16">
        <v>0.16666666666666699</v>
      </c>
      <c r="U13" s="16">
        <v>0.214285714285714</v>
      </c>
      <c r="V13" s="16">
        <v>0.38235294117647101</v>
      </c>
      <c r="W13" s="16">
        <v>0.41176470588235298</v>
      </c>
      <c r="X13" s="16">
        <v>0.11111111111111099</v>
      </c>
      <c r="Y13" s="16">
        <v>6.25E-2</v>
      </c>
      <c r="Z13" s="16"/>
      <c r="AA13" s="16">
        <v>0.17703349282296699</v>
      </c>
      <c r="AB13" s="16">
        <v>0.18620689655172401</v>
      </c>
      <c r="AC13" s="16">
        <v>0.125</v>
      </c>
      <c r="AD13" s="16">
        <v>0.114285714285714</v>
      </c>
      <c r="AE13" s="16"/>
      <c r="AF13" s="16">
        <v>0.160664819944598</v>
      </c>
      <c r="AG13" s="16">
        <v>0.133333333333333</v>
      </c>
      <c r="AH13" s="16">
        <v>0.238095238095238</v>
      </c>
      <c r="AI13" s="16">
        <v>0</v>
      </c>
      <c r="AJ13" s="16"/>
      <c r="AK13" s="16">
        <v>0.13934426229508201</v>
      </c>
      <c r="AL13" s="16">
        <v>0.19696969696969699</v>
      </c>
      <c r="AM13" s="16">
        <v>9.5238095238095205E-2</v>
      </c>
      <c r="AN13" s="16">
        <v>0.16129032258064499</v>
      </c>
      <c r="AO13" s="16">
        <v>0</v>
      </c>
      <c r="AP13" s="16">
        <v>0.14705882352941199</v>
      </c>
      <c r="AQ13" s="16"/>
      <c r="AR13" s="16">
        <v>0.15981735159817401</v>
      </c>
      <c r="AS13" s="16">
        <v>0.12195121951219499</v>
      </c>
      <c r="AT13" s="16">
        <v>0.12195121951219499</v>
      </c>
      <c r="AU13" s="16">
        <v>0.22641509433962301</v>
      </c>
      <c r="AV13" s="16">
        <v>0.26086956521739102</v>
      </c>
      <c r="AW13" s="16">
        <v>0.170212765957447</v>
      </c>
      <c r="AX13" s="16">
        <v>0</v>
      </c>
      <c r="AY13" s="16"/>
      <c r="AZ13" s="16">
        <v>0.19658119658119699</v>
      </c>
      <c r="BA13" s="16">
        <v>0</v>
      </c>
      <c r="BB13" s="16">
        <v>0.238095238095238</v>
      </c>
      <c r="BC13" s="16">
        <v>0.17948717948717899</v>
      </c>
      <c r="BD13" s="16">
        <v>0.2</v>
      </c>
      <c r="BE13" s="16">
        <v>0.125</v>
      </c>
      <c r="BF13" s="16"/>
      <c r="BG13" s="16">
        <v>0.146341463414634</v>
      </c>
      <c r="BH13" s="16">
        <v>0.152941176470588</v>
      </c>
      <c r="BI13" s="16">
        <v>0.20833333333333301</v>
      </c>
      <c r="BJ13" s="16">
        <v>0.189393939393939</v>
      </c>
      <c r="BK13" s="16">
        <v>0.139240506329114</v>
      </c>
      <c r="BL13" s="16">
        <v>0.27777777777777801</v>
      </c>
      <c r="BM13" s="16"/>
      <c r="BN13" s="16">
        <v>0.19494584837545101</v>
      </c>
      <c r="BO13" s="16">
        <v>0.16080402010050299</v>
      </c>
      <c r="BP13" s="16"/>
      <c r="BQ13" s="16">
        <v>0.18292682926829301</v>
      </c>
      <c r="BR13" s="16">
        <v>0.177215189873418</v>
      </c>
      <c r="BS13" s="16"/>
      <c r="BT13" s="16">
        <v>0.158038147138965</v>
      </c>
      <c r="BU13" s="16">
        <v>0.25490196078431399</v>
      </c>
    </row>
    <row r="14" spans="2:73" x14ac:dyDescent="0.35">
      <c r="B14" s="17" t="s">
        <v>223</v>
      </c>
      <c r="C14" s="19">
        <v>0.55925155925155901</v>
      </c>
      <c r="D14" s="19">
        <v>0.54545454545454497</v>
      </c>
      <c r="E14" s="19">
        <v>0.56890459363957602</v>
      </c>
      <c r="F14" s="19"/>
      <c r="G14" s="19">
        <v>0.51351351351351404</v>
      </c>
      <c r="H14" s="19">
        <v>0.572972972972973</v>
      </c>
      <c r="I14" s="19"/>
      <c r="J14" s="19">
        <v>0.51219512195121997</v>
      </c>
      <c r="K14" s="19">
        <v>0.59322033898305104</v>
      </c>
      <c r="L14" s="19">
        <v>0.55172413793103403</v>
      </c>
      <c r="M14" s="19">
        <v>0.72727272727272696</v>
      </c>
      <c r="N14" s="19">
        <v>0.625</v>
      </c>
      <c r="O14" s="19">
        <v>0.625</v>
      </c>
      <c r="P14" s="19">
        <v>0.6</v>
      </c>
      <c r="Q14" s="19">
        <v>0.53846153846153799</v>
      </c>
      <c r="R14" s="19">
        <v>0.64285714285714302</v>
      </c>
      <c r="S14" s="19">
        <v>0.53191489361702105</v>
      </c>
      <c r="T14" s="19">
        <v>0.6</v>
      </c>
      <c r="U14" s="19">
        <v>0.64285714285714302</v>
      </c>
      <c r="V14" s="19">
        <v>0.41176470588235298</v>
      </c>
      <c r="W14" s="19">
        <v>0.41176470588235298</v>
      </c>
      <c r="X14" s="19">
        <v>0.55555555555555602</v>
      </c>
      <c r="Y14" s="19">
        <v>0.625</v>
      </c>
      <c r="Z14" s="19"/>
      <c r="AA14" s="19">
        <v>0.61722488038277501</v>
      </c>
      <c r="AB14" s="19">
        <v>0.55862068965517198</v>
      </c>
      <c r="AC14" s="19">
        <v>0.51785714285714302</v>
      </c>
      <c r="AD14" s="19">
        <v>0.371428571428571</v>
      </c>
      <c r="AE14" s="19"/>
      <c r="AF14" s="19">
        <v>0.58448753462603897</v>
      </c>
      <c r="AG14" s="19">
        <v>0.7</v>
      </c>
      <c r="AH14" s="19">
        <v>0.452380952380952</v>
      </c>
      <c r="AI14" s="19">
        <v>0</v>
      </c>
      <c r="AJ14" s="19"/>
      <c r="AK14" s="19">
        <v>0.58196721311475397</v>
      </c>
      <c r="AL14" s="19">
        <v>0.439393939393939</v>
      </c>
      <c r="AM14" s="19">
        <v>0.71428571428571397</v>
      </c>
      <c r="AN14" s="19">
        <v>0.51612903225806495</v>
      </c>
      <c r="AO14" s="19">
        <v>0.55555555555555602</v>
      </c>
      <c r="AP14" s="19">
        <v>0.55882352941176505</v>
      </c>
      <c r="AQ14" s="19"/>
      <c r="AR14" s="19">
        <v>0.534246575342466</v>
      </c>
      <c r="AS14" s="19">
        <v>0.58536585365853699</v>
      </c>
      <c r="AT14" s="19">
        <v>0.58536585365853699</v>
      </c>
      <c r="AU14" s="19">
        <v>0.660377358490566</v>
      </c>
      <c r="AV14" s="19">
        <v>0.47826086956521702</v>
      </c>
      <c r="AW14" s="19">
        <v>0.61702127659574502</v>
      </c>
      <c r="AX14" s="19">
        <v>0.8</v>
      </c>
      <c r="AY14" s="19"/>
      <c r="AZ14" s="19">
        <v>0.512820512820513</v>
      </c>
      <c r="BA14" s="19">
        <v>0.66666666666666696</v>
      </c>
      <c r="BB14" s="19">
        <v>0.61904761904761896</v>
      </c>
      <c r="BC14" s="19">
        <v>0.56410256410256399</v>
      </c>
      <c r="BD14" s="19">
        <v>0.54285714285714304</v>
      </c>
      <c r="BE14" s="19">
        <v>0.875</v>
      </c>
      <c r="BF14" s="19"/>
      <c r="BG14" s="19">
        <v>0.63414634146341498</v>
      </c>
      <c r="BH14" s="19">
        <v>0.61176470588235299</v>
      </c>
      <c r="BI14" s="19">
        <v>0.4375</v>
      </c>
      <c r="BJ14" s="19">
        <v>0.560606060606061</v>
      </c>
      <c r="BK14" s="19">
        <v>0.544303797468354</v>
      </c>
      <c r="BL14" s="19">
        <v>0.48148148148148101</v>
      </c>
      <c r="BM14" s="19"/>
      <c r="BN14" s="19">
        <v>0.53068592057761699</v>
      </c>
      <c r="BO14" s="19">
        <v>0.58793969849246197</v>
      </c>
      <c r="BP14" s="19"/>
      <c r="BQ14" s="19">
        <v>0.55487804878048796</v>
      </c>
      <c r="BR14" s="19">
        <v>0.560126582278481</v>
      </c>
      <c r="BS14" s="19"/>
      <c r="BT14" s="19">
        <v>0.58310626702997304</v>
      </c>
      <c r="BU14" s="19">
        <v>0.47058823529411797</v>
      </c>
    </row>
    <row r="15" spans="2:73" x14ac:dyDescent="0.35">
      <c r="B15" s="17" t="s">
        <v>224</v>
      </c>
      <c r="C15" s="19">
        <v>7.9002079002079006E-2</v>
      </c>
      <c r="D15" s="19">
        <v>0.11111111111111099</v>
      </c>
      <c r="E15" s="19">
        <v>5.6537102473498198E-2</v>
      </c>
      <c r="F15" s="19"/>
      <c r="G15" s="19">
        <v>8.1081081081081099E-2</v>
      </c>
      <c r="H15" s="19">
        <v>7.8378378378378397E-2</v>
      </c>
      <c r="I15" s="19"/>
      <c r="J15" s="19">
        <v>7.3170731707317097E-2</v>
      </c>
      <c r="K15" s="19">
        <v>8.4745762711864403E-2</v>
      </c>
      <c r="L15" s="19">
        <v>0</v>
      </c>
      <c r="M15" s="19">
        <v>0</v>
      </c>
      <c r="N15" s="19">
        <v>0.125</v>
      </c>
      <c r="O15" s="19">
        <v>6.25E-2</v>
      </c>
      <c r="P15" s="19">
        <v>0</v>
      </c>
      <c r="Q15" s="19">
        <v>0.102564102564103</v>
      </c>
      <c r="R15" s="19">
        <v>7.1428571428571397E-2</v>
      </c>
      <c r="S15" s="19">
        <v>0.117021276595745</v>
      </c>
      <c r="T15" s="19">
        <v>0.133333333333333</v>
      </c>
      <c r="U15" s="19">
        <v>7.1428571428571397E-2</v>
      </c>
      <c r="V15" s="19">
        <v>5.8823529411764698E-2</v>
      </c>
      <c r="W15" s="19">
        <v>5.8823529411764698E-2</v>
      </c>
      <c r="X15" s="19">
        <v>0.16666666666666699</v>
      </c>
      <c r="Y15" s="19">
        <v>6.25E-2</v>
      </c>
      <c r="Z15" s="19"/>
      <c r="AA15" s="19">
        <v>5.2631578947368397E-2</v>
      </c>
      <c r="AB15" s="19">
        <v>8.2758620689655199E-2</v>
      </c>
      <c r="AC15" s="19">
        <v>8.9285714285714302E-2</v>
      </c>
      <c r="AD15" s="19">
        <v>0.2</v>
      </c>
      <c r="AE15" s="19"/>
      <c r="AF15" s="19">
        <v>8.0332409972299207E-2</v>
      </c>
      <c r="AG15" s="19">
        <v>0</v>
      </c>
      <c r="AH15" s="19">
        <v>0.119047619047619</v>
      </c>
      <c r="AI15" s="19">
        <v>0</v>
      </c>
      <c r="AJ15" s="19"/>
      <c r="AK15" s="19">
        <v>4.91803278688525E-2</v>
      </c>
      <c r="AL15" s="19">
        <v>0.10606060606060599</v>
      </c>
      <c r="AM15" s="19">
        <v>4.7619047619047603E-2</v>
      </c>
      <c r="AN15" s="19">
        <v>0.19354838709677399</v>
      </c>
      <c r="AO15" s="19">
        <v>0.11111111111111099</v>
      </c>
      <c r="AP15" s="19">
        <v>0.11764705882352899</v>
      </c>
      <c r="AQ15" s="19"/>
      <c r="AR15" s="19">
        <v>0.114155251141553</v>
      </c>
      <c r="AS15" s="19">
        <v>7.3170731707317097E-2</v>
      </c>
      <c r="AT15" s="19">
        <v>7.3170731707317097E-2</v>
      </c>
      <c r="AU15" s="19">
        <v>1.88679245283019E-2</v>
      </c>
      <c r="AV15" s="19">
        <v>8.6956521739130405E-2</v>
      </c>
      <c r="AW15" s="19">
        <v>6.3829787234042507E-2</v>
      </c>
      <c r="AX15" s="19">
        <v>0</v>
      </c>
      <c r="AY15" s="19"/>
      <c r="AZ15" s="19">
        <v>7.69230769230769E-2</v>
      </c>
      <c r="BA15" s="19">
        <v>7.69230769230769E-2</v>
      </c>
      <c r="BB15" s="19">
        <v>4.7619047619047603E-2</v>
      </c>
      <c r="BC15" s="19">
        <v>0.128205128205128</v>
      </c>
      <c r="BD15" s="19">
        <v>5.14285714285714E-2</v>
      </c>
      <c r="BE15" s="19">
        <v>0</v>
      </c>
      <c r="BF15" s="19"/>
      <c r="BG15" s="19">
        <v>3.65853658536585E-2</v>
      </c>
      <c r="BH15" s="19">
        <v>8.2352941176470601E-2</v>
      </c>
      <c r="BI15" s="19">
        <v>0.125</v>
      </c>
      <c r="BJ15" s="19">
        <v>6.0606060606060601E-2</v>
      </c>
      <c r="BK15" s="19">
        <v>0.10126582278481</v>
      </c>
      <c r="BL15" s="19">
        <v>0.11111111111111099</v>
      </c>
      <c r="BM15" s="19"/>
      <c r="BN15" s="19">
        <v>8.3032490974729201E-2</v>
      </c>
      <c r="BO15" s="19">
        <v>7.5376884422110504E-2</v>
      </c>
      <c r="BP15" s="19"/>
      <c r="BQ15" s="19">
        <v>6.0975609756097601E-2</v>
      </c>
      <c r="BR15" s="19">
        <v>8.8607594936708903E-2</v>
      </c>
      <c r="BS15" s="19"/>
      <c r="BT15" s="19">
        <v>6.2670299727520404E-2</v>
      </c>
      <c r="BU15" s="19">
        <v>0.12745098039215699</v>
      </c>
    </row>
    <row r="16" spans="2:73" x14ac:dyDescent="0.35">
      <c r="B16" s="17" t="s">
        <v>105</v>
      </c>
      <c r="C16" s="20">
        <v>0.48024948024948</v>
      </c>
      <c r="D16" s="20">
        <v>0.43434343434343398</v>
      </c>
      <c r="E16" s="20">
        <v>0.51236749116607805</v>
      </c>
      <c r="F16" s="20"/>
      <c r="G16" s="20">
        <v>0.43243243243243301</v>
      </c>
      <c r="H16" s="20">
        <v>0.49459459459459498</v>
      </c>
      <c r="I16" s="20"/>
      <c r="J16" s="20">
        <v>0.439024390243902</v>
      </c>
      <c r="K16" s="20">
        <v>0.50847457627118597</v>
      </c>
      <c r="L16" s="20">
        <v>0.55172413793103403</v>
      </c>
      <c r="M16" s="20">
        <v>0.72727272727272696</v>
      </c>
      <c r="N16" s="20">
        <v>0.5</v>
      </c>
      <c r="O16" s="20">
        <v>0.5625</v>
      </c>
      <c r="P16" s="20">
        <v>0.6</v>
      </c>
      <c r="Q16" s="20">
        <v>0.43589743589743601</v>
      </c>
      <c r="R16" s="20">
        <v>0.57142857142857095</v>
      </c>
      <c r="S16" s="20">
        <v>0.41489361702127697</v>
      </c>
      <c r="T16" s="20">
        <v>0.46666666666666701</v>
      </c>
      <c r="U16" s="20">
        <v>0.57142857142857095</v>
      </c>
      <c r="V16" s="20">
        <v>0.35294117647058798</v>
      </c>
      <c r="W16" s="20">
        <v>0.35294117647058798</v>
      </c>
      <c r="X16" s="20">
        <v>0.38888888888888901</v>
      </c>
      <c r="Y16" s="20">
        <v>0.5625</v>
      </c>
      <c r="Z16" s="20"/>
      <c r="AA16" s="20">
        <v>0.56459330143540698</v>
      </c>
      <c r="AB16" s="20">
        <v>0.47586206896551703</v>
      </c>
      <c r="AC16" s="20">
        <v>0.42857142857142899</v>
      </c>
      <c r="AD16" s="20">
        <v>0.17142857142857101</v>
      </c>
      <c r="AE16" s="20"/>
      <c r="AF16" s="20">
        <v>0.50415512465374002</v>
      </c>
      <c r="AG16" s="20">
        <v>0.7</v>
      </c>
      <c r="AH16" s="20">
        <v>0.33333333333333298</v>
      </c>
      <c r="AI16" s="20">
        <v>0</v>
      </c>
      <c r="AJ16" s="20"/>
      <c r="AK16" s="20">
        <v>0.53278688524590201</v>
      </c>
      <c r="AL16" s="20">
        <v>0.33333333333333298</v>
      </c>
      <c r="AM16" s="20">
        <v>0.66666666666666696</v>
      </c>
      <c r="AN16" s="20">
        <v>0.32258064516128998</v>
      </c>
      <c r="AO16" s="20">
        <v>0.44444444444444398</v>
      </c>
      <c r="AP16" s="20">
        <v>0.441176470588235</v>
      </c>
      <c r="AQ16" s="20"/>
      <c r="AR16" s="20">
        <v>0.420091324200913</v>
      </c>
      <c r="AS16" s="20">
        <v>0.51219512195121997</v>
      </c>
      <c r="AT16" s="20">
        <v>0.51219512195121997</v>
      </c>
      <c r="AU16" s="20">
        <v>0.64150943396226401</v>
      </c>
      <c r="AV16" s="20">
        <v>0.39130434782608697</v>
      </c>
      <c r="AW16" s="20">
        <v>0.55319148936170204</v>
      </c>
      <c r="AX16" s="20">
        <v>0.8</v>
      </c>
      <c r="AY16" s="20"/>
      <c r="AZ16" s="20">
        <v>0.43589743589743601</v>
      </c>
      <c r="BA16" s="20">
        <v>0.58974358974358998</v>
      </c>
      <c r="BB16" s="20">
        <v>0.57142857142857095</v>
      </c>
      <c r="BC16" s="20">
        <v>0.43589743589743601</v>
      </c>
      <c r="BD16" s="20">
        <v>0.49142857142857099</v>
      </c>
      <c r="BE16" s="20">
        <v>0.875</v>
      </c>
      <c r="BF16" s="20"/>
      <c r="BG16" s="20">
        <v>0.59756097560975596</v>
      </c>
      <c r="BH16" s="20">
        <v>0.52941176470588203</v>
      </c>
      <c r="BI16" s="20">
        <v>0.3125</v>
      </c>
      <c r="BJ16" s="20">
        <v>0.5</v>
      </c>
      <c r="BK16" s="20">
        <v>0.443037974683544</v>
      </c>
      <c r="BL16" s="20">
        <v>0.37037037037037002</v>
      </c>
      <c r="BM16" s="20"/>
      <c r="BN16" s="20">
        <v>0.44765342960288801</v>
      </c>
      <c r="BO16" s="20">
        <v>0.51256281407035198</v>
      </c>
      <c r="BP16" s="20"/>
      <c r="BQ16" s="20">
        <v>0.49390243902439002</v>
      </c>
      <c r="BR16" s="20">
        <v>0.471518987341772</v>
      </c>
      <c r="BS16" s="20"/>
      <c r="BT16" s="20">
        <v>0.52043596730245201</v>
      </c>
      <c r="BU16" s="20">
        <v>0.34313725490196101</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368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ht="72.5" x14ac:dyDescent="0.35">
      <c r="B8" s="17" t="s">
        <v>366</v>
      </c>
      <c r="C8" s="16">
        <v>0.29106029106029102</v>
      </c>
      <c r="D8" s="16">
        <v>0.38383838383838398</v>
      </c>
      <c r="E8" s="16">
        <v>0.22614840989399301</v>
      </c>
      <c r="F8" s="16"/>
      <c r="G8" s="16">
        <v>0.25225225225225201</v>
      </c>
      <c r="H8" s="16">
        <v>0.302702702702703</v>
      </c>
      <c r="I8" s="16"/>
      <c r="J8" s="16">
        <v>0.36585365853658502</v>
      </c>
      <c r="K8" s="16">
        <v>0.305084745762712</v>
      </c>
      <c r="L8" s="16">
        <v>0.13793103448275901</v>
      </c>
      <c r="M8" s="16">
        <v>0.36363636363636398</v>
      </c>
      <c r="N8" s="16">
        <v>0.5</v>
      </c>
      <c r="O8" s="16">
        <v>0.125</v>
      </c>
      <c r="P8" s="16">
        <v>0.266666666666667</v>
      </c>
      <c r="Q8" s="16">
        <v>0.28205128205128199</v>
      </c>
      <c r="R8" s="16">
        <v>0.28571428571428598</v>
      </c>
      <c r="S8" s="16">
        <v>0.30851063829787201</v>
      </c>
      <c r="T8" s="16">
        <v>0.36666666666666697</v>
      </c>
      <c r="U8" s="16">
        <v>0.214285714285714</v>
      </c>
      <c r="V8" s="16">
        <v>0.14705882352941199</v>
      </c>
      <c r="W8" s="16">
        <v>0.35294117647058798</v>
      </c>
      <c r="X8" s="16">
        <v>0.38888888888888901</v>
      </c>
      <c r="Y8" s="16">
        <v>0.3125</v>
      </c>
      <c r="Z8" s="16"/>
      <c r="AA8" s="16">
        <v>0.25837320574162698</v>
      </c>
      <c r="AB8" s="16">
        <v>0.30344827586206902</v>
      </c>
      <c r="AC8" s="16">
        <v>0.32142857142857101</v>
      </c>
      <c r="AD8" s="16">
        <v>0.42857142857142899</v>
      </c>
      <c r="AE8" s="16"/>
      <c r="AF8" s="16">
        <v>0.29085872576177302</v>
      </c>
      <c r="AG8" s="16">
        <v>0.233333333333333</v>
      </c>
      <c r="AH8" s="16">
        <v>0.38095238095238099</v>
      </c>
      <c r="AI8" s="16">
        <v>0.5</v>
      </c>
      <c r="AJ8" s="16"/>
      <c r="AK8" s="16">
        <v>0.286885245901639</v>
      </c>
      <c r="AL8" s="16">
        <v>0.31818181818181801</v>
      </c>
      <c r="AM8" s="16">
        <v>0.30952380952380998</v>
      </c>
      <c r="AN8" s="16">
        <v>0.32258064516128998</v>
      </c>
      <c r="AO8" s="16">
        <v>0.44444444444444398</v>
      </c>
      <c r="AP8" s="16">
        <v>0.35294117647058798</v>
      </c>
      <c r="AQ8" s="16"/>
      <c r="AR8" s="16">
        <v>0.324200913242009</v>
      </c>
      <c r="AS8" s="16">
        <v>0.36585365853658502</v>
      </c>
      <c r="AT8" s="16">
        <v>0.36585365853658502</v>
      </c>
      <c r="AU8" s="16">
        <v>0.26415094339622602</v>
      </c>
      <c r="AV8" s="16">
        <v>0.26086956521739102</v>
      </c>
      <c r="AW8" s="16">
        <v>0.14893617021276601</v>
      </c>
      <c r="AX8" s="16">
        <v>0.2</v>
      </c>
      <c r="AY8" s="16"/>
      <c r="AZ8" s="16">
        <v>0.316239316239316</v>
      </c>
      <c r="BA8" s="16">
        <v>0.28205128205128199</v>
      </c>
      <c r="BB8" s="16">
        <v>0.33333333333333298</v>
      </c>
      <c r="BC8" s="16">
        <v>0.316239316239316</v>
      </c>
      <c r="BD8" s="16">
        <v>0.26285714285714301</v>
      </c>
      <c r="BE8" s="16">
        <v>0.125</v>
      </c>
      <c r="BF8" s="16"/>
      <c r="BG8" s="16">
        <v>0.207317073170732</v>
      </c>
      <c r="BH8" s="16">
        <v>0.42352941176470599</v>
      </c>
      <c r="BI8" s="16">
        <v>0.35416666666666702</v>
      </c>
      <c r="BJ8" s="16">
        <v>0.28787878787878801</v>
      </c>
      <c r="BK8" s="16">
        <v>0.265822784810127</v>
      </c>
      <c r="BL8" s="16">
        <v>0.203703703703704</v>
      </c>
      <c r="BM8" s="16"/>
      <c r="BN8" s="16">
        <v>0.292418772563177</v>
      </c>
      <c r="BO8" s="16">
        <v>0.29145728643216101</v>
      </c>
      <c r="BP8" s="16"/>
      <c r="BQ8" s="16">
        <v>0.292682926829268</v>
      </c>
      <c r="BR8" s="16">
        <v>0.291139240506329</v>
      </c>
      <c r="BS8" s="16"/>
      <c r="BT8" s="16">
        <v>0.28065395095367801</v>
      </c>
      <c r="BU8" s="16">
        <v>0.32352941176470601</v>
      </c>
    </row>
    <row r="9" spans="2:73" ht="87" x14ac:dyDescent="0.35">
      <c r="B9" s="17" t="s">
        <v>367</v>
      </c>
      <c r="C9" s="16">
        <v>0.51767151767151798</v>
      </c>
      <c r="D9" s="16">
        <v>0.43434343434343398</v>
      </c>
      <c r="E9" s="16">
        <v>0.57597173144876301</v>
      </c>
      <c r="F9" s="16"/>
      <c r="G9" s="16">
        <v>0.54054054054054101</v>
      </c>
      <c r="H9" s="16">
        <v>0.51081081081081103</v>
      </c>
      <c r="I9" s="16"/>
      <c r="J9" s="16">
        <v>0.439024390243902</v>
      </c>
      <c r="K9" s="16">
        <v>0.55932203389830504</v>
      </c>
      <c r="L9" s="16">
        <v>0.62068965517241403</v>
      </c>
      <c r="M9" s="16">
        <v>0.36363636363636398</v>
      </c>
      <c r="N9" s="16">
        <v>0.375</v>
      </c>
      <c r="O9" s="16">
        <v>0.625</v>
      </c>
      <c r="P9" s="16">
        <v>0.66666666666666696</v>
      </c>
      <c r="Q9" s="16">
        <v>0.512820512820513</v>
      </c>
      <c r="R9" s="16">
        <v>0.57142857142857095</v>
      </c>
      <c r="S9" s="16">
        <v>0.54255319148936199</v>
      </c>
      <c r="T9" s="16">
        <v>0.43333333333333302</v>
      </c>
      <c r="U9" s="16">
        <v>0.5</v>
      </c>
      <c r="V9" s="16">
        <v>0.47058823529411797</v>
      </c>
      <c r="W9" s="16">
        <v>0.52941176470588203</v>
      </c>
      <c r="X9" s="16">
        <v>0.33333333333333298</v>
      </c>
      <c r="Y9" s="16">
        <v>0.5625</v>
      </c>
      <c r="Z9" s="16"/>
      <c r="AA9" s="16">
        <v>0.54066985645932997</v>
      </c>
      <c r="AB9" s="16">
        <v>0.49655172413793103</v>
      </c>
      <c r="AC9" s="16">
        <v>0.55357142857142905</v>
      </c>
      <c r="AD9" s="16">
        <v>0.45714285714285702</v>
      </c>
      <c r="AE9" s="16"/>
      <c r="AF9" s="16">
        <v>0.52631578947368396</v>
      </c>
      <c r="AG9" s="16">
        <v>0.56666666666666698</v>
      </c>
      <c r="AH9" s="16">
        <v>0.40476190476190499</v>
      </c>
      <c r="AI9" s="16">
        <v>0.5</v>
      </c>
      <c r="AJ9" s="16"/>
      <c r="AK9" s="16">
        <v>0.54098360655737698</v>
      </c>
      <c r="AL9" s="16">
        <v>0.560606060606061</v>
      </c>
      <c r="AM9" s="16">
        <v>0.547619047619048</v>
      </c>
      <c r="AN9" s="16">
        <v>0.45161290322580599</v>
      </c>
      <c r="AO9" s="16">
        <v>0.44444444444444398</v>
      </c>
      <c r="AP9" s="16">
        <v>0.5</v>
      </c>
      <c r="AQ9" s="16"/>
      <c r="AR9" s="16">
        <v>0.50228310502283102</v>
      </c>
      <c r="AS9" s="16">
        <v>0.48780487804877998</v>
      </c>
      <c r="AT9" s="16">
        <v>0.48780487804877998</v>
      </c>
      <c r="AU9" s="16">
        <v>0.50943396226415105</v>
      </c>
      <c r="AV9" s="16">
        <v>0.47826086956521702</v>
      </c>
      <c r="AW9" s="16">
        <v>0.59574468085106402</v>
      </c>
      <c r="AX9" s="16">
        <v>0.8</v>
      </c>
      <c r="AY9" s="16"/>
      <c r="AZ9" s="16">
        <v>0.52991452991453003</v>
      </c>
      <c r="BA9" s="16">
        <v>0.61538461538461497</v>
      </c>
      <c r="BB9" s="16">
        <v>0.57142857142857095</v>
      </c>
      <c r="BC9" s="16">
        <v>0.512820512820513</v>
      </c>
      <c r="BD9" s="16">
        <v>0.48</v>
      </c>
      <c r="BE9" s="16">
        <v>0.625</v>
      </c>
      <c r="BF9" s="16"/>
      <c r="BG9" s="16">
        <v>0.59756097560975596</v>
      </c>
      <c r="BH9" s="16">
        <v>0.44705882352941201</v>
      </c>
      <c r="BI9" s="16">
        <v>0.41666666666666702</v>
      </c>
      <c r="BJ9" s="16">
        <v>0.51515151515151503</v>
      </c>
      <c r="BK9" s="16">
        <v>0.531645569620253</v>
      </c>
      <c r="BL9" s="16">
        <v>0.57407407407407396</v>
      </c>
      <c r="BM9" s="16"/>
      <c r="BN9" s="16">
        <v>0.51985559566786999</v>
      </c>
      <c r="BO9" s="16">
        <v>0.50753768844221103</v>
      </c>
      <c r="BP9" s="16"/>
      <c r="BQ9" s="16">
        <v>0.51219512195121997</v>
      </c>
      <c r="BR9" s="16">
        <v>0.518987341772152</v>
      </c>
      <c r="BS9" s="16"/>
      <c r="BT9" s="16">
        <v>0.53950953678474101</v>
      </c>
      <c r="BU9" s="16">
        <v>0.45098039215686297</v>
      </c>
    </row>
    <row r="10" spans="2:73" x14ac:dyDescent="0.35">
      <c r="B10" s="17" t="s">
        <v>198</v>
      </c>
      <c r="C10" s="18">
        <v>0.191268191268191</v>
      </c>
      <c r="D10" s="18">
        <v>0.18181818181818199</v>
      </c>
      <c r="E10" s="18">
        <v>0.197879858657244</v>
      </c>
      <c r="F10" s="18"/>
      <c r="G10" s="18">
        <v>0.20720720720720701</v>
      </c>
      <c r="H10" s="18">
        <v>0.186486486486486</v>
      </c>
      <c r="I10" s="18"/>
      <c r="J10" s="18">
        <v>0.19512195121951201</v>
      </c>
      <c r="K10" s="18">
        <v>0.13559322033898299</v>
      </c>
      <c r="L10" s="18">
        <v>0.24137931034482801</v>
      </c>
      <c r="M10" s="18">
        <v>0.27272727272727298</v>
      </c>
      <c r="N10" s="18">
        <v>0.125</v>
      </c>
      <c r="O10" s="18">
        <v>0.25</v>
      </c>
      <c r="P10" s="18">
        <v>6.6666666666666693E-2</v>
      </c>
      <c r="Q10" s="18">
        <v>0.20512820512820501</v>
      </c>
      <c r="R10" s="18">
        <v>0.14285714285714299</v>
      </c>
      <c r="S10" s="18">
        <v>0.14893617021276601</v>
      </c>
      <c r="T10" s="18">
        <v>0.2</v>
      </c>
      <c r="U10" s="18">
        <v>0.28571428571428598</v>
      </c>
      <c r="V10" s="18">
        <v>0.38235294117647101</v>
      </c>
      <c r="W10" s="18">
        <v>0.11764705882352899</v>
      </c>
      <c r="X10" s="18">
        <v>0.27777777777777801</v>
      </c>
      <c r="Y10" s="18">
        <v>0.125</v>
      </c>
      <c r="Z10" s="18"/>
      <c r="AA10" s="18">
        <v>0.200956937799043</v>
      </c>
      <c r="AB10" s="18">
        <v>0.2</v>
      </c>
      <c r="AC10" s="18">
        <v>0.125</v>
      </c>
      <c r="AD10" s="18">
        <v>0.114285714285714</v>
      </c>
      <c r="AE10" s="18"/>
      <c r="AF10" s="18">
        <v>0.18282548476454299</v>
      </c>
      <c r="AG10" s="18">
        <v>0.2</v>
      </c>
      <c r="AH10" s="18">
        <v>0.214285714285714</v>
      </c>
      <c r="AI10" s="18">
        <v>0</v>
      </c>
      <c r="AJ10" s="18"/>
      <c r="AK10" s="18">
        <v>0.17213114754098399</v>
      </c>
      <c r="AL10" s="18">
        <v>0.12121212121212099</v>
      </c>
      <c r="AM10" s="18">
        <v>0.14285714285714299</v>
      </c>
      <c r="AN10" s="18">
        <v>0.225806451612903</v>
      </c>
      <c r="AO10" s="18">
        <v>0.11111111111111099</v>
      </c>
      <c r="AP10" s="18">
        <v>0.14705882352941199</v>
      </c>
      <c r="AQ10" s="18"/>
      <c r="AR10" s="18">
        <v>0.17351598173516</v>
      </c>
      <c r="AS10" s="18">
        <v>0.146341463414634</v>
      </c>
      <c r="AT10" s="18">
        <v>0.146341463414634</v>
      </c>
      <c r="AU10" s="18">
        <v>0.22641509433962301</v>
      </c>
      <c r="AV10" s="18">
        <v>0.26086956521739102</v>
      </c>
      <c r="AW10" s="18">
        <v>0.25531914893617003</v>
      </c>
      <c r="AX10" s="18">
        <v>0</v>
      </c>
      <c r="AY10" s="18"/>
      <c r="AZ10" s="18">
        <v>0.15384615384615399</v>
      </c>
      <c r="BA10" s="18">
        <v>0.102564102564103</v>
      </c>
      <c r="BB10" s="18">
        <v>9.5238095238095205E-2</v>
      </c>
      <c r="BC10" s="18">
        <v>0.170940170940171</v>
      </c>
      <c r="BD10" s="18">
        <v>0.25714285714285701</v>
      </c>
      <c r="BE10" s="18">
        <v>0.25</v>
      </c>
      <c r="BF10" s="18"/>
      <c r="BG10" s="18">
        <v>0.19512195121951201</v>
      </c>
      <c r="BH10" s="18">
        <v>0.129411764705882</v>
      </c>
      <c r="BI10" s="18">
        <v>0.22916666666666699</v>
      </c>
      <c r="BJ10" s="18">
        <v>0.19696969696969699</v>
      </c>
      <c r="BK10" s="18">
        <v>0.20253164556962</v>
      </c>
      <c r="BL10" s="18">
        <v>0.22222222222222199</v>
      </c>
      <c r="BM10" s="18"/>
      <c r="BN10" s="18">
        <v>0.18772563176895299</v>
      </c>
      <c r="BO10" s="18">
        <v>0.20100502512562801</v>
      </c>
      <c r="BP10" s="18"/>
      <c r="BQ10" s="18">
        <v>0.19512195121951201</v>
      </c>
      <c r="BR10" s="18">
        <v>0.189873417721519</v>
      </c>
      <c r="BS10" s="18"/>
      <c r="BT10" s="18">
        <v>0.17983651226158001</v>
      </c>
      <c r="BU10" s="18">
        <v>0.22549019607843099</v>
      </c>
    </row>
    <row r="11" spans="2:73" x14ac:dyDescent="0.35">
      <c r="B11" s="15"/>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U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368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ht="58" x14ac:dyDescent="0.35">
      <c r="B8" s="17" t="s">
        <v>369</v>
      </c>
      <c r="C8" s="16">
        <v>0.135135135135135</v>
      </c>
      <c r="D8" s="16">
        <v>0.16161616161616199</v>
      </c>
      <c r="E8" s="16">
        <v>0.11660777385159</v>
      </c>
      <c r="F8" s="16"/>
      <c r="G8" s="16">
        <v>0.108108108108108</v>
      </c>
      <c r="H8" s="16">
        <v>0.143243243243243</v>
      </c>
      <c r="I8" s="16"/>
      <c r="J8" s="16">
        <v>0.219512195121951</v>
      </c>
      <c r="K8" s="16">
        <v>0.186440677966102</v>
      </c>
      <c r="L8" s="16">
        <v>3.4482758620689703E-2</v>
      </c>
      <c r="M8" s="16">
        <v>4.5454545454545497E-2</v>
      </c>
      <c r="N8" s="16">
        <v>0.125</v>
      </c>
      <c r="O8" s="16">
        <v>6.25E-2</v>
      </c>
      <c r="P8" s="16">
        <v>6.6666666666666693E-2</v>
      </c>
      <c r="Q8" s="16">
        <v>0.128205128205128</v>
      </c>
      <c r="R8" s="16">
        <v>0.14285714285714299</v>
      </c>
      <c r="S8" s="16">
        <v>0.170212765957447</v>
      </c>
      <c r="T8" s="16">
        <v>0.2</v>
      </c>
      <c r="U8" s="16">
        <v>0.14285714285714299</v>
      </c>
      <c r="V8" s="16">
        <v>2.9411764705882401E-2</v>
      </c>
      <c r="W8" s="16">
        <v>0.11764705882352899</v>
      </c>
      <c r="X8" s="16">
        <v>0</v>
      </c>
      <c r="Y8" s="16">
        <v>0.3125</v>
      </c>
      <c r="Z8" s="16"/>
      <c r="AA8" s="16">
        <v>0.124401913875598</v>
      </c>
      <c r="AB8" s="16">
        <v>0.13793103448275901</v>
      </c>
      <c r="AC8" s="16">
        <v>0.125</v>
      </c>
      <c r="AD8" s="16">
        <v>0.22857142857142901</v>
      </c>
      <c r="AE8" s="16"/>
      <c r="AF8" s="16">
        <v>0.127423822714681</v>
      </c>
      <c r="AG8" s="16">
        <v>3.3333333333333298E-2</v>
      </c>
      <c r="AH8" s="16">
        <v>0.214285714285714</v>
      </c>
      <c r="AI8" s="16">
        <v>1</v>
      </c>
      <c r="AJ8" s="16"/>
      <c r="AK8" s="16">
        <v>0.13934426229508201</v>
      </c>
      <c r="AL8" s="16">
        <v>0.25757575757575801</v>
      </c>
      <c r="AM8" s="16">
        <v>4.7619047619047603E-2</v>
      </c>
      <c r="AN8" s="16">
        <v>0.16129032258064499</v>
      </c>
      <c r="AO8" s="16">
        <v>0.22222222222222199</v>
      </c>
      <c r="AP8" s="16">
        <v>0.20588235294117599</v>
      </c>
      <c r="AQ8" s="16"/>
      <c r="AR8" s="16">
        <v>0.14611872146118701</v>
      </c>
      <c r="AS8" s="16">
        <v>0.12195121951219499</v>
      </c>
      <c r="AT8" s="16">
        <v>0.12195121951219499</v>
      </c>
      <c r="AU8" s="16">
        <v>9.4339622641509399E-2</v>
      </c>
      <c r="AV8" s="16">
        <v>0.13043478260869601</v>
      </c>
      <c r="AW8" s="16">
        <v>0.170212765957447</v>
      </c>
      <c r="AX8" s="16">
        <v>0</v>
      </c>
      <c r="AY8" s="16"/>
      <c r="AZ8" s="16">
        <v>0.20512820512820501</v>
      </c>
      <c r="BA8" s="16">
        <v>0.128205128205128</v>
      </c>
      <c r="BB8" s="16">
        <v>9.5238095238095205E-2</v>
      </c>
      <c r="BC8" s="16">
        <v>0.128205128205128</v>
      </c>
      <c r="BD8" s="16">
        <v>9.71428571428571E-2</v>
      </c>
      <c r="BE8" s="16">
        <v>0.25</v>
      </c>
      <c r="BF8" s="16"/>
      <c r="BG8" s="16">
        <v>0.12195121951219499</v>
      </c>
      <c r="BH8" s="16">
        <v>0.105882352941176</v>
      </c>
      <c r="BI8" s="16">
        <v>0.125</v>
      </c>
      <c r="BJ8" s="16">
        <v>0.16666666666666699</v>
      </c>
      <c r="BK8" s="16">
        <v>0.113924050632911</v>
      </c>
      <c r="BL8" s="16">
        <v>0.16666666666666699</v>
      </c>
      <c r="BM8" s="16"/>
      <c r="BN8" s="16">
        <v>0.122743682310469</v>
      </c>
      <c r="BO8" s="16">
        <v>0.15577889447236201</v>
      </c>
      <c r="BP8" s="16"/>
      <c r="BQ8" s="16">
        <v>0.134146341463415</v>
      </c>
      <c r="BR8" s="16">
        <v>0.136075949367089</v>
      </c>
      <c r="BS8" s="16"/>
      <c r="BT8" s="16">
        <v>0.122615803814714</v>
      </c>
      <c r="BU8" s="16">
        <v>0.18627450980392199</v>
      </c>
    </row>
    <row r="9" spans="2:73" ht="87" x14ac:dyDescent="0.35">
      <c r="B9" s="17" t="s">
        <v>370</v>
      </c>
      <c r="C9" s="16">
        <v>0.75675675675675702</v>
      </c>
      <c r="D9" s="16">
        <v>0.71717171717171702</v>
      </c>
      <c r="E9" s="16">
        <v>0.78445229681978801</v>
      </c>
      <c r="F9" s="16"/>
      <c r="G9" s="16">
        <v>0.77477477477477497</v>
      </c>
      <c r="H9" s="16">
        <v>0.751351351351351</v>
      </c>
      <c r="I9" s="16"/>
      <c r="J9" s="16">
        <v>0.58536585365853699</v>
      </c>
      <c r="K9" s="16">
        <v>0.72881355932203395</v>
      </c>
      <c r="L9" s="16">
        <v>0.75862068965517204</v>
      </c>
      <c r="M9" s="16">
        <v>0.77272727272727304</v>
      </c>
      <c r="N9" s="16">
        <v>0.75</v>
      </c>
      <c r="O9" s="16">
        <v>0.8125</v>
      </c>
      <c r="P9" s="16">
        <v>0.83333333333333304</v>
      </c>
      <c r="Q9" s="16">
        <v>0.74358974358974395</v>
      </c>
      <c r="R9" s="16">
        <v>0.64285714285714302</v>
      </c>
      <c r="S9" s="16">
        <v>0.74468085106382997</v>
      </c>
      <c r="T9" s="16">
        <v>0.7</v>
      </c>
      <c r="U9" s="16">
        <v>0.85714285714285698</v>
      </c>
      <c r="V9" s="16">
        <v>0.88235294117647101</v>
      </c>
      <c r="W9" s="16">
        <v>0.88235294117647101</v>
      </c>
      <c r="X9" s="16">
        <v>0.94444444444444398</v>
      </c>
      <c r="Y9" s="16">
        <v>0.6875</v>
      </c>
      <c r="Z9" s="16"/>
      <c r="AA9" s="16">
        <v>0.75119617224880397</v>
      </c>
      <c r="AB9" s="16">
        <v>0.75862068965517204</v>
      </c>
      <c r="AC9" s="16">
        <v>0.80357142857142905</v>
      </c>
      <c r="AD9" s="16">
        <v>0.68571428571428605</v>
      </c>
      <c r="AE9" s="16"/>
      <c r="AF9" s="16">
        <v>0.78393351800554001</v>
      </c>
      <c r="AG9" s="16">
        <v>0.7</v>
      </c>
      <c r="AH9" s="16">
        <v>0.66666666666666696</v>
      </c>
      <c r="AI9" s="16">
        <v>0</v>
      </c>
      <c r="AJ9" s="16"/>
      <c r="AK9" s="16">
        <v>0.73770491803278704</v>
      </c>
      <c r="AL9" s="16">
        <v>0.60606060606060597</v>
      </c>
      <c r="AM9" s="16">
        <v>0.92857142857142905</v>
      </c>
      <c r="AN9" s="16">
        <v>0.83870967741935498</v>
      </c>
      <c r="AO9" s="16">
        <v>0.66666666666666696</v>
      </c>
      <c r="AP9" s="16">
        <v>0.58823529411764697</v>
      </c>
      <c r="AQ9" s="16"/>
      <c r="AR9" s="16">
        <v>0.75799086757990897</v>
      </c>
      <c r="AS9" s="16">
        <v>0.80487804878048796</v>
      </c>
      <c r="AT9" s="16">
        <v>0.80487804878048796</v>
      </c>
      <c r="AU9" s="16">
        <v>0.83018867924528295</v>
      </c>
      <c r="AV9" s="16">
        <v>0.60869565217391297</v>
      </c>
      <c r="AW9" s="16">
        <v>0.659574468085106</v>
      </c>
      <c r="AX9" s="16">
        <v>1</v>
      </c>
      <c r="AY9" s="16"/>
      <c r="AZ9" s="16">
        <v>0.66666666666666696</v>
      </c>
      <c r="BA9" s="16">
        <v>0.79487179487179505</v>
      </c>
      <c r="BB9" s="16">
        <v>0.80952380952380998</v>
      </c>
      <c r="BC9" s="16">
        <v>0.76923076923076905</v>
      </c>
      <c r="BD9" s="16">
        <v>0.79428571428571404</v>
      </c>
      <c r="BE9" s="16">
        <v>0.75</v>
      </c>
      <c r="BF9" s="16"/>
      <c r="BG9" s="16">
        <v>0.76829268292682895</v>
      </c>
      <c r="BH9" s="16">
        <v>0.82352941176470595</v>
      </c>
      <c r="BI9" s="16">
        <v>0.70833333333333304</v>
      </c>
      <c r="BJ9" s="16">
        <v>0.71969696969696995</v>
      </c>
      <c r="BK9" s="16">
        <v>0.784810126582278</v>
      </c>
      <c r="BL9" s="16">
        <v>0.72222222222222199</v>
      </c>
      <c r="BM9" s="16"/>
      <c r="BN9" s="16">
        <v>0.79422382671480096</v>
      </c>
      <c r="BO9" s="16">
        <v>0.69849246231155804</v>
      </c>
      <c r="BP9" s="16"/>
      <c r="BQ9" s="16">
        <v>0.792682926829268</v>
      </c>
      <c r="BR9" s="16">
        <v>0.740506329113924</v>
      </c>
      <c r="BS9" s="16"/>
      <c r="BT9" s="16">
        <v>0.77656675749318804</v>
      </c>
      <c r="BU9" s="16">
        <v>0.68627450980392202</v>
      </c>
    </row>
    <row r="10" spans="2:73" x14ac:dyDescent="0.35">
      <c r="B10" s="17" t="s">
        <v>93</v>
      </c>
      <c r="C10" s="18">
        <v>0.108108108108108</v>
      </c>
      <c r="D10" s="18">
        <v>0.12121212121212099</v>
      </c>
      <c r="E10" s="18">
        <v>9.8939929328621903E-2</v>
      </c>
      <c r="F10" s="18"/>
      <c r="G10" s="18">
        <v>0.117117117117117</v>
      </c>
      <c r="H10" s="18">
        <v>0.10540540540540499</v>
      </c>
      <c r="I10" s="18"/>
      <c r="J10" s="18">
        <v>0.19512195121951201</v>
      </c>
      <c r="K10" s="18">
        <v>8.4745762711864403E-2</v>
      </c>
      <c r="L10" s="18">
        <v>0.20689655172413801</v>
      </c>
      <c r="M10" s="18">
        <v>0.18181818181818199</v>
      </c>
      <c r="N10" s="18">
        <v>0.125</v>
      </c>
      <c r="O10" s="18">
        <v>0.125</v>
      </c>
      <c r="P10" s="18">
        <v>0.1</v>
      </c>
      <c r="Q10" s="18">
        <v>0.128205128205128</v>
      </c>
      <c r="R10" s="18">
        <v>0.214285714285714</v>
      </c>
      <c r="S10" s="18">
        <v>8.5106382978723402E-2</v>
      </c>
      <c r="T10" s="18">
        <v>0.1</v>
      </c>
      <c r="U10" s="18">
        <v>0</v>
      </c>
      <c r="V10" s="18">
        <v>8.8235294117647106E-2</v>
      </c>
      <c r="W10" s="18">
        <v>0</v>
      </c>
      <c r="X10" s="18">
        <v>5.5555555555555601E-2</v>
      </c>
      <c r="Y10" s="18">
        <v>0</v>
      </c>
      <c r="Z10" s="18"/>
      <c r="AA10" s="18">
        <v>0.124401913875598</v>
      </c>
      <c r="AB10" s="18">
        <v>0.10344827586206901</v>
      </c>
      <c r="AC10" s="18">
        <v>7.1428571428571397E-2</v>
      </c>
      <c r="AD10" s="18">
        <v>8.5714285714285701E-2</v>
      </c>
      <c r="AE10" s="18"/>
      <c r="AF10" s="18">
        <v>8.8642659279778394E-2</v>
      </c>
      <c r="AG10" s="18">
        <v>0.266666666666667</v>
      </c>
      <c r="AH10" s="18">
        <v>0.119047619047619</v>
      </c>
      <c r="AI10" s="18">
        <v>0</v>
      </c>
      <c r="AJ10" s="18"/>
      <c r="AK10" s="18">
        <v>0.12295081967213101</v>
      </c>
      <c r="AL10" s="18">
        <v>0.13636363636363599</v>
      </c>
      <c r="AM10" s="18">
        <v>2.3809523809523801E-2</v>
      </c>
      <c r="AN10" s="18">
        <v>0</v>
      </c>
      <c r="AO10" s="18">
        <v>0.11111111111111099</v>
      </c>
      <c r="AP10" s="18">
        <v>0.20588235294117599</v>
      </c>
      <c r="AQ10" s="18"/>
      <c r="AR10" s="18">
        <v>9.5890410958904104E-2</v>
      </c>
      <c r="AS10" s="18">
        <v>7.3170731707317097E-2</v>
      </c>
      <c r="AT10" s="18">
        <v>7.3170731707317097E-2</v>
      </c>
      <c r="AU10" s="18">
        <v>7.5471698113207503E-2</v>
      </c>
      <c r="AV10" s="18">
        <v>0.26086956521739102</v>
      </c>
      <c r="AW10" s="18">
        <v>0.170212765957447</v>
      </c>
      <c r="AX10" s="18">
        <v>0</v>
      </c>
      <c r="AY10" s="18"/>
      <c r="AZ10" s="18">
        <v>0.128205128205128</v>
      </c>
      <c r="BA10" s="18">
        <v>7.69230769230769E-2</v>
      </c>
      <c r="BB10" s="18">
        <v>9.5238095238095205E-2</v>
      </c>
      <c r="BC10" s="18">
        <v>0.102564102564103</v>
      </c>
      <c r="BD10" s="18">
        <v>0.108571428571429</v>
      </c>
      <c r="BE10" s="18">
        <v>0</v>
      </c>
      <c r="BF10" s="18"/>
      <c r="BG10" s="18">
        <v>0.109756097560976</v>
      </c>
      <c r="BH10" s="18">
        <v>7.0588235294117604E-2</v>
      </c>
      <c r="BI10" s="18">
        <v>0.16666666666666699</v>
      </c>
      <c r="BJ10" s="18">
        <v>0.11363636363636399</v>
      </c>
      <c r="BK10" s="18">
        <v>0.10126582278481</v>
      </c>
      <c r="BL10" s="18">
        <v>0.11111111111111099</v>
      </c>
      <c r="BM10" s="18"/>
      <c r="BN10" s="18">
        <v>8.3032490974729201E-2</v>
      </c>
      <c r="BO10" s="18">
        <v>0.14572864321608001</v>
      </c>
      <c r="BP10" s="18"/>
      <c r="BQ10" s="18">
        <v>7.3170731707317097E-2</v>
      </c>
      <c r="BR10" s="18">
        <v>0.123417721518987</v>
      </c>
      <c r="BS10" s="18"/>
      <c r="BT10" s="18">
        <v>0.100817438692098</v>
      </c>
      <c r="BU10" s="18">
        <v>0.12745098039215699</v>
      </c>
    </row>
    <row r="11" spans="2:73" x14ac:dyDescent="0.35">
      <c r="B11" s="15"/>
    </row>
    <row r="12" spans="2:73" x14ac:dyDescent="0.35">
      <c r="B12" t="s">
        <v>96</v>
      </c>
    </row>
    <row r="13" spans="2:73" x14ac:dyDescent="0.35">
      <c r="B13" t="s">
        <v>97</v>
      </c>
    </row>
    <row r="15" spans="2:73" x14ac:dyDescent="0.35">
      <c r="B15"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U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374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ht="29" x14ac:dyDescent="0.35">
      <c r="B8" s="17" t="s">
        <v>371</v>
      </c>
      <c r="C8" s="16">
        <v>0.64241164241164195</v>
      </c>
      <c r="D8" s="16">
        <v>0.66666666666666696</v>
      </c>
      <c r="E8" s="16">
        <v>0.62544169611307399</v>
      </c>
      <c r="F8" s="16"/>
      <c r="G8" s="16">
        <v>0.58558558558558604</v>
      </c>
      <c r="H8" s="16">
        <v>0.65945945945945905</v>
      </c>
      <c r="I8" s="16"/>
      <c r="J8" s="16">
        <v>0.63414634146341498</v>
      </c>
      <c r="K8" s="16">
        <v>0.644067796610169</v>
      </c>
      <c r="L8" s="16">
        <v>0.51724137931034497</v>
      </c>
      <c r="M8" s="16">
        <v>0.77272727272727304</v>
      </c>
      <c r="N8" s="16">
        <v>0.5</v>
      </c>
      <c r="O8" s="16">
        <v>0.625</v>
      </c>
      <c r="P8" s="16">
        <v>0.56666666666666698</v>
      </c>
      <c r="Q8" s="16">
        <v>0.76923076923076905</v>
      </c>
      <c r="R8" s="16">
        <v>0.71428571428571397</v>
      </c>
      <c r="S8" s="16">
        <v>0.67021276595744705</v>
      </c>
      <c r="T8" s="16">
        <v>0.63333333333333297</v>
      </c>
      <c r="U8" s="16">
        <v>0.64285714285714302</v>
      </c>
      <c r="V8" s="16">
        <v>0.67647058823529405</v>
      </c>
      <c r="W8" s="16">
        <v>0.47058823529411797</v>
      </c>
      <c r="X8" s="16">
        <v>0.55555555555555602</v>
      </c>
      <c r="Y8" s="16">
        <v>0.625</v>
      </c>
      <c r="Z8" s="16"/>
      <c r="AA8" s="16">
        <v>0.602870813397129</v>
      </c>
      <c r="AB8" s="16">
        <v>0.70344827586206904</v>
      </c>
      <c r="AC8" s="16">
        <v>0.67857142857142905</v>
      </c>
      <c r="AD8" s="16">
        <v>0.68571428571428605</v>
      </c>
      <c r="AE8" s="16"/>
      <c r="AF8" s="16">
        <v>0.65373961218836596</v>
      </c>
      <c r="AG8" s="16">
        <v>0.6</v>
      </c>
      <c r="AH8" s="16">
        <v>0.61904761904761896</v>
      </c>
      <c r="AI8" s="16">
        <v>0.5</v>
      </c>
      <c r="AJ8" s="16"/>
      <c r="AK8" s="16">
        <v>0.69672131147541005</v>
      </c>
      <c r="AL8" s="16">
        <v>0.63636363636363602</v>
      </c>
      <c r="AM8" s="16">
        <v>0.57142857142857095</v>
      </c>
      <c r="AN8" s="16">
        <v>0.64516129032258096</v>
      </c>
      <c r="AO8" s="16">
        <v>0.55555555555555602</v>
      </c>
      <c r="AP8" s="16">
        <v>0.58823529411764697</v>
      </c>
      <c r="AQ8" s="16"/>
      <c r="AR8" s="16">
        <v>0.68036529680365299</v>
      </c>
      <c r="AS8" s="16">
        <v>0.53658536585365901</v>
      </c>
      <c r="AT8" s="16">
        <v>0.53658536585365901</v>
      </c>
      <c r="AU8" s="16">
        <v>0.62264150943396201</v>
      </c>
      <c r="AV8" s="16">
        <v>0.47826086956521702</v>
      </c>
      <c r="AW8" s="16">
        <v>0.61702127659574502</v>
      </c>
      <c r="AX8" s="16">
        <v>0.6</v>
      </c>
      <c r="AY8" s="16"/>
      <c r="AZ8" s="16">
        <v>0.73504273504273498</v>
      </c>
      <c r="BA8" s="16">
        <v>0.61538461538461497</v>
      </c>
      <c r="BB8" s="16">
        <v>0.71428571428571397</v>
      </c>
      <c r="BC8" s="16">
        <v>0.57264957264957295</v>
      </c>
      <c r="BD8" s="16">
        <v>0.622857142857143</v>
      </c>
      <c r="BE8" s="16">
        <v>0.625</v>
      </c>
      <c r="BF8" s="16"/>
      <c r="BG8" s="16">
        <v>0.58536585365853699</v>
      </c>
      <c r="BH8" s="16">
        <v>0.61176470588235299</v>
      </c>
      <c r="BI8" s="16">
        <v>0.66666666666666696</v>
      </c>
      <c r="BJ8" s="16">
        <v>0.65909090909090895</v>
      </c>
      <c r="BK8" s="16">
        <v>0.670886075949367</v>
      </c>
      <c r="BL8" s="16">
        <v>0.66666666666666696</v>
      </c>
      <c r="BM8" s="16"/>
      <c r="BN8" s="16">
        <v>0.64981949458483801</v>
      </c>
      <c r="BO8" s="16">
        <v>0.62311557788944705</v>
      </c>
      <c r="BP8" s="16"/>
      <c r="BQ8" s="16">
        <v>0.65853658536585402</v>
      </c>
      <c r="BR8" s="16">
        <v>0.636075949367089</v>
      </c>
      <c r="BS8" s="16"/>
      <c r="BT8" s="16">
        <v>0.63760217983651202</v>
      </c>
      <c r="BU8" s="16">
        <v>0.66666666666666696</v>
      </c>
    </row>
    <row r="9" spans="2:73" ht="29" x14ac:dyDescent="0.35">
      <c r="B9" s="17" t="s">
        <v>372</v>
      </c>
      <c r="C9" s="16">
        <v>0.234927234927235</v>
      </c>
      <c r="D9" s="16">
        <v>0.22727272727272699</v>
      </c>
      <c r="E9" s="16">
        <v>0.24028268551236701</v>
      </c>
      <c r="F9" s="16"/>
      <c r="G9" s="16">
        <v>0.27927927927927898</v>
      </c>
      <c r="H9" s="16">
        <v>0.22162162162162199</v>
      </c>
      <c r="I9" s="16"/>
      <c r="J9" s="16">
        <v>0.24390243902438999</v>
      </c>
      <c r="K9" s="16">
        <v>0.25423728813559299</v>
      </c>
      <c r="L9" s="16">
        <v>0.27586206896551702</v>
      </c>
      <c r="M9" s="16">
        <v>9.0909090909090898E-2</v>
      </c>
      <c r="N9" s="16">
        <v>0.25</v>
      </c>
      <c r="O9" s="16">
        <v>0.125</v>
      </c>
      <c r="P9" s="16">
        <v>0.36666666666666697</v>
      </c>
      <c r="Q9" s="16">
        <v>0.17948717948717899</v>
      </c>
      <c r="R9" s="16">
        <v>0.14285714285714299</v>
      </c>
      <c r="S9" s="16">
        <v>0.25531914893617003</v>
      </c>
      <c r="T9" s="16">
        <v>0.16666666666666699</v>
      </c>
      <c r="U9" s="16">
        <v>0.35714285714285698</v>
      </c>
      <c r="V9" s="16">
        <v>0.17647058823529399</v>
      </c>
      <c r="W9" s="16">
        <v>0.23529411764705899</v>
      </c>
      <c r="X9" s="16">
        <v>0.33333333333333298</v>
      </c>
      <c r="Y9" s="16">
        <v>0.25</v>
      </c>
      <c r="Z9" s="16"/>
      <c r="AA9" s="16">
        <v>0.26794258373205698</v>
      </c>
      <c r="AB9" s="16">
        <v>0.17931034482758601</v>
      </c>
      <c r="AC9" s="16">
        <v>0.23214285714285701</v>
      </c>
      <c r="AD9" s="16">
        <v>0.25714285714285701</v>
      </c>
      <c r="AE9" s="16"/>
      <c r="AF9" s="16">
        <v>0.235457063711911</v>
      </c>
      <c r="AG9" s="16">
        <v>0.16666666666666699</v>
      </c>
      <c r="AH9" s="16">
        <v>0.30952380952380998</v>
      </c>
      <c r="AI9" s="16">
        <v>0.5</v>
      </c>
      <c r="AJ9" s="16"/>
      <c r="AK9" s="16">
        <v>0.22131147540983601</v>
      </c>
      <c r="AL9" s="16">
        <v>0.30303030303030298</v>
      </c>
      <c r="AM9" s="16">
        <v>0.26190476190476197</v>
      </c>
      <c r="AN9" s="16">
        <v>0.19354838709677399</v>
      </c>
      <c r="AO9" s="16">
        <v>0.44444444444444398</v>
      </c>
      <c r="AP9" s="16">
        <v>0.23529411764705899</v>
      </c>
      <c r="AQ9" s="16"/>
      <c r="AR9" s="16">
        <v>0.22831050228310501</v>
      </c>
      <c r="AS9" s="16">
        <v>0.292682926829268</v>
      </c>
      <c r="AT9" s="16">
        <v>0.292682926829268</v>
      </c>
      <c r="AU9" s="16">
        <v>0.245283018867925</v>
      </c>
      <c r="AV9" s="16">
        <v>0.34782608695652201</v>
      </c>
      <c r="AW9" s="16">
        <v>0.23404255319148901</v>
      </c>
      <c r="AX9" s="16">
        <v>0.4</v>
      </c>
      <c r="AY9" s="16"/>
      <c r="AZ9" s="16">
        <v>0.188034188034188</v>
      </c>
      <c r="BA9" s="16">
        <v>0.20512820512820501</v>
      </c>
      <c r="BB9" s="16">
        <v>0.238095238095238</v>
      </c>
      <c r="BC9" s="16">
        <v>0.22222222222222199</v>
      </c>
      <c r="BD9" s="16">
        <v>0.29142857142857098</v>
      </c>
      <c r="BE9" s="16">
        <v>0.125</v>
      </c>
      <c r="BF9" s="16"/>
      <c r="BG9" s="16">
        <v>0.219512195121951</v>
      </c>
      <c r="BH9" s="16">
        <v>0.28235294117647097</v>
      </c>
      <c r="BI9" s="16">
        <v>0.25</v>
      </c>
      <c r="BJ9" s="16">
        <v>0.25757575757575801</v>
      </c>
      <c r="BK9" s="16">
        <v>0.215189873417722</v>
      </c>
      <c r="BL9" s="16">
        <v>0.148148148148148</v>
      </c>
      <c r="BM9" s="16"/>
      <c r="BN9" s="16">
        <v>0.23826714801443999</v>
      </c>
      <c r="BO9" s="16">
        <v>0.23618090452261301</v>
      </c>
      <c r="BP9" s="16"/>
      <c r="BQ9" s="16">
        <v>0.24390243902438999</v>
      </c>
      <c r="BR9" s="16">
        <v>0.231012658227848</v>
      </c>
      <c r="BS9" s="16"/>
      <c r="BT9" s="16">
        <v>0.239782016348774</v>
      </c>
      <c r="BU9" s="16">
        <v>0.20588235294117599</v>
      </c>
    </row>
    <row r="10" spans="2:73" ht="29" x14ac:dyDescent="0.35">
      <c r="B10" s="17" t="s">
        <v>373</v>
      </c>
      <c r="C10" s="16">
        <v>2.4948024948024901E-2</v>
      </c>
      <c r="D10" s="16">
        <v>2.02020202020202E-2</v>
      </c>
      <c r="E10" s="16">
        <v>2.8268551236749099E-2</v>
      </c>
      <c r="F10" s="16"/>
      <c r="G10" s="16">
        <v>3.6036036036036001E-2</v>
      </c>
      <c r="H10" s="16">
        <v>2.1621621621621599E-2</v>
      </c>
      <c r="I10" s="16"/>
      <c r="J10" s="16">
        <v>2.4390243902439001E-2</v>
      </c>
      <c r="K10" s="16">
        <v>1.6949152542372899E-2</v>
      </c>
      <c r="L10" s="16">
        <v>3.4482758620689703E-2</v>
      </c>
      <c r="M10" s="16">
        <v>0</v>
      </c>
      <c r="N10" s="16">
        <v>0</v>
      </c>
      <c r="O10" s="16">
        <v>0</v>
      </c>
      <c r="P10" s="16">
        <v>3.3333333333333298E-2</v>
      </c>
      <c r="Q10" s="16">
        <v>0</v>
      </c>
      <c r="R10" s="16">
        <v>0</v>
      </c>
      <c r="S10" s="16">
        <v>1.0638297872340399E-2</v>
      </c>
      <c r="T10" s="16">
        <v>0</v>
      </c>
      <c r="U10" s="16">
        <v>0</v>
      </c>
      <c r="V10" s="16">
        <v>2.9411764705882401E-2</v>
      </c>
      <c r="W10" s="16">
        <v>0.17647058823529399</v>
      </c>
      <c r="X10" s="16">
        <v>5.5555555555555601E-2</v>
      </c>
      <c r="Y10" s="16">
        <v>0.125</v>
      </c>
      <c r="Z10" s="16"/>
      <c r="AA10" s="16">
        <v>3.3492822966507199E-2</v>
      </c>
      <c r="AB10" s="16">
        <v>2.7586206896551699E-2</v>
      </c>
      <c r="AC10" s="16">
        <v>1.7857142857142901E-2</v>
      </c>
      <c r="AD10" s="16">
        <v>0</v>
      </c>
      <c r="AE10" s="16"/>
      <c r="AF10" s="16">
        <v>2.7700831024930699E-2</v>
      </c>
      <c r="AG10" s="16">
        <v>3.3333333333333298E-2</v>
      </c>
      <c r="AH10" s="16">
        <v>2.3809523809523801E-2</v>
      </c>
      <c r="AI10" s="16">
        <v>0</v>
      </c>
      <c r="AJ10" s="16"/>
      <c r="AK10" s="16">
        <v>1.63934426229508E-2</v>
      </c>
      <c r="AL10" s="16">
        <v>1.5151515151515201E-2</v>
      </c>
      <c r="AM10" s="16">
        <v>2.3809523809523801E-2</v>
      </c>
      <c r="AN10" s="16">
        <v>3.2258064516128997E-2</v>
      </c>
      <c r="AO10" s="16">
        <v>0</v>
      </c>
      <c r="AP10" s="16">
        <v>2.9411764705882401E-2</v>
      </c>
      <c r="AQ10" s="16"/>
      <c r="AR10" s="16">
        <v>2.2831050228310501E-2</v>
      </c>
      <c r="AS10" s="16">
        <v>7.3170731707317097E-2</v>
      </c>
      <c r="AT10" s="16">
        <v>7.3170731707317097E-2</v>
      </c>
      <c r="AU10" s="16">
        <v>1.88679245283019E-2</v>
      </c>
      <c r="AV10" s="16">
        <v>0</v>
      </c>
      <c r="AW10" s="16">
        <v>2.1276595744680899E-2</v>
      </c>
      <c r="AX10" s="16">
        <v>0</v>
      </c>
      <c r="AY10" s="16"/>
      <c r="AZ10" s="16">
        <v>0</v>
      </c>
      <c r="BA10" s="16">
        <v>7.69230769230769E-2</v>
      </c>
      <c r="BB10" s="16">
        <v>0</v>
      </c>
      <c r="BC10" s="16">
        <v>4.2735042735042701E-2</v>
      </c>
      <c r="BD10" s="16">
        <v>1.7142857142857099E-2</v>
      </c>
      <c r="BE10" s="16">
        <v>0.125</v>
      </c>
      <c r="BF10" s="16"/>
      <c r="BG10" s="16">
        <v>2.4390243902439001E-2</v>
      </c>
      <c r="BH10" s="16">
        <v>2.3529411764705899E-2</v>
      </c>
      <c r="BI10" s="16">
        <v>0</v>
      </c>
      <c r="BJ10" s="16">
        <v>4.5454545454545497E-2</v>
      </c>
      <c r="BK10" s="16">
        <v>1.26582278481013E-2</v>
      </c>
      <c r="BL10" s="16">
        <v>1.85185185185185E-2</v>
      </c>
      <c r="BM10" s="16"/>
      <c r="BN10" s="16">
        <v>2.1660649819494601E-2</v>
      </c>
      <c r="BO10" s="16">
        <v>3.0150753768844199E-2</v>
      </c>
      <c r="BP10" s="16"/>
      <c r="BQ10" s="16">
        <v>1.8292682926829298E-2</v>
      </c>
      <c r="BR10" s="16">
        <v>2.8481012658227799E-2</v>
      </c>
      <c r="BS10" s="16"/>
      <c r="BT10" s="16">
        <v>2.4523160762942801E-2</v>
      </c>
      <c r="BU10" s="16">
        <v>2.9411764705882401E-2</v>
      </c>
    </row>
    <row r="11" spans="2:73" x14ac:dyDescent="0.35">
      <c r="B11" s="17" t="s">
        <v>198</v>
      </c>
      <c r="C11" s="18">
        <v>9.7713097713097705E-2</v>
      </c>
      <c r="D11" s="18">
        <v>8.5858585858585898E-2</v>
      </c>
      <c r="E11" s="18">
        <v>0.106007067137809</v>
      </c>
      <c r="F11" s="18"/>
      <c r="G11" s="18">
        <v>9.90990990990991E-2</v>
      </c>
      <c r="H11" s="18">
        <v>9.7297297297297303E-2</v>
      </c>
      <c r="I11" s="18"/>
      <c r="J11" s="18">
        <v>9.7560975609756101E-2</v>
      </c>
      <c r="K11" s="18">
        <v>8.4745762711864403E-2</v>
      </c>
      <c r="L11" s="18">
        <v>0.17241379310344801</v>
      </c>
      <c r="M11" s="18">
        <v>0.13636363636363599</v>
      </c>
      <c r="N11" s="18">
        <v>0.25</v>
      </c>
      <c r="O11" s="18">
        <v>0.25</v>
      </c>
      <c r="P11" s="18">
        <v>3.3333333333333298E-2</v>
      </c>
      <c r="Q11" s="18">
        <v>5.1282051282051301E-2</v>
      </c>
      <c r="R11" s="18">
        <v>0.14285714285714299</v>
      </c>
      <c r="S11" s="18">
        <v>6.3829787234042507E-2</v>
      </c>
      <c r="T11" s="18">
        <v>0.2</v>
      </c>
      <c r="U11" s="18">
        <v>0</v>
      </c>
      <c r="V11" s="18">
        <v>0.11764705882352899</v>
      </c>
      <c r="W11" s="18">
        <v>0.11764705882352899</v>
      </c>
      <c r="X11" s="18">
        <v>5.5555555555555601E-2</v>
      </c>
      <c r="Y11" s="18">
        <v>0</v>
      </c>
      <c r="Z11" s="18"/>
      <c r="AA11" s="18">
        <v>9.5693779904306206E-2</v>
      </c>
      <c r="AB11" s="18">
        <v>8.9655172413793102E-2</v>
      </c>
      <c r="AC11" s="18">
        <v>7.1428571428571397E-2</v>
      </c>
      <c r="AD11" s="18">
        <v>5.7142857142857099E-2</v>
      </c>
      <c r="AE11" s="18"/>
      <c r="AF11" s="18">
        <v>8.31024930747922E-2</v>
      </c>
      <c r="AG11" s="18">
        <v>0.2</v>
      </c>
      <c r="AH11" s="18">
        <v>4.7619047619047603E-2</v>
      </c>
      <c r="AI11" s="18">
        <v>0</v>
      </c>
      <c r="AJ11" s="18"/>
      <c r="AK11" s="18">
        <v>6.5573770491803296E-2</v>
      </c>
      <c r="AL11" s="18">
        <v>4.5454545454545497E-2</v>
      </c>
      <c r="AM11" s="18">
        <v>0.14285714285714299</v>
      </c>
      <c r="AN11" s="18">
        <v>0.12903225806451599</v>
      </c>
      <c r="AO11" s="18">
        <v>0</v>
      </c>
      <c r="AP11" s="18">
        <v>0.14705882352941199</v>
      </c>
      <c r="AQ11" s="18"/>
      <c r="AR11" s="18">
        <v>6.8493150684931503E-2</v>
      </c>
      <c r="AS11" s="18">
        <v>9.7560975609756101E-2</v>
      </c>
      <c r="AT11" s="18">
        <v>9.7560975609756101E-2</v>
      </c>
      <c r="AU11" s="18">
        <v>0.113207547169811</v>
      </c>
      <c r="AV11" s="18">
        <v>0.173913043478261</v>
      </c>
      <c r="AW11" s="18">
        <v>0.12765957446808501</v>
      </c>
      <c r="AX11" s="18">
        <v>0</v>
      </c>
      <c r="AY11" s="18"/>
      <c r="AZ11" s="18">
        <v>7.69230769230769E-2</v>
      </c>
      <c r="BA11" s="18">
        <v>0.102564102564103</v>
      </c>
      <c r="BB11" s="18">
        <v>4.7619047619047603E-2</v>
      </c>
      <c r="BC11" s="18">
        <v>0.16239316239316201</v>
      </c>
      <c r="BD11" s="18">
        <v>6.8571428571428603E-2</v>
      </c>
      <c r="BE11" s="18">
        <v>0.125</v>
      </c>
      <c r="BF11" s="18"/>
      <c r="BG11" s="18">
        <v>0.17073170731707299</v>
      </c>
      <c r="BH11" s="18">
        <v>8.2352941176470601E-2</v>
      </c>
      <c r="BI11" s="18">
        <v>8.3333333333333301E-2</v>
      </c>
      <c r="BJ11" s="18">
        <v>3.7878787878787901E-2</v>
      </c>
      <c r="BK11" s="18">
        <v>0.10126582278481</v>
      </c>
      <c r="BL11" s="18">
        <v>0.16666666666666699</v>
      </c>
      <c r="BM11" s="18"/>
      <c r="BN11" s="18">
        <v>9.0252707581227401E-2</v>
      </c>
      <c r="BO11" s="18">
        <v>0.110552763819095</v>
      </c>
      <c r="BP11" s="18"/>
      <c r="BQ11" s="18">
        <v>7.9268292682926803E-2</v>
      </c>
      <c r="BR11" s="18">
        <v>0.104430379746835</v>
      </c>
      <c r="BS11" s="18"/>
      <c r="BT11" s="18">
        <v>9.8092643051771095E-2</v>
      </c>
      <c r="BU11" s="18">
        <v>9.8039215686274495E-2</v>
      </c>
    </row>
    <row r="12" spans="2:73" x14ac:dyDescent="0.35">
      <c r="B12" s="15"/>
    </row>
    <row r="13" spans="2:73" x14ac:dyDescent="0.35">
      <c r="B13" t="s">
        <v>96</v>
      </c>
    </row>
    <row r="14" spans="2:73" x14ac:dyDescent="0.35">
      <c r="B14" t="s">
        <v>97</v>
      </c>
    </row>
    <row r="16" spans="2:73" x14ac:dyDescent="0.35">
      <c r="B16"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1" t="s">
        <v>285</v>
      </c>
      <c r="E2" s="27"/>
      <c r="F2" s="27"/>
      <c r="G2" s="27"/>
      <c r="H2" s="27"/>
    </row>
    <row r="6" spans="2:8" ht="50" customHeight="1" x14ac:dyDescent="0.35">
      <c r="B6" s="22" t="s">
        <v>15</v>
      </c>
      <c r="C6" s="22" t="s">
        <v>375</v>
      </c>
      <c r="D6" s="22" t="s">
        <v>376</v>
      </c>
      <c r="E6" s="22" t="s">
        <v>377</v>
      </c>
      <c r="F6" s="22" t="s">
        <v>378</v>
      </c>
      <c r="G6" s="22" t="s">
        <v>379</v>
      </c>
    </row>
    <row r="7" spans="2:8" x14ac:dyDescent="0.35">
      <c r="B7" s="17" t="s">
        <v>218</v>
      </c>
      <c r="C7" s="16">
        <v>0.58212058212058204</v>
      </c>
      <c r="D7" s="16">
        <v>0.367983367983368</v>
      </c>
      <c r="E7" s="16">
        <v>0.34927234927234901</v>
      </c>
      <c r="F7" s="16">
        <v>0.33887733887733901</v>
      </c>
      <c r="G7" s="16">
        <v>0.12058212058212101</v>
      </c>
    </row>
    <row r="8" spans="2:8" x14ac:dyDescent="0.35">
      <c r="B8" s="17" t="s">
        <v>219</v>
      </c>
      <c r="C8" s="16">
        <v>0.205821205821206</v>
      </c>
      <c r="D8" s="16">
        <v>0.22869022869022901</v>
      </c>
      <c r="E8" s="16">
        <v>0.25363825363825399</v>
      </c>
      <c r="F8" s="16">
        <v>0.21621621621621601</v>
      </c>
      <c r="G8" s="16">
        <v>0.27650727650727702</v>
      </c>
    </row>
    <row r="9" spans="2:8" x14ac:dyDescent="0.35">
      <c r="B9" s="17" t="s">
        <v>220</v>
      </c>
      <c r="C9" s="16">
        <v>0.116424116424116</v>
      </c>
      <c r="D9" s="16">
        <v>0.17255717255717301</v>
      </c>
      <c r="E9" s="16">
        <v>0.18295218295218299</v>
      </c>
      <c r="F9" s="16">
        <v>0.151767151767152</v>
      </c>
      <c r="G9" s="16">
        <v>0.162162162162162</v>
      </c>
    </row>
    <row r="10" spans="2:8" x14ac:dyDescent="0.35">
      <c r="B10" s="17" t="s">
        <v>221</v>
      </c>
      <c r="C10" s="16">
        <v>2.4948024948024901E-2</v>
      </c>
      <c r="D10" s="16">
        <v>7.0686070686070704E-2</v>
      </c>
      <c r="E10" s="16">
        <v>7.9002079002079006E-2</v>
      </c>
      <c r="F10" s="16">
        <v>5.4054054054054099E-2</v>
      </c>
      <c r="G10" s="16">
        <v>0.13097713097713101</v>
      </c>
    </row>
    <row r="11" spans="2:8" x14ac:dyDescent="0.35">
      <c r="B11" s="17" t="s">
        <v>222</v>
      </c>
      <c r="C11" s="16">
        <v>3.9501039501039503E-2</v>
      </c>
      <c r="D11" s="16">
        <v>4.9896049896049899E-2</v>
      </c>
      <c r="E11" s="16">
        <v>4.9896049896049899E-2</v>
      </c>
      <c r="F11" s="16">
        <v>0.101871101871102</v>
      </c>
      <c r="G11" s="16">
        <v>0.25779625779625798</v>
      </c>
    </row>
    <row r="12" spans="2:8" x14ac:dyDescent="0.35">
      <c r="B12" s="17" t="s">
        <v>131</v>
      </c>
      <c r="C12" s="16">
        <v>3.1185031185031201E-2</v>
      </c>
      <c r="D12" s="16">
        <v>0.11018711018711</v>
      </c>
      <c r="E12" s="16">
        <v>8.5239085239085202E-2</v>
      </c>
      <c r="F12" s="16">
        <v>0.137214137214137</v>
      </c>
      <c r="G12" s="16">
        <v>5.1975051975051999E-2</v>
      </c>
    </row>
    <row r="13" spans="2:8" x14ac:dyDescent="0.35">
      <c r="B13" s="21" t="s">
        <v>223</v>
      </c>
      <c r="C13" s="19">
        <v>0.78794178794178804</v>
      </c>
      <c r="D13" s="19">
        <v>0.59667359667359698</v>
      </c>
      <c r="E13" s="19">
        <v>0.60291060291060306</v>
      </c>
      <c r="F13" s="19">
        <v>0.55509355509355496</v>
      </c>
      <c r="G13" s="19">
        <v>0.397089397089397</v>
      </c>
    </row>
    <row r="14" spans="2:8" x14ac:dyDescent="0.35">
      <c r="B14" s="21" t="s">
        <v>224</v>
      </c>
      <c r="C14" s="19">
        <v>6.4449064449064494E-2</v>
      </c>
      <c r="D14" s="19">
        <v>0.12058212058212101</v>
      </c>
      <c r="E14" s="19">
        <v>0.12889812889812899</v>
      </c>
      <c r="F14" s="19">
        <v>0.15592515592515599</v>
      </c>
      <c r="G14" s="19">
        <v>0.38877338877338902</v>
      </c>
    </row>
    <row r="15" spans="2:8" x14ac:dyDescent="0.35">
      <c r="B15" s="21" t="s">
        <v>105</v>
      </c>
      <c r="C15" s="20">
        <v>0.72349272349272398</v>
      </c>
      <c r="D15" s="20">
        <v>0.47609147609147601</v>
      </c>
      <c r="E15" s="20">
        <v>0.47401247401247398</v>
      </c>
      <c r="F15" s="20">
        <v>0.39916839916839902</v>
      </c>
      <c r="G15" s="20">
        <v>0.38877338877338902</v>
      </c>
    </row>
    <row r="16" spans="2:8" x14ac:dyDescent="0.35">
      <c r="B16" s="15"/>
      <c r="C16" s="15"/>
      <c r="D16" s="15"/>
      <c r="E16" s="15"/>
      <c r="F16" s="15"/>
      <c r="G16" s="15"/>
    </row>
    <row r="17" spans="2:2" x14ac:dyDescent="0.35">
      <c r="B17" t="s">
        <v>96</v>
      </c>
    </row>
    <row r="18" spans="2:2" x14ac:dyDescent="0.35">
      <c r="B18" t="s">
        <v>97</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380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0.58212058212058204</v>
      </c>
      <c r="D8" s="16">
        <v>0.50505050505050497</v>
      </c>
      <c r="E8" s="16">
        <v>0.63604240282685498</v>
      </c>
      <c r="F8" s="16"/>
      <c r="G8" s="16">
        <v>0.54954954954955004</v>
      </c>
      <c r="H8" s="16">
        <v>0.59189189189189195</v>
      </c>
      <c r="I8" s="16"/>
      <c r="J8" s="16">
        <v>0.51219512195121997</v>
      </c>
      <c r="K8" s="16">
        <v>0.59322033898305104</v>
      </c>
      <c r="L8" s="16">
        <v>0.48275862068965503</v>
      </c>
      <c r="M8" s="16">
        <v>0.68181818181818199</v>
      </c>
      <c r="N8" s="16">
        <v>0.625</v>
      </c>
      <c r="O8" s="16">
        <v>0.625</v>
      </c>
      <c r="P8" s="16">
        <v>0.66666666666666696</v>
      </c>
      <c r="Q8" s="16">
        <v>0.46153846153846201</v>
      </c>
      <c r="R8" s="16">
        <v>0.64285714285714302</v>
      </c>
      <c r="S8" s="16">
        <v>0.54255319148936199</v>
      </c>
      <c r="T8" s="16">
        <v>0.6</v>
      </c>
      <c r="U8" s="16">
        <v>0.57142857142857095</v>
      </c>
      <c r="V8" s="16">
        <v>0.70588235294117696</v>
      </c>
      <c r="W8" s="16">
        <v>0.70588235294117696</v>
      </c>
      <c r="X8" s="16">
        <v>0.44444444444444398</v>
      </c>
      <c r="Y8" s="16">
        <v>0.75</v>
      </c>
      <c r="Z8" s="16"/>
      <c r="AA8" s="16">
        <v>0.61722488038277501</v>
      </c>
      <c r="AB8" s="16">
        <v>0.53103448275862097</v>
      </c>
      <c r="AC8" s="16">
        <v>0.55357142857142905</v>
      </c>
      <c r="AD8" s="16">
        <v>0.48571428571428599</v>
      </c>
      <c r="AE8" s="16"/>
      <c r="AF8" s="16">
        <v>0.57063711911357295</v>
      </c>
      <c r="AG8" s="16">
        <v>0.66666666666666696</v>
      </c>
      <c r="AH8" s="16">
        <v>0.547619047619048</v>
      </c>
      <c r="AI8" s="16">
        <v>0</v>
      </c>
      <c r="AJ8" s="16"/>
      <c r="AK8" s="16">
        <v>0.54918032786885296</v>
      </c>
      <c r="AL8" s="16">
        <v>0.5</v>
      </c>
      <c r="AM8" s="16">
        <v>0.73809523809523803</v>
      </c>
      <c r="AN8" s="16">
        <v>0.45161290322580599</v>
      </c>
      <c r="AO8" s="16">
        <v>0.55555555555555602</v>
      </c>
      <c r="AP8" s="16">
        <v>0.52941176470588203</v>
      </c>
      <c r="AQ8" s="16"/>
      <c r="AR8" s="16">
        <v>0.56621004566209998</v>
      </c>
      <c r="AS8" s="16">
        <v>0.41463414634146301</v>
      </c>
      <c r="AT8" s="16">
        <v>0.41463414634146301</v>
      </c>
      <c r="AU8" s="16">
        <v>0.75471698113207597</v>
      </c>
      <c r="AV8" s="16">
        <v>0.60869565217391297</v>
      </c>
      <c r="AW8" s="16">
        <v>0.57446808510638303</v>
      </c>
      <c r="AX8" s="16">
        <v>0.8</v>
      </c>
      <c r="AY8" s="16"/>
      <c r="AZ8" s="16">
        <v>0.54700854700854695</v>
      </c>
      <c r="BA8" s="16">
        <v>0.41025641025641002</v>
      </c>
      <c r="BB8" s="16">
        <v>0.66666666666666696</v>
      </c>
      <c r="BC8" s="16">
        <v>0.64102564102564097</v>
      </c>
      <c r="BD8" s="16">
        <v>0.61142857142857099</v>
      </c>
      <c r="BE8" s="16">
        <v>0.375</v>
      </c>
      <c r="BF8" s="16"/>
      <c r="BG8" s="16">
        <v>0.56097560975609795</v>
      </c>
      <c r="BH8" s="16">
        <v>0.51764705882352902</v>
      </c>
      <c r="BI8" s="16">
        <v>0.5625</v>
      </c>
      <c r="BJ8" s="16">
        <v>0.62878787878787901</v>
      </c>
      <c r="BK8" s="16">
        <v>0.670886075949367</v>
      </c>
      <c r="BL8" s="16">
        <v>0.5</v>
      </c>
      <c r="BM8" s="16"/>
      <c r="BN8" s="16">
        <v>0.62815884476534301</v>
      </c>
      <c r="BO8" s="16">
        <v>0.51758793969849204</v>
      </c>
      <c r="BP8" s="16"/>
      <c r="BQ8" s="16">
        <v>0.64634146341463405</v>
      </c>
      <c r="BR8" s="16">
        <v>0.550632911392405</v>
      </c>
      <c r="BS8" s="16"/>
      <c r="BT8" s="16">
        <v>0.59128065395095397</v>
      </c>
      <c r="BU8" s="16">
        <v>0.51960784313725505</v>
      </c>
    </row>
    <row r="9" spans="2:73" x14ac:dyDescent="0.35">
      <c r="B9" s="17" t="s">
        <v>219</v>
      </c>
      <c r="C9" s="16">
        <v>0.205821205821206</v>
      </c>
      <c r="D9" s="16">
        <v>0.19696969696969699</v>
      </c>
      <c r="E9" s="16">
        <v>0.21201413427561799</v>
      </c>
      <c r="F9" s="16"/>
      <c r="G9" s="16">
        <v>0.23423423423423401</v>
      </c>
      <c r="H9" s="16">
        <v>0.197297297297297</v>
      </c>
      <c r="I9" s="16"/>
      <c r="J9" s="16">
        <v>0.24390243902438999</v>
      </c>
      <c r="K9" s="16">
        <v>0.169491525423729</v>
      </c>
      <c r="L9" s="16">
        <v>0.10344827586206901</v>
      </c>
      <c r="M9" s="16">
        <v>9.0909090909090898E-2</v>
      </c>
      <c r="N9" s="16">
        <v>0</v>
      </c>
      <c r="O9" s="16">
        <v>0.25</v>
      </c>
      <c r="P9" s="16">
        <v>0.2</v>
      </c>
      <c r="Q9" s="16">
        <v>0.41025641025641002</v>
      </c>
      <c r="R9" s="16">
        <v>0.28571428571428598</v>
      </c>
      <c r="S9" s="16">
        <v>0.21276595744680901</v>
      </c>
      <c r="T9" s="16">
        <v>0.233333333333333</v>
      </c>
      <c r="U9" s="16">
        <v>0.214285714285714</v>
      </c>
      <c r="V9" s="16">
        <v>0.14705882352941199</v>
      </c>
      <c r="W9" s="16">
        <v>0.17647058823529399</v>
      </c>
      <c r="X9" s="16">
        <v>0.22222222222222199</v>
      </c>
      <c r="Y9" s="16">
        <v>0.125</v>
      </c>
      <c r="Z9" s="16"/>
      <c r="AA9" s="16">
        <v>0.200956937799043</v>
      </c>
      <c r="AB9" s="16">
        <v>0.2</v>
      </c>
      <c r="AC9" s="16">
        <v>0.28571428571428598</v>
      </c>
      <c r="AD9" s="16">
        <v>0.2</v>
      </c>
      <c r="AE9" s="16"/>
      <c r="AF9" s="16">
        <v>0.213296398891967</v>
      </c>
      <c r="AG9" s="16">
        <v>0.1</v>
      </c>
      <c r="AH9" s="16">
        <v>0.19047619047618999</v>
      </c>
      <c r="AI9" s="16">
        <v>0</v>
      </c>
      <c r="AJ9" s="16"/>
      <c r="AK9" s="16">
        <v>0.25409836065573799</v>
      </c>
      <c r="AL9" s="16">
        <v>0.19696969696969699</v>
      </c>
      <c r="AM9" s="16">
        <v>4.7619047619047603E-2</v>
      </c>
      <c r="AN9" s="16">
        <v>0.32258064516128998</v>
      </c>
      <c r="AO9" s="16">
        <v>0</v>
      </c>
      <c r="AP9" s="16">
        <v>0.29411764705882398</v>
      </c>
      <c r="AQ9" s="16"/>
      <c r="AR9" s="16">
        <v>0.232876712328767</v>
      </c>
      <c r="AS9" s="16">
        <v>0.24390243902438999</v>
      </c>
      <c r="AT9" s="16">
        <v>0.24390243902438999</v>
      </c>
      <c r="AU9" s="16">
        <v>9.4339622641509399E-2</v>
      </c>
      <c r="AV9" s="16">
        <v>8.6956521739130405E-2</v>
      </c>
      <c r="AW9" s="16">
        <v>0.29787234042553201</v>
      </c>
      <c r="AX9" s="16">
        <v>0.2</v>
      </c>
      <c r="AY9" s="16"/>
      <c r="AZ9" s="16">
        <v>0.24786324786324801</v>
      </c>
      <c r="BA9" s="16">
        <v>0.33333333333333298</v>
      </c>
      <c r="BB9" s="16">
        <v>0.19047619047618999</v>
      </c>
      <c r="BC9" s="16">
        <v>0.13675213675213699</v>
      </c>
      <c r="BD9" s="16">
        <v>0.188571428571429</v>
      </c>
      <c r="BE9" s="16">
        <v>0.375</v>
      </c>
      <c r="BF9" s="16"/>
      <c r="BG9" s="16">
        <v>0.207317073170732</v>
      </c>
      <c r="BH9" s="16">
        <v>0.23529411764705899</v>
      </c>
      <c r="BI9" s="16">
        <v>0.1875</v>
      </c>
      <c r="BJ9" s="16">
        <v>0.174242424242424</v>
      </c>
      <c r="BK9" s="16">
        <v>0.189873417721519</v>
      </c>
      <c r="BL9" s="16">
        <v>0.25925925925925902</v>
      </c>
      <c r="BM9" s="16"/>
      <c r="BN9" s="16">
        <v>0.191335740072202</v>
      </c>
      <c r="BO9" s="16">
        <v>0.221105527638191</v>
      </c>
      <c r="BP9" s="16"/>
      <c r="BQ9" s="16">
        <v>0.21341463414634099</v>
      </c>
      <c r="BR9" s="16">
        <v>0.20253164556962</v>
      </c>
      <c r="BS9" s="16"/>
      <c r="BT9" s="16">
        <v>0.19891008174386901</v>
      </c>
      <c r="BU9" s="16">
        <v>0.25490196078431399</v>
      </c>
    </row>
    <row r="10" spans="2:73" x14ac:dyDescent="0.35">
      <c r="B10" s="17" t="s">
        <v>220</v>
      </c>
      <c r="C10" s="16">
        <v>0.116424116424116</v>
      </c>
      <c r="D10" s="16">
        <v>0.15656565656565699</v>
      </c>
      <c r="E10" s="16">
        <v>8.8339222614841006E-2</v>
      </c>
      <c r="F10" s="16"/>
      <c r="G10" s="16">
        <v>9.90990990990991E-2</v>
      </c>
      <c r="H10" s="16">
        <v>0.121621621621622</v>
      </c>
      <c r="I10" s="16"/>
      <c r="J10" s="16">
        <v>0.12195121951219499</v>
      </c>
      <c r="K10" s="16">
        <v>0.13559322033898299</v>
      </c>
      <c r="L10" s="16">
        <v>0.34482758620689702</v>
      </c>
      <c r="M10" s="16">
        <v>9.0909090909090898E-2</v>
      </c>
      <c r="N10" s="16">
        <v>0.375</v>
      </c>
      <c r="O10" s="16">
        <v>0</v>
      </c>
      <c r="P10" s="16">
        <v>0.1</v>
      </c>
      <c r="Q10" s="16">
        <v>2.5641025641025599E-2</v>
      </c>
      <c r="R10" s="16">
        <v>7.1428571428571397E-2</v>
      </c>
      <c r="S10" s="16">
        <v>9.5744680851063801E-2</v>
      </c>
      <c r="T10" s="16">
        <v>0.133333333333333</v>
      </c>
      <c r="U10" s="16">
        <v>0.14285714285714299</v>
      </c>
      <c r="V10" s="16">
        <v>5.8823529411764698E-2</v>
      </c>
      <c r="W10" s="16">
        <v>0.11764705882352899</v>
      </c>
      <c r="X10" s="16">
        <v>0.16666666666666699</v>
      </c>
      <c r="Y10" s="16">
        <v>6.25E-2</v>
      </c>
      <c r="Z10" s="16"/>
      <c r="AA10" s="16">
        <v>8.6124401913875603E-2</v>
      </c>
      <c r="AB10" s="16">
        <v>0.16551724137931001</v>
      </c>
      <c r="AC10" s="16">
        <v>8.9285714285714302E-2</v>
      </c>
      <c r="AD10" s="16">
        <v>0.17142857142857101</v>
      </c>
      <c r="AE10" s="16"/>
      <c r="AF10" s="16">
        <v>0.12465373961218799</v>
      </c>
      <c r="AG10" s="16">
        <v>0.133333333333333</v>
      </c>
      <c r="AH10" s="16">
        <v>0.14285714285714299</v>
      </c>
      <c r="AI10" s="16">
        <v>0</v>
      </c>
      <c r="AJ10" s="16"/>
      <c r="AK10" s="16">
        <v>0.10655737704918</v>
      </c>
      <c r="AL10" s="16">
        <v>0.19696969696969699</v>
      </c>
      <c r="AM10" s="16">
        <v>0.119047619047619</v>
      </c>
      <c r="AN10" s="16">
        <v>6.4516129032258104E-2</v>
      </c>
      <c r="AO10" s="16">
        <v>0.44444444444444398</v>
      </c>
      <c r="AP10" s="16">
        <v>0.11764705882352899</v>
      </c>
      <c r="AQ10" s="16"/>
      <c r="AR10" s="16">
        <v>0.127853881278539</v>
      </c>
      <c r="AS10" s="16">
        <v>0.19512195121951201</v>
      </c>
      <c r="AT10" s="16">
        <v>0.19512195121951201</v>
      </c>
      <c r="AU10" s="16">
        <v>5.6603773584905703E-2</v>
      </c>
      <c r="AV10" s="16">
        <v>0.217391304347826</v>
      </c>
      <c r="AW10" s="16">
        <v>8.5106382978723402E-2</v>
      </c>
      <c r="AX10" s="16">
        <v>0</v>
      </c>
      <c r="AY10" s="16"/>
      <c r="AZ10" s="16">
        <v>0.128205128205128</v>
      </c>
      <c r="BA10" s="16">
        <v>0.15384615384615399</v>
      </c>
      <c r="BB10" s="16">
        <v>4.7619047619047603E-2</v>
      </c>
      <c r="BC10" s="16">
        <v>0.11965811965812</v>
      </c>
      <c r="BD10" s="16">
        <v>0.108571428571429</v>
      </c>
      <c r="BE10" s="16">
        <v>0.125</v>
      </c>
      <c r="BF10" s="16"/>
      <c r="BG10" s="16">
        <v>0.15853658536585399</v>
      </c>
      <c r="BH10" s="16">
        <v>0.152941176470588</v>
      </c>
      <c r="BI10" s="16">
        <v>8.3333333333333301E-2</v>
      </c>
      <c r="BJ10" s="16">
        <v>0.11363636363636399</v>
      </c>
      <c r="BK10" s="16">
        <v>6.3291139240506306E-2</v>
      </c>
      <c r="BL10" s="16">
        <v>0.11111111111111099</v>
      </c>
      <c r="BM10" s="16"/>
      <c r="BN10" s="16">
        <v>0.10830324909747301</v>
      </c>
      <c r="BO10" s="16">
        <v>0.130653266331658</v>
      </c>
      <c r="BP10" s="16"/>
      <c r="BQ10" s="16">
        <v>8.5365853658536606E-2</v>
      </c>
      <c r="BR10" s="16">
        <v>0.129746835443038</v>
      </c>
      <c r="BS10" s="16"/>
      <c r="BT10" s="16">
        <v>0.108991825613079</v>
      </c>
      <c r="BU10" s="16">
        <v>0.14705882352941199</v>
      </c>
    </row>
    <row r="11" spans="2:73" x14ac:dyDescent="0.35">
      <c r="B11" s="17" t="s">
        <v>221</v>
      </c>
      <c r="C11" s="16">
        <v>2.4948024948024901E-2</v>
      </c>
      <c r="D11" s="16">
        <v>5.0505050505050497E-2</v>
      </c>
      <c r="E11" s="16">
        <v>7.0671378091872799E-3</v>
      </c>
      <c r="F11" s="16"/>
      <c r="G11" s="16">
        <v>2.7027027027027001E-2</v>
      </c>
      <c r="H11" s="16">
        <v>2.4324324324324301E-2</v>
      </c>
      <c r="I11" s="16"/>
      <c r="J11" s="16">
        <v>4.8780487804878099E-2</v>
      </c>
      <c r="K11" s="16">
        <v>5.0847457627118599E-2</v>
      </c>
      <c r="L11" s="16">
        <v>0</v>
      </c>
      <c r="M11" s="16">
        <v>9.0909090909090898E-2</v>
      </c>
      <c r="N11" s="16">
        <v>0</v>
      </c>
      <c r="O11" s="16">
        <v>0</v>
      </c>
      <c r="P11" s="16">
        <v>3.3333333333333298E-2</v>
      </c>
      <c r="Q11" s="16">
        <v>2.5641025641025599E-2</v>
      </c>
      <c r="R11" s="16">
        <v>0</v>
      </c>
      <c r="S11" s="16">
        <v>2.1276595744680899E-2</v>
      </c>
      <c r="T11" s="16">
        <v>0</v>
      </c>
      <c r="U11" s="16">
        <v>0</v>
      </c>
      <c r="V11" s="16">
        <v>0</v>
      </c>
      <c r="W11" s="16">
        <v>0</v>
      </c>
      <c r="X11" s="16">
        <v>5.5555555555555601E-2</v>
      </c>
      <c r="Y11" s="16">
        <v>0</v>
      </c>
      <c r="Z11" s="16"/>
      <c r="AA11" s="16">
        <v>1.9138755980861202E-2</v>
      </c>
      <c r="AB11" s="16">
        <v>2.7586206896551699E-2</v>
      </c>
      <c r="AC11" s="16">
        <v>3.5714285714285698E-2</v>
      </c>
      <c r="AD11" s="16">
        <v>5.7142857142857099E-2</v>
      </c>
      <c r="AE11" s="16"/>
      <c r="AF11" s="16">
        <v>2.2160664819944598E-2</v>
      </c>
      <c r="AG11" s="16">
        <v>3.3333333333333298E-2</v>
      </c>
      <c r="AH11" s="16">
        <v>7.1428571428571397E-2</v>
      </c>
      <c r="AI11" s="16">
        <v>0</v>
      </c>
      <c r="AJ11" s="16"/>
      <c r="AK11" s="16">
        <v>3.2786885245901599E-2</v>
      </c>
      <c r="AL11" s="16">
        <v>4.5454545454545497E-2</v>
      </c>
      <c r="AM11" s="16">
        <v>2.3809523809523801E-2</v>
      </c>
      <c r="AN11" s="16">
        <v>3.2258064516128997E-2</v>
      </c>
      <c r="AO11" s="16">
        <v>0</v>
      </c>
      <c r="AP11" s="16">
        <v>0</v>
      </c>
      <c r="AQ11" s="16"/>
      <c r="AR11" s="16">
        <v>1.8264840182648401E-2</v>
      </c>
      <c r="AS11" s="16">
        <v>4.8780487804878099E-2</v>
      </c>
      <c r="AT11" s="16">
        <v>4.8780487804878099E-2</v>
      </c>
      <c r="AU11" s="16">
        <v>0</v>
      </c>
      <c r="AV11" s="16">
        <v>0</v>
      </c>
      <c r="AW11" s="16">
        <v>2.1276595744680899E-2</v>
      </c>
      <c r="AX11" s="16">
        <v>0</v>
      </c>
      <c r="AY11" s="16"/>
      <c r="AZ11" s="16">
        <v>4.2735042735042701E-2</v>
      </c>
      <c r="BA11" s="16">
        <v>2.5641025641025599E-2</v>
      </c>
      <c r="BB11" s="16">
        <v>4.7619047619047603E-2</v>
      </c>
      <c r="BC11" s="16">
        <v>1.7094017094017099E-2</v>
      </c>
      <c r="BD11" s="16">
        <v>1.7142857142857099E-2</v>
      </c>
      <c r="BE11" s="16">
        <v>0</v>
      </c>
      <c r="BF11" s="16"/>
      <c r="BG11" s="16">
        <v>2.4390243902439001E-2</v>
      </c>
      <c r="BH11" s="16">
        <v>0</v>
      </c>
      <c r="BI11" s="16">
        <v>2.0833333333333301E-2</v>
      </c>
      <c r="BJ11" s="16">
        <v>3.7878787878787901E-2</v>
      </c>
      <c r="BK11" s="16">
        <v>3.7974683544303799E-2</v>
      </c>
      <c r="BL11" s="16">
        <v>1.85185185185185E-2</v>
      </c>
      <c r="BM11" s="16"/>
      <c r="BN11" s="16">
        <v>2.5270758122743701E-2</v>
      </c>
      <c r="BO11" s="16">
        <v>2.5125628140703501E-2</v>
      </c>
      <c r="BP11" s="16"/>
      <c r="BQ11" s="16">
        <v>1.8292682926829298E-2</v>
      </c>
      <c r="BR11" s="16">
        <v>2.8481012658227799E-2</v>
      </c>
      <c r="BS11" s="16"/>
      <c r="BT11" s="16">
        <v>1.9073569482288801E-2</v>
      </c>
      <c r="BU11" s="16">
        <v>4.9019607843137303E-2</v>
      </c>
    </row>
    <row r="12" spans="2:73" x14ac:dyDescent="0.35">
      <c r="B12" s="17" t="s">
        <v>222</v>
      </c>
      <c r="C12" s="16">
        <v>3.9501039501039503E-2</v>
      </c>
      <c r="D12" s="16">
        <v>6.0606060606060601E-2</v>
      </c>
      <c r="E12" s="16">
        <v>2.47349823321555E-2</v>
      </c>
      <c r="F12" s="16"/>
      <c r="G12" s="16">
        <v>5.4054054054054099E-2</v>
      </c>
      <c r="H12" s="16">
        <v>3.5135135135135102E-2</v>
      </c>
      <c r="I12" s="16"/>
      <c r="J12" s="16">
        <v>4.8780487804878099E-2</v>
      </c>
      <c r="K12" s="16">
        <v>3.3898305084745797E-2</v>
      </c>
      <c r="L12" s="16">
        <v>0</v>
      </c>
      <c r="M12" s="16">
        <v>0</v>
      </c>
      <c r="N12" s="16">
        <v>0</v>
      </c>
      <c r="O12" s="16">
        <v>0</v>
      </c>
      <c r="P12" s="16">
        <v>0</v>
      </c>
      <c r="Q12" s="16">
        <v>5.1282051282051301E-2</v>
      </c>
      <c r="R12" s="16">
        <v>0</v>
      </c>
      <c r="S12" s="16">
        <v>9.5744680851063801E-2</v>
      </c>
      <c r="T12" s="16">
        <v>3.3333333333333298E-2</v>
      </c>
      <c r="U12" s="16">
        <v>7.1428571428571397E-2</v>
      </c>
      <c r="V12" s="16">
        <v>2.9411764705882401E-2</v>
      </c>
      <c r="W12" s="16">
        <v>0</v>
      </c>
      <c r="X12" s="16">
        <v>5.5555555555555601E-2</v>
      </c>
      <c r="Y12" s="16">
        <v>0</v>
      </c>
      <c r="Z12" s="16"/>
      <c r="AA12" s="16">
        <v>3.3492822966507199E-2</v>
      </c>
      <c r="AB12" s="16">
        <v>5.5172413793103399E-2</v>
      </c>
      <c r="AC12" s="16">
        <v>1.7857142857142901E-2</v>
      </c>
      <c r="AD12" s="16">
        <v>8.5714285714285701E-2</v>
      </c>
      <c r="AE12" s="16"/>
      <c r="AF12" s="16">
        <v>4.15512465373961E-2</v>
      </c>
      <c r="AG12" s="16">
        <v>3.3333333333333298E-2</v>
      </c>
      <c r="AH12" s="16">
        <v>2.3809523809523801E-2</v>
      </c>
      <c r="AI12" s="16">
        <v>1</v>
      </c>
      <c r="AJ12" s="16"/>
      <c r="AK12" s="16">
        <v>5.7377049180327898E-2</v>
      </c>
      <c r="AL12" s="16">
        <v>4.5454545454545497E-2</v>
      </c>
      <c r="AM12" s="16">
        <v>2.3809523809523801E-2</v>
      </c>
      <c r="AN12" s="16">
        <v>9.6774193548387094E-2</v>
      </c>
      <c r="AO12" s="16">
        <v>0</v>
      </c>
      <c r="AP12" s="16">
        <v>2.9411764705882401E-2</v>
      </c>
      <c r="AQ12" s="16"/>
      <c r="AR12" s="16">
        <v>3.6529680365296802E-2</v>
      </c>
      <c r="AS12" s="16">
        <v>9.7560975609756101E-2</v>
      </c>
      <c r="AT12" s="16">
        <v>9.7560975609756101E-2</v>
      </c>
      <c r="AU12" s="16">
        <v>3.77358490566038E-2</v>
      </c>
      <c r="AV12" s="16">
        <v>0</v>
      </c>
      <c r="AW12" s="16">
        <v>2.1276595744680899E-2</v>
      </c>
      <c r="AX12" s="16">
        <v>0</v>
      </c>
      <c r="AY12" s="16"/>
      <c r="AZ12" s="16">
        <v>3.4188034188034198E-2</v>
      </c>
      <c r="BA12" s="16">
        <v>5.1282051282051301E-2</v>
      </c>
      <c r="BB12" s="16">
        <v>4.7619047619047603E-2</v>
      </c>
      <c r="BC12" s="16">
        <v>3.4188034188034198E-2</v>
      </c>
      <c r="BD12" s="16">
        <v>0.04</v>
      </c>
      <c r="BE12" s="16">
        <v>0</v>
      </c>
      <c r="BF12" s="16"/>
      <c r="BG12" s="16">
        <v>2.4390243902439001E-2</v>
      </c>
      <c r="BH12" s="16">
        <v>4.7058823529411799E-2</v>
      </c>
      <c r="BI12" s="16">
        <v>0.125</v>
      </c>
      <c r="BJ12" s="16">
        <v>3.7878787878787901E-2</v>
      </c>
      <c r="BK12" s="16">
        <v>1.26582278481013E-2</v>
      </c>
      <c r="BL12" s="16">
        <v>1.85185185185185E-2</v>
      </c>
      <c r="BM12" s="16"/>
      <c r="BN12" s="16">
        <v>2.5270758122743701E-2</v>
      </c>
      <c r="BO12" s="16">
        <v>6.0301507537688398E-2</v>
      </c>
      <c r="BP12" s="16"/>
      <c r="BQ12" s="16">
        <v>2.4390243902439001E-2</v>
      </c>
      <c r="BR12" s="16">
        <v>4.7468354430379701E-2</v>
      </c>
      <c r="BS12" s="16"/>
      <c r="BT12" s="16">
        <v>4.6321525885558601E-2</v>
      </c>
      <c r="BU12" s="16">
        <v>1.9607843137254902E-2</v>
      </c>
    </row>
    <row r="13" spans="2:73" x14ac:dyDescent="0.35">
      <c r="B13" s="17" t="s">
        <v>131</v>
      </c>
      <c r="C13" s="16">
        <v>3.1185031185031201E-2</v>
      </c>
      <c r="D13" s="16">
        <v>3.03030303030303E-2</v>
      </c>
      <c r="E13" s="16">
        <v>3.1802120141342802E-2</v>
      </c>
      <c r="F13" s="16"/>
      <c r="G13" s="16">
        <v>3.6036036036036001E-2</v>
      </c>
      <c r="H13" s="16">
        <v>2.97297297297297E-2</v>
      </c>
      <c r="I13" s="16"/>
      <c r="J13" s="16">
        <v>2.4390243902439001E-2</v>
      </c>
      <c r="K13" s="16">
        <v>1.6949152542372899E-2</v>
      </c>
      <c r="L13" s="16">
        <v>6.8965517241379296E-2</v>
      </c>
      <c r="M13" s="16">
        <v>4.5454545454545497E-2</v>
      </c>
      <c r="N13" s="16">
        <v>0</v>
      </c>
      <c r="O13" s="16">
        <v>0.125</v>
      </c>
      <c r="P13" s="16">
        <v>0</v>
      </c>
      <c r="Q13" s="16">
        <v>2.5641025641025599E-2</v>
      </c>
      <c r="R13" s="16">
        <v>0</v>
      </c>
      <c r="S13" s="16">
        <v>3.1914893617021302E-2</v>
      </c>
      <c r="T13" s="16">
        <v>0</v>
      </c>
      <c r="U13" s="16">
        <v>0</v>
      </c>
      <c r="V13" s="16">
        <v>5.8823529411764698E-2</v>
      </c>
      <c r="W13" s="16">
        <v>0</v>
      </c>
      <c r="X13" s="16">
        <v>5.5555555555555601E-2</v>
      </c>
      <c r="Y13" s="16">
        <v>6.25E-2</v>
      </c>
      <c r="Z13" s="16"/>
      <c r="AA13" s="16">
        <v>4.3062200956937802E-2</v>
      </c>
      <c r="AB13" s="16">
        <v>2.06896551724138E-2</v>
      </c>
      <c r="AC13" s="16">
        <v>1.7857142857142901E-2</v>
      </c>
      <c r="AD13" s="16">
        <v>0</v>
      </c>
      <c r="AE13" s="16"/>
      <c r="AF13" s="16">
        <v>2.7700831024930699E-2</v>
      </c>
      <c r="AG13" s="16">
        <v>3.3333333333333298E-2</v>
      </c>
      <c r="AH13" s="16">
        <v>2.3809523809523801E-2</v>
      </c>
      <c r="AI13" s="16">
        <v>0</v>
      </c>
      <c r="AJ13" s="16"/>
      <c r="AK13" s="16">
        <v>0</v>
      </c>
      <c r="AL13" s="16">
        <v>1.5151515151515201E-2</v>
      </c>
      <c r="AM13" s="16">
        <v>4.7619047619047603E-2</v>
      </c>
      <c r="AN13" s="16">
        <v>3.2258064516128997E-2</v>
      </c>
      <c r="AO13" s="16">
        <v>0</v>
      </c>
      <c r="AP13" s="16">
        <v>2.9411764705882401E-2</v>
      </c>
      <c r="AQ13" s="16"/>
      <c r="AR13" s="16">
        <v>1.8264840182648401E-2</v>
      </c>
      <c r="AS13" s="16">
        <v>0</v>
      </c>
      <c r="AT13" s="16">
        <v>0</v>
      </c>
      <c r="AU13" s="16">
        <v>5.6603773584905703E-2</v>
      </c>
      <c r="AV13" s="16">
        <v>8.6956521739130405E-2</v>
      </c>
      <c r="AW13" s="16">
        <v>0</v>
      </c>
      <c r="AX13" s="16">
        <v>0</v>
      </c>
      <c r="AY13" s="16"/>
      <c r="AZ13" s="16">
        <v>0</v>
      </c>
      <c r="BA13" s="16">
        <v>2.5641025641025599E-2</v>
      </c>
      <c r="BB13" s="16">
        <v>0</v>
      </c>
      <c r="BC13" s="16">
        <v>5.1282051282051301E-2</v>
      </c>
      <c r="BD13" s="16">
        <v>3.4285714285714301E-2</v>
      </c>
      <c r="BE13" s="16">
        <v>0.125</v>
      </c>
      <c r="BF13" s="16"/>
      <c r="BG13" s="16">
        <v>2.4390243902439001E-2</v>
      </c>
      <c r="BH13" s="16">
        <v>4.7058823529411799E-2</v>
      </c>
      <c r="BI13" s="16">
        <v>2.0833333333333301E-2</v>
      </c>
      <c r="BJ13" s="16">
        <v>7.5757575757575803E-3</v>
      </c>
      <c r="BK13" s="16">
        <v>2.53164556962025E-2</v>
      </c>
      <c r="BL13" s="16">
        <v>9.2592592592592601E-2</v>
      </c>
      <c r="BM13" s="16"/>
      <c r="BN13" s="16">
        <v>2.1660649819494601E-2</v>
      </c>
      <c r="BO13" s="16">
        <v>4.5226130653266298E-2</v>
      </c>
      <c r="BP13" s="16"/>
      <c r="BQ13" s="16">
        <v>1.21951219512195E-2</v>
      </c>
      <c r="BR13" s="16">
        <v>4.1139240506329097E-2</v>
      </c>
      <c r="BS13" s="16"/>
      <c r="BT13" s="16">
        <v>3.5422343324250698E-2</v>
      </c>
      <c r="BU13" s="16">
        <v>9.8039215686274508E-3</v>
      </c>
    </row>
    <row r="14" spans="2:73" x14ac:dyDescent="0.35">
      <c r="B14" s="17" t="s">
        <v>223</v>
      </c>
      <c r="C14" s="19">
        <v>0.78794178794178804</v>
      </c>
      <c r="D14" s="19">
        <v>0.70202020202020199</v>
      </c>
      <c r="E14" s="19">
        <v>0.84805653710247397</v>
      </c>
      <c r="F14" s="19"/>
      <c r="G14" s="19">
        <v>0.78378378378378399</v>
      </c>
      <c r="H14" s="19">
        <v>0.78918918918918901</v>
      </c>
      <c r="I14" s="19"/>
      <c r="J14" s="19">
        <v>0.75609756097560998</v>
      </c>
      <c r="K14" s="19">
        <v>0.76271186440677996</v>
      </c>
      <c r="L14" s="19">
        <v>0.58620689655172398</v>
      </c>
      <c r="M14" s="19">
        <v>0.77272727272727304</v>
      </c>
      <c r="N14" s="19">
        <v>0.625</v>
      </c>
      <c r="O14" s="19">
        <v>0.875</v>
      </c>
      <c r="P14" s="19">
        <v>0.86666666666666703</v>
      </c>
      <c r="Q14" s="19">
        <v>0.87179487179487203</v>
      </c>
      <c r="R14" s="19">
        <v>0.92857142857142905</v>
      </c>
      <c r="S14" s="19">
        <v>0.75531914893617003</v>
      </c>
      <c r="T14" s="19">
        <v>0.83333333333333304</v>
      </c>
      <c r="U14" s="19">
        <v>0.78571428571428603</v>
      </c>
      <c r="V14" s="19">
        <v>0.85294117647058798</v>
      </c>
      <c r="W14" s="19">
        <v>0.88235294117647101</v>
      </c>
      <c r="X14" s="19">
        <v>0.66666666666666696</v>
      </c>
      <c r="Y14" s="19">
        <v>0.875</v>
      </c>
      <c r="Z14" s="19"/>
      <c r="AA14" s="19">
        <v>0.81818181818181801</v>
      </c>
      <c r="AB14" s="19">
        <v>0.73103448275862104</v>
      </c>
      <c r="AC14" s="19">
        <v>0.83928571428571397</v>
      </c>
      <c r="AD14" s="19">
        <v>0.68571428571428605</v>
      </c>
      <c r="AE14" s="19"/>
      <c r="AF14" s="19">
        <v>0.78393351800554001</v>
      </c>
      <c r="AG14" s="19">
        <v>0.76666666666666705</v>
      </c>
      <c r="AH14" s="19">
        <v>0.73809523809523803</v>
      </c>
      <c r="AI14" s="19">
        <v>0</v>
      </c>
      <c r="AJ14" s="19"/>
      <c r="AK14" s="19">
        <v>0.80327868852458995</v>
      </c>
      <c r="AL14" s="19">
        <v>0.69696969696969702</v>
      </c>
      <c r="AM14" s="19">
        <v>0.78571428571428603</v>
      </c>
      <c r="AN14" s="19">
        <v>0.77419354838709697</v>
      </c>
      <c r="AO14" s="19">
        <v>0.55555555555555602</v>
      </c>
      <c r="AP14" s="19">
        <v>0.82352941176470595</v>
      </c>
      <c r="AQ14" s="19"/>
      <c r="AR14" s="19">
        <v>0.79908675799086804</v>
      </c>
      <c r="AS14" s="19">
        <v>0.65853658536585402</v>
      </c>
      <c r="AT14" s="19">
        <v>0.65853658536585402</v>
      </c>
      <c r="AU14" s="19">
        <v>0.84905660377358505</v>
      </c>
      <c r="AV14" s="19">
        <v>0.69565217391304301</v>
      </c>
      <c r="AW14" s="19">
        <v>0.87234042553191504</v>
      </c>
      <c r="AX14" s="19">
        <v>1</v>
      </c>
      <c r="AY14" s="19"/>
      <c r="AZ14" s="19">
        <v>0.79487179487179505</v>
      </c>
      <c r="BA14" s="19">
        <v>0.74358974358974395</v>
      </c>
      <c r="BB14" s="19">
        <v>0.85714285714285698</v>
      </c>
      <c r="BC14" s="19">
        <v>0.77777777777777801</v>
      </c>
      <c r="BD14" s="19">
        <v>0.8</v>
      </c>
      <c r="BE14" s="19">
        <v>0.75</v>
      </c>
      <c r="BF14" s="19"/>
      <c r="BG14" s="19">
        <v>0.76829268292682895</v>
      </c>
      <c r="BH14" s="19">
        <v>0.752941176470588</v>
      </c>
      <c r="BI14" s="19">
        <v>0.75</v>
      </c>
      <c r="BJ14" s="19">
        <v>0.80303030303030298</v>
      </c>
      <c r="BK14" s="19">
        <v>0.860759493670886</v>
      </c>
      <c r="BL14" s="19">
        <v>0.75925925925925897</v>
      </c>
      <c r="BM14" s="19"/>
      <c r="BN14" s="19">
        <v>0.819494584837545</v>
      </c>
      <c r="BO14" s="19">
        <v>0.73869346733668295</v>
      </c>
      <c r="BP14" s="19"/>
      <c r="BQ14" s="19">
        <v>0.85975609756097604</v>
      </c>
      <c r="BR14" s="19">
        <v>0.753164556962025</v>
      </c>
      <c r="BS14" s="19"/>
      <c r="BT14" s="19">
        <v>0.79019073569482301</v>
      </c>
      <c r="BU14" s="19">
        <v>0.77450980392156898</v>
      </c>
    </row>
    <row r="15" spans="2:73" x14ac:dyDescent="0.35">
      <c r="B15" s="17" t="s">
        <v>224</v>
      </c>
      <c r="C15" s="19">
        <v>6.4449064449064494E-2</v>
      </c>
      <c r="D15" s="19">
        <v>0.11111111111111099</v>
      </c>
      <c r="E15" s="19">
        <v>3.1802120141342802E-2</v>
      </c>
      <c r="F15" s="19"/>
      <c r="G15" s="19">
        <v>8.1081081081081099E-2</v>
      </c>
      <c r="H15" s="19">
        <v>5.9459459459459497E-2</v>
      </c>
      <c r="I15" s="19"/>
      <c r="J15" s="19">
        <v>9.7560975609756101E-2</v>
      </c>
      <c r="K15" s="19">
        <v>8.4745762711864403E-2</v>
      </c>
      <c r="L15" s="19">
        <v>0</v>
      </c>
      <c r="M15" s="19">
        <v>9.0909090909090898E-2</v>
      </c>
      <c r="N15" s="19">
        <v>0</v>
      </c>
      <c r="O15" s="19">
        <v>0</v>
      </c>
      <c r="P15" s="19">
        <v>3.3333333333333298E-2</v>
      </c>
      <c r="Q15" s="19">
        <v>7.69230769230769E-2</v>
      </c>
      <c r="R15" s="19">
        <v>0</v>
      </c>
      <c r="S15" s="19">
        <v>0.117021276595745</v>
      </c>
      <c r="T15" s="19">
        <v>3.3333333333333298E-2</v>
      </c>
      <c r="U15" s="19">
        <v>7.1428571428571397E-2</v>
      </c>
      <c r="V15" s="19">
        <v>2.9411764705882401E-2</v>
      </c>
      <c r="W15" s="19">
        <v>0</v>
      </c>
      <c r="X15" s="19">
        <v>0.11111111111111099</v>
      </c>
      <c r="Y15" s="19">
        <v>0</v>
      </c>
      <c r="Z15" s="19"/>
      <c r="AA15" s="19">
        <v>5.2631578947368397E-2</v>
      </c>
      <c r="AB15" s="19">
        <v>8.2758620689655199E-2</v>
      </c>
      <c r="AC15" s="19">
        <v>5.3571428571428603E-2</v>
      </c>
      <c r="AD15" s="19">
        <v>0.14285714285714299</v>
      </c>
      <c r="AE15" s="19"/>
      <c r="AF15" s="19">
        <v>6.3711911357340695E-2</v>
      </c>
      <c r="AG15" s="19">
        <v>6.6666666666666693E-2</v>
      </c>
      <c r="AH15" s="19">
        <v>9.5238095238095205E-2</v>
      </c>
      <c r="AI15" s="19">
        <v>1</v>
      </c>
      <c r="AJ15" s="19"/>
      <c r="AK15" s="19">
        <v>9.0163934426229497E-2</v>
      </c>
      <c r="AL15" s="19">
        <v>9.0909090909090898E-2</v>
      </c>
      <c r="AM15" s="19">
        <v>4.7619047619047603E-2</v>
      </c>
      <c r="AN15" s="19">
        <v>0.12903225806451599</v>
      </c>
      <c r="AO15" s="19">
        <v>0</v>
      </c>
      <c r="AP15" s="19">
        <v>2.9411764705882401E-2</v>
      </c>
      <c r="AQ15" s="19"/>
      <c r="AR15" s="19">
        <v>5.4794520547945202E-2</v>
      </c>
      <c r="AS15" s="19">
        <v>0.146341463414634</v>
      </c>
      <c r="AT15" s="19">
        <v>0.146341463414634</v>
      </c>
      <c r="AU15" s="19">
        <v>3.77358490566038E-2</v>
      </c>
      <c r="AV15" s="19">
        <v>0</v>
      </c>
      <c r="AW15" s="19">
        <v>4.2553191489361701E-2</v>
      </c>
      <c r="AX15" s="19">
        <v>0</v>
      </c>
      <c r="AY15" s="19"/>
      <c r="AZ15" s="19">
        <v>7.69230769230769E-2</v>
      </c>
      <c r="BA15" s="19">
        <v>7.69230769230769E-2</v>
      </c>
      <c r="BB15" s="19">
        <v>9.5238095238095205E-2</v>
      </c>
      <c r="BC15" s="19">
        <v>5.1282051282051301E-2</v>
      </c>
      <c r="BD15" s="19">
        <v>5.7142857142857099E-2</v>
      </c>
      <c r="BE15" s="19">
        <v>0</v>
      </c>
      <c r="BF15" s="19"/>
      <c r="BG15" s="19">
        <v>4.8780487804878099E-2</v>
      </c>
      <c r="BH15" s="19">
        <v>4.7058823529411799E-2</v>
      </c>
      <c r="BI15" s="19">
        <v>0.14583333333333301</v>
      </c>
      <c r="BJ15" s="19">
        <v>7.5757575757575801E-2</v>
      </c>
      <c r="BK15" s="19">
        <v>5.0632911392405097E-2</v>
      </c>
      <c r="BL15" s="19">
        <v>3.7037037037037E-2</v>
      </c>
      <c r="BM15" s="19"/>
      <c r="BN15" s="19">
        <v>5.0541516245487403E-2</v>
      </c>
      <c r="BO15" s="19">
        <v>8.5427135678391997E-2</v>
      </c>
      <c r="BP15" s="19"/>
      <c r="BQ15" s="19">
        <v>4.2682926829268303E-2</v>
      </c>
      <c r="BR15" s="19">
        <v>7.5949367088607597E-2</v>
      </c>
      <c r="BS15" s="19"/>
      <c r="BT15" s="19">
        <v>6.5395095367847406E-2</v>
      </c>
      <c r="BU15" s="19">
        <v>6.8627450980392204E-2</v>
      </c>
    </row>
    <row r="16" spans="2:73" x14ac:dyDescent="0.35">
      <c r="B16" s="17" t="s">
        <v>105</v>
      </c>
      <c r="C16" s="20">
        <v>0.72349272349272398</v>
      </c>
      <c r="D16" s="20">
        <v>0.59090909090909105</v>
      </c>
      <c r="E16" s="20">
        <v>0.81625441696113099</v>
      </c>
      <c r="F16" s="20"/>
      <c r="G16" s="20">
        <v>0.70270270270270296</v>
      </c>
      <c r="H16" s="20">
        <v>0.72972972972973005</v>
      </c>
      <c r="I16" s="20"/>
      <c r="J16" s="20">
        <v>0.65853658536585402</v>
      </c>
      <c r="K16" s="20">
        <v>0.677966101694915</v>
      </c>
      <c r="L16" s="20">
        <v>0.58620689655172398</v>
      </c>
      <c r="M16" s="20">
        <v>0.68181818181818199</v>
      </c>
      <c r="N16" s="20">
        <v>0.625</v>
      </c>
      <c r="O16" s="20">
        <v>0.875</v>
      </c>
      <c r="P16" s="20">
        <v>0.83333333333333304</v>
      </c>
      <c r="Q16" s="20">
        <v>0.79487179487179505</v>
      </c>
      <c r="R16" s="20">
        <v>0.92857142857142905</v>
      </c>
      <c r="S16" s="20">
        <v>0.63829787234042501</v>
      </c>
      <c r="T16" s="20">
        <v>0.8</v>
      </c>
      <c r="U16" s="20">
        <v>0.71428571428571397</v>
      </c>
      <c r="V16" s="20">
        <v>0.82352941176470595</v>
      </c>
      <c r="W16" s="20">
        <v>0.88235294117647101</v>
      </c>
      <c r="X16" s="20">
        <v>0.55555555555555602</v>
      </c>
      <c r="Y16" s="20">
        <v>0.875</v>
      </c>
      <c r="Z16" s="20"/>
      <c r="AA16" s="20">
        <v>0.76555023923444998</v>
      </c>
      <c r="AB16" s="20">
        <v>0.64827586206896504</v>
      </c>
      <c r="AC16" s="20">
        <v>0.78571428571428603</v>
      </c>
      <c r="AD16" s="20">
        <v>0.54285714285714304</v>
      </c>
      <c r="AE16" s="20"/>
      <c r="AF16" s="20">
        <v>0.72022160664819901</v>
      </c>
      <c r="AG16" s="20">
        <v>0.7</v>
      </c>
      <c r="AH16" s="20">
        <v>0.64285714285714302</v>
      </c>
      <c r="AI16" s="20">
        <v>-1</v>
      </c>
      <c r="AJ16" s="20"/>
      <c r="AK16" s="20">
        <v>0.713114754098361</v>
      </c>
      <c r="AL16" s="20">
        <v>0.60606060606060597</v>
      </c>
      <c r="AM16" s="20">
        <v>0.73809523809523803</v>
      </c>
      <c r="AN16" s="20">
        <v>0.64516129032258096</v>
      </c>
      <c r="AO16" s="20">
        <v>0.55555555555555602</v>
      </c>
      <c r="AP16" s="20">
        <v>0.79411764705882304</v>
      </c>
      <c r="AQ16" s="20"/>
      <c r="AR16" s="20">
        <v>0.74429223744292194</v>
      </c>
      <c r="AS16" s="20">
        <v>0.51219512195121897</v>
      </c>
      <c r="AT16" s="20">
        <v>0.51219512195121897</v>
      </c>
      <c r="AU16" s="20">
        <v>0.81132075471698095</v>
      </c>
      <c r="AV16" s="20">
        <v>0.69565217391304301</v>
      </c>
      <c r="AW16" s="20">
        <v>0.82978723404255295</v>
      </c>
      <c r="AX16" s="20">
        <v>1</v>
      </c>
      <c r="AY16" s="20"/>
      <c r="AZ16" s="20">
        <v>0.71794871794871795</v>
      </c>
      <c r="BA16" s="20">
        <v>0.66666666666666696</v>
      </c>
      <c r="BB16" s="20">
        <v>0.76190476190476197</v>
      </c>
      <c r="BC16" s="20">
        <v>0.72649572649572702</v>
      </c>
      <c r="BD16" s="20">
        <v>0.74285714285714299</v>
      </c>
      <c r="BE16" s="20">
        <v>0.75</v>
      </c>
      <c r="BF16" s="20"/>
      <c r="BG16" s="20">
        <v>0.71951219512195097</v>
      </c>
      <c r="BH16" s="20">
        <v>0.70588235294117596</v>
      </c>
      <c r="BI16" s="20">
        <v>0.60416666666666696</v>
      </c>
      <c r="BJ16" s="20">
        <v>0.72727272727272696</v>
      </c>
      <c r="BK16" s="20">
        <v>0.810126582278481</v>
      </c>
      <c r="BL16" s="20">
        <v>0.72222222222222199</v>
      </c>
      <c r="BM16" s="20"/>
      <c r="BN16" s="20">
        <v>0.76895306859205803</v>
      </c>
      <c r="BO16" s="20">
        <v>0.65326633165829096</v>
      </c>
      <c r="BP16" s="20"/>
      <c r="BQ16" s="20">
        <v>0.81707317073170704</v>
      </c>
      <c r="BR16" s="20">
        <v>0.677215189873418</v>
      </c>
      <c r="BS16" s="20"/>
      <c r="BT16" s="20">
        <v>0.72479564032697497</v>
      </c>
      <c r="BU16" s="20">
        <v>0.70588235294117696</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0.33887733887733901</v>
      </c>
      <c r="D8" s="16">
        <v>0.33838383838383801</v>
      </c>
      <c r="E8" s="16">
        <v>0.33922261484098898</v>
      </c>
      <c r="F8" s="16"/>
      <c r="G8" s="16">
        <v>0.31531531531531498</v>
      </c>
      <c r="H8" s="16">
        <v>0.34594594594594602</v>
      </c>
      <c r="I8" s="16"/>
      <c r="J8" s="16">
        <v>0.292682926829268</v>
      </c>
      <c r="K8" s="16">
        <v>0.27118644067796599</v>
      </c>
      <c r="L8" s="16">
        <v>0.31034482758620702</v>
      </c>
      <c r="M8" s="16">
        <v>0.40909090909090901</v>
      </c>
      <c r="N8" s="16">
        <v>0.375</v>
      </c>
      <c r="O8" s="16">
        <v>0.375</v>
      </c>
      <c r="P8" s="16">
        <v>0.36666666666666697</v>
      </c>
      <c r="Q8" s="16">
        <v>0.30769230769230799</v>
      </c>
      <c r="R8" s="16">
        <v>0.35714285714285698</v>
      </c>
      <c r="S8" s="16">
        <v>0.329787234042553</v>
      </c>
      <c r="T8" s="16">
        <v>0.4</v>
      </c>
      <c r="U8" s="16">
        <v>0.214285714285714</v>
      </c>
      <c r="V8" s="16">
        <v>0.38235294117647101</v>
      </c>
      <c r="W8" s="16">
        <v>0.35294117647058798</v>
      </c>
      <c r="X8" s="16">
        <v>0.38888888888888901</v>
      </c>
      <c r="Y8" s="16">
        <v>0.5</v>
      </c>
      <c r="Z8" s="16"/>
      <c r="AA8" s="16">
        <v>0.41626794258373201</v>
      </c>
      <c r="AB8" s="16">
        <v>0.28965517241379302</v>
      </c>
      <c r="AC8" s="16">
        <v>0.32142857142857101</v>
      </c>
      <c r="AD8" s="16">
        <v>0.2</v>
      </c>
      <c r="AE8" s="16"/>
      <c r="AF8" s="16">
        <v>0.33518005540166201</v>
      </c>
      <c r="AG8" s="16">
        <v>0.33333333333333298</v>
      </c>
      <c r="AH8" s="16">
        <v>0.28571428571428598</v>
      </c>
      <c r="AI8" s="16">
        <v>0</v>
      </c>
      <c r="AJ8" s="16"/>
      <c r="AK8" s="16">
        <v>0.34426229508196698</v>
      </c>
      <c r="AL8" s="16">
        <v>0.21212121212121199</v>
      </c>
      <c r="AM8" s="16">
        <v>0.452380952380952</v>
      </c>
      <c r="AN8" s="16">
        <v>0.32258064516128998</v>
      </c>
      <c r="AO8" s="16">
        <v>0.33333333333333298</v>
      </c>
      <c r="AP8" s="16">
        <v>0.47058823529411797</v>
      </c>
      <c r="AQ8" s="16"/>
      <c r="AR8" s="16">
        <v>0.28310502283104999</v>
      </c>
      <c r="AS8" s="16">
        <v>0.34146341463414598</v>
      </c>
      <c r="AT8" s="16">
        <v>0.34146341463414598</v>
      </c>
      <c r="AU8" s="16">
        <v>0.56603773584905703</v>
      </c>
      <c r="AV8" s="16">
        <v>0.34782608695652201</v>
      </c>
      <c r="AW8" s="16">
        <v>0.27659574468085102</v>
      </c>
      <c r="AX8" s="16">
        <v>0.8</v>
      </c>
      <c r="AY8" s="16"/>
      <c r="AZ8" s="16">
        <v>0.256410256410256</v>
      </c>
      <c r="BA8" s="16">
        <v>0.17948717948717899</v>
      </c>
      <c r="BB8" s="16">
        <v>0.42857142857142899</v>
      </c>
      <c r="BC8" s="16">
        <v>0.35042735042735002</v>
      </c>
      <c r="BD8" s="16">
        <v>0.39428571428571402</v>
      </c>
      <c r="BE8" s="16">
        <v>0.625</v>
      </c>
      <c r="BF8" s="16"/>
      <c r="BG8" s="16">
        <v>0.40243902439024398</v>
      </c>
      <c r="BH8" s="16">
        <v>0.25882352941176501</v>
      </c>
      <c r="BI8" s="16">
        <v>0.33333333333333298</v>
      </c>
      <c r="BJ8" s="16">
        <v>0.45454545454545497</v>
      </c>
      <c r="BK8" s="16">
        <v>0.291139240506329</v>
      </c>
      <c r="BL8" s="16">
        <v>0.16666666666666699</v>
      </c>
      <c r="BM8" s="16"/>
      <c r="BN8" s="16">
        <v>0.34657039711191301</v>
      </c>
      <c r="BO8" s="16">
        <v>0.33165829145728598</v>
      </c>
      <c r="BP8" s="16"/>
      <c r="BQ8" s="16">
        <v>0.33536585365853699</v>
      </c>
      <c r="BR8" s="16">
        <v>0.341772151898734</v>
      </c>
      <c r="BS8" s="16"/>
      <c r="BT8" s="16">
        <v>0.34332425068119898</v>
      </c>
      <c r="BU8" s="16">
        <v>0.30392156862745101</v>
      </c>
    </row>
    <row r="9" spans="2:73" x14ac:dyDescent="0.35">
      <c r="B9" s="17" t="s">
        <v>219</v>
      </c>
      <c r="C9" s="16">
        <v>0.21621621621621601</v>
      </c>
      <c r="D9" s="16">
        <v>0.19696969696969699</v>
      </c>
      <c r="E9" s="16">
        <v>0.22968197879858701</v>
      </c>
      <c r="F9" s="16"/>
      <c r="G9" s="16">
        <v>0.22522522522522501</v>
      </c>
      <c r="H9" s="16">
        <v>0.213513513513514</v>
      </c>
      <c r="I9" s="16"/>
      <c r="J9" s="16">
        <v>0.26829268292682901</v>
      </c>
      <c r="K9" s="16">
        <v>0.20338983050847501</v>
      </c>
      <c r="L9" s="16">
        <v>0.17241379310344801</v>
      </c>
      <c r="M9" s="16">
        <v>0.27272727272727298</v>
      </c>
      <c r="N9" s="16">
        <v>0</v>
      </c>
      <c r="O9" s="16">
        <v>0.125</v>
      </c>
      <c r="P9" s="16">
        <v>0.133333333333333</v>
      </c>
      <c r="Q9" s="16">
        <v>0.30769230769230799</v>
      </c>
      <c r="R9" s="16">
        <v>0.214285714285714</v>
      </c>
      <c r="S9" s="16">
        <v>0.24468085106383</v>
      </c>
      <c r="T9" s="16">
        <v>0.133333333333333</v>
      </c>
      <c r="U9" s="16">
        <v>0.42857142857142899</v>
      </c>
      <c r="V9" s="16">
        <v>0.20588235294117599</v>
      </c>
      <c r="W9" s="16">
        <v>0.17647058823529399</v>
      </c>
      <c r="X9" s="16">
        <v>0.16666666666666699</v>
      </c>
      <c r="Y9" s="16">
        <v>0.1875</v>
      </c>
      <c r="Z9" s="16"/>
      <c r="AA9" s="16">
        <v>0.248803827751196</v>
      </c>
      <c r="AB9" s="16">
        <v>0.25517241379310301</v>
      </c>
      <c r="AC9" s="16">
        <v>0.125</v>
      </c>
      <c r="AD9" s="16">
        <v>2.8571428571428598E-2</v>
      </c>
      <c r="AE9" s="16"/>
      <c r="AF9" s="16">
        <v>0.24099722991689801</v>
      </c>
      <c r="AG9" s="16">
        <v>0.1</v>
      </c>
      <c r="AH9" s="16">
        <v>0.14285714285714299</v>
      </c>
      <c r="AI9" s="16">
        <v>0</v>
      </c>
      <c r="AJ9" s="16"/>
      <c r="AK9" s="16">
        <v>0.188524590163934</v>
      </c>
      <c r="AL9" s="16">
        <v>0.25757575757575801</v>
      </c>
      <c r="AM9" s="16">
        <v>0.214285714285714</v>
      </c>
      <c r="AN9" s="16">
        <v>0.12903225806451599</v>
      </c>
      <c r="AO9" s="16">
        <v>0.11111111111111099</v>
      </c>
      <c r="AP9" s="16">
        <v>0.29411764705882398</v>
      </c>
      <c r="AQ9" s="16"/>
      <c r="AR9" s="16">
        <v>0.187214611872146</v>
      </c>
      <c r="AS9" s="16">
        <v>0.17073170731707299</v>
      </c>
      <c r="AT9" s="16">
        <v>0.17073170731707299</v>
      </c>
      <c r="AU9" s="16">
        <v>0.26415094339622602</v>
      </c>
      <c r="AV9" s="16">
        <v>0.217391304347826</v>
      </c>
      <c r="AW9" s="16">
        <v>0.340425531914894</v>
      </c>
      <c r="AX9" s="16">
        <v>0</v>
      </c>
      <c r="AY9" s="16"/>
      <c r="AZ9" s="16">
        <v>0.16239316239316201</v>
      </c>
      <c r="BA9" s="16">
        <v>0.28205128205128199</v>
      </c>
      <c r="BB9" s="16">
        <v>0.238095238095238</v>
      </c>
      <c r="BC9" s="16">
        <v>0.24786324786324801</v>
      </c>
      <c r="BD9" s="16">
        <v>0.21142857142857099</v>
      </c>
      <c r="BE9" s="16">
        <v>0.25</v>
      </c>
      <c r="BF9" s="16"/>
      <c r="BG9" s="16">
        <v>0.17073170731707299</v>
      </c>
      <c r="BH9" s="16">
        <v>0.317647058823529</v>
      </c>
      <c r="BI9" s="16">
        <v>0.1875</v>
      </c>
      <c r="BJ9" s="16">
        <v>0.19696969696969699</v>
      </c>
      <c r="BK9" s="16">
        <v>0.215189873417722</v>
      </c>
      <c r="BL9" s="16">
        <v>0.18518518518518501</v>
      </c>
      <c r="BM9" s="16"/>
      <c r="BN9" s="16">
        <v>0.19855595667869999</v>
      </c>
      <c r="BO9" s="16">
        <v>0.226130653266332</v>
      </c>
      <c r="BP9" s="16"/>
      <c r="BQ9" s="16">
        <v>0.207317073170732</v>
      </c>
      <c r="BR9" s="16">
        <v>0.218354430379747</v>
      </c>
      <c r="BS9" s="16"/>
      <c r="BT9" s="16">
        <v>0.23433242506811999</v>
      </c>
      <c r="BU9" s="16">
        <v>0.16666666666666699</v>
      </c>
    </row>
    <row r="10" spans="2:73" x14ac:dyDescent="0.35">
      <c r="B10" s="17" t="s">
        <v>220</v>
      </c>
      <c r="C10" s="16">
        <v>0.151767151767152</v>
      </c>
      <c r="D10" s="16">
        <v>0.14646464646464599</v>
      </c>
      <c r="E10" s="16">
        <v>0.15547703180212</v>
      </c>
      <c r="F10" s="16"/>
      <c r="G10" s="16">
        <v>0.21621621621621601</v>
      </c>
      <c r="H10" s="16">
        <v>0.132432432432432</v>
      </c>
      <c r="I10" s="16"/>
      <c r="J10" s="16">
        <v>9.7560975609756101E-2</v>
      </c>
      <c r="K10" s="16">
        <v>0.20338983050847501</v>
      </c>
      <c r="L10" s="16">
        <v>0.10344827586206901</v>
      </c>
      <c r="M10" s="16">
        <v>0.22727272727272699</v>
      </c>
      <c r="N10" s="16">
        <v>0.5</v>
      </c>
      <c r="O10" s="16">
        <v>0.1875</v>
      </c>
      <c r="P10" s="16">
        <v>0.233333333333333</v>
      </c>
      <c r="Q10" s="16">
        <v>0.17948717948717899</v>
      </c>
      <c r="R10" s="16">
        <v>7.1428571428571397E-2</v>
      </c>
      <c r="S10" s="16">
        <v>0.14893617021276601</v>
      </c>
      <c r="T10" s="16">
        <v>0.1</v>
      </c>
      <c r="U10" s="16">
        <v>0.14285714285714299</v>
      </c>
      <c r="V10" s="16">
        <v>8.8235294117647106E-2</v>
      </c>
      <c r="W10" s="16">
        <v>0.11764705882352899</v>
      </c>
      <c r="X10" s="16">
        <v>5.5555555555555601E-2</v>
      </c>
      <c r="Y10" s="16">
        <v>0.125</v>
      </c>
      <c r="Z10" s="16"/>
      <c r="AA10" s="16">
        <v>0.12918660287081299</v>
      </c>
      <c r="AB10" s="16">
        <v>0.14482758620689701</v>
      </c>
      <c r="AC10" s="16">
        <v>0.19642857142857101</v>
      </c>
      <c r="AD10" s="16">
        <v>0.22857142857142901</v>
      </c>
      <c r="AE10" s="16"/>
      <c r="AF10" s="16">
        <v>0.14404432132964001</v>
      </c>
      <c r="AG10" s="16">
        <v>0.233333333333333</v>
      </c>
      <c r="AH10" s="16">
        <v>0.119047619047619</v>
      </c>
      <c r="AI10" s="16">
        <v>1</v>
      </c>
      <c r="AJ10" s="16"/>
      <c r="AK10" s="16">
        <v>0.14754098360655701</v>
      </c>
      <c r="AL10" s="16">
        <v>0.24242424242424199</v>
      </c>
      <c r="AM10" s="16">
        <v>9.5238095238095205E-2</v>
      </c>
      <c r="AN10" s="16">
        <v>0.25806451612903197</v>
      </c>
      <c r="AO10" s="16">
        <v>0.11111111111111099</v>
      </c>
      <c r="AP10" s="16">
        <v>2.9411764705882401E-2</v>
      </c>
      <c r="AQ10" s="16"/>
      <c r="AR10" s="16">
        <v>0.16894977168949801</v>
      </c>
      <c r="AS10" s="16">
        <v>0.219512195121951</v>
      </c>
      <c r="AT10" s="16">
        <v>0.219512195121951</v>
      </c>
      <c r="AU10" s="16">
        <v>7.5471698113207503E-2</v>
      </c>
      <c r="AV10" s="16">
        <v>0.13043478260869601</v>
      </c>
      <c r="AW10" s="16">
        <v>0.14893617021276601</v>
      </c>
      <c r="AX10" s="16">
        <v>0.2</v>
      </c>
      <c r="AY10" s="16"/>
      <c r="AZ10" s="16">
        <v>0.20512820512820501</v>
      </c>
      <c r="BA10" s="16">
        <v>0.230769230769231</v>
      </c>
      <c r="BB10" s="16">
        <v>0.14285714285714299</v>
      </c>
      <c r="BC10" s="16">
        <v>0.13675213675213699</v>
      </c>
      <c r="BD10" s="16">
        <v>0.12</v>
      </c>
      <c r="BE10" s="16">
        <v>0</v>
      </c>
      <c r="BF10" s="16"/>
      <c r="BG10" s="16">
        <v>0.15853658536585399</v>
      </c>
      <c r="BH10" s="16">
        <v>0.105882352941176</v>
      </c>
      <c r="BI10" s="16">
        <v>0.14583333333333301</v>
      </c>
      <c r="BJ10" s="16">
        <v>0.12121212121212099</v>
      </c>
      <c r="BK10" s="16">
        <v>0.164556962025316</v>
      </c>
      <c r="BL10" s="16">
        <v>0.27777777777777801</v>
      </c>
      <c r="BM10" s="16"/>
      <c r="BN10" s="16">
        <v>0.15884476534295999</v>
      </c>
      <c r="BO10" s="16">
        <v>0.14572864321608001</v>
      </c>
      <c r="BP10" s="16"/>
      <c r="BQ10" s="16">
        <v>0.15243902439024401</v>
      </c>
      <c r="BR10" s="16">
        <v>0.151898734177215</v>
      </c>
      <c r="BS10" s="16"/>
      <c r="BT10" s="16">
        <v>0.158038147138965</v>
      </c>
      <c r="BU10" s="16">
        <v>0.12745098039215699</v>
      </c>
    </row>
    <row r="11" spans="2:73" x14ac:dyDescent="0.35">
      <c r="B11" s="17" t="s">
        <v>221</v>
      </c>
      <c r="C11" s="16">
        <v>5.4054054054054099E-2</v>
      </c>
      <c r="D11" s="16">
        <v>8.5858585858585898E-2</v>
      </c>
      <c r="E11" s="16">
        <v>3.1802120141342802E-2</v>
      </c>
      <c r="F11" s="16"/>
      <c r="G11" s="16">
        <v>1.8018018018018001E-2</v>
      </c>
      <c r="H11" s="16">
        <v>6.4864864864864896E-2</v>
      </c>
      <c r="I11" s="16"/>
      <c r="J11" s="16">
        <v>4.8780487804878099E-2</v>
      </c>
      <c r="K11" s="16">
        <v>0.101694915254237</v>
      </c>
      <c r="L11" s="16">
        <v>6.8965517241379296E-2</v>
      </c>
      <c r="M11" s="16">
        <v>4.5454545454545497E-2</v>
      </c>
      <c r="N11" s="16">
        <v>0</v>
      </c>
      <c r="O11" s="16">
        <v>6.25E-2</v>
      </c>
      <c r="P11" s="16">
        <v>0.1</v>
      </c>
      <c r="Q11" s="16">
        <v>5.1282051282051301E-2</v>
      </c>
      <c r="R11" s="16">
        <v>0.14285714285714299</v>
      </c>
      <c r="S11" s="16">
        <v>4.2553191489361701E-2</v>
      </c>
      <c r="T11" s="16">
        <v>0</v>
      </c>
      <c r="U11" s="16">
        <v>0</v>
      </c>
      <c r="V11" s="16">
        <v>0</v>
      </c>
      <c r="W11" s="16">
        <v>0</v>
      </c>
      <c r="X11" s="16">
        <v>0.11111111111111099</v>
      </c>
      <c r="Y11" s="16">
        <v>6.25E-2</v>
      </c>
      <c r="Z11" s="16"/>
      <c r="AA11" s="16">
        <v>5.2631578947368397E-2</v>
      </c>
      <c r="AB11" s="16">
        <v>5.5172413793103399E-2</v>
      </c>
      <c r="AC11" s="16">
        <v>1.7857142857142901E-2</v>
      </c>
      <c r="AD11" s="16">
        <v>0.14285714285714299</v>
      </c>
      <c r="AE11" s="16"/>
      <c r="AF11" s="16">
        <v>6.3711911357340695E-2</v>
      </c>
      <c r="AG11" s="16">
        <v>0</v>
      </c>
      <c r="AH11" s="16">
        <v>7.1428571428571397E-2</v>
      </c>
      <c r="AI11" s="16">
        <v>0</v>
      </c>
      <c r="AJ11" s="16"/>
      <c r="AK11" s="16">
        <v>5.7377049180327898E-2</v>
      </c>
      <c r="AL11" s="16">
        <v>6.0606060606060601E-2</v>
      </c>
      <c r="AM11" s="16">
        <v>4.7619047619047603E-2</v>
      </c>
      <c r="AN11" s="16">
        <v>9.6774193548387094E-2</v>
      </c>
      <c r="AO11" s="16">
        <v>0</v>
      </c>
      <c r="AP11" s="16">
        <v>2.9411764705882401E-2</v>
      </c>
      <c r="AQ11" s="16"/>
      <c r="AR11" s="16">
        <v>7.3059360730593603E-2</v>
      </c>
      <c r="AS11" s="16">
        <v>4.8780487804878099E-2</v>
      </c>
      <c r="AT11" s="16">
        <v>4.8780487804878099E-2</v>
      </c>
      <c r="AU11" s="16">
        <v>0</v>
      </c>
      <c r="AV11" s="16">
        <v>8.6956521739130405E-2</v>
      </c>
      <c r="AW11" s="16">
        <v>4.2553191489361701E-2</v>
      </c>
      <c r="AX11" s="16">
        <v>0</v>
      </c>
      <c r="AY11" s="16"/>
      <c r="AZ11" s="16">
        <v>8.54700854700855E-2</v>
      </c>
      <c r="BA11" s="16">
        <v>0</v>
      </c>
      <c r="BB11" s="16">
        <v>9.5238095238095205E-2</v>
      </c>
      <c r="BC11" s="16">
        <v>4.2735042735042701E-2</v>
      </c>
      <c r="BD11" s="16">
        <v>5.14285714285714E-2</v>
      </c>
      <c r="BE11" s="16">
        <v>0</v>
      </c>
      <c r="BF11" s="16"/>
      <c r="BG11" s="16">
        <v>6.0975609756097601E-2</v>
      </c>
      <c r="BH11" s="16">
        <v>7.0588235294117604E-2</v>
      </c>
      <c r="BI11" s="16">
        <v>2.0833333333333301E-2</v>
      </c>
      <c r="BJ11" s="16">
        <v>3.03030303030303E-2</v>
      </c>
      <c r="BK11" s="16">
        <v>0.10126582278481</v>
      </c>
      <c r="BL11" s="16">
        <v>3.7037037037037E-2</v>
      </c>
      <c r="BM11" s="16"/>
      <c r="BN11" s="16">
        <v>5.4151624548736503E-2</v>
      </c>
      <c r="BO11" s="16">
        <v>5.52763819095477E-2</v>
      </c>
      <c r="BP11" s="16"/>
      <c r="BQ11" s="16">
        <v>5.4878048780487798E-2</v>
      </c>
      <c r="BR11" s="16">
        <v>5.3797468354430403E-2</v>
      </c>
      <c r="BS11" s="16"/>
      <c r="BT11" s="16">
        <v>5.1771117166212501E-2</v>
      </c>
      <c r="BU11" s="16">
        <v>6.8627450980392204E-2</v>
      </c>
    </row>
    <row r="12" spans="2:73" x14ac:dyDescent="0.35">
      <c r="B12" s="17" t="s">
        <v>222</v>
      </c>
      <c r="C12" s="16">
        <v>0.101871101871102</v>
      </c>
      <c r="D12" s="16">
        <v>0.11616161616161599</v>
      </c>
      <c r="E12" s="16">
        <v>9.1872791519434602E-2</v>
      </c>
      <c r="F12" s="16"/>
      <c r="G12" s="16">
        <v>9.00900900900901E-2</v>
      </c>
      <c r="H12" s="16">
        <v>0.10540540540540499</v>
      </c>
      <c r="I12" s="16"/>
      <c r="J12" s="16">
        <v>0.17073170731707299</v>
      </c>
      <c r="K12" s="16">
        <v>0.13559322033898299</v>
      </c>
      <c r="L12" s="16">
        <v>0.13793103448275901</v>
      </c>
      <c r="M12" s="16">
        <v>0</v>
      </c>
      <c r="N12" s="16">
        <v>0.125</v>
      </c>
      <c r="O12" s="16">
        <v>0.1875</v>
      </c>
      <c r="P12" s="16">
        <v>0.133333333333333</v>
      </c>
      <c r="Q12" s="16">
        <v>5.1282051282051301E-2</v>
      </c>
      <c r="R12" s="16">
        <v>0</v>
      </c>
      <c r="S12" s="16">
        <v>6.3829787234042507E-2</v>
      </c>
      <c r="T12" s="16">
        <v>0.16666666666666699</v>
      </c>
      <c r="U12" s="16">
        <v>0</v>
      </c>
      <c r="V12" s="16">
        <v>0.11764705882352899</v>
      </c>
      <c r="W12" s="16">
        <v>0.11764705882352899</v>
      </c>
      <c r="X12" s="16">
        <v>0.11111111111111099</v>
      </c>
      <c r="Y12" s="16">
        <v>6.25E-2</v>
      </c>
      <c r="Z12" s="16"/>
      <c r="AA12" s="16">
        <v>5.2631578947368397E-2</v>
      </c>
      <c r="AB12" s="16">
        <v>0.15172413793103401</v>
      </c>
      <c r="AC12" s="16">
        <v>8.9285714285714302E-2</v>
      </c>
      <c r="AD12" s="16">
        <v>0.2</v>
      </c>
      <c r="AE12" s="16"/>
      <c r="AF12" s="16">
        <v>9.6952908587257594E-2</v>
      </c>
      <c r="AG12" s="16">
        <v>0.1</v>
      </c>
      <c r="AH12" s="16">
        <v>0.16666666666666699</v>
      </c>
      <c r="AI12" s="16">
        <v>0</v>
      </c>
      <c r="AJ12" s="16"/>
      <c r="AK12" s="16">
        <v>0.14754098360655701</v>
      </c>
      <c r="AL12" s="16">
        <v>0.10606060606060599</v>
      </c>
      <c r="AM12" s="16">
        <v>4.7619047619047603E-2</v>
      </c>
      <c r="AN12" s="16">
        <v>9.6774193548387094E-2</v>
      </c>
      <c r="AO12" s="16">
        <v>0.33333333333333298</v>
      </c>
      <c r="AP12" s="16">
        <v>5.8823529411764698E-2</v>
      </c>
      <c r="AQ12" s="16"/>
      <c r="AR12" s="16">
        <v>0.150684931506849</v>
      </c>
      <c r="AS12" s="16">
        <v>0.19512195121951201</v>
      </c>
      <c r="AT12" s="16">
        <v>0.19512195121951201</v>
      </c>
      <c r="AU12" s="16">
        <v>1.88679245283019E-2</v>
      </c>
      <c r="AV12" s="16">
        <v>0</v>
      </c>
      <c r="AW12" s="16">
        <v>4.2553191489361701E-2</v>
      </c>
      <c r="AX12" s="16">
        <v>0</v>
      </c>
      <c r="AY12" s="16"/>
      <c r="AZ12" s="16">
        <v>0.102564102564103</v>
      </c>
      <c r="BA12" s="16">
        <v>0.128205128205128</v>
      </c>
      <c r="BB12" s="16">
        <v>4.7619047619047603E-2</v>
      </c>
      <c r="BC12" s="16">
        <v>0.128205128205128</v>
      </c>
      <c r="BD12" s="16">
        <v>9.1428571428571401E-2</v>
      </c>
      <c r="BE12" s="16">
        <v>0</v>
      </c>
      <c r="BF12" s="16"/>
      <c r="BG12" s="16">
        <v>6.0975609756097601E-2</v>
      </c>
      <c r="BH12" s="16">
        <v>9.41176470588235E-2</v>
      </c>
      <c r="BI12" s="16">
        <v>0.1875</v>
      </c>
      <c r="BJ12" s="16">
        <v>7.5757575757575801E-2</v>
      </c>
      <c r="BK12" s="16">
        <v>0.113924050632911</v>
      </c>
      <c r="BL12" s="16">
        <v>0.148148148148148</v>
      </c>
      <c r="BM12" s="16"/>
      <c r="BN12" s="16">
        <v>9.7472924187725601E-2</v>
      </c>
      <c r="BO12" s="16">
        <v>0.110552763819095</v>
      </c>
      <c r="BP12" s="16"/>
      <c r="BQ12" s="16">
        <v>0.103658536585366</v>
      </c>
      <c r="BR12" s="16">
        <v>0.10126582278481</v>
      </c>
      <c r="BS12" s="16"/>
      <c r="BT12" s="16">
        <v>9.5367847411444107E-2</v>
      </c>
      <c r="BU12" s="16">
        <v>0.13725490196078399</v>
      </c>
    </row>
    <row r="13" spans="2:73" x14ac:dyDescent="0.35">
      <c r="B13" s="17" t="s">
        <v>131</v>
      </c>
      <c r="C13" s="16">
        <v>0.137214137214137</v>
      </c>
      <c r="D13" s="16">
        <v>0.11616161616161599</v>
      </c>
      <c r="E13" s="16">
        <v>0.151943462897526</v>
      </c>
      <c r="F13" s="16"/>
      <c r="G13" s="16">
        <v>0.135135135135135</v>
      </c>
      <c r="H13" s="16">
        <v>0.13783783783783801</v>
      </c>
      <c r="I13" s="16"/>
      <c r="J13" s="16">
        <v>0.12195121951219499</v>
      </c>
      <c r="K13" s="16">
        <v>8.4745762711864403E-2</v>
      </c>
      <c r="L13" s="16">
        <v>0.20689655172413801</v>
      </c>
      <c r="M13" s="16">
        <v>4.5454545454545497E-2</v>
      </c>
      <c r="N13" s="16">
        <v>0</v>
      </c>
      <c r="O13" s="16">
        <v>6.25E-2</v>
      </c>
      <c r="P13" s="16">
        <v>3.3333333333333298E-2</v>
      </c>
      <c r="Q13" s="16">
        <v>0.102564102564103</v>
      </c>
      <c r="R13" s="16">
        <v>0.214285714285714</v>
      </c>
      <c r="S13" s="16">
        <v>0.170212765957447</v>
      </c>
      <c r="T13" s="16">
        <v>0.2</v>
      </c>
      <c r="U13" s="16">
        <v>0.214285714285714</v>
      </c>
      <c r="V13" s="16">
        <v>0.20588235294117599</v>
      </c>
      <c r="W13" s="16">
        <v>0.23529411764705899</v>
      </c>
      <c r="X13" s="16">
        <v>0.16666666666666699</v>
      </c>
      <c r="Y13" s="16">
        <v>6.25E-2</v>
      </c>
      <c r="Z13" s="16"/>
      <c r="AA13" s="16">
        <v>0.100478468899522</v>
      </c>
      <c r="AB13" s="16">
        <v>0.10344827586206901</v>
      </c>
      <c r="AC13" s="16">
        <v>0.25</v>
      </c>
      <c r="AD13" s="16">
        <v>0.2</v>
      </c>
      <c r="AE13" s="16"/>
      <c r="AF13" s="16">
        <v>0.11911357340720199</v>
      </c>
      <c r="AG13" s="16">
        <v>0.233333333333333</v>
      </c>
      <c r="AH13" s="16">
        <v>0.214285714285714</v>
      </c>
      <c r="AI13" s="16">
        <v>0</v>
      </c>
      <c r="AJ13" s="16"/>
      <c r="AK13" s="16">
        <v>0.114754098360656</v>
      </c>
      <c r="AL13" s="16">
        <v>0.12121212121212099</v>
      </c>
      <c r="AM13" s="16">
        <v>0.14285714285714299</v>
      </c>
      <c r="AN13" s="16">
        <v>9.6774193548387094E-2</v>
      </c>
      <c r="AO13" s="16">
        <v>0.11111111111111099</v>
      </c>
      <c r="AP13" s="16">
        <v>0.11764705882352899</v>
      </c>
      <c r="AQ13" s="16"/>
      <c r="AR13" s="16">
        <v>0.13698630136986301</v>
      </c>
      <c r="AS13" s="16">
        <v>2.4390243902439001E-2</v>
      </c>
      <c r="AT13" s="16">
        <v>2.4390243902439001E-2</v>
      </c>
      <c r="AU13" s="16">
        <v>7.5471698113207503E-2</v>
      </c>
      <c r="AV13" s="16">
        <v>0.217391304347826</v>
      </c>
      <c r="AW13" s="16">
        <v>0.14893617021276601</v>
      </c>
      <c r="AX13" s="16">
        <v>0</v>
      </c>
      <c r="AY13" s="16"/>
      <c r="AZ13" s="16">
        <v>0.188034188034188</v>
      </c>
      <c r="BA13" s="16">
        <v>0.17948717948717899</v>
      </c>
      <c r="BB13" s="16">
        <v>4.7619047619047603E-2</v>
      </c>
      <c r="BC13" s="16">
        <v>9.4017094017094002E-2</v>
      </c>
      <c r="BD13" s="16">
        <v>0.13142857142857101</v>
      </c>
      <c r="BE13" s="16">
        <v>0.125</v>
      </c>
      <c r="BF13" s="16"/>
      <c r="BG13" s="16">
        <v>0.146341463414634</v>
      </c>
      <c r="BH13" s="16">
        <v>0.152941176470588</v>
      </c>
      <c r="BI13" s="16">
        <v>0.125</v>
      </c>
      <c r="BJ13" s="16">
        <v>0.12121212121212099</v>
      </c>
      <c r="BK13" s="16">
        <v>0.113924050632911</v>
      </c>
      <c r="BL13" s="16">
        <v>0.18518518518518501</v>
      </c>
      <c r="BM13" s="16"/>
      <c r="BN13" s="16">
        <v>0.14440433212996401</v>
      </c>
      <c r="BO13" s="16">
        <v>0.130653266331658</v>
      </c>
      <c r="BP13" s="16"/>
      <c r="BQ13" s="16">
        <v>0.146341463414634</v>
      </c>
      <c r="BR13" s="16">
        <v>0.132911392405063</v>
      </c>
      <c r="BS13" s="16"/>
      <c r="BT13" s="16">
        <v>0.11716621253406</v>
      </c>
      <c r="BU13" s="16">
        <v>0.19607843137254899</v>
      </c>
    </row>
    <row r="14" spans="2:73" x14ac:dyDescent="0.35">
      <c r="B14" s="17" t="s">
        <v>223</v>
      </c>
      <c r="C14" s="19">
        <v>0.55509355509355496</v>
      </c>
      <c r="D14" s="19">
        <v>0.53535353535353503</v>
      </c>
      <c r="E14" s="19">
        <v>0.56890459363957602</v>
      </c>
      <c r="F14" s="19"/>
      <c r="G14" s="19">
        <v>0.54054054054054101</v>
      </c>
      <c r="H14" s="19">
        <v>0.55945945945945996</v>
      </c>
      <c r="I14" s="19"/>
      <c r="J14" s="19">
        <v>0.56097560975609795</v>
      </c>
      <c r="K14" s="19">
        <v>0.47457627118644102</v>
      </c>
      <c r="L14" s="19">
        <v>0.48275862068965503</v>
      </c>
      <c r="M14" s="19">
        <v>0.68181818181818199</v>
      </c>
      <c r="N14" s="19">
        <v>0.375</v>
      </c>
      <c r="O14" s="19">
        <v>0.5</v>
      </c>
      <c r="P14" s="19">
        <v>0.5</v>
      </c>
      <c r="Q14" s="19">
        <v>0.61538461538461497</v>
      </c>
      <c r="R14" s="19">
        <v>0.57142857142857095</v>
      </c>
      <c r="S14" s="19">
        <v>0.57446808510638303</v>
      </c>
      <c r="T14" s="19">
        <v>0.53333333333333299</v>
      </c>
      <c r="U14" s="19">
        <v>0.64285714285714302</v>
      </c>
      <c r="V14" s="19">
        <v>0.58823529411764697</v>
      </c>
      <c r="W14" s="19">
        <v>0.52941176470588203</v>
      </c>
      <c r="X14" s="19">
        <v>0.55555555555555602</v>
      </c>
      <c r="Y14" s="19">
        <v>0.6875</v>
      </c>
      <c r="Z14" s="19"/>
      <c r="AA14" s="19">
        <v>0.66507177033492804</v>
      </c>
      <c r="AB14" s="19">
        <v>0.54482758620689697</v>
      </c>
      <c r="AC14" s="19">
        <v>0.44642857142857101</v>
      </c>
      <c r="AD14" s="19">
        <v>0.22857142857142901</v>
      </c>
      <c r="AE14" s="19"/>
      <c r="AF14" s="19">
        <v>0.57617728531856005</v>
      </c>
      <c r="AG14" s="19">
        <v>0.43333333333333302</v>
      </c>
      <c r="AH14" s="19">
        <v>0.42857142857142899</v>
      </c>
      <c r="AI14" s="19">
        <v>0</v>
      </c>
      <c r="AJ14" s="19"/>
      <c r="AK14" s="19">
        <v>0.53278688524590201</v>
      </c>
      <c r="AL14" s="19">
        <v>0.46969696969697</v>
      </c>
      <c r="AM14" s="19">
        <v>0.66666666666666696</v>
      </c>
      <c r="AN14" s="19">
        <v>0.45161290322580599</v>
      </c>
      <c r="AO14" s="19">
        <v>0.44444444444444398</v>
      </c>
      <c r="AP14" s="19">
        <v>0.76470588235294101</v>
      </c>
      <c r="AQ14" s="19"/>
      <c r="AR14" s="19">
        <v>0.47031963470319599</v>
      </c>
      <c r="AS14" s="19">
        <v>0.51219512195121997</v>
      </c>
      <c r="AT14" s="19">
        <v>0.51219512195121997</v>
      </c>
      <c r="AU14" s="19">
        <v>0.83018867924528295</v>
      </c>
      <c r="AV14" s="19">
        <v>0.565217391304348</v>
      </c>
      <c r="AW14" s="19">
        <v>0.61702127659574502</v>
      </c>
      <c r="AX14" s="19">
        <v>0.8</v>
      </c>
      <c r="AY14" s="19"/>
      <c r="AZ14" s="19">
        <v>0.41880341880341898</v>
      </c>
      <c r="BA14" s="19">
        <v>0.46153846153846201</v>
      </c>
      <c r="BB14" s="19">
        <v>0.66666666666666696</v>
      </c>
      <c r="BC14" s="19">
        <v>0.59829059829059805</v>
      </c>
      <c r="BD14" s="19">
        <v>0.60571428571428598</v>
      </c>
      <c r="BE14" s="19">
        <v>0.875</v>
      </c>
      <c r="BF14" s="19"/>
      <c r="BG14" s="19">
        <v>0.57317073170731703</v>
      </c>
      <c r="BH14" s="19">
        <v>0.57647058823529396</v>
      </c>
      <c r="BI14" s="19">
        <v>0.52083333333333304</v>
      </c>
      <c r="BJ14" s="19">
        <v>0.65151515151515105</v>
      </c>
      <c r="BK14" s="19">
        <v>0.506329113924051</v>
      </c>
      <c r="BL14" s="19">
        <v>0.35185185185185203</v>
      </c>
      <c r="BM14" s="19"/>
      <c r="BN14" s="19">
        <v>0.54512635379061403</v>
      </c>
      <c r="BO14" s="19">
        <v>0.55778894472361795</v>
      </c>
      <c r="BP14" s="19"/>
      <c r="BQ14" s="19">
        <v>0.542682926829268</v>
      </c>
      <c r="BR14" s="19">
        <v>0.560126582278481</v>
      </c>
      <c r="BS14" s="19"/>
      <c r="BT14" s="19">
        <v>0.577656675749319</v>
      </c>
      <c r="BU14" s="19">
        <v>0.47058823529411797</v>
      </c>
    </row>
    <row r="15" spans="2:73" x14ac:dyDescent="0.35">
      <c r="B15" s="17" t="s">
        <v>224</v>
      </c>
      <c r="C15" s="19">
        <v>0.15592515592515599</v>
      </c>
      <c r="D15" s="19">
        <v>0.20202020202020199</v>
      </c>
      <c r="E15" s="19">
        <v>0.123674911660777</v>
      </c>
      <c r="F15" s="19"/>
      <c r="G15" s="19">
        <v>0.108108108108108</v>
      </c>
      <c r="H15" s="19">
        <v>0.17027027027027</v>
      </c>
      <c r="I15" s="19"/>
      <c r="J15" s="19">
        <v>0.219512195121951</v>
      </c>
      <c r="K15" s="19">
        <v>0.23728813559322001</v>
      </c>
      <c r="L15" s="19">
        <v>0.20689655172413801</v>
      </c>
      <c r="M15" s="19">
        <v>4.5454545454545497E-2</v>
      </c>
      <c r="N15" s="19">
        <v>0.125</v>
      </c>
      <c r="O15" s="19">
        <v>0.25</v>
      </c>
      <c r="P15" s="19">
        <v>0.233333333333333</v>
      </c>
      <c r="Q15" s="19">
        <v>0.102564102564103</v>
      </c>
      <c r="R15" s="19">
        <v>0.14285714285714299</v>
      </c>
      <c r="S15" s="19">
        <v>0.10638297872340401</v>
      </c>
      <c r="T15" s="19">
        <v>0.16666666666666699</v>
      </c>
      <c r="U15" s="19">
        <v>0</v>
      </c>
      <c r="V15" s="19">
        <v>0.11764705882352899</v>
      </c>
      <c r="W15" s="19">
        <v>0.11764705882352899</v>
      </c>
      <c r="X15" s="19">
        <v>0.22222222222222199</v>
      </c>
      <c r="Y15" s="19">
        <v>0.125</v>
      </c>
      <c r="Z15" s="19"/>
      <c r="AA15" s="19">
        <v>0.105263157894737</v>
      </c>
      <c r="AB15" s="19">
        <v>0.20689655172413801</v>
      </c>
      <c r="AC15" s="19">
        <v>0.107142857142857</v>
      </c>
      <c r="AD15" s="19">
        <v>0.34285714285714303</v>
      </c>
      <c r="AE15" s="19"/>
      <c r="AF15" s="19">
        <v>0.160664819944598</v>
      </c>
      <c r="AG15" s="19">
        <v>0.1</v>
      </c>
      <c r="AH15" s="19">
        <v>0.238095238095238</v>
      </c>
      <c r="AI15" s="19">
        <v>0</v>
      </c>
      <c r="AJ15" s="19"/>
      <c r="AK15" s="19">
        <v>0.204918032786885</v>
      </c>
      <c r="AL15" s="19">
        <v>0.16666666666666699</v>
      </c>
      <c r="AM15" s="19">
        <v>9.5238095238095205E-2</v>
      </c>
      <c r="AN15" s="19">
        <v>0.19354838709677399</v>
      </c>
      <c r="AO15" s="19">
        <v>0.33333333333333298</v>
      </c>
      <c r="AP15" s="19">
        <v>8.8235294117647106E-2</v>
      </c>
      <c r="AQ15" s="19"/>
      <c r="AR15" s="19">
        <v>0.22374429223744299</v>
      </c>
      <c r="AS15" s="19">
        <v>0.24390243902438999</v>
      </c>
      <c r="AT15" s="19">
        <v>0.24390243902438999</v>
      </c>
      <c r="AU15" s="19">
        <v>1.88679245283019E-2</v>
      </c>
      <c r="AV15" s="19">
        <v>8.6956521739130405E-2</v>
      </c>
      <c r="AW15" s="19">
        <v>8.5106382978723402E-2</v>
      </c>
      <c r="AX15" s="19">
        <v>0</v>
      </c>
      <c r="AY15" s="19"/>
      <c r="AZ15" s="19">
        <v>0.188034188034188</v>
      </c>
      <c r="BA15" s="19">
        <v>0.128205128205128</v>
      </c>
      <c r="BB15" s="19">
        <v>0.14285714285714299</v>
      </c>
      <c r="BC15" s="19">
        <v>0.170940170940171</v>
      </c>
      <c r="BD15" s="19">
        <v>0.14285714285714299</v>
      </c>
      <c r="BE15" s="19">
        <v>0</v>
      </c>
      <c r="BF15" s="19"/>
      <c r="BG15" s="19">
        <v>0.12195121951219499</v>
      </c>
      <c r="BH15" s="19">
        <v>0.16470588235294101</v>
      </c>
      <c r="BI15" s="19">
        <v>0.20833333333333301</v>
      </c>
      <c r="BJ15" s="19">
        <v>0.10606060606060599</v>
      </c>
      <c r="BK15" s="19">
        <v>0.215189873417722</v>
      </c>
      <c r="BL15" s="19">
        <v>0.18518518518518501</v>
      </c>
      <c r="BM15" s="19"/>
      <c r="BN15" s="19">
        <v>0.151624548736462</v>
      </c>
      <c r="BO15" s="19">
        <v>0.16582914572864299</v>
      </c>
      <c r="BP15" s="19"/>
      <c r="BQ15" s="19">
        <v>0.15853658536585399</v>
      </c>
      <c r="BR15" s="19">
        <v>0.15506329113924</v>
      </c>
      <c r="BS15" s="19"/>
      <c r="BT15" s="19">
        <v>0.14713896457765699</v>
      </c>
      <c r="BU15" s="19">
        <v>0.20588235294117599</v>
      </c>
    </row>
    <row r="16" spans="2:73" x14ac:dyDescent="0.35">
      <c r="B16" s="17" t="s">
        <v>105</v>
      </c>
      <c r="C16" s="20">
        <v>0.39916839916839902</v>
      </c>
      <c r="D16" s="20">
        <v>0.33333333333333298</v>
      </c>
      <c r="E16" s="20">
        <v>0.44522968197879897</v>
      </c>
      <c r="F16" s="20"/>
      <c r="G16" s="20">
        <v>0.43243243243243201</v>
      </c>
      <c r="H16" s="20">
        <v>0.38918918918918899</v>
      </c>
      <c r="I16" s="20"/>
      <c r="J16" s="20">
        <v>0.34146341463414598</v>
      </c>
      <c r="K16" s="20">
        <v>0.23728813559322001</v>
      </c>
      <c r="L16" s="20">
        <v>0.27586206896551702</v>
      </c>
      <c r="M16" s="20">
        <v>0.63636363636363602</v>
      </c>
      <c r="N16" s="20">
        <v>0.25</v>
      </c>
      <c r="O16" s="20">
        <v>0.25</v>
      </c>
      <c r="P16" s="20">
        <v>0.266666666666667</v>
      </c>
      <c r="Q16" s="20">
        <v>0.512820512820513</v>
      </c>
      <c r="R16" s="20">
        <v>0.42857142857142899</v>
      </c>
      <c r="S16" s="20">
        <v>0.46808510638297901</v>
      </c>
      <c r="T16" s="20">
        <v>0.36666666666666697</v>
      </c>
      <c r="U16" s="20">
        <v>0.64285714285714302</v>
      </c>
      <c r="V16" s="20">
        <v>0.47058823529411797</v>
      </c>
      <c r="W16" s="20">
        <v>0.41176470588235298</v>
      </c>
      <c r="X16" s="20">
        <v>0.33333333333333298</v>
      </c>
      <c r="Y16" s="20">
        <v>0.5625</v>
      </c>
      <c r="Z16" s="20"/>
      <c r="AA16" s="20">
        <v>0.55980861244019098</v>
      </c>
      <c r="AB16" s="20">
        <v>0.33793103448275902</v>
      </c>
      <c r="AC16" s="20">
        <v>0.33928571428571402</v>
      </c>
      <c r="AD16" s="20">
        <v>-0.114285714285714</v>
      </c>
      <c r="AE16" s="20"/>
      <c r="AF16" s="20">
        <v>0.41551246537396103</v>
      </c>
      <c r="AG16" s="20">
        <v>0.33333333333333298</v>
      </c>
      <c r="AH16" s="20">
        <v>0.19047619047618999</v>
      </c>
      <c r="AI16" s="20">
        <v>0</v>
      </c>
      <c r="AJ16" s="20"/>
      <c r="AK16" s="20">
        <v>0.32786885245901598</v>
      </c>
      <c r="AL16" s="20">
        <v>0.30303030303030298</v>
      </c>
      <c r="AM16" s="20">
        <v>0.57142857142857095</v>
      </c>
      <c r="AN16" s="20">
        <v>0.25806451612903197</v>
      </c>
      <c r="AO16" s="20">
        <v>0.11111111111111099</v>
      </c>
      <c r="AP16" s="20">
        <v>0.67647058823529405</v>
      </c>
      <c r="AQ16" s="20"/>
      <c r="AR16" s="20">
        <v>0.24657534246575299</v>
      </c>
      <c r="AS16" s="20">
        <v>0.26829268292682901</v>
      </c>
      <c r="AT16" s="20">
        <v>0.26829268292682901</v>
      </c>
      <c r="AU16" s="20">
        <v>0.81132075471698095</v>
      </c>
      <c r="AV16" s="20">
        <v>0.47826086956521702</v>
      </c>
      <c r="AW16" s="20">
        <v>0.53191489361702105</v>
      </c>
      <c r="AX16" s="20">
        <v>0.8</v>
      </c>
      <c r="AY16" s="20"/>
      <c r="AZ16" s="20">
        <v>0.230769230769231</v>
      </c>
      <c r="BA16" s="20">
        <v>0.33333333333333298</v>
      </c>
      <c r="BB16" s="20">
        <v>0.52380952380952395</v>
      </c>
      <c r="BC16" s="20">
        <v>0.427350427350427</v>
      </c>
      <c r="BD16" s="20">
        <v>0.46285714285714302</v>
      </c>
      <c r="BE16" s="20">
        <v>0.875</v>
      </c>
      <c r="BF16" s="20"/>
      <c r="BG16" s="20">
        <v>0.45121951219512202</v>
      </c>
      <c r="BH16" s="20">
        <v>0.41176470588235298</v>
      </c>
      <c r="BI16" s="20">
        <v>0.3125</v>
      </c>
      <c r="BJ16" s="20">
        <v>0.54545454545454497</v>
      </c>
      <c r="BK16" s="20">
        <v>0.291139240506329</v>
      </c>
      <c r="BL16" s="20">
        <v>0.16666666666666699</v>
      </c>
      <c r="BM16" s="20"/>
      <c r="BN16" s="20">
        <v>0.393501805054152</v>
      </c>
      <c r="BO16" s="20">
        <v>0.39195979899497502</v>
      </c>
      <c r="BP16" s="20"/>
      <c r="BQ16" s="20">
        <v>0.38414634146341498</v>
      </c>
      <c r="BR16" s="20">
        <v>0.40506329113924</v>
      </c>
      <c r="BS16" s="20"/>
      <c r="BT16" s="20">
        <v>0.43051771117166199</v>
      </c>
      <c r="BU16" s="20">
        <v>0.26470588235294101</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382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0.34927234927234901</v>
      </c>
      <c r="D8" s="16">
        <v>0.34343434343434298</v>
      </c>
      <c r="E8" s="16">
        <v>0.35335689045936403</v>
      </c>
      <c r="F8" s="16"/>
      <c r="G8" s="16">
        <v>0.39639639639639601</v>
      </c>
      <c r="H8" s="16">
        <v>0.33513513513513499</v>
      </c>
      <c r="I8" s="16"/>
      <c r="J8" s="16">
        <v>0.292682926829268</v>
      </c>
      <c r="K8" s="16">
        <v>0.28813559322033899</v>
      </c>
      <c r="L8" s="16">
        <v>0.27586206896551702</v>
      </c>
      <c r="M8" s="16">
        <v>0.40909090909090901</v>
      </c>
      <c r="N8" s="16">
        <v>0.25</v>
      </c>
      <c r="O8" s="16">
        <v>0.375</v>
      </c>
      <c r="P8" s="16">
        <v>0.33333333333333298</v>
      </c>
      <c r="Q8" s="16">
        <v>0.35897435897435898</v>
      </c>
      <c r="R8" s="16">
        <v>0.28571428571428598</v>
      </c>
      <c r="S8" s="16">
        <v>0.38297872340425498</v>
      </c>
      <c r="T8" s="16">
        <v>0.5</v>
      </c>
      <c r="U8" s="16">
        <v>0.42857142857142899</v>
      </c>
      <c r="V8" s="16">
        <v>0.38235294117647101</v>
      </c>
      <c r="W8" s="16">
        <v>0.23529411764705899</v>
      </c>
      <c r="X8" s="16">
        <v>0.27777777777777801</v>
      </c>
      <c r="Y8" s="16">
        <v>0.4375</v>
      </c>
      <c r="Z8" s="16"/>
      <c r="AA8" s="16">
        <v>0.37320574162679399</v>
      </c>
      <c r="AB8" s="16">
        <v>0.35862068965517202</v>
      </c>
      <c r="AC8" s="16">
        <v>0.28571428571428598</v>
      </c>
      <c r="AD8" s="16">
        <v>0.14285714285714299</v>
      </c>
      <c r="AE8" s="16"/>
      <c r="AF8" s="16">
        <v>0.35457063711911402</v>
      </c>
      <c r="AG8" s="16">
        <v>0.33333333333333298</v>
      </c>
      <c r="AH8" s="16">
        <v>0.19047619047618999</v>
      </c>
      <c r="AI8" s="16">
        <v>0</v>
      </c>
      <c r="AJ8" s="16"/>
      <c r="AK8" s="16">
        <v>0.27049180327868899</v>
      </c>
      <c r="AL8" s="16">
        <v>0.25757575757575801</v>
      </c>
      <c r="AM8" s="16">
        <v>0.547619047619048</v>
      </c>
      <c r="AN8" s="16">
        <v>0.38709677419354799</v>
      </c>
      <c r="AO8" s="16">
        <v>0.44444444444444398</v>
      </c>
      <c r="AP8" s="16">
        <v>0.38235294117647101</v>
      </c>
      <c r="AQ8" s="16"/>
      <c r="AR8" s="16">
        <v>0.33789954337899503</v>
      </c>
      <c r="AS8" s="16">
        <v>0.146341463414634</v>
      </c>
      <c r="AT8" s="16">
        <v>0.146341463414634</v>
      </c>
      <c r="AU8" s="16">
        <v>0.490566037735849</v>
      </c>
      <c r="AV8" s="16">
        <v>0.434782608695652</v>
      </c>
      <c r="AW8" s="16">
        <v>0.46808510638297901</v>
      </c>
      <c r="AX8" s="16">
        <v>0.6</v>
      </c>
      <c r="AY8" s="16"/>
      <c r="AZ8" s="16">
        <v>0.22222222222222199</v>
      </c>
      <c r="BA8" s="16">
        <v>0.28205128205128199</v>
      </c>
      <c r="BB8" s="16">
        <v>0.38095238095238099</v>
      </c>
      <c r="BC8" s="16">
        <v>0.341880341880342</v>
      </c>
      <c r="BD8" s="16">
        <v>0.45142857142857101</v>
      </c>
      <c r="BE8" s="16">
        <v>0.375</v>
      </c>
      <c r="BF8" s="16"/>
      <c r="BG8" s="16">
        <v>0.353658536585366</v>
      </c>
      <c r="BH8" s="16">
        <v>0.29411764705882398</v>
      </c>
      <c r="BI8" s="16">
        <v>0.375</v>
      </c>
      <c r="BJ8" s="16">
        <v>0.40151515151515099</v>
      </c>
      <c r="BK8" s="16">
        <v>0.354430379746835</v>
      </c>
      <c r="BL8" s="16">
        <v>0.27777777777777801</v>
      </c>
      <c r="BM8" s="16"/>
      <c r="BN8" s="16">
        <v>0.36101083032490999</v>
      </c>
      <c r="BO8" s="16">
        <v>0.33165829145728598</v>
      </c>
      <c r="BP8" s="16"/>
      <c r="BQ8" s="16">
        <v>0.34756097560975602</v>
      </c>
      <c r="BR8" s="16">
        <v>0.35126582278481</v>
      </c>
      <c r="BS8" s="16"/>
      <c r="BT8" s="16">
        <v>0.365122615803815</v>
      </c>
      <c r="BU8" s="16">
        <v>0.28431372549019601</v>
      </c>
    </row>
    <row r="9" spans="2:73" x14ac:dyDescent="0.35">
      <c r="B9" s="17" t="s">
        <v>219</v>
      </c>
      <c r="C9" s="16">
        <v>0.25363825363825399</v>
      </c>
      <c r="D9" s="16">
        <v>0.23232323232323199</v>
      </c>
      <c r="E9" s="16">
        <v>0.26855123674911702</v>
      </c>
      <c r="F9" s="16"/>
      <c r="G9" s="16">
        <v>0.18918918918918901</v>
      </c>
      <c r="H9" s="16">
        <v>0.27297297297297302</v>
      </c>
      <c r="I9" s="16"/>
      <c r="J9" s="16">
        <v>0.19512195121951201</v>
      </c>
      <c r="K9" s="16">
        <v>0.23728813559322001</v>
      </c>
      <c r="L9" s="16">
        <v>0.17241379310344801</v>
      </c>
      <c r="M9" s="16">
        <v>0.18181818181818199</v>
      </c>
      <c r="N9" s="16">
        <v>0.25</v>
      </c>
      <c r="O9" s="16">
        <v>0.25</v>
      </c>
      <c r="P9" s="16">
        <v>0.233333333333333</v>
      </c>
      <c r="Q9" s="16">
        <v>0.35897435897435898</v>
      </c>
      <c r="R9" s="16">
        <v>0.28571428571428598</v>
      </c>
      <c r="S9" s="16">
        <v>0.29787234042553201</v>
      </c>
      <c r="T9" s="16">
        <v>0.233333333333333</v>
      </c>
      <c r="U9" s="16">
        <v>0.14285714285714299</v>
      </c>
      <c r="V9" s="16">
        <v>0.23529411764705899</v>
      </c>
      <c r="W9" s="16">
        <v>0.35294117647058798</v>
      </c>
      <c r="X9" s="16">
        <v>0.27777777777777801</v>
      </c>
      <c r="Y9" s="16">
        <v>0.25</v>
      </c>
      <c r="Z9" s="16"/>
      <c r="AA9" s="16">
        <v>0.25358851674641097</v>
      </c>
      <c r="AB9" s="16">
        <v>0.24827586206896601</v>
      </c>
      <c r="AC9" s="16">
        <v>0.30357142857142899</v>
      </c>
      <c r="AD9" s="16">
        <v>0.28571428571428598</v>
      </c>
      <c r="AE9" s="16"/>
      <c r="AF9" s="16">
        <v>0.26869806094182802</v>
      </c>
      <c r="AG9" s="16">
        <v>0.266666666666667</v>
      </c>
      <c r="AH9" s="16">
        <v>0.26190476190476197</v>
      </c>
      <c r="AI9" s="16">
        <v>0</v>
      </c>
      <c r="AJ9" s="16"/>
      <c r="AK9" s="16">
        <v>0.32786885245901598</v>
      </c>
      <c r="AL9" s="16">
        <v>0.25757575757575801</v>
      </c>
      <c r="AM9" s="16">
        <v>0.214285714285714</v>
      </c>
      <c r="AN9" s="16">
        <v>0.225806451612903</v>
      </c>
      <c r="AO9" s="16">
        <v>0.22222222222222199</v>
      </c>
      <c r="AP9" s="16">
        <v>0.35294117647058798</v>
      </c>
      <c r="AQ9" s="16"/>
      <c r="AR9" s="16">
        <v>0.26484018264840198</v>
      </c>
      <c r="AS9" s="16">
        <v>0.46341463414634099</v>
      </c>
      <c r="AT9" s="16">
        <v>0.46341463414634099</v>
      </c>
      <c r="AU9" s="16">
        <v>0.20754716981132099</v>
      </c>
      <c r="AV9" s="16">
        <v>0.13043478260869601</v>
      </c>
      <c r="AW9" s="16">
        <v>0.10638297872340401</v>
      </c>
      <c r="AX9" s="16">
        <v>0.2</v>
      </c>
      <c r="AY9" s="16"/>
      <c r="AZ9" s="16">
        <v>0.30769230769230799</v>
      </c>
      <c r="BA9" s="16">
        <v>0.35897435897435898</v>
      </c>
      <c r="BB9" s="16">
        <v>9.5238095238095205E-2</v>
      </c>
      <c r="BC9" s="16">
        <v>0.24786324786324801</v>
      </c>
      <c r="BD9" s="16">
        <v>0.22857142857142901</v>
      </c>
      <c r="BE9" s="16">
        <v>0.125</v>
      </c>
      <c r="BF9" s="16"/>
      <c r="BG9" s="16">
        <v>0.24390243902438999</v>
      </c>
      <c r="BH9" s="16">
        <v>0.34117647058823503</v>
      </c>
      <c r="BI9" s="16">
        <v>0.125</v>
      </c>
      <c r="BJ9" s="16">
        <v>0.25757575757575801</v>
      </c>
      <c r="BK9" s="16">
        <v>0.278481012658228</v>
      </c>
      <c r="BL9" s="16">
        <v>0.203703703703704</v>
      </c>
      <c r="BM9" s="16"/>
      <c r="BN9" s="16">
        <v>0.26714801444043301</v>
      </c>
      <c r="BO9" s="16">
        <v>0.23618090452261301</v>
      </c>
      <c r="BP9" s="16"/>
      <c r="BQ9" s="16">
        <v>0.292682926829268</v>
      </c>
      <c r="BR9" s="16">
        <v>0.231012658227848</v>
      </c>
      <c r="BS9" s="16"/>
      <c r="BT9" s="16">
        <v>0.26158038147139001</v>
      </c>
      <c r="BU9" s="16">
        <v>0.23529411764705899</v>
      </c>
    </row>
    <row r="10" spans="2:73" x14ac:dyDescent="0.35">
      <c r="B10" s="17" t="s">
        <v>220</v>
      </c>
      <c r="C10" s="16">
        <v>0.18295218295218299</v>
      </c>
      <c r="D10" s="16">
        <v>0.18686868686868699</v>
      </c>
      <c r="E10" s="16">
        <v>0.18021201413427601</v>
      </c>
      <c r="F10" s="16"/>
      <c r="G10" s="16">
        <v>0.25225225225225201</v>
      </c>
      <c r="H10" s="16">
        <v>0.162162162162162</v>
      </c>
      <c r="I10" s="16"/>
      <c r="J10" s="16">
        <v>0.26829268292682901</v>
      </c>
      <c r="K10" s="16">
        <v>0.23728813559322001</v>
      </c>
      <c r="L10" s="16">
        <v>0.20689655172413801</v>
      </c>
      <c r="M10" s="16">
        <v>0.22727272727272699</v>
      </c>
      <c r="N10" s="16">
        <v>0.5</v>
      </c>
      <c r="O10" s="16">
        <v>0.1875</v>
      </c>
      <c r="P10" s="16">
        <v>0.266666666666667</v>
      </c>
      <c r="Q10" s="16">
        <v>0.102564102564103</v>
      </c>
      <c r="R10" s="16">
        <v>0.14285714285714299</v>
      </c>
      <c r="S10" s="16">
        <v>0.14893617021276601</v>
      </c>
      <c r="T10" s="16">
        <v>0.133333333333333</v>
      </c>
      <c r="U10" s="16">
        <v>0.28571428571428598</v>
      </c>
      <c r="V10" s="16">
        <v>5.8823529411764698E-2</v>
      </c>
      <c r="W10" s="16">
        <v>5.8823529411764698E-2</v>
      </c>
      <c r="X10" s="16">
        <v>0.16666666666666699</v>
      </c>
      <c r="Y10" s="16">
        <v>0.1875</v>
      </c>
      <c r="Z10" s="16"/>
      <c r="AA10" s="16">
        <v>0.16746411483253601</v>
      </c>
      <c r="AB10" s="16">
        <v>0.20689655172413801</v>
      </c>
      <c r="AC10" s="16">
        <v>0.23214285714285701</v>
      </c>
      <c r="AD10" s="16">
        <v>0.22857142857142901</v>
      </c>
      <c r="AE10" s="16"/>
      <c r="AF10" s="16">
        <v>0.20498614958448799</v>
      </c>
      <c r="AG10" s="16">
        <v>0.133333333333333</v>
      </c>
      <c r="AH10" s="16">
        <v>9.5238095238095205E-2</v>
      </c>
      <c r="AI10" s="16">
        <v>0</v>
      </c>
      <c r="AJ10" s="16"/>
      <c r="AK10" s="16">
        <v>0.204918032786885</v>
      </c>
      <c r="AL10" s="16">
        <v>0.25757575757575801</v>
      </c>
      <c r="AM10" s="16">
        <v>0.14285714285714299</v>
      </c>
      <c r="AN10" s="16">
        <v>0.19354838709677399</v>
      </c>
      <c r="AO10" s="16">
        <v>0.11111111111111099</v>
      </c>
      <c r="AP10" s="16">
        <v>0.14705882352941199</v>
      </c>
      <c r="AQ10" s="16"/>
      <c r="AR10" s="16">
        <v>0.17351598173516</v>
      </c>
      <c r="AS10" s="16">
        <v>0.24390243902438999</v>
      </c>
      <c r="AT10" s="16">
        <v>0.24390243902438999</v>
      </c>
      <c r="AU10" s="16">
        <v>0.113207547169811</v>
      </c>
      <c r="AV10" s="16">
        <v>0.173913043478261</v>
      </c>
      <c r="AW10" s="16">
        <v>0.25531914893617003</v>
      </c>
      <c r="AX10" s="16">
        <v>0.2</v>
      </c>
      <c r="AY10" s="16"/>
      <c r="AZ10" s="16">
        <v>0.213675213675214</v>
      </c>
      <c r="BA10" s="16">
        <v>0.17948717948717899</v>
      </c>
      <c r="BB10" s="16">
        <v>0.33333333333333298</v>
      </c>
      <c r="BC10" s="16">
        <v>0.17948717948717899</v>
      </c>
      <c r="BD10" s="16">
        <v>0.13714285714285701</v>
      </c>
      <c r="BE10" s="16">
        <v>0.375</v>
      </c>
      <c r="BF10" s="16"/>
      <c r="BG10" s="16">
        <v>0.146341463414634</v>
      </c>
      <c r="BH10" s="16">
        <v>0.21176470588235299</v>
      </c>
      <c r="BI10" s="16">
        <v>0.22916666666666699</v>
      </c>
      <c r="BJ10" s="16">
        <v>0.14393939393939401</v>
      </c>
      <c r="BK10" s="16">
        <v>0.215189873417722</v>
      </c>
      <c r="BL10" s="16">
        <v>0.18518518518518501</v>
      </c>
      <c r="BM10" s="16"/>
      <c r="BN10" s="16">
        <v>0.18411552346570401</v>
      </c>
      <c r="BO10" s="16">
        <v>0.175879396984925</v>
      </c>
      <c r="BP10" s="16"/>
      <c r="BQ10" s="16">
        <v>0.17073170731707299</v>
      </c>
      <c r="BR10" s="16">
        <v>0.189873417721519</v>
      </c>
      <c r="BS10" s="16"/>
      <c r="BT10" s="16">
        <v>0.18528610354223399</v>
      </c>
      <c r="BU10" s="16">
        <v>0.18627450980392199</v>
      </c>
    </row>
    <row r="11" spans="2:73" x14ac:dyDescent="0.35">
      <c r="B11" s="17" t="s">
        <v>221</v>
      </c>
      <c r="C11" s="16">
        <v>7.9002079002079006E-2</v>
      </c>
      <c r="D11" s="16">
        <v>8.0808080808080801E-2</v>
      </c>
      <c r="E11" s="16">
        <v>7.7738515901060096E-2</v>
      </c>
      <c r="F11" s="16"/>
      <c r="G11" s="16">
        <v>6.3063063063063099E-2</v>
      </c>
      <c r="H11" s="16">
        <v>8.3783783783783802E-2</v>
      </c>
      <c r="I11" s="16"/>
      <c r="J11" s="16">
        <v>0.146341463414634</v>
      </c>
      <c r="K11" s="16">
        <v>0.11864406779661001</v>
      </c>
      <c r="L11" s="16">
        <v>0.13793103448275901</v>
      </c>
      <c r="M11" s="16">
        <v>4.5454545454545497E-2</v>
      </c>
      <c r="N11" s="16">
        <v>0</v>
      </c>
      <c r="O11" s="16">
        <v>6.25E-2</v>
      </c>
      <c r="P11" s="16">
        <v>3.3333333333333298E-2</v>
      </c>
      <c r="Q11" s="16">
        <v>5.1282051282051301E-2</v>
      </c>
      <c r="R11" s="16">
        <v>7.1428571428571397E-2</v>
      </c>
      <c r="S11" s="16">
        <v>6.3829787234042507E-2</v>
      </c>
      <c r="T11" s="16">
        <v>3.3333333333333298E-2</v>
      </c>
      <c r="U11" s="16">
        <v>0.14285714285714299</v>
      </c>
      <c r="V11" s="16">
        <v>8.8235294117647106E-2</v>
      </c>
      <c r="W11" s="16">
        <v>0</v>
      </c>
      <c r="X11" s="16">
        <v>0.11111111111111099</v>
      </c>
      <c r="Y11" s="16">
        <v>6.25E-2</v>
      </c>
      <c r="Z11" s="16"/>
      <c r="AA11" s="16">
        <v>5.7416267942583699E-2</v>
      </c>
      <c r="AB11" s="16">
        <v>8.9655172413793102E-2</v>
      </c>
      <c r="AC11" s="16">
        <v>5.3571428571428603E-2</v>
      </c>
      <c r="AD11" s="16">
        <v>0.17142857142857101</v>
      </c>
      <c r="AE11" s="16"/>
      <c r="AF11" s="16">
        <v>5.8171745152354598E-2</v>
      </c>
      <c r="AG11" s="16">
        <v>0.133333333333333</v>
      </c>
      <c r="AH11" s="16">
        <v>0.214285714285714</v>
      </c>
      <c r="AI11" s="16">
        <v>0.5</v>
      </c>
      <c r="AJ11" s="16"/>
      <c r="AK11" s="16">
        <v>0.10655737704918</v>
      </c>
      <c r="AL11" s="16">
        <v>9.0909090909090898E-2</v>
      </c>
      <c r="AM11" s="16">
        <v>2.3809523809523801E-2</v>
      </c>
      <c r="AN11" s="16">
        <v>6.4516129032258104E-2</v>
      </c>
      <c r="AO11" s="16">
        <v>0</v>
      </c>
      <c r="AP11" s="16">
        <v>2.9411764705882401E-2</v>
      </c>
      <c r="AQ11" s="16"/>
      <c r="AR11" s="16">
        <v>8.6757990867579904E-2</v>
      </c>
      <c r="AS11" s="16">
        <v>2.4390243902439001E-2</v>
      </c>
      <c r="AT11" s="16">
        <v>2.4390243902439001E-2</v>
      </c>
      <c r="AU11" s="16">
        <v>3.77358490566038E-2</v>
      </c>
      <c r="AV11" s="16">
        <v>8.6956521739130405E-2</v>
      </c>
      <c r="AW11" s="16">
        <v>6.3829787234042507E-2</v>
      </c>
      <c r="AX11" s="16">
        <v>0</v>
      </c>
      <c r="AY11" s="16"/>
      <c r="AZ11" s="16">
        <v>0.11965811965812</v>
      </c>
      <c r="BA11" s="16">
        <v>0.15384615384615399</v>
      </c>
      <c r="BB11" s="16">
        <v>4.7619047619047603E-2</v>
      </c>
      <c r="BC11" s="16">
        <v>5.1282051282051301E-2</v>
      </c>
      <c r="BD11" s="16">
        <v>5.7142857142857099E-2</v>
      </c>
      <c r="BE11" s="16">
        <v>0</v>
      </c>
      <c r="BF11" s="16"/>
      <c r="BG11" s="16">
        <v>0.109756097560976</v>
      </c>
      <c r="BH11" s="16">
        <v>5.8823529411764698E-2</v>
      </c>
      <c r="BI11" s="16">
        <v>4.1666666666666699E-2</v>
      </c>
      <c r="BJ11" s="16">
        <v>6.8181818181818205E-2</v>
      </c>
      <c r="BK11" s="16">
        <v>7.5949367088607597E-2</v>
      </c>
      <c r="BL11" s="16">
        <v>0.12962962962963001</v>
      </c>
      <c r="BM11" s="16"/>
      <c r="BN11" s="16">
        <v>7.2202166064981907E-2</v>
      </c>
      <c r="BO11" s="16">
        <v>9.0452261306532694E-2</v>
      </c>
      <c r="BP11" s="16"/>
      <c r="BQ11" s="16">
        <v>7.3170731707317097E-2</v>
      </c>
      <c r="BR11" s="16">
        <v>8.2278481012658194E-2</v>
      </c>
      <c r="BS11" s="16"/>
      <c r="BT11" s="16">
        <v>5.9945504087193499E-2</v>
      </c>
      <c r="BU11" s="16">
        <v>0.15686274509803899</v>
      </c>
    </row>
    <row r="12" spans="2:73" x14ac:dyDescent="0.35">
      <c r="B12" s="17" t="s">
        <v>222</v>
      </c>
      <c r="C12" s="16">
        <v>4.9896049896049899E-2</v>
      </c>
      <c r="D12" s="16">
        <v>6.5656565656565705E-2</v>
      </c>
      <c r="E12" s="16">
        <v>3.8869257950529999E-2</v>
      </c>
      <c r="F12" s="16"/>
      <c r="G12" s="16">
        <v>4.5045045045045001E-2</v>
      </c>
      <c r="H12" s="16">
        <v>5.1351351351351403E-2</v>
      </c>
      <c r="I12" s="16"/>
      <c r="J12" s="16">
        <v>0</v>
      </c>
      <c r="K12" s="16">
        <v>3.3898305084745797E-2</v>
      </c>
      <c r="L12" s="16">
        <v>0.10344827586206901</v>
      </c>
      <c r="M12" s="16">
        <v>0</v>
      </c>
      <c r="N12" s="16">
        <v>0</v>
      </c>
      <c r="O12" s="16">
        <v>0.125</v>
      </c>
      <c r="P12" s="16">
        <v>0.1</v>
      </c>
      <c r="Q12" s="16">
        <v>5.1282051282051301E-2</v>
      </c>
      <c r="R12" s="16">
        <v>0</v>
      </c>
      <c r="S12" s="16">
        <v>5.31914893617021E-2</v>
      </c>
      <c r="T12" s="16">
        <v>6.6666666666666693E-2</v>
      </c>
      <c r="U12" s="16">
        <v>0</v>
      </c>
      <c r="V12" s="16">
        <v>5.8823529411764698E-2</v>
      </c>
      <c r="W12" s="16">
        <v>0.11764705882352899</v>
      </c>
      <c r="X12" s="16">
        <v>5.5555555555555601E-2</v>
      </c>
      <c r="Y12" s="16">
        <v>0</v>
      </c>
      <c r="Z12" s="16"/>
      <c r="AA12" s="16">
        <v>4.7846889952153103E-2</v>
      </c>
      <c r="AB12" s="16">
        <v>4.8275862068965503E-2</v>
      </c>
      <c r="AC12" s="16">
        <v>3.5714285714285698E-2</v>
      </c>
      <c r="AD12" s="16">
        <v>8.5714285714285701E-2</v>
      </c>
      <c r="AE12" s="16"/>
      <c r="AF12" s="16">
        <v>4.4321329639889197E-2</v>
      </c>
      <c r="AG12" s="16">
        <v>6.6666666666666693E-2</v>
      </c>
      <c r="AH12" s="16">
        <v>4.7619047619047603E-2</v>
      </c>
      <c r="AI12" s="16">
        <v>0.5</v>
      </c>
      <c r="AJ12" s="16"/>
      <c r="AK12" s="16">
        <v>4.91803278688525E-2</v>
      </c>
      <c r="AL12" s="16">
        <v>4.5454545454545497E-2</v>
      </c>
      <c r="AM12" s="16">
        <v>2.3809523809523801E-2</v>
      </c>
      <c r="AN12" s="16">
        <v>9.6774193548387094E-2</v>
      </c>
      <c r="AO12" s="16">
        <v>0</v>
      </c>
      <c r="AP12" s="16">
        <v>2.9411764705882401E-2</v>
      </c>
      <c r="AQ12" s="16"/>
      <c r="AR12" s="16">
        <v>4.5662100456621002E-2</v>
      </c>
      <c r="AS12" s="16">
        <v>4.8780487804878099E-2</v>
      </c>
      <c r="AT12" s="16">
        <v>4.8780487804878099E-2</v>
      </c>
      <c r="AU12" s="16">
        <v>5.6603773584905703E-2</v>
      </c>
      <c r="AV12" s="16">
        <v>8.6956521739130405E-2</v>
      </c>
      <c r="AW12" s="16">
        <v>2.1276595744680899E-2</v>
      </c>
      <c r="AX12" s="16">
        <v>0</v>
      </c>
      <c r="AY12" s="16"/>
      <c r="AZ12" s="16">
        <v>6.8376068376068397E-2</v>
      </c>
      <c r="BA12" s="16">
        <v>0</v>
      </c>
      <c r="BB12" s="16">
        <v>0</v>
      </c>
      <c r="BC12" s="16">
        <v>0.102564102564103</v>
      </c>
      <c r="BD12" s="16">
        <v>2.2857142857142899E-2</v>
      </c>
      <c r="BE12" s="16">
        <v>0</v>
      </c>
      <c r="BF12" s="16"/>
      <c r="BG12" s="16">
        <v>9.7560975609756101E-2</v>
      </c>
      <c r="BH12" s="16">
        <v>2.3529411764705899E-2</v>
      </c>
      <c r="BI12" s="16">
        <v>0.104166666666667</v>
      </c>
      <c r="BJ12" s="16">
        <v>3.7878787878787901E-2</v>
      </c>
      <c r="BK12" s="16">
        <v>2.53164556962025E-2</v>
      </c>
      <c r="BL12" s="16">
        <v>3.7037037037037E-2</v>
      </c>
      <c r="BM12" s="16"/>
      <c r="BN12" s="16">
        <v>3.9711191335740102E-2</v>
      </c>
      <c r="BO12" s="16">
        <v>6.5326633165829207E-2</v>
      </c>
      <c r="BP12" s="16"/>
      <c r="BQ12" s="16">
        <v>4.8780487804878099E-2</v>
      </c>
      <c r="BR12" s="16">
        <v>5.0632911392405097E-2</v>
      </c>
      <c r="BS12" s="16"/>
      <c r="BT12" s="16">
        <v>4.9046321525885603E-2</v>
      </c>
      <c r="BU12" s="16">
        <v>3.9215686274509803E-2</v>
      </c>
    </row>
    <row r="13" spans="2:73" x14ac:dyDescent="0.35">
      <c r="B13" s="17" t="s">
        <v>131</v>
      </c>
      <c r="C13" s="16">
        <v>8.5239085239085202E-2</v>
      </c>
      <c r="D13" s="16">
        <v>9.0909090909090898E-2</v>
      </c>
      <c r="E13" s="16">
        <v>8.1272084805653705E-2</v>
      </c>
      <c r="F13" s="16"/>
      <c r="G13" s="16">
        <v>5.4054054054054099E-2</v>
      </c>
      <c r="H13" s="16">
        <v>9.45945945945946E-2</v>
      </c>
      <c r="I13" s="16"/>
      <c r="J13" s="16">
        <v>9.7560975609756101E-2</v>
      </c>
      <c r="K13" s="16">
        <v>8.4745762711864403E-2</v>
      </c>
      <c r="L13" s="16">
        <v>0.10344827586206901</v>
      </c>
      <c r="M13" s="16">
        <v>0.13636363636363599</v>
      </c>
      <c r="N13" s="16">
        <v>0</v>
      </c>
      <c r="O13" s="16">
        <v>0</v>
      </c>
      <c r="P13" s="16">
        <v>3.3333333333333298E-2</v>
      </c>
      <c r="Q13" s="16">
        <v>7.69230769230769E-2</v>
      </c>
      <c r="R13" s="16">
        <v>0.214285714285714</v>
      </c>
      <c r="S13" s="16">
        <v>5.31914893617021E-2</v>
      </c>
      <c r="T13" s="16">
        <v>3.3333333333333298E-2</v>
      </c>
      <c r="U13" s="16">
        <v>0</v>
      </c>
      <c r="V13" s="16">
        <v>0.17647058823529399</v>
      </c>
      <c r="W13" s="16">
        <v>0.23529411764705899</v>
      </c>
      <c r="X13" s="16">
        <v>0.11111111111111099</v>
      </c>
      <c r="Y13" s="16">
        <v>6.25E-2</v>
      </c>
      <c r="Z13" s="16"/>
      <c r="AA13" s="16">
        <v>0.100478468899522</v>
      </c>
      <c r="AB13" s="16">
        <v>4.8275862068965503E-2</v>
      </c>
      <c r="AC13" s="16">
        <v>8.9285714285714302E-2</v>
      </c>
      <c r="AD13" s="16">
        <v>8.5714285714285701E-2</v>
      </c>
      <c r="AE13" s="16"/>
      <c r="AF13" s="16">
        <v>6.9252077562326902E-2</v>
      </c>
      <c r="AG13" s="16">
        <v>6.6666666666666693E-2</v>
      </c>
      <c r="AH13" s="16">
        <v>0.19047619047618999</v>
      </c>
      <c r="AI13" s="16">
        <v>0</v>
      </c>
      <c r="AJ13" s="16"/>
      <c r="AK13" s="16">
        <v>4.0983606557376998E-2</v>
      </c>
      <c r="AL13" s="16">
        <v>9.0909090909090898E-2</v>
      </c>
      <c r="AM13" s="16">
        <v>4.7619047619047603E-2</v>
      </c>
      <c r="AN13" s="16">
        <v>3.2258064516128997E-2</v>
      </c>
      <c r="AO13" s="16">
        <v>0.22222222222222199</v>
      </c>
      <c r="AP13" s="16">
        <v>5.8823529411764698E-2</v>
      </c>
      <c r="AQ13" s="16"/>
      <c r="AR13" s="16">
        <v>9.1324200913242004E-2</v>
      </c>
      <c r="AS13" s="16">
        <v>7.3170731707317097E-2</v>
      </c>
      <c r="AT13" s="16">
        <v>7.3170731707317097E-2</v>
      </c>
      <c r="AU13" s="16">
        <v>9.4339622641509399E-2</v>
      </c>
      <c r="AV13" s="16">
        <v>8.6956521739130405E-2</v>
      </c>
      <c r="AW13" s="16">
        <v>8.5106382978723402E-2</v>
      </c>
      <c r="AX13" s="16">
        <v>0</v>
      </c>
      <c r="AY13" s="16"/>
      <c r="AZ13" s="16">
        <v>6.8376068376068397E-2</v>
      </c>
      <c r="BA13" s="16">
        <v>2.5641025641025599E-2</v>
      </c>
      <c r="BB13" s="16">
        <v>0.14285714285714299</v>
      </c>
      <c r="BC13" s="16">
        <v>7.69230769230769E-2</v>
      </c>
      <c r="BD13" s="16">
        <v>0.10285714285714299</v>
      </c>
      <c r="BE13" s="16">
        <v>0.125</v>
      </c>
      <c r="BF13" s="16"/>
      <c r="BG13" s="16">
        <v>4.8780487804878099E-2</v>
      </c>
      <c r="BH13" s="16">
        <v>7.0588235294117604E-2</v>
      </c>
      <c r="BI13" s="16">
        <v>0.125</v>
      </c>
      <c r="BJ13" s="16">
        <v>9.0909090909090898E-2</v>
      </c>
      <c r="BK13" s="16">
        <v>5.0632911392405097E-2</v>
      </c>
      <c r="BL13" s="16">
        <v>0.16666666666666699</v>
      </c>
      <c r="BM13" s="16"/>
      <c r="BN13" s="16">
        <v>7.5812274368231E-2</v>
      </c>
      <c r="BO13" s="16">
        <v>0.10050251256281401</v>
      </c>
      <c r="BP13" s="16"/>
      <c r="BQ13" s="16">
        <v>6.7073170731707293E-2</v>
      </c>
      <c r="BR13" s="16">
        <v>9.49367088607595E-2</v>
      </c>
      <c r="BS13" s="16"/>
      <c r="BT13" s="16">
        <v>7.9019073569482304E-2</v>
      </c>
      <c r="BU13" s="16">
        <v>9.8039215686274495E-2</v>
      </c>
    </row>
    <row r="14" spans="2:73" x14ac:dyDescent="0.35">
      <c r="B14" s="17" t="s">
        <v>223</v>
      </c>
      <c r="C14" s="19">
        <v>0.60291060291060306</v>
      </c>
      <c r="D14" s="19">
        <v>0.57575757575757602</v>
      </c>
      <c r="E14" s="19">
        <v>0.62190812720848099</v>
      </c>
      <c r="F14" s="19"/>
      <c r="G14" s="19">
        <v>0.58558558558558604</v>
      </c>
      <c r="H14" s="19">
        <v>0.608108108108108</v>
      </c>
      <c r="I14" s="19"/>
      <c r="J14" s="19">
        <v>0.48780487804877998</v>
      </c>
      <c r="K14" s="19">
        <v>0.52542372881355903</v>
      </c>
      <c r="L14" s="19">
        <v>0.44827586206896602</v>
      </c>
      <c r="M14" s="19">
        <v>0.59090909090909105</v>
      </c>
      <c r="N14" s="19">
        <v>0.5</v>
      </c>
      <c r="O14" s="19">
        <v>0.625</v>
      </c>
      <c r="P14" s="19">
        <v>0.56666666666666698</v>
      </c>
      <c r="Q14" s="19">
        <v>0.71794871794871795</v>
      </c>
      <c r="R14" s="19">
        <v>0.57142857142857095</v>
      </c>
      <c r="S14" s="19">
        <v>0.680851063829787</v>
      </c>
      <c r="T14" s="19">
        <v>0.73333333333333295</v>
      </c>
      <c r="U14" s="19">
        <v>0.57142857142857095</v>
      </c>
      <c r="V14" s="19">
        <v>0.61764705882352899</v>
      </c>
      <c r="W14" s="19">
        <v>0.58823529411764697</v>
      </c>
      <c r="X14" s="19">
        <v>0.55555555555555602</v>
      </c>
      <c r="Y14" s="19">
        <v>0.6875</v>
      </c>
      <c r="Z14" s="19"/>
      <c r="AA14" s="19">
        <v>0.62679425837320601</v>
      </c>
      <c r="AB14" s="19">
        <v>0.60689655172413803</v>
      </c>
      <c r="AC14" s="19">
        <v>0.58928571428571397</v>
      </c>
      <c r="AD14" s="19">
        <v>0.42857142857142899</v>
      </c>
      <c r="AE14" s="19"/>
      <c r="AF14" s="19">
        <v>0.62326869806094198</v>
      </c>
      <c r="AG14" s="19">
        <v>0.6</v>
      </c>
      <c r="AH14" s="19">
        <v>0.452380952380952</v>
      </c>
      <c r="AI14" s="19">
        <v>0</v>
      </c>
      <c r="AJ14" s="19"/>
      <c r="AK14" s="19">
        <v>0.59836065573770503</v>
      </c>
      <c r="AL14" s="19">
        <v>0.51515151515151503</v>
      </c>
      <c r="AM14" s="19">
        <v>0.76190476190476197</v>
      </c>
      <c r="AN14" s="19">
        <v>0.61290322580645196</v>
      </c>
      <c r="AO14" s="19">
        <v>0.66666666666666696</v>
      </c>
      <c r="AP14" s="19">
        <v>0.73529411764705899</v>
      </c>
      <c r="AQ14" s="19"/>
      <c r="AR14" s="19">
        <v>0.602739726027397</v>
      </c>
      <c r="AS14" s="19">
        <v>0.60975609756097604</v>
      </c>
      <c r="AT14" s="19">
        <v>0.60975609756097604</v>
      </c>
      <c r="AU14" s="19">
        <v>0.69811320754716999</v>
      </c>
      <c r="AV14" s="19">
        <v>0.565217391304348</v>
      </c>
      <c r="AW14" s="19">
        <v>0.57446808510638303</v>
      </c>
      <c r="AX14" s="19">
        <v>0.8</v>
      </c>
      <c r="AY14" s="19"/>
      <c r="AZ14" s="19">
        <v>0.52991452991453003</v>
      </c>
      <c r="BA14" s="19">
        <v>0.64102564102564097</v>
      </c>
      <c r="BB14" s="19">
        <v>0.476190476190476</v>
      </c>
      <c r="BC14" s="19">
        <v>0.58974358974358998</v>
      </c>
      <c r="BD14" s="19">
        <v>0.68</v>
      </c>
      <c r="BE14" s="19">
        <v>0.5</v>
      </c>
      <c r="BF14" s="19"/>
      <c r="BG14" s="19">
        <v>0.59756097560975596</v>
      </c>
      <c r="BH14" s="19">
        <v>0.63529411764705901</v>
      </c>
      <c r="BI14" s="19">
        <v>0.5</v>
      </c>
      <c r="BJ14" s="19">
        <v>0.65909090909090895</v>
      </c>
      <c r="BK14" s="19">
        <v>0.632911392405063</v>
      </c>
      <c r="BL14" s="19">
        <v>0.48148148148148201</v>
      </c>
      <c r="BM14" s="19"/>
      <c r="BN14" s="19">
        <v>0.62815884476534301</v>
      </c>
      <c r="BO14" s="19">
        <v>0.56783919597989996</v>
      </c>
      <c r="BP14" s="19"/>
      <c r="BQ14" s="19">
        <v>0.64024390243902396</v>
      </c>
      <c r="BR14" s="19">
        <v>0.582278481012658</v>
      </c>
      <c r="BS14" s="19"/>
      <c r="BT14" s="19">
        <v>0.62670299727520395</v>
      </c>
      <c r="BU14" s="19">
        <v>0.51960784313725505</v>
      </c>
    </row>
    <row r="15" spans="2:73" x14ac:dyDescent="0.35">
      <c r="B15" s="17" t="s">
        <v>224</v>
      </c>
      <c r="C15" s="19">
        <v>0.12889812889812899</v>
      </c>
      <c r="D15" s="19">
        <v>0.14646464646464599</v>
      </c>
      <c r="E15" s="19">
        <v>0.11660777385159</v>
      </c>
      <c r="F15" s="19"/>
      <c r="G15" s="19">
        <v>0.108108108108108</v>
      </c>
      <c r="H15" s="19">
        <v>0.135135135135135</v>
      </c>
      <c r="I15" s="19"/>
      <c r="J15" s="19">
        <v>0.146341463414634</v>
      </c>
      <c r="K15" s="19">
        <v>0.152542372881356</v>
      </c>
      <c r="L15" s="19">
        <v>0.24137931034482801</v>
      </c>
      <c r="M15" s="19">
        <v>4.5454545454545497E-2</v>
      </c>
      <c r="N15" s="19">
        <v>0</v>
      </c>
      <c r="O15" s="19">
        <v>0.1875</v>
      </c>
      <c r="P15" s="19">
        <v>0.133333333333333</v>
      </c>
      <c r="Q15" s="19">
        <v>0.102564102564103</v>
      </c>
      <c r="R15" s="19">
        <v>7.1428571428571397E-2</v>
      </c>
      <c r="S15" s="19">
        <v>0.117021276595745</v>
      </c>
      <c r="T15" s="19">
        <v>0.1</v>
      </c>
      <c r="U15" s="19">
        <v>0.14285714285714299</v>
      </c>
      <c r="V15" s="19">
        <v>0.14705882352941199</v>
      </c>
      <c r="W15" s="19">
        <v>0.11764705882352899</v>
      </c>
      <c r="X15" s="19">
        <v>0.16666666666666699</v>
      </c>
      <c r="Y15" s="19">
        <v>6.25E-2</v>
      </c>
      <c r="Z15" s="19"/>
      <c r="AA15" s="19">
        <v>0.105263157894737</v>
      </c>
      <c r="AB15" s="19">
        <v>0.13793103448275901</v>
      </c>
      <c r="AC15" s="19">
        <v>8.9285714285714302E-2</v>
      </c>
      <c r="AD15" s="19">
        <v>0.25714285714285701</v>
      </c>
      <c r="AE15" s="19"/>
      <c r="AF15" s="19">
        <v>0.102493074792244</v>
      </c>
      <c r="AG15" s="19">
        <v>0.2</v>
      </c>
      <c r="AH15" s="19">
        <v>0.26190476190476197</v>
      </c>
      <c r="AI15" s="19">
        <v>1</v>
      </c>
      <c r="AJ15" s="19"/>
      <c r="AK15" s="19">
        <v>0.15573770491803299</v>
      </c>
      <c r="AL15" s="19">
        <v>0.13636363636363599</v>
      </c>
      <c r="AM15" s="19">
        <v>4.7619047619047603E-2</v>
      </c>
      <c r="AN15" s="19">
        <v>0.16129032258064499</v>
      </c>
      <c r="AO15" s="19">
        <v>0</v>
      </c>
      <c r="AP15" s="19">
        <v>5.8823529411764698E-2</v>
      </c>
      <c r="AQ15" s="19"/>
      <c r="AR15" s="19">
        <v>0.13242009132420099</v>
      </c>
      <c r="AS15" s="19">
        <v>7.3170731707317097E-2</v>
      </c>
      <c r="AT15" s="19">
        <v>7.3170731707317097E-2</v>
      </c>
      <c r="AU15" s="19">
        <v>9.4339622641509399E-2</v>
      </c>
      <c r="AV15" s="19">
        <v>0.173913043478261</v>
      </c>
      <c r="AW15" s="19">
        <v>8.5106382978723402E-2</v>
      </c>
      <c r="AX15" s="19">
        <v>0</v>
      </c>
      <c r="AY15" s="19"/>
      <c r="AZ15" s="19">
        <v>0.188034188034188</v>
      </c>
      <c r="BA15" s="19">
        <v>0.15384615384615399</v>
      </c>
      <c r="BB15" s="19">
        <v>4.7619047619047603E-2</v>
      </c>
      <c r="BC15" s="19">
        <v>0.15384615384615399</v>
      </c>
      <c r="BD15" s="19">
        <v>0.08</v>
      </c>
      <c r="BE15" s="19">
        <v>0</v>
      </c>
      <c r="BF15" s="19"/>
      <c r="BG15" s="19">
        <v>0.207317073170732</v>
      </c>
      <c r="BH15" s="19">
        <v>8.2352941176470601E-2</v>
      </c>
      <c r="BI15" s="19">
        <v>0.14583333333333301</v>
      </c>
      <c r="BJ15" s="19">
        <v>0.10606060606060599</v>
      </c>
      <c r="BK15" s="19">
        <v>0.10126582278481</v>
      </c>
      <c r="BL15" s="19">
        <v>0.16666666666666699</v>
      </c>
      <c r="BM15" s="19"/>
      <c r="BN15" s="19">
        <v>0.111913357400722</v>
      </c>
      <c r="BO15" s="19">
        <v>0.15577889447236201</v>
      </c>
      <c r="BP15" s="19"/>
      <c r="BQ15" s="19">
        <v>0.12195121951219499</v>
      </c>
      <c r="BR15" s="19">
        <v>0.132911392405063</v>
      </c>
      <c r="BS15" s="19"/>
      <c r="BT15" s="19">
        <v>0.108991825613079</v>
      </c>
      <c r="BU15" s="19">
        <v>0.19607843137254899</v>
      </c>
    </row>
    <row r="16" spans="2:73" x14ac:dyDescent="0.35">
      <c r="B16" s="17" t="s">
        <v>105</v>
      </c>
      <c r="C16" s="20">
        <v>0.47401247401247398</v>
      </c>
      <c r="D16" s="20">
        <v>0.429292929292929</v>
      </c>
      <c r="E16" s="20">
        <v>0.50530035335689005</v>
      </c>
      <c r="F16" s="20"/>
      <c r="G16" s="20">
        <v>0.47747747747747699</v>
      </c>
      <c r="H16" s="20">
        <v>0.47297297297297303</v>
      </c>
      <c r="I16" s="20"/>
      <c r="J16" s="20">
        <v>0.34146341463414598</v>
      </c>
      <c r="K16" s="20">
        <v>0.37288135593220301</v>
      </c>
      <c r="L16" s="20">
        <v>0.20689655172413801</v>
      </c>
      <c r="M16" s="20">
        <v>0.54545454545454597</v>
      </c>
      <c r="N16" s="20">
        <v>0.5</v>
      </c>
      <c r="O16" s="20">
        <v>0.4375</v>
      </c>
      <c r="P16" s="20">
        <v>0.43333333333333302</v>
      </c>
      <c r="Q16" s="20">
        <v>0.61538461538461497</v>
      </c>
      <c r="R16" s="20">
        <v>0.5</v>
      </c>
      <c r="S16" s="20">
        <v>0.56382978723404298</v>
      </c>
      <c r="T16" s="20">
        <v>0.63333333333333297</v>
      </c>
      <c r="U16" s="20">
        <v>0.42857142857142899</v>
      </c>
      <c r="V16" s="20">
        <v>0.47058823529411797</v>
      </c>
      <c r="W16" s="20">
        <v>0.47058823529411797</v>
      </c>
      <c r="X16" s="20">
        <v>0.38888888888888901</v>
      </c>
      <c r="Y16" s="20">
        <v>0.625</v>
      </c>
      <c r="Z16" s="20"/>
      <c r="AA16" s="20">
        <v>0.52153110047846896</v>
      </c>
      <c r="AB16" s="20">
        <v>0.46896551724137903</v>
      </c>
      <c r="AC16" s="20">
        <v>0.5</v>
      </c>
      <c r="AD16" s="20">
        <v>0.17142857142857101</v>
      </c>
      <c r="AE16" s="20"/>
      <c r="AF16" s="20">
        <v>0.52077562326869797</v>
      </c>
      <c r="AG16" s="20">
        <v>0.4</v>
      </c>
      <c r="AH16" s="20">
        <v>0.19047619047619099</v>
      </c>
      <c r="AI16" s="20">
        <v>-1</v>
      </c>
      <c r="AJ16" s="20"/>
      <c r="AK16" s="20">
        <v>0.44262295081967201</v>
      </c>
      <c r="AL16" s="20">
        <v>0.37878787878787901</v>
      </c>
      <c r="AM16" s="20">
        <v>0.71428571428571397</v>
      </c>
      <c r="AN16" s="20">
        <v>0.45161290322580599</v>
      </c>
      <c r="AO16" s="20">
        <v>0.66666666666666696</v>
      </c>
      <c r="AP16" s="20">
        <v>0.67647058823529405</v>
      </c>
      <c r="AQ16" s="20"/>
      <c r="AR16" s="20">
        <v>0.47031963470319599</v>
      </c>
      <c r="AS16" s="20">
        <v>0.53658536585365901</v>
      </c>
      <c r="AT16" s="20">
        <v>0.53658536585365901</v>
      </c>
      <c r="AU16" s="20">
        <v>0.60377358490566002</v>
      </c>
      <c r="AV16" s="20">
        <v>0.39130434782608697</v>
      </c>
      <c r="AW16" s="20">
        <v>0.48936170212766</v>
      </c>
      <c r="AX16" s="20">
        <v>0.8</v>
      </c>
      <c r="AY16" s="20"/>
      <c r="AZ16" s="20">
        <v>0.341880341880342</v>
      </c>
      <c r="BA16" s="20">
        <v>0.487179487179487</v>
      </c>
      <c r="BB16" s="20">
        <v>0.42857142857142899</v>
      </c>
      <c r="BC16" s="20">
        <v>0.43589743589743601</v>
      </c>
      <c r="BD16" s="20">
        <v>0.6</v>
      </c>
      <c r="BE16" s="20">
        <v>0.5</v>
      </c>
      <c r="BF16" s="20"/>
      <c r="BG16" s="20">
        <v>0.39024390243902402</v>
      </c>
      <c r="BH16" s="20">
        <v>0.55294117647058805</v>
      </c>
      <c r="BI16" s="20">
        <v>0.35416666666666702</v>
      </c>
      <c r="BJ16" s="20">
        <v>0.55303030303030298</v>
      </c>
      <c r="BK16" s="20">
        <v>0.531645569620253</v>
      </c>
      <c r="BL16" s="20">
        <v>0.31481481481481499</v>
      </c>
      <c r="BM16" s="20"/>
      <c r="BN16" s="20">
        <v>0.51624548736462095</v>
      </c>
      <c r="BO16" s="20">
        <v>0.41206030150753797</v>
      </c>
      <c r="BP16" s="20"/>
      <c r="BQ16" s="20">
        <v>0.51829268292682895</v>
      </c>
      <c r="BR16" s="20">
        <v>0.449367088607595</v>
      </c>
      <c r="BS16" s="20"/>
      <c r="BT16" s="20">
        <v>0.51771117166212499</v>
      </c>
      <c r="BU16" s="20">
        <v>0.32352941176470601</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0.367983367983368</v>
      </c>
      <c r="D8" s="16">
        <v>0.34848484848484901</v>
      </c>
      <c r="E8" s="16">
        <v>0.38162544169611301</v>
      </c>
      <c r="F8" s="16"/>
      <c r="G8" s="16">
        <v>0.36936936936936898</v>
      </c>
      <c r="H8" s="16">
        <v>0.36756756756756798</v>
      </c>
      <c r="I8" s="16"/>
      <c r="J8" s="16">
        <v>0.292682926829268</v>
      </c>
      <c r="K8" s="16">
        <v>0.338983050847458</v>
      </c>
      <c r="L8" s="16">
        <v>0.34482758620689702</v>
      </c>
      <c r="M8" s="16">
        <v>0.45454545454545497</v>
      </c>
      <c r="N8" s="16">
        <v>0.25</v>
      </c>
      <c r="O8" s="16">
        <v>0.4375</v>
      </c>
      <c r="P8" s="16">
        <v>0.4</v>
      </c>
      <c r="Q8" s="16">
        <v>0.28205128205128199</v>
      </c>
      <c r="R8" s="16">
        <v>0.214285714285714</v>
      </c>
      <c r="S8" s="16">
        <v>0.42553191489361702</v>
      </c>
      <c r="T8" s="16">
        <v>0.53333333333333299</v>
      </c>
      <c r="U8" s="16">
        <v>0.35714285714285698</v>
      </c>
      <c r="V8" s="16">
        <v>0.29411764705882398</v>
      </c>
      <c r="W8" s="16">
        <v>0.29411764705882398</v>
      </c>
      <c r="X8" s="16">
        <v>0.33333333333333298</v>
      </c>
      <c r="Y8" s="16">
        <v>0.5</v>
      </c>
      <c r="Z8" s="16"/>
      <c r="AA8" s="16">
        <v>0.35406698564593297</v>
      </c>
      <c r="AB8" s="16">
        <v>0.38620689655172402</v>
      </c>
      <c r="AC8" s="16">
        <v>0.375</v>
      </c>
      <c r="AD8" s="16">
        <v>0.25714285714285701</v>
      </c>
      <c r="AE8" s="16"/>
      <c r="AF8" s="16">
        <v>0.35734072022160701</v>
      </c>
      <c r="AG8" s="16">
        <v>0.46666666666666701</v>
      </c>
      <c r="AH8" s="16">
        <v>0.26190476190476197</v>
      </c>
      <c r="AI8" s="16">
        <v>0</v>
      </c>
      <c r="AJ8" s="16"/>
      <c r="AK8" s="16">
        <v>0.33606557377049201</v>
      </c>
      <c r="AL8" s="16">
        <v>0.33333333333333298</v>
      </c>
      <c r="AM8" s="16">
        <v>0.452380952380952</v>
      </c>
      <c r="AN8" s="16">
        <v>0.45161290322580599</v>
      </c>
      <c r="AO8" s="16">
        <v>0.11111111111111099</v>
      </c>
      <c r="AP8" s="16">
        <v>0.5</v>
      </c>
      <c r="AQ8" s="16"/>
      <c r="AR8" s="16">
        <v>0.35159817351598199</v>
      </c>
      <c r="AS8" s="16">
        <v>0.19512195121951201</v>
      </c>
      <c r="AT8" s="16">
        <v>0.19512195121951201</v>
      </c>
      <c r="AU8" s="16">
        <v>0.43396226415094302</v>
      </c>
      <c r="AV8" s="16">
        <v>0.39130434782608697</v>
      </c>
      <c r="AW8" s="16">
        <v>0.44680851063829802</v>
      </c>
      <c r="AX8" s="16">
        <v>0.6</v>
      </c>
      <c r="AY8" s="16"/>
      <c r="AZ8" s="16">
        <v>0.316239316239316</v>
      </c>
      <c r="BA8" s="16">
        <v>0.33333333333333298</v>
      </c>
      <c r="BB8" s="16">
        <v>0.38095238095238099</v>
      </c>
      <c r="BC8" s="16">
        <v>0.35042735042735002</v>
      </c>
      <c r="BD8" s="16">
        <v>0.434285714285714</v>
      </c>
      <c r="BE8" s="16">
        <v>0.125</v>
      </c>
      <c r="BF8" s="16"/>
      <c r="BG8" s="16">
        <v>0.36585365853658502</v>
      </c>
      <c r="BH8" s="16">
        <v>0.317647058823529</v>
      </c>
      <c r="BI8" s="16">
        <v>0.4375</v>
      </c>
      <c r="BJ8" s="16">
        <v>0.40151515151515099</v>
      </c>
      <c r="BK8" s="16">
        <v>0.392405063291139</v>
      </c>
      <c r="BL8" s="16">
        <v>0.27777777777777801</v>
      </c>
      <c r="BM8" s="16"/>
      <c r="BN8" s="16">
        <v>0.37545126353790598</v>
      </c>
      <c r="BO8" s="16">
        <v>0.35175879396984899</v>
      </c>
      <c r="BP8" s="16"/>
      <c r="BQ8" s="16">
        <v>0.34756097560975602</v>
      </c>
      <c r="BR8" s="16">
        <v>0.376582278481013</v>
      </c>
      <c r="BS8" s="16"/>
      <c r="BT8" s="16">
        <v>0.35694822888283401</v>
      </c>
      <c r="BU8" s="16">
        <v>0.37254901960784298</v>
      </c>
    </row>
    <row r="9" spans="2:73" x14ac:dyDescent="0.35">
      <c r="B9" s="17" t="s">
        <v>219</v>
      </c>
      <c r="C9" s="16">
        <v>0.22869022869022901</v>
      </c>
      <c r="D9" s="16">
        <v>0.24747474747474699</v>
      </c>
      <c r="E9" s="16">
        <v>0.21554770318021199</v>
      </c>
      <c r="F9" s="16"/>
      <c r="G9" s="16">
        <v>0.25225225225225201</v>
      </c>
      <c r="H9" s="16">
        <v>0.22162162162162199</v>
      </c>
      <c r="I9" s="16"/>
      <c r="J9" s="16">
        <v>0.17073170731707299</v>
      </c>
      <c r="K9" s="16">
        <v>0.355932203389831</v>
      </c>
      <c r="L9" s="16">
        <v>0.17241379310344801</v>
      </c>
      <c r="M9" s="16">
        <v>9.0909090909090898E-2</v>
      </c>
      <c r="N9" s="16">
        <v>0.125</v>
      </c>
      <c r="O9" s="16">
        <v>0.25</v>
      </c>
      <c r="P9" s="16">
        <v>0.16666666666666699</v>
      </c>
      <c r="Q9" s="16">
        <v>0.38461538461538503</v>
      </c>
      <c r="R9" s="16">
        <v>0.42857142857142899</v>
      </c>
      <c r="S9" s="16">
        <v>0.19148936170212799</v>
      </c>
      <c r="T9" s="16">
        <v>0.2</v>
      </c>
      <c r="U9" s="16">
        <v>0.214285714285714</v>
      </c>
      <c r="V9" s="16">
        <v>0.23529411764705899</v>
      </c>
      <c r="W9" s="16">
        <v>0.11764705882352899</v>
      </c>
      <c r="X9" s="16">
        <v>0.27777777777777801</v>
      </c>
      <c r="Y9" s="16">
        <v>0.125</v>
      </c>
      <c r="Z9" s="16"/>
      <c r="AA9" s="16">
        <v>0.22488038277512001</v>
      </c>
      <c r="AB9" s="16">
        <v>0.26896551724137902</v>
      </c>
      <c r="AC9" s="16">
        <v>0.17857142857142899</v>
      </c>
      <c r="AD9" s="16">
        <v>0.25714285714285701</v>
      </c>
      <c r="AE9" s="16"/>
      <c r="AF9" s="16">
        <v>0.23822714681440399</v>
      </c>
      <c r="AG9" s="16">
        <v>0.233333333333333</v>
      </c>
      <c r="AH9" s="16">
        <v>0.16666666666666699</v>
      </c>
      <c r="AI9" s="16">
        <v>0.5</v>
      </c>
      <c r="AJ9" s="16"/>
      <c r="AK9" s="16">
        <v>0.22950819672131101</v>
      </c>
      <c r="AL9" s="16">
        <v>0.31818181818181801</v>
      </c>
      <c r="AM9" s="16">
        <v>0.26190476190476197</v>
      </c>
      <c r="AN9" s="16">
        <v>0.29032258064516098</v>
      </c>
      <c r="AO9" s="16">
        <v>0.11111111111111099</v>
      </c>
      <c r="AP9" s="16">
        <v>0.17647058823529399</v>
      </c>
      <c r="AQ9" s="16"/>
      <c r="AR9" s="16">
        <v>0.26484018264840198</v>
      </c>
      <c r="AS9" s="16">
        <v>0.31707317073170699</v>
      </c>
      <c r="AT9" s="16">
        <v>0.31707317073170699</v>
      </c>
      <c r="AU9" s="16">
        <v>0.169811320754717</v>
      </c>
      <c r="AV9" s="16">
        <v>0.173913043478261</v>
      </c>
      <c r="AW9" s="16">
        <v>0.12765957446808501</v>
      </c>
      <c r="AX9" s="16">
        <v>0.4</v>
      </c>
      <c r="AY9" s="16"/>
      <c r="AZ9" s="16">
        <v>0.26495726495726502</v>
      </c>
      <c r="BA9" s="16">
        <v>0.17948717948717899</v>
      </c>
      <c r="BB9" s="16">
        <v>0.238095238095238</v>
      </c>
      <c r="BC9" s="16">
        <v>0.256410256410256</v>
      </c>
      <c r="BD9" s="16">
        <v>0.19428571428571401</v>
      </c>
      <c r="BE9" s="16">
        <v>0.25</v>
      </c>
      <c r="BF9" s="16"/>
      <c r="BG9" s="16">
        <v>0.219512195121951</v>
      </c>
      <c r="BH9" s="16">
        <v>0.28235294117647097</v>
      </c>
      <c r="BI9" s="16">
        <v>0.14583333333333301</v>
      </c>
      <c r="BJ9" s="16">
        <v>0.19696969696969699</v>
      </c>
      <c r="BK9" s="16">
        <v>0.278481012658228</v>
      </c>
      <c r="BL9" s="16">
        <v>0.22222222222222199</v>
      </c>
      <c r="BM9" s="16"/>
      <c r="BN9" s="16">
        <v>0.223826714801444</v>
      </c>
      <c r="BO9" s="16">
        <v>0.24120603015075401</v>
      </c>
      <c r="BP9" s="16"/>
      <c r="BQ9" s="16">
        <v>0.219512195121951</v>
      </c>
      <c r="BR9" s="16">
        <v>0.234177215189873</v>
      </c>
      <c r="BS9" s="16"/>
      <c r="BT9" s="16">
        <v>0.250681198910082</v>
      </c>
      <c r="BU9" s="16">
        <v>0.16666666666666699</v>
      </c>
    </row>
    <row r="10" spans="2:73" x14ac:dyDescent="0.35">
      <c r="B10" s="17" t="s">
        <v>220</v>
      </c>
      <c r="C10" s="16">
        <v>0.17255717255717301</v>
      </c>
      <c r="D10" s="16">
        <v>0.15656565656565699</v>
      </c>
      <c r="E10" s="16">
        <v>0.18374558303886901</v>
      </c>
      <c r="F10" s="16"/>
      <c r="G10" s="16">
        <v>0.21621621621621601</v>
      </c>
      <c r="H10" s="16">
        <v>0.159459459459459</v>
      </c>
      <c r="I10" s="16"/>
      <c r="J10" s="16">
        <v>0.219512195121951</v>
      </c>
      <c r="K10" s="16">
        <v>0.13559322033898299</v>
      </c>
      <c r="L10" s="16">
        <v>0.17241379310344801</v>
      </c>
      <c r="M10" s="16">
        <v>0.22727272727272699</v>
      </c>
      <c r="N10" s="16">
        <v>0.375</v>
      </c>
      <c r="O10" s="16">
        <v>0.25</v>
      </c>
      <c r="P10" s="16">
        <v>0.266666666666667</v>
      </c>
      <c r="Q10" s="16">
        <v>0.15384615384615399</v>
      </c>
      <c r="R10" s="16">
        <v>0.14285714285714299</v>
      </c>
      <c r="S10" s="16">
        <v>0.170212765957447</v>
      </c>
      <c r="T10" s="16">
        <v>0.16666666666666699</v>
      </c>
      <c r="U10" s="16">
        <v>0.214285714285714</v>
      </c>
      <c r="V10" s="16">
        <v>0</v>
      </c>
      <c r="W10" s="16">
        <v>0.23529411764705899</v>
      </c>
      <c r="X10" s="16">
        <v>5.5555555555555601E-2</v>
      </c>
      <c r="Y10" s="16">
        <v>0.25</v>
      </c>
      <c r="Z10" s="16"/>
      <c r="AA10" s="16">
        <v>0.196172248803828</v>
      </c>
      <c r="AB10" s="16">
        <v>0.15862068965517201</v>
      </c>
      <c r="AC10" s="16">
        <v>0.17857142857142899</v>
      </c>
      <c r="AD10" s="16">
        <v>0.17142857142857101</v>
      </c>
      <c r="AE10" s="16"/>
      <c r="AF10" s="16">
        <v>0.18559556786703599</v>
      </c>
      <c r="AG10" s="16">
        <v>0.133333333333333</v>
      </c>
      <c r="AH10" s="16">
        <v>9.5238095238095205E-2</v>
      </c>
      <c r="AI10" s="16">
        <v>0</v>
      </c>
      <c r="AJ10" s="16"/>
      <c r="AK10" s="16">
        <v>0.24590163934426201</v>
      </c>
      <c r="AL10" s="16">
        <v>0.16666666666666699</v>
      </c>
      <c r="AM10" s="16">
        <v>0.119047619047619</v>
      </c>
      <c r="AN10" s="16">
        <v>3.2258064516128997E-2</v>
      </c>
      <c r="AO10" s="16">
        <v>0.33333333333333298</v>
      </c>
      <c r="AP10" s="16">
        <v>0.17647058823529399</v>
      </c>
      <c r="AQ10" s="16"/>
      <c r="AR10" s="16">
        <v>0.150684931506849</v>
      </c>
      <c r="AS10" s="16">
        <v>0.219512195121951</v>
      </c>
      <c r="AT10" s="16">
        <v>0.219512195121951</v>
      </c>
      <c r="AU10" s="16">
        <v>0.15094339622641501</v>
      </c>
      <c r="AV10" s="16">
        <v>0.173913043478261</v>
      </c>
      <c r="AW10" s="16">
        <v>0.29787234042553201</v>
      </c>
      <c r="AX10" s="16">
        <v>0</v>
      </c>
      <c r="AY10" s="16"/>
      <c r="AZ10" s="16">
        <v>0.170940170940171</v>
      </c>
      <c r="BA10" s="16">
        <v>0.256410256410256</v>
      </c>
      <c r="BB10" s="16">
        <v>0.238095238095238</v>
      </c>
      <c r="BC10" s="16">
        <v>0.16239316239316201</v>
      </c>
      <c r="BD10" s="16">
        <v>0.14857142857142899</v>
      </c>
      <c r="BE10" s="16">
        <v>0.375</v>
      </c>
      <c r="BF10" s="16"/>
      <c r="BG10" s="16">
        <v>0.17073170731707299</v>
      </c>
      <c r="BH10" s="16">
        <v>0.223529411764706</v>
      </c>
      <c r="BI10" s="16">
        <v>0.16666666666666699</v>
      </c>
      <c r="BJ10" s="16">
        <v>0.14393939393939401</v>
      </c>
      <c r="BK10" s="16">
        <v>0.151898734177215</v>
      </c>
      <c r="BL10" s="16">
        <v>0.203703703703704</v>
      </c>
      <c r="BM10" s="16"/>
      <c r="BN10" s="16">
        <v>0.162454873646209</v>
      </c>
      <c r="BO10" s="16">
        <v>0.185929648241206</v>
      </c>
      <c r="BP10" s="16"/>
      <c r="BQ10" s="16">
        <v>0.17073170731707299</v>
      </c>
      <c r="BR10" s="16">
        <v>0.174050632911392</v>
      </c>
      <c r="BS10" s="16"/>
      <c r="BT10" s="16">
        <v>0.17983651226158001</v>
      </c>
      <c r="BU10" s="16">
        <v>0.16666666666666699</v>
      </c>
    </row>
    <row r="11" spans="2:73" x14ac:dyDescent="0.35">
      <c r="B11" s="17" t="s">
        <v>221</v>
      </c>
      <c r="C11" s="16">
        <v>7.0686070686070704E-2</v>
      </c>
      <c r="D11" s="16">
        <v>8.0808080808080801E-2</v>
      </c>
      <c r="E11" s="16">
        <v>6.3604240282685506E-2</v>
      </c>
      <c r="F11" s="16"/>
      <c r="G11" s="16">
        <v>4.5045045045045001E-2</v>
      </c>
      <c r="H11" s="16">
        <v>7.8378378378378397E-2</v>
      </c>
      <c r="I11" s="16"/>
      <c r="J11" s="16">
        <v>9.7560975609756101E-2</v>
      </c>
      <c r="K11" s="16">
        <v>6.7796610169491497E-2</v>
      </c>
      <c r="L11" s="16">
        <v>3.4482758620689703E-2</v>
      </c>
      <c r="M11" s="16">
        <v>4.5454545454545497E-2</v>
      </c>
      <c r="N11" s="16">
        <v>0.125</v>
      </c>
      <c r="O11" s="16">
        <v>6.25E-2</v>
      </c>
      <c r="P11" s="16">
        <v>0</v>
      </c>
      <c r="Q11" s="16">
        <v>0.102564102564103</v>
      </c>
      <c r="R11" s="16">
        <v>7.1428571428571397E-2</v>
      </c>
      <c r="S11" s="16">
        <v>5.31914893617021E-2</v>
      </c>
      <c r="T11" s="16">
        <v>0</v>
      </c>
      <c r="U11" s="16">
        <v>0.214285714285714</v>
      </c>
      <c r="V11" s="16">
        <v>0.11764705882352899</v>
      </c>
      <c r="W11" s="16">
        <v>0.11764705882352899</v>
      </c>
      <c r="X11" s="16">
        <v>0.11111111111111099</v>
      </c>
      <c r="Y11" s="16">
        <v>6.25E-2</v>
      </c>
      <c r="Z11" s="16"/>
      <c r="AA11" s="16">
        <v>6.6985645933014398E-2</v>
      </c>
      <c r="AB11" s="16">
        <v>7.5862068965517199E-2</v>
      </c>
      <c r="AC11" s="16">
        <v>7.1428571428571397E-2</v>
      </c>
      <c r="AD11" s="16">
        <v>0.14285714285714299</v>
      </c>
      <c r="AE11" s="16"/>
      <c r="AF11" s="16">
        <v>5.8171745152354598E-2</v>
      </c>
      <c r="AG11" s="16">
        <v>0.1</v>
      </c>
      <c r="AH11" s="16">
        <v>0.214285714285714</v>
      </c>
      <c r="AI11" s="16">
        <v>0</v>
      </c>
      <c r="AJ11" s="16"/>
      <c r="AK11" s="16">
        <v>6.5573770491803296E-2</v>
      </c>
      <c r="AL11" s="16">
        <v>6.0606060606060601E-2</v>
      </c>
      <c r="AM11" s="16">
        <v>0</v>
      </c>
      <c r="AN11" s="16">
        <v>6.4516129032258104E-2</v>
      </c>
      <c r="AO11" s="16">
        <v>0.33333333333333298</v>
      </c>
      <c r="AP11" s="16">
        <v>5.8823529411764698E-2</v>
      </c>
      <c r="AQ11" s="16"/>
      <c r="AR11" s="16">
        <v>7.3059360730593603E-2</v>
      </c>
      <c r="AS11" s="16">
        <v>7.3170731707317097E-2</v>
      </c>
      <c r="AT11" s="16">
        <v>7.3170731707317097E-2</v>
      </c>
      <c r="AU11" s="16">
        <v>3.77358490566038E-2</v>
      </c>
      <c r="AV11" s="16">
        <v>8.6956521739130405E-2</v>
      </c>
      <c r="AW11" s="16">
        <v>2.1276595744680899E-2</v>
      </c>
      <c r="AX11" s="16">
        <v>0</v>
      </c>
      <c r="AY11" s="16"/>
      <c r="AZ11" s="16">
        <v>0.11111111111111099</v>
      </c>
      <c r="BA11" s="16">
        <v>5.1282051282051301E-2</v>
      </c>
      <c r="BB11" s="16">
        <v>4.7619047619047603E-2</v>
      </c>
      <c r="BC11" s="16">
        <v>5.1282051282051301E-2</v>
      </c>
      <c r="BD11" s="16">
        <v>6.8571428571428603E-2</v>
      </c>
      <c r="BE11" s="16">
        <v>0</v>
      </c>
      <c r="BF11" s="16"/>
      <c r="BG11" s="16">
        <v>7.3170731707317097E-2</v>
      </c>
      <c r="BH11" s="16">
        <v>7.0588235294117604E-2</v>
      </c>
      <c r="BI11" s="16">
        <v>6.25E-2</v>
      </c>
      <c r="BJ11" s="16">
        <v>9.0909090909090898E-2</v>
      </c>
      <c r="BK11" s="16">
        <v>5.0632911392405097E-2</v>
      </c>
      <c r="BL11" s="16">
        <v>5.5555555555555601E-2</v>
      </c>
      <c r="BM11" s="16"/>
      <c r="BN11" s="16">
        <v>8.6642599277978294E-2</v>
      </c>
      <c r="BO11" s="16">
        <v>5.0251256281407003E-2</v>
      </c>
      <c r="BP11" s="16"/>
      <c r="BQ11" s="16">
        <v>8.5365853658536606E-2</v>
      </c>
      <c r="BR11" s="16">
        <v>6.3291139240506306E-2</v>
      </c>
      <c r="BS11" s="16"/>
      <c r="BT11" s="16">
        <v>5.7220708446866497E-2</v>
      </c>
      <c r="BU11" s="16">
        <v>0.12745098039215699</v>
      </c>
    </row>
    <row r="12" spans="2:73" x14ac:dyDescent="0.35">
      <c r="B12" s="17" t="s">
        <v>222</v>
      </c>
      <c r="C12" s="16">
        <v>4.9896049896049899E-2</v>
      </c>
      <c r="D12" s="16">
        <v>7.0707070707070704E-2</v>
      </c>
      <c r="E12" s="16">
        <v>3.5335689045936397E-2</v>
      </c>
      <c r="F12" s="16"/>
      <c r="G12" s="16">
        <v>3.6036036036036001E-2</v>
      </c>
      <c r="H12" s="16">
        <v>5.4054054054054099E-2</v>
      </c>
      <c r="I12" s="16"/>
      <c r="J12" s="16">
        <v>4.8780487804878099E-2</v>
      </c>
      <c r="K12" s="16">
        <v>5.0847457627118599E-2</v>
      </c>
      <c r="L12" s="16">
        <v>6.8965517241379296E-2</v>
      </c>
      <c r="M12" s="16">
        <v>4.5454545454545497E-2</v>
      </c>
      <c r="N12" s="16">
        <v>0</v>
      </c>
      <c r="O12" s="16">
        <v>0</v>
      </c>
      <c r="P12" s="16">
        <v>6.6666666666666693E-2</v>
      </c>
      <c r="Q12" s="16">
        <v>0</v>
      </c>
      <c r="R12" s="16">
        <v>7.1428571428571397E-2</v>
      </c>
      <c r="S12" s="16">
        <v>6.3829787234042507E-2</v>
      </c>
      <c r="T12" s="16">
        <v>0</v>
      </c>
      <c r="U12" s="16">
        <v>0</v>
      </c>
      <c r="V12" s="16">
        <v>5.8823529411764698E-2</v>
      </c>
      <c r="W12" s="16">
        <v>5.8823529411764698E-2</v>
      </c>
      <c r="X12" s="16">
        <v>0.16666666666666699</v>
      </c>
      <c r="Y12" s="16">
        <v>6.25E-2</v>
      </c>
      <c r="Z12" s="16"/>
      <c r="AA12" s="16">
        <v>5.7416267942583699E-2</v>
      </c>
      <c r="AB12" s="16">
        <v>3.4482758620689703E-2</v>
      </c>
      <c r="AC12" s="16">
        <v>5.3571428571428603E-2</v>
      </c>
      <c r="AD12" s="16">
        <v>5.7142857142857099E-2</v>
      </c>
      <c r="AE12" s="16"/>
      <c r="AF12" s="16">
        <v>5.2631578947368397E-2</v>
      </c>
      <c r="AG12" s="16">
        <v>3.3333333333333298E-2</v>
      </c>
      <c r="AH12" s="16">
        <v>7.1428571428571397E-2</v>
      </c>
      <c r="AI12" s="16">
        <v>0.5</v>
      </c>
      <c r="AJ12" s="16"/>
      <c r="AK12" s="16">
        <v>5.7377049180327898E-2</v>
      </c>
      <c r="AL12" s="16">
        <v>3.03030303030303E-2</v>
      </c>
      <c r="AM12" s="16">
        <v>4.7619047619047603E-2</v>
      </c>
      <c r="AN12" s="16">
        <v>0.12903225806451599</v>
      </c>
      <c r="AO12" s="16">
        <v>0</v>
      </c>
      <c r="AP12" s="16">
        <v>2.9411764705882401E-2</v>
      </c>
      <c r="AQ12" s="16"/>
      <c r="AR12" s="16">
        <v>5.0228310502283102E-2</v>
      </c>
      <c r="AS12" s="16">
        <v>4.8780487804878099E-2</v>
      </c>
      <c r="AT12" s="16">
        <v>4.8780487804878099E-2</v>
      </c>
      <c r="AU12" s="16">
        <v>7.5471698113207503E-2</v>
      </c>
      <c r="AV12" s="16">
        <v>4.3478260869565202E-2</v>
      </c>
      <c r="AW12" s="16">
        <v>4.2553191489361701E-2</v>
      </c>
      <c r="AX12" s="16">
        <v>0</v>
      </c>
      <c r="AY12" s="16"/>
      <c r="AZ12" s="16">
        <v>5.1282051282051301E-2</v>
      </c>
      <c r="BA12" s="16">
        <v>5.1282051282051301E-2</v>
      </c>
      <c r="BB12" s="16">
        <v>4.7619047619047603E-2</v>
      </c>
      <c r="BC12" s="16">
        <v>7.69230769230769E-2</v>
      </c>
      <c r="BD12" s="16">
        <v>2.8571428571428598E-2</v>
      </c>
      <c r="BE12" s="16">
        <v>0</v>
      </c>
      <c r="BF12" s="16"/>
      <c r="BG12" s="16">
        <v>7.3170731707317097E-2</v>
      </c>
      <c r="BH12" s="16">
        <v>1.1764705882352899E-2</v>
      </c>
      <c r="BI12" s="16">
        <v>0.104166666666667</v>
      </c>
      <c r="BJ12" s="16">
        <v>5.3030303030302997E-2</v>
      </c>
      <c r="BK12" s="16">
        <v>5.0632911392405097E-2</v>
      </c>
      <c r="BL12" s="16">
        <v>1.85185185185185E-2</v>
      </c>
      <c r="BM12" s="16"/>
      <c r="BN12" s="16">
        <v>3.6101083032491002E-2</v>
      </c>
      <c r="BO12" s="16">
        <v>7.0351758793969807E-2</v>
      </c>
      <c r="BP12" s="16"/>
      <c r="BQ12" s="16">
        <v>4.8780487804878099E-2</v>
      </c>
      <c r="BR12" s="16">
        <v>5.0632911392405097E-2</v>
      </c>
      <c r="BS12" s="16"/>
      <c r="BT12" s="16">
        <v>5.4495912806539502E-2</v>
      </c>
      <c r="BU12" s="16">
        <v>3.9215686274509803E-2</v>
      </c>
    </row>
    <row r="13" spans="2:73" x14ac:dyDescent="0.35">
      <c r="B13" s="17" t="s">
        <v>131</v>
      </c>
      <c r="C13" s="16">
        <v>0.11018711018711</v>
      </c>
      <c r="D13" s="16">
        <v>9.5959595959595995E-2</v>
      </c>
      <c r="E13" s="16">
        <v>0.120141342756184</v>
      </c>
      <c r="F13" s="16"/>
      <c r="G13" s="16">
        <v>8.1081081081081099E-2</v>
      </c>
      <c r="H13" s="16">
        <v>0.11891891891891899</v>
      </c>
      <c r="I13" s="16"/>
      <c r="J13" s="16">
        <v>0.17073170731707299</v>
      </c>
      <c r="K13" s="16">
        <v>5.0847457627118599E-2</v>
      </c>
      <c r="L13" s="16">
        <v>0.20689655172413801</v>
      </c>
      <c r="M13" s="16">
        <v>0.13636363636363599</v>
      </c>
      <c r="N13" s="16">
        <v>0.125</v>
      </c>
      <c r="O13" s="16">
        <v>0</v>
      </c>
      <c r="P13" s="16">
        <v>0.1</v>
      </c>
      <c r="Q13" s="16">
        <v>7.69230769230769E-2</v>
      </c>
      <c r="R13" s="16">
        <v>7.1428571428571397E-2</v>
      </c>
      <c r="S13" s="16">
        <v>9.5744680851063801E-2</v>
      </c>
      <c r="T13" s="16">
        <v>0.1</v>
      </c>
      <c r="U13" s="16">
        <v>0</v>
      </c>
      <c r="V13" s="16">
        <v>0.29411764705882398</v>
      </c>
      <c r="W13" s="16">
        <v>0.17647058823529399</v>
      </c>
      <c r="X13" s="16">
        <v>5.5555555555555601E-2</v>
      </c>
      <c r="Y13" s="16">
        <v>0</v>
      </c>
      <c r="Z13" s="16"/>
      <c r="AA13" s="16">
        <v>0.100478468899522</v>
      </c>
      <c r="AB13" s="16">
        <v>7.5862068965517199E-2</v>
      </c>
      <c r="AC13" s="16">
        <v>0.14285714285714299</v>
      </c>
      <c r="AD13" s="16">
        <v>0.114285714285714</v>
      </c>
      <c r="AE13" s="16"/>
      <c r="AF13" s="16">
        <v>0.10803324099723</v>
      </c>
      <c r="AG13" s="16">
        <v>3.3333333333333298E-2</v>
      </c>
      <c r="AH13" s="16">
        <v>0.19047619047618999</v>
      </c>
      <c r="AI13" s="16">
        <v>0</v>
      </c>
      <c r="AJ13" s="16"/>
      <c r="AK13" s="16">
        <v>6.5573770491803296E-2</v>
      </c>
      <c r="AL13" s="16">
        <v>9.0909090909090898E-2</v>
      </c>
      <c r="AM13" s="16">
        <v>0.119047619047619</v>
      </c>
      <c r="AN13" s="16">
        <v>3.2258064516128997E-2</v>
      </c>
      <c r="AO13" s="16">
        <v>0.11111111111111099</v>
      </c>
      <c r="AP13" s="16">
        <v>5.8823529411764698E-2</v>
      </c>
      <c r="AQ13" s="16"/>
      <c r="AR13" s="16">
        <v>0.10958904109589</v>
      </c>
      <c r="AS13" s="16">
        <v>0.146341463414634</v>
      </c>
      <c r="AT13" s="16">
        <v>0.146341463414634</v>
      </c>
      <c r="AU13" s="16">
        <v>0.13207547169811301</v>
      </c>
      <c r="AV13" s="16">
        <v>0.13043478260869601</v>
      </c>
      <c r="AW13" s="16">
        <v>6.3829787234042507E-2</v>
      </c>
      <c r="AX13" s="16">
        <v>0</v>
      </c>
      <c r="AY13" s="16"/>
      <c r="AZ13" s="16">
        <v>8.54700854700855E-2</v>
      </c>
      <c r="BA13" s="16">
        <v>0.128205128205128</v>
      </c>
      <c r="BB13" s="16">
        <v>4.7619047619047603E-2</v>
      </c>
      <c r="BC13" s="16">
        <v>0.102564102564103</v>
      </c>
      <c r="BD13" s="16">
        <v>0.125714285714286</v>
      </c>
      <c r="BE13" s="16">
        <v>0.25</v>
      </c>
      <c r="BF13" s="16"/>
      <c r="BG13" s="16">
        <v>9.7560975609756101E-2</v>
      </c>
      <c r="BH13" s="16">
        <v>9.41176470588235E-2</v>
      </c>
      <c r="BI13" s="16">
        <v>8.3333333333333301E-2</v>
      </c>
      <c r="BJ13" s="16">
        <v>0.11363636363636399</v>
      </c>
      <c r="BK13" s="16">
        <v>7.5949367088607597E-2</v>
      </c>
      <c r="BL13" s="16">
        <v>0.22222222222222199</v>
      </c>
      <c r="BM13" s="16"/>
      <c r="BN13" s="16">
        <v>0.115523465703971</v>
      </c>
      <c r="BO13" s="16">
        <v>0.10050251256281401</v>
      </c>
      <c r="BP13" s="16"/>
      <c r="BQ13" s="16">
        <v>0.12804878048780499</v>
      </c>
      <c r="BR13" s="16">
        <v>0.10126582278481</v>
      </c>
      <c r="BS13" s="16"/>
      <c r="BT13" s="16">
        <v>0.100817438692098</v>
      </c>
      <c r="BU13" s="16">
        <v>0.12745098039215699</v>
      </c>
    </row>
    <row r="14" spans="2:73" x14ac:dyDescent="0.35">
      <c r="B14" s="17" t="s">
        <v>223</v>
      </c>
      <c r="C14" s="19">
        <v>0.59667359667359698</v>
      </c>
      <c r="D14" s="19">
        <v>0.59595959595959602</v>
      </c>
      <c r="E14" s="19">
        <v>0.597173144876325</v>
      </c>
      <c r="F14" s="19"/>
      <c r="G14" s="19">
        <v>0.62162162162162204</v>
      </c>
      <c r="H14" s="19">
        <v>0.58918918918918906</v>
      </c>
      <c r="I14" s="19"/>
      <c r="J14" s="19">
        <v>0.46341463414634099</v>
      </c>
      <c r="K14" s="19">
        <v>0.69491525423728795</v>
      </c>
      <c r="L14" s="19">
        <v>0.51724137931034497</v>
      </c>
      <c r="M14" s="19">
        <v>0.54545454545454497</v>
      </c>
      <c r="N14" s="19">
        <v>0.375</v>
      </c>
      <c r="O14" s="19">
        <v>0.6875</v>
      </c>
      <c r="P14" s="19">
        <v>0.56666666666666698</v>
      </c>
      <c r="Q14" s="19">
        <v>0.66666666666666696</v>
      </c>
      <c r="R14" s="19">
        <v>0.64285714285714302</v>
      </c>
      <c r="S14" s="19">
        <v>0.61702127659574502</v>
      </c>
      <c r="T14" s="19">
        <v>0.73333333333333295</v>
      </c>
      <c r="U14" s="19">
        <v>0.57142857142857095</v>
      </c>
      <c r="V14" s="19">
        <v>0.52941176470588203</v>
      </c>
      <c r="W14" s="19">
        <v>0.41176470588235298</v>
      </c>
      <c r="X14" s="19">
        <v>0.61111111111111105</v>
      </c>
      <c r="Y14" s="19">
        <v>0.625</v>
      </c>
      <c r="Z14" s="19"/>
      <c r="AA14" s="19">
        <v>0.57894736842105299</v>
      </c>
      <c r="AB14" s="19">
        <v>0.65517241379310298</v>
      </c>
      <c r="AC14" s="19">
        <v>0.55357142857142905</v>
      </c>
      <c r="AD14" s="19">
        <v>0.51428571428571401</v>
      </c>
      <c r="AE14" s="19"/>
      <c r="AF14" s="19">
        <v>0.59556786703601095</v>
      </c>
      <c r="AG14" s="19">
        <v>0.7</v>
      </c>
      <c r="AH14" s="19">
        <v>0.42857142857142899</v>
      </c>
      <c r="AI14" s="19">
        <v>0.5</v>
      </c>
      <c r="AJ14" s="19"/>
      <c r="AK14" s="19">
        <v>0.56557377049180302</v>
      </c>
      <c r="AL14" s="19">
        <v>0.65151515151515105</v>
      </c>
      <c r="AM14" s="19">
        <v>0.71428571428571397</v>
      </c>
      <c r="AN14" s="19">
        <v>0.74193548387096797</v>
      </c>
      <c r="AO14" s="19">
        <v>0.22222222222222199</v>
      </c>
      <c r="AP14" s="19">
        <v>0.67647058823529405</v>
      </c>
      <c r="AQ14" s="19"/>
      <c r="AR14" s="19">
        <v>0.61643835616438403</v>
      </c>
      <c r="AS14" s="19">
        <v>0.51219512195121997</v>
      </c>
      <c r="AT14" s="19">
        <v>0.51219512195121997</v>
      </c>
      <c r="AU14" s="19">
        <v>0.60377358490566002</v>
      </c>
      <c r="AV14" s="19">
        <v>0.565217391304348</v>
      </c>
      <c r="AW14" s="19">
        <v>0.57446808510638303</v>
      </c>
      <c r="AX14" s="19">
        <v>1</v>
      </c>
      <c r="AY14" s="19"/>
      <c r="AZ14" s="19">
        <v>0.58119658119658102</v>
      </c>
      <c r="BA14" s="19">
        <v>0.512820512820513</v>
      </c>
      <c r="BB14" s="19">
        <v>0.61904761904761896</v>
      </c>
      <c r="BC14" s="19">
        <v>0.60683760683760701</v>
      </c>
      <c r="BD14" s="19">
        <v>0.628571428571429</v>
      </c>
      <c r="BE14" s="19">
        <v>0.375</v>
      </c>
      <c r="BF14" s="19"/>
      <c r="BG14" s="19">
        <v>0.58536585365853699</v>
      </c>
      <c r="BH14" s="19">
        <v>0.6</v>
      </c>
      <c r="BI14" s="19">
        <v>0.58333333333333304</v>
      </c>
      <c r="BJ14" s="19">
        <v>0.59848484848484795</v>
      </c>
      <c r="BK14" s="19">
        <v>0.670886075949367</v>
      </c>
      <c r="BL14" s="19">
        <v>0.5</v>
      </c>
      <c r="BM14" s="19"/>
      <c r="BN14" s="19">
        <v>0.59927797833935004</v>
      </c>
      <c r="BO14" s="19">
        <v>0.59296482412060303</v>
      </c>
      <c r="BP14" s="19"/>
      <c r="BQ14" s="19">
        <v>0.56707317073170704</v>
      </c>
      <c r="BR14" s="19">
        <v>0.610759493670886</v>
      </c>
      <c r="BS14" s="19"/>
      <c r="BT14" s="19">
        <v>0.60762942779291595</v>
      </c>
      <c r="BU14" s="19">
        <v>0.53921568627451</v>
      </c>
    </row>
    <row r="15" spans="2:73" x14ac:dyDescent="0.35">
      <c r="B15" s="17" t="s">
        <v>224</v>
      </c>
      <c r="C15" s="19">
        <v>0.12058212058212101</v>
      </c>
      <c r="D15" s="19">
        <v>0.15151515151515199</v>
      </c>
      <c r="E15" s="19">
        <v>9.8939929328621903E-2</v>
      </c>
      <c r="F15" s="19"/>
      <c r="G15" s="19">
        <v>8.1081081081081099E-2</v>
      </c>
      <c r="H15" s="19">
        <v>0.132432432432432</v>
      </c>
      <c r="I15" s="19"/>
      <c r="J15" s="19">
        <v>0.146341463414634</v>
      </c>
      <c r="K15" s="19">
        <v>0.11864406779661001</v>
      </c>
      <c r="L15" s="19">
        <v>0.10344827586206901</v>
      </c>
      <c r="M15" s="19">
        <v>9.0909090909090898E-2</v>
      </c>
      <c r="N15" s="19">
        <v>0.125</v>
      </c>
      <c r="O15" s="19">
        <v>6.25E-2</v>
      </c>
      <c r="P15" s="19">
        <v>6.6666666666666693E-2</v>
      </c>
      <c r="Q15" s="19">
        <v>0.102564102564103</v>
      </c>
      <c r="R15" s="19">
        <v>0.14285714285714299</v>
      </c>
      <c r="S15" s="19">
        <v>0.117021276595745</v>
      </c>
      <c r="T15" s="19">
        <v>0</v>
      </c>
      <c r="U15" s="19">
        <v>0.214285714285714</v>
      </c>
      <c r="V15" s="19">
        <v>0.17647058823529399</v>
      </c>
      <c r="W15" s="19">
        <v>0.17647058823529399</v>
      </c>
      <c r="X15" s="19">
        <v>0.27777777777777801</v>
      </c>
      <c r="Y15" s="19">
        <v>0.125</v>
      </c>
      <c r="Z15" s="19"/>
      <c r="AA15" s="19">
        <v>0.124401913875598</v>
      </c>
      <c r="AB15" s="19">
        <v>0.11034482758620701</v>
      </c>
      <c r="AC15" s="19">
        <v>0.125</v>
      </c>
      <c r="AD15" s="19">
        <v>0.2</v>
      </c>
      <c r="AE15" s="19"/>
      <c r="AF15" s="19">
        <v>0.110803324099723</v>
      </c>
      <c r="AG15" s="19">
        <v>0.133333333333333</v>
      </c>
      <c r="AH15" s="19">
        <v>0.28571428571428598</v>
      </c>
      <c r="AI15" s="19">
        <v>0.5</v>
      </c>
      <c r="AJ15" s="19"/>
      <c r="AK15" s="19">
        <v>0.12295081967213101</v>
      </c>
      <c r="AL15" s="19">
        <v>9.0909090909090898E-2</v>
      </c>
      <c r="AM15" s="19">
        <v>4.7619047619047603E-2</v>
      </c>
      <c r="AN15" s="19">
        <v>0.19354838709677399</v>
      </c>
      <c r="AO15" s="19">
        <v>0.33333333333333298</v>
      </c>
      <c r="AP15" s="19">
        <v>8.8235294117647106E-2</v>
      </c>
      <c r="AQ15" s="19"/>
      <c r="AR15" s="19">
        <v>0.123287671232877</v>
      </c>
      <c r="AS15" s="19">
        <v>0.12195121951219499</v>
      </c>
      <c r="AT15" s="19">
        <v>0.12195121951219499</v>
      </c>
      <c r="AU15" s="19">
        <v>0.113207547169811</v>
      </c>
      <c r="AV15" s="19">
        <v>0.13043478260869601</v>
      </c>
      <c r="AW15" s="19">
        <v>6.3829787234042507E-2</v>
      </c>
      <c r="AX15" s="19">
        <v>0</v>
      </c>
      <c r="AY15" s="19"/>
      <c r="AZ15" s="19">
        <v>0.16239316239316201</v>
      </c>
      <c r="BA15" s="19">
        <v>0.102564102564103</v>
      </c>
      <c r="BB15" s="19">
        <v>9.5238095238095205E-2</v>
      </c>
      <c r="BC15" s="19">
        <v>0.128205128205128</v>
      </c>
      <c r="BD15" s="19">
        <v>9.71428571428571E-2</v>
      </c>
      <c r="BE15" s="19">
        <v>0</v>
      </c>
      <c r="BF15" s="19"/>
      <c r="BG15" s="19">
        <v>0.146341463414634</v>
      </c>
      <c r="BH15" s="19">
        <v>8.2352941176470601E-2</v>
      </c>
      <c r="BI15" s="19">
        <v>0.16666666666666699</v>
      </c>
      <c r="BJ15" s="19">
        <v>0.14393939393939401</v>
      </c>
      <c r="BK15" s="19">
        <v>0.10126582278481</v>
      </c>
      <c r="BL15" s="19">
        <v>7.4074074074074098E-2</v>
      </c>
      <c r="BM15" s="19"/>
      <c r="BN15" s="19">
        <v>0.122743682310469</v>
      </c>
      <c r="BO15" s="19">
        <v>0.120603015075377</v>
      </c>
      <c r="BP15" s="19"/>
      <c r="BQ15" s="19">
        <v>0.134146341463415</v>
      </c>
      <c r="BR15" s="19">
        <v>0.113924050632911</v>
      </c>
      <c r="BS15" s="19"/>
      <c r="BT15" s="19">
        <v>0.11171662125340601</v>
      </c>
      <c r="BU15" s="19">
        <v>0.16666666666666699</v>
      </c>
    </row>
    <row r="16" spans="2:73" x14ac:dyDescent="0.35">
      <c r="B16" s="17" t="s">
        <v>105</v>
      </c>
      <c r="C16" s="20">
        <v>0.47609147609147601</v>
      </c>
      <c r="D16" s="20">
        <v>0.44444444444444497</v>
      </c>
      <c r="E16" s="20">
        <v>0.498233215547703</v>
      </c>
      <c r="F16" s="20"/>
      <c r="G16" s="20">
        <v>0.54054054054054101</v>
      </c>
      <c r="H16" s="20">
        <v>0.45675675675675698</v>
      </c>
      <c r="I16" s="20"/>
      <c r="J16" s="20">
        <v>0.31707317073170699</v>
      </c>
      <c r="K16" s="20">
        <v>0.57627118644067798</v>
      </c>
      <c r="L16" s="20">
        <v>0.41379310344827602</v>
      </c>
      <c r="M16" s="20">
        <v>0.45454545454545398</v>
      </c>
      <c r="N16" s="20">
        <v>0.25</v>
      </c>
      <c r="O16" s="20">
        <v>0.625</v>
      </c>
      <c r="P16" s="20">
        <v>0.5</v>
      </c>
      <c r="Q16" s="20">
        <v>0.56410256410256399</v>
      </c>
      <c r="R16" s="20">
        <v>0.5</v>
      </c>
      <c r="S16" s="20">
        <v>0.5</v>
      </c>
      <c r="T16" s="20">
        <v>0.73333333333333295</v>
      </c>
      <c r="U16" s="20">
        <v>0.35714285714285698</v>
      </c>
      <c r="V16" s="20">
        <v>0.35294117647058798</v>
      </c>
      <c r="W16" s="20">
        <v>0.23529411764705899</v>
      </c>
      <c r="X16" s="20">
        <v>0.33333333333333298</v>
      </c>
      <c r="Y16" s="20">
        <v>0.5</v>
      </c>
      <c r="Z16" s="20"/>
      <c r="AA16" s="20">
        <v>0.45454545454545497</v>
      </c>
      <c r="AB16" s="20">
        <v>0.54482758620689697</v>
      </c>
      <c r="AC16" s="20">
        <v>0.42857142857142899</v>
      </c>
      <c r="AD16" s="20">
        <v>0.314285714285714</v>
      </c>
      <c r="AE16" s="20"/>
      <c r="AF16" s="20">
        <v>0.48476454293628801</v>
      </c>
      <c r="AG16" s="20">
        <v>0.56666666666666698</v>
      </c>
      <c r="AH16" s="20">
        <v>0.14285714285714299</v>
      </c>
      <c r="AI16" s="20">
        <v>0</v>
      </c>
      <c r="AJ16" s="20"/>
      <c r="AK16" s="20">
        <v>0.44262295081967201</v>
      </c>
      <c r="AL16" s="20">
        <v>0.560606060606061</v>
      </c>
      <c r="AM16" s="20">
        <v>0.66666666666666696</v>
      </c>
      <c r="AN16" s="20">
        <v>0.54838709677419395</v>
      </c>
      <c r="AO16" s="20">
        <v>-0.11111111111111099</v>
      </c>
      <c r="AP16" s="20">
        <v>0.58823529411764697</v>
      </c>
      <c r="AQ16" s="20"/>
      <c r="AR16" s="20">
        <v>0.49315068493150699</v>
      </c>
      <c r="AS16" s="20">
        <v>0.39024390243902402</v>
      </c>
      <c r="AT16" s="20">
        <v>0.39024390243902402</v>
      </c>
      <c r="AU16" s="20">
        <v>0.490566037735849</v>
      </c>
      <c r="AV16" s="20">
        <v>0.434782608695652</v>
      </c>
      <c r="AW16" s="20">
        <v>0.51063829787234005</v>
      </c>
      <c r="AX16" s="20">
        <v>1</v>
      </c>
      <c r="AY16" s="20"/>
      <c r="AZ16" s="20">
        <v>0.41880341880341898</v>
      </c>
      <c r="BA16" s="20">
        <v>0.41025641025641002</v>
      </c>
      <c r="BB16" s="20">
        <v>0.52380952380952395</v>
      </c>
      <c r="BC16" s="20">
        <v>0.47863247863247899</v>
      </c>
      <c r="BD16" s="20">
        <v>0.53142857142857103</v>
      </c>
      <c r="BE16" s="20">
        <v>0.375</v>
      </c>
      <c r="BF16" s="20"/>
      <c r="BG16" s="20">
        <v>0.439024390243902</v>
      </c>
      <c r="BH16" s="20">
        <v>0.51764705882352902</v>
      </c>
      <c r="BI16" s="20">
        <v>0.41666666666666702</v>
      </c>
      <c r="BJ16" s="20">
        <v>0.45454545454545398</v>
      </c>
      <c r="BK16" s="20">
        <v>0.569620253164557</v>
      </c>
      <c r="BL16" s="20">
        <v>0.42592592592592599</v>
      </c>
      <c r="BM16" s="20"/>
      <c r="BN16" s="20">
        <v>0.47653429602888098</v>
      </c>
      <c r="BO16" s="20">
        <v>0.47236180904522601</v>
      </c>
      <c r="BP16" s="20"/>
      <c r="BQ16" s="20">
        <v>0.43292682926829301</v>
      </c>
      <c r="BR16" s="20">
        <v>0.496835443037975</v>
      </c>
      <c r="BS16" s="20"/>
      <c r="BT16" s="20">
        <v>0.49591280653950998</v>
      </c>
      <c r="BU16" s="20">
        <v>0.37254901960784298</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U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8" width="10.7265625" customWidth="1"/>
    <col min="9" max="9" width="2.1796875" customWidth="1"/>
    <col min="10" max="25" width="10.7265625" customWidth="1"/>
    <col min="26" max="26" width="2.1796875" customWidth="1"/>
    <col min="27" max="30" width="10.7265625" customWidth="1"/>
    <col min="31" max="31" width="2.1796875" customWidth="1"/>
    <col min="32" max="35" width="10.7265625" customWidth="1"/>
    <col min="36" max="36" width="2.1796875" customWidth="1"/>
    <col min="37" max="42" width="10.7265625" customWidth="1"/>
    <col min="43" max="43" width="2.1796875" customWidth="1"/>
    <col min="44" max="50" width="10.7265625" customWidth="1"/>
    <col min="51" max="51" width="2.1796875" customWidth="1"/>
    <col min="52" max="57" width="10.7265625" customWidth="1"/>
    <col min="58" max="58" width="2.1796875" customWidth="1"/>
    <col min="59" max="64" width="10.7265625" customWidth="1"/>
    <col min="65" max="65" width="2.1796875" customWidth="1"/>
    <col min="66" max="67" width="10.7265625" customWidth="1"/>
    <col min="68" max="68" width="2.1796875" customWidth="1"/>
    <col min="69" max="70" width="10.7265625" customWidth="1"/>
    <col min="71" max="71" width="2.1796875" customWidth="1"/>
    <col min="72" max="73" width="10.7265625" customWidth="1"/>
    <col min="74" max="74" width="2.1796875" customWidth="1"/>
  </cols>
  <sheetData>
    <row r="2" spans="2:73" ht="40" customHeight="1" x14ac:dyDescent="0.35">
      <c r="D2" s="31" t="s">
        <v>384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row>
    <row r="5" spans="2:73" ht="30" customHeight="1" x14ac:dyDescent="0.35">
      <c r="B5" s="14"/>
      <c r="C5" s="14"/>
      <c r="D5" s="30" t="s">
        <v>76</v>
      </c>
      <c r="E5" s="30"/>
      <c r="F5" s="14"/>
      <c r="G5" s="30" t="s">
        <v>77</v>
      </c>
      <c r="H5" s="30"/>
      <c r="I5" s="14"/>
      <c r="J5" s="30" t="s">
        <v>78</v>
      </c>
      <c r="K5" s="30"/>
      <c r="L5" s="30"/>
      <c r="M5" s="30"/>
      <c r="N5" s="30"/>
      <c r="O5" s="30"/>
      <c r="P5" s="30"/>
      <c r="Q5" s="30"/>
      <c r="R5" s="30"/>
      <c r="S5" s="30"/>
      <c r="T5" s="30"/>
      <c r="U5" s="30"/>
      <c r="V5" s="30"/>
      <c r="W5" s="30"/>
      <c r="X5" s="30"/>
      <c r="Y5" s="30"/>
      <c r="Z5" s="14"/>
      <c r="AA5" s="30" t="s">
        <v>79</v>
      </c>
      <c r="AB5" s="30"/>
      <c r="AC5" s="30"/>
      <c r="AD5" s="30"/>
      <c r="AE5" s="14"/>
      <c r="AF5" s="30" t="s">
        <v>80</v>
      </c>
      <c r="AG5" s="30"/>
      <c r="AH5" s="30"/>
      <c r="AI5" s="30"/>
      <c r="AJ5" s="14"/>
      <c r="AK5" s="30" t="s">
        <v>81</v>
      </c>
      <c r="AL5" s="30"/>
      <c r="AM5" s="30"/>
      <c r="AN5" s="30"/>
      <c r="AO5" s="30"/>
      <c r="AP5" s="30"/>
      <c r="AQ5" s="14"/>
      <c r="AR5" s="30" t="s">
        <v>82</v>
      </c>
      <c r="AS5" s="30"/>
      <c r="AT5" s="30"/>
      <c r="AU5" s="30"/>
      <c r="AV5" s="30"/>
      <c r="AW5" s="30"/>
      <c r="AX5" s="30"/>
      <c r="AY5" s="14"/>
      <c r="AZ5" s="30" t="s">
        <v>83</v>
      </c>
      <c r="BA5" s="30"/>
      <c r="BB5" s="30"/>
      <c r="BC5" s="30"/>
      <c r="BD5" s="30"/>
      <c r="BE5" s="30"/>
      <c r="BF5" s="14"/>
      <c r="BG5" s="30" t="s">
        <v>84</v>
      </c>
      <c r="BH5" s="30"/>
      <c r="BI5" s="30"/>
      <c r="BJ5" s="30"/>
      <c r="BK5" s="30"/>
      <c r="BL5" s="30"/>
      <c r="BM5" s="14"/>
      <c r="BN5" s="30" t="s">
        <v>85</v>
      </c>
      <c r="BO5" s="30"/>
      <c r="BP5" s="14"/>
      <c r="BQ5" s="30" t="s">
        <v>86</v>
      </c>
      <c r="BR5" s="30"/>
      <c r="BS5" s="14"/>
      <c r="BT5" s="30" t="s">
        <v>87</v>
      </c>
      <c r="BU5" s="30"/>
    </row>
    <row r="6" spans="2:73" ht="116" x14ac:dyDescent="0.35">
      <c r="B6" t="s">
        <v>15</v>
      </c>
      <c r="C6" s="9" t="s">
        <v>16</v>
      </c>
      <c r="D6" s="11" t="s">
        <v>17</v>
      </c>
      <c r="E6" s="11" t="s">
        <v>18</v>
      </c>
      <c r="G6" s="11" t="s">
        <v>20</v>
      </c>
      <c r="H6" s="11" t="s">
        <v>21</v>
      </c>
      <c r="J6" s="11" t="s">
        <v>22</v>
      </c>
      <c r="K6" s="11" t="s">
        <v>23</v>
      </c>
      <c r="L6" s="11" t="s">
        <v>24</v>
      </c>
      <c r="M6" s="11" t="s">
        <v>25</v>
      </c>
      <c r="N6" s="11" t="s">
        <v>26</v>
      </c>
      <c r="O6" s="11" t="s">
        <v>27</v>
      </c>
      <c r="P6" s="11" t="s">
        <v>28</v>
      </c>
      <c r="Q6" s="11" t="s">
        <v>29</v>
      </c>
      <c r="R6" s="11" t="s">
        <v>30</v>
      </c>
      <c r="S6" s="11" t="s">
        <v>31</v>
      </c>
      <c r="T6" s="11" t="s">
        <v>32</v>
      </c>
      <c r="U6" s="11" t="s">
        <v>33</v>
      </c>
      <c r="V6" s="11" t="s">
        <v>34</v>
      </c>
      <c r="W6" s="11" t="s">
        <v>35</v>
      </c>
      <c r="X6" s="11" t="s">
        <v>36</v>
      </c>
      <c r="Y6" s="11" t="s">
        <v>37</v>
      </c>
      <c r="AA6" s="11" t="s">
        <v>38</v>
      </c>
      <c r="AB6" s="11" t="s">
        <v>39</v>
      </c>
      <c r="AC6" s="11" t="s">
        <v>40</v>
      </c>
      <c r="AD6" s="11" t="s">
        <v>41</v>
      </c>
      <c r="AF6" s="11" t="s">
        <v>42</v>
      </c>
      <c r="AG6" s="11" t="s">
        <v>43</v>
      </c>
      <c r="AH6" s="11" t="s">
        <v>44</v>
      </c>
      <c r="AI6" s="11" t="s">
        <v>45</v>
      </c>
      <c r="AK6" s="11" t="s">
        <v>46</v>
      </c>
      <c r="AL6" s="11" t="s">
        <v>47</v>
      </c>
      <c r="AM6" s="11" t="s">
        <v>48</v>
      </c>
      <c r="AN6" s="11" t="s">
        <v>49</v>
      </c>
      <c r="AO6" s="11" t="s">
        <v>50</v>
      </c>
      <c r="AP6" s="11" t="s">
        <v>51</v>
      </c>
      <c r="AR6" s="11" t="s">
        <v>52</v>
      </c>
      <c r="AS6" s="11" t="s">
        <v>53</v>
      </c>
      <c r="AT6" s="11" t="s">
        <v>53</v>
      </c>
      <c r="AU6" s="11" t="s">
        <v>54</v>
      </c>
      <c r="AV6" s="11" t="s">
        <v>55</v>
      </c>
      <c r="AW6" s="11" t="s">
        <v>56</v>
      </c>
      <c r="AX6" s="11" t="s">
        <v>57</v>
      </c>
      <c r="AZ6" s="11" t="s">
        <v>58</v>
      </c>
      <c r="BA6" s="11" t="s">
        <v>59</v>
      </c>
      <c r="BB6" s="11" t="s">
        <v>60</v>
      </c>
      <c r="BC6" s="11" t="s">
        <v>61</v>
      </c>
      <c r="BD6" s="11" t="s">
        <v>62</v>
      </c>
      <c r="BE6" s="11" t="s">
        <v>63</v>
      </c>
      <c r="BG6" s="11" t="s">
        <v>64</v>
      </c>
      <c r="BH6" s="11" t="s">
        <v>65</v>
      </c>
      <c r="BI6" s="11" t="s">
        <v>66</v>
      </c>
      <c r="BJ6" s="11" t="s">
        <v>67</v>
      </c>
      <c r="BK6" s="11" t="s">
        <v>68</v>
      </c>
      <c r="BL6" s="11" t="s">
        <v>69</v>
      </c>
      <c r="BN6" s="11" t="s">
        <v>70</v>
      </c>
      <c r="BO6" s="11" t="s">
        <v>71</v>
      </c>
      <c r="BQ6" s="11" t="s">
        <v>72</v>
      </c>
      <c r="BR6" s="11" t="s">
        <v>73</v>
      </c>
      <c r="BT6" s="11" t="s">
        <v>74</v>
      </c>
      <c r="BU6" s="11" t="s">
        <v>75</v>
      </c>
    </row>
    <row r="7" spans="2:73" ht="30" customHeight="1" x14ac:dyDescent="0.35">
      <c r="B7" s="10" t="s">
        <v>19</v>
      </c>
      <c r="C7" s="10">
        <v>481</v>
      </c>
      <c r="D7" s="10">
        <v>198</v>
      </c>
      <c r="E7" s="10">
        <v>283</v>
      </c>
      <c r="F7" s="10"/>
      <c r="G7" s="10">
        <v>111</v>
      </c>
      <c r="H7" s="10">
        <v>370</v>
      </c>
      <c r="I7" s="10"/>
      <c r="J7" s="10">
        <v>41</v>
      </c>
      <c r="K7" s="10">
        <v>59</v>
      </c>
      <c r="L7" s="10">
        <v>29</v>
      </c>
      <c r="M7" s="10">
        <v>22</v>
      </c>
      <c r="N7" s="10">
        <v>8</v>
      </c>
      <c r="O7" s="10">
        <v>16</v>
      </c>
      <c r="P7" s="10">
        <v>30</v>
      </c>
      <c r="Q7" s="10">
        <v>39</v>
      </c>
      <c r="R7" s="10">
        <v>14</v>
      </c>
      <c r="S7" s="10">
        <v>94</v>
      </c>
      <c r="T7" s="10">
        <v>30</v>
      </c>
      <c r="U7" s="10">
        <v>14</v>
      </c>
      <c r="V7" s="10">
        <v>34</v>
      </c>
      <c r="W7" s="10">
        <v>17</v>
      </c>
      <c r="X7" s="10">
        <v>18</v>
      </c>
      <c r="Y7" s="10">
        <v>16</v>
      </c>
      <c r="Z7" s="10"/>
      <c r="AA7" s="10">
        <v>209</v>
      </c>
      <c r="AB7" s="10">
        <v>145</v>
      </c>
      <c r="AC7" s="10">
        <v>56</v>
      </c>
      <c r="AD7" s="10">
        <v>35</v>
      </c>
      <c r="AE7" s="10"/>
      <c r="AF7" s="10">
        <v>361</v>
      </c>
      <c r="AG7" s="10">
        <v>30</v>
      </c>
      <c r="AH7" s="10">
        <v>42</v>
      </c>
      <c r="AI7" s="10">
        <v>2</v>
      </c>
      <c r="AJ7" s="10"/>
      <c r="AK7" s="10">
        <v>122</v>
      </c>
      <c r="AL7" s="10">
        <v>66</v>
      </c>
      <c r="AM7" s="10">
        <v>42</v>
      </c>
      <c r="AN7" s="10">
        <v>31</v>
      </c>
      <c r="AO7" s="10">
        <v>9</v>
      </c>
      <c r="AP7" s="10">
        <v>34</v>
      </c>
      <c r="AQ7" s="10"/>
      <c r="AR7" s="10">
        <v>219</v>
      </c>
      <c r="AS7" s="10">
        <v>41</v>
      </c>
      <c r="AT7" s="10">
        <v>41</v>
      </c>
      <c r="AU7" s="10">
        <v>53</v>
      </c>
      <c r="AV7" s="10">
        <v>23</v>
      </c>
      <c r="AW7" s="10">
        <v>47</v>
      </c>
      <c r="AX7" s="10">
        <v>5</v>
      </c>
      <c r="AY7" s="10"/>
      <c r="AZ7" s="10">
        <v>117</v>
      </c>
      <c r="BA7" s="10">
        <v>39</v>
      </c>
      <c r="BB7" s="10">
        <v>21</v>
      </c>
      <c r="BC7" s="10">
        <v>117</v>
      </c>
      <c r="BD7" s="10">
        <v>175</v>
      </c>
      <c r="BE7" s="10">
        <v>8</v>
      </c>
      <c r="BF7" s="10"/>
      <c r="BG7" s="10">
        <v>82</v>
      </c>
      <c r="BH7" s="10">
        <v>85</v>
      </c>
      <c r="BI7" s="10">
        <v>48</v>
      </c>
      <c r="BJ7" s="10">
        <v>132</v>
      </c>
      <c r="BK7" s="10">
        <v>79</v>
      </c>
      <c r="BL7" s="10">
        <v>54</v>
      </c>
      <c r="BM7" s="10"/>
      <c r="BN7" s="10">
        <v>277</v>
      </c>
      <c r="BO7" s="10">
        <v>199</v>
      </c>
      <c r="BP7" s="10"/>
      <c r="BQ7" s="10">
        <v>164</v>
      </c>
      <c r="BR7" s="10">
        <v>316</v>
      </c>
      <c r="BS7" s="10"/>
      <c r="BT7" s="10">
        <v>367</v>
      </c>
      <c r="BU7" s="10">
        <v>102</v>
      </c>
    </row>
    <row r="8" spans="2:73" x14ac:dyDescent="0.35">
      <c r="B8" s="17" t="s">
        <v>218</v>
      </c>
      <c r="C8" s="16">
        <v>0.12058212058212101</v>
      </c>
      <c r="D8" s="16">
        <v>0.14646464646464599</v>
      </c>
      <c r="E8" s="16">
        <v>0.102473498233216</v>
      </c>
      <c r="F8" s="16"/>
      <c r="G8" s="16">
        <v>9.00900900900901E-2</v>
      </c>
      <c r="H8" s="16">
        <v>0.12972972972972999</v>
      </c>
      <c r="I8" s="16"/>
      <c r="J8" s="16">
        <v>2.4390243902439001E-2</v>
      </c>
      <c r="K8" s="16">
        <v>0.101694915254237</v>
      </c>
      <c r="L8" s="16">
        <v>0.13793103448275901</v>
      </c>
      <c r="M8" s="16">
        <v>9.0909090909090898E-2</v>
      </c>
      <c r="N8" s="16">
        <v>0.125</v>
      </c>
      <c r="O8" s="16">
        <v>0.125</v>
      </c>
      <c r="P8" s="16">
        <v>0.1</v>
      </c>
      <c r="Q8" s="16">
        <v>0.128205128205128</v>
      </c>
      <c r="R8" s="16">
        <v>7.1428571428571397E-2</v>
      </c>
      <c r="S8" s="16">
        <v>0.13829787234042601</v>
      </c>
      <c r="T8" s="16">
        <v>0.233333333333333</v>
      </c>
      <c r="U8" s="16">
        <v>0</v>
      </c>
      <c r="V8" s="16">
        <v>0.11764705882352899</v>
      </c>
      <c r="W8" s="16">
        <v>5.8823529411764698E-2</v>
      </c>
      <c r="X8" s="16">
        <v>0.16666666666666699</v>
      </c>
      <c r="Y8" s="16">
        <v>0.3125</v>
      </c>
      <c r="Z8" s="16"/>
      <c r="AA8" s="16">
        <v>0.157894736842105</v>
      </c>
      <c r="AB8" s="16">
        <v>7.5862068965517199E-2</v>
      </c>
      <c r="AC8" s="16">
        <v>0.125</v>
      </c>
      <c r="AD8" s="16">
        <v>0.114285714285714</v>
      </c>
      <c r="AE8" s="16"/>
      <c r="AF8" s="16">
        <v>0.13019390581717499</v>
      </c>
      <c r="AG8" s="16">
        <v>6.6666666666666693E-2</v>
      </c>
      <c r="AH8" s="16">
        <v>7.1428571428571397E-2</v>
      </c>
      <c r="AI8" s="16">
        <v>0.5</v>
      </c>
      <c r="AJ8" s="16"/>
      <c r="AK8" s="16">
        <v>0.10655737704918</v>
      </c>
      <c r="AL8" s="16">
        <v>0.10606060606060599</v>
      </c>
      <c r="AM8" s="16">
        <v>0.119047619047619</v>
      </c>
      <c r="AN8" s="16">
        <v>9.6774193548387094E-2</v>
      </c>
      <c r="AO8" s="16">
        <v>0.11111111111111099</v>
      </c>
      <c r="AP8" s="16">
        <v>0.14705882352941199</v>
      </c>
      <c r="AQ8" s="16"/>
      <c r="AR8" s="16">
        <v>0.114155251141553</v>
      </c>
      <c r="AS8" s="16">
        <v>0.19512195121951201</v>
      </c>
      <c r="AT8" s="16">
        <v>0.19512195121951201</v>
      </c>
      <c r="AU8" s="16">
        <v>0.169811320754717</v>
      </c>
      <c r="AV8" s="16">
        <v>0.173913043478261</v>
      </c>
      <c r="AW8" s="16">
        <v>0.12765957446808501</v>
      </c>
      <c r="AX8" s="16">
        <v>0</v>
      </c>
      <c r="AY8" s="16"/>
      <c r="AZ8" s="16">
        <v>0.102564102564103</v>
      </c>
      <c r="BA8" s="16">
        <v>2.5641025641025599E-2</v>
      </c>
      <c r="BB8" s="16">
        <v>9.5238095238095205E-2</v>
      </c>
      <c r="BC8" s="16">
        <v>0.145299145299145</v>
      </c>
      <c r="BD8" s="16">
        <v>0.14857142857142899</v>
      </c>
      <c r="BE8" s="16">
        <v>0</v>
      </c>
      <c r="BF8" s="16"/>
      <c r="BG8" s="16">
        <v>0.109756097560976</v>
      </c>
      <c r="BH8" s="16">
        <v>0.105882352941176</v>
      </c>
      <c r="BI8" s="16">
        <v>0.16666666666666699</v>
      </c>
      <c r="BJ8" s="16">
        <v>0.15909090909090901</v>
      </c>
      <c r="BK8" s="16">
        <v>7.5949367088607597E-2</v>
      </c>
      <c r="BL8" s="16">
        <v>9.2592592592592601E-2</v>
      </c>
      <c r="BM8" s="16"/>
      <c r="BN8" s="16">
        <v>9.0252707581227401E-2</v>
      </c>
      <c r="BO8" s="16">
        <v>0.16080402010050299</v>
      </c>
      <c r="BP8" s="16"/>
      <c r="BQ8" s="16">
        <v>9.1463414634146298E-2</v>
      </c>
      <c r="BR8" s="16">
        <v>0.136075949367089</v>
      </c>
      <c r="BS8" s="16"/>
      <c r="BT8" s="16">
        <v>0.12806539509536799</v>
      </c>
      <c r="BU8" s="16">
        <v>8.8235294117647106E-2</v>
      </c>
    </row>
    <row r="9" spans="2:73" x14ac:dyDescent="0.35">
      <c r="B9" s="17" t="s">
        <v>219</v>
      </c>
      <c r="C9" s="16">
        <v>0.27650727650727702</v>
      </c>
      <c r="D9" s="16">
        <v>0.30303030303030298</v>
      </c>
      <c r="E9" s="16">
        <v>0.25795053003533602</v>
      </c>
      <c r="F9" s="16"/>
      <c r="G9" s="16">
        <v>0.25225225225225201</v>
      </c>
      <c r="H9" s="16">
        <v>0.28378378378378399</v>
      </c>
      <c r="I9" s="16"/>
      <c r="J9" s="16">
        <v>0.24390243902438999</v>
      </c>
      <c r="K9" s="16">
        <v>0.25423728813559299</v>
      </c>
      <c r="L9" s="16">
        <v>0.37931034482758602</v>
      </c>
      <c r="M9" s="16">
        <v>0.22727272727272699</v>
      </c>
      <c r="N9" s="16">
        <v>0.25</v>
      </c>
      <c r="O9" s="16">
        <v>0.25</v>
      </c>
      <c r="P9" s="16">
        <v>0.4</v>
      </c>
      <c r="Q9" s="16">
        <v>0.256410256410256</v>
      </c>
      <c r="R9" s="16">
        <v>0.214285714285714</v>
      </c>
      <c r="S9" s="16">
        <v>0.39361702127659598</v>
      </c>
      <c r="T9" s="16">
        <v>0.233333333333333</v>
      </c>
      <c r="U9" s="16">
        <v>0.214285714285714</v>
      </c>
      <c r="V9" s="16">
        <v>8.8235294117647106E-2</v>
      </c>
      <c r="W9" s="16">
        <v>0.29411764705882398</v>
      </c>
      <c r="X9" s="16">
        <v>0.22222222222222199</v>
      </c>
      <c r="Y9" s="16">
        <v>0.125</v>
      </c>
      <c r="Z9" s="16"/>
      <c r="AA9" s="16">
        <v>0.27272727272727298</v>
      </c>
      <c r="AB9" s="16">
        <v>0.28965517241379302</v>
      </c>
      <c r="AC9" s="16">
        <v>0.214285714285714</v>
      </c>
      <c r="AD9" s="16">
        <v>0.371428571428571</v>
      </c>
      <c r="AE9" s="16"/>
      <c r="AF9" s="16">
        <v>0.27423822714681401</v>
      </c>
      <c r="AG9" s="16">
        <v>0.2</v>
      </c>
      <c r="AH9" s="16">
        <v>0.42857142857142899</v>
      </c>
      <c r="AI9" s="16">
        <v>0</v>
      </c>
      <c r="AJ9" s="16"/>
      <c r="AK9" s="16">
        <v>0.39344262295082</v>
      </c>
      <c r="AL9" s="16">
        <v>0.24242424242424199</v>
      </c>
      <c r="AM9" s="16">
        <v>0.30952380952380998</v>
      </c>
      <c r="AN9" s="16">
        <v>0.32258064516128998</v>
      </c>
      <c r="AO9" s="16">
        <v>0.44444444444444398</v>
      </c>
      <c r="AP9" s="16">
        <v>0.35294117647058798</v>
      </c>
      <c r="AQ9" s="16"/>
      <c r="AR9" s="16">
        <v>0.29680365296803701</v>
      </c>
      <c r="AS9" s="16">
        <v>0.31707317073170699</v>
      </c>
      <c r="AT9" s="16">
        <v>0.31707317073170699</v>
      </c>
      <c r="AU9" s="16">
        <v>0.20754716981132099</v>
      </c>
      <c r="AV9" s="16">
        <v>0.34782608695652201</v>
      </c>
      <c r="AW9" s="16">
        <v>0.27659574468085102</v>
      </c>
      <c r="AX9" s="16">
        <v>0.6</v>
      </c>
      <c r="AY9" s="16"/>
      <c r="AZ9" s="16">
        <v>0.316239316239316</v>
      </c>
      <c r="BA9" s="16">
        <v>0.38461538461538503</v>
      </c>
      <c r="BB9" s="16">
        <v>0.38095238095238099</v>
      </c>
      <c r="BC9" s="16">
        <v>0.230769230769231</v>
      </c>
      <c r="BD9" s="16">
        <v>0.251428571428571</v>
      </c>
      <c r="BE9" s="16">
        <v>0.25</v>
      </c>
      <c r="BF9" s="16"/>
      <c r="BG9" s="16">
        <v>0.30487804878048802</v>
      </c>
      <c r="BH9" s="16">
        <v>0.29411764705882398</v>
      </c>
      <c r="BI9" s="16">
        <v>0.25</v>
      </c>
      <c r="BJ9" s="16">
        <v>0.25757575757575801</v>
      </c>
      <c r="BK9" s="16">
        <v>0.278481012658228</v>
      </c>
      <c r="BL9" s="16">
        <v>0.27777777777777801</v>
      </c>
      <c r="BM9" s="16"/>
      <c r="BN9" s="16">
        <v>0.25992779783393499</v>
      </c>
      <c r="BO9" s="16">
        <v>0.29145728643216101</v>
      </c>
      <c r="BP9" s="16"/>
      <c r="BQ9" s="16">
        <v>0.22560975609756101</v>
      </c>
      <c r="BR9" s="16">
        <v>0.300632911392405</v>
      </c>
      <c r="BS9" s="16"/>
      <c r="BT9" s="16">
        <v>0.25340599455040902</v>
      </c>
      <c r="BU9" s="16">
        <v>0.37254901960784298</v>
      </c>
    </row>
    <row r="10" spans="2:73" x14ac:dyDescent="0.35">
      <c r="B10" s="17" t="s">
        <v>220</v>
      </c>
      <c r="C10" s="16">
        <v>0.162162162162162</v>
      </c>
      <c r="D10" s="16">
        <v>0.18686868686868699</v>
      </c>
      <c r="E10" s="16">
        <v>0.144876325088339</v>
      </c>
      <c r="F10" s="16"/>
      <c r="G10" s="16">
        <v>0.18918918918918901</v>
      </c>
      <c r="H10" s="16">
        <v>0.15405405405405401</v>
      </c>
      <c r="I10" s="16"/>
      <c r="J10" s="16">
        <v>0.24390243902438999</v>
      </c>
      <c r="K10" s="16">
        <v>0.23728813559322001</v>
      </c>
      <c r="L10" s="16">
        <v>0.27586206896551702</v>
      </c>
      <c r="M10" s="16">
        <v>9.0909090909090898E-2</v>
      </c>
      <c r="N10" s="16">
        <v>0.5</v>
      </c>
      <c r="O10" s="16">
        <v>6.25E-2</v>
      </c>
      <c r="P10" s="16">
        <v>0.1</v>
      </c>
      <c r="Q10" s="16">
        <v>0.230769230769231</v>
      </c>
      <c r="R10" s="16">
        <v>7.1428571428571397E-2</v>
      </c>
      <c r="S10" s="16">
        <v>9.5744680851063801E-2</v>
      </c>
      <c r="T10" s="16">
        <v>0.2</v>
      </c>
      <c r="U10" s="16">
        <v>0.214285714285714</v>
      </c>
      <c r="V10" s="16">
        <v>0.11764705882352899</v>
      </c>
      <c r="W10" s="16">
        <v>0.11764705882352899</v>
      </c>
      <c r="X10" s="16">
        <v>5.5555555555555601E-2</v>
      </c>
      <c r="Y10" s="16">
        <v>6.25E-2</v>
      </c>
      <c r="Z10" s="16"/>
      <c r="AA10" s="16">
        <v>0.157894736842105</v>
      </c>
      <c r="AB10" s="16">
        <v>0.17931034482758601</v>
      </c>
      <c r="AC10" s="16">
        <v>0.125</v>
      </c>
      <c r="AD10" s="16">
        <v>0.114285714285714</v>
      </c>
      <c r="AE10" s="16"/>
      <c r="AF10" s="16">
        <v>0.16620498614958401</v>
      </c>
      <c r="AG10" s="16">
        <v>0.2</v>
      </c>
      <c r="AH10" s="16">
        <v>0.16666666666666699</v>
      </c>
      <c r="AI10" s="16">
        <v>0</v>
      </c>
      <c r="AJ10" s="16"/>
      <c r="AK10" s="16">
        <v>0.18032786885245899</v>
      </c>
      <c r="AL10" s="16">
        <v>0.25757575757575801</v>
      </c>
      <c r="AM10" s="16">
        <v>0.16666666666666699</v>
      </c>
      <c r="AN10" s="16">
        <v>9.6774193548387094E-2</v>
      </c>
      <c r="AO10" s="16">
        <v>0.11111111111111099</v>
      </c>
      <c r="AP10" s="16">
        <v>0.14705882352941199</v>
      </c>
      <c r="AQ10" s="16"/>
      <c r="AR10" s="16">
        <v>0.17808219178082199</v>
      </c>
      <c r="AS10" s="16">
        <v>0.292682926829268</v>
      </c>
      <c r="AT10" s="16">
        <v>0.292682926829268</v>
      </c>
      <c r="AU10" s="16">
        <v>0.113207547169811</v>
      </c>
      <c r="AV10" s="16">
        <v>0.13043478260869601</v>
      </c>
      <c r="AW10" s="16">
        <v>0.10638297872340401</v>
      </c>
      <c r="AX10" s="16">
        <v>0</v>
      </c>
      <c r="AY10" s="16"/>
      <c r="AZ10" s="16">
        <v>0.16239316239316201</v>
      </c>
      <c r="BA10" s="16">
        <v>0.20512820512820501</v>
      </c>
      <c r="BB10" s="16">
        <v>9.5238095238095205E-2</v>
      </c>
      <c r="BC10" s="16">
        <v>0.16239316239316201</v>
      </c>
      <c r="BD10" s="16">
        <v>0.16571428571428601</v>
      </c>
      <c r="BE10" s="16">
        <v>0</v>
      </c>
      <c r="BF10" s="16"/>
      <c r="BG10" s="16">
        <v>0.207317073170732</v>
      </c>
      <c r="BH10" s="16">
        <v>0.11764705882352899</v>
      </c>
      <c r="BI10" s="16">
        <v>0.14583333333333301</v>
      </c>
      <c r="BJ10" s="16">
        <v>0.15909090909090901</v>
      </c>
      <c r="BK10" s="16">
        <v>0.189873417721519</v>
      </c>
      <c r="BL10" s="16">
        <v>0.12962962962963001</v>
      </c>
      <c r="BM10" s="16"/>
      <c r="BN10" s="16">
        <v>0.151624548736462</v>
      </c>
      <c r="BO10" s="16">
        <v>0.180904522613065</v>
      </c>
      <c r="BP10" s="16"/>
      <c r="BQ10" s="16">
        <v>0.15853658536585399</v>
      </c>
      <c r="BR10" s="16">
        <v>0.164556962025316</v>
      </c>
      <c r="BS10" s="16"/>
      <c r="BT10" s="16">
        <v>0.177111716621253</v>
      </c>
      <c r="BU10" s="16">
        <v>9.8039215686274495E-2</v>
      </c>
    </row>
    <row r="11" spans="2:73" x14ac:dyDescent="0.35">
      <c r="B11" s="17" t="s">
        <v>221</v>
      </c>
      <c r="C11" s="16">
        <v>0.13097713097713101</v>
      </c>
      <c r="D11" s="16">
        <v>0.13131313131313099</v>
      </c>
      <c r="E11" s="16">
        <v>0.13074204946996501</v>
      </c>
      <c r="F11" s="16"/>
      <c r="G11" s="16">
        <v>9.90990990990991E-2</v>
      </c>
      <c r="H11" s="16">
        <v>0.14054054054054099</v>
      </c>
      <c r="I11" s="16"/>
      <c r="J11" s="16">
        <v>9.7560975609756101E-2</v>
      </c>
      <c r="K11" s="16">
        <v>0.152542372881356</v>
      </c>
      <c r="L11" s="16">
        <v>0</v>
      </c>
      <c r="M11" s="16">
        <v>0.13636363636363599</v>
      </c>
      <c r="N11" s="16">
        <v>0</v>
      </c>
      <c r="O11" s="16">
        <v>0.3125</v>
      </c>
      <c r="P11" s="16">
        <v>0.16666666666666699</v>
      </c>
      <c r="Q11" s="16">
        <v>0.15384615384615399</v>
      </c>
      <c r="R11" s="16">
        <v>0.14285714285714299</v>
      </c>
      <c r="S11" s="16">
        <v>0.12765957446808501</v>
      </c>
      <c r="T11" s="16">
        <v>0.133333333333333</v>
      </c>
      <c r="U11" s="16">
        <v>0.14285714285714299</v>
      </c>
      <c r="V11" s="16">
        <v>8.8235294117647106E-2</v>
      </c>
      <c r="W11" s="16">
        <v>0.11764705882352899</v>
      </c>
      <c r="X11" s="16">
        <v>0.16666666666666699</v>
      </c>
      <c r="Y11" s="16">
        <v>0.1875</v>
      </c>
      <c r="Z11" s="16"/>
      <c r="AA11" s="16">
        <v>0.124401913875598</v>
      </c>
      <c r="AB11" s="16">
        <v>0.14482758620689701</v>
      </c>
      <c r="AC11" s="16">
        <v>0.125</v>
      </c>
      <c r="AD11" s="16">
        <v>0.2</v>
      </c>
      <c r="AE11" s="16"/>
      <c r="AF11" s="16">
        <v>0.138504155124654</v>
      </c>
      <c r="AG11" s="16">
        <v>0.1</v>
      </c>
      <c r="AH11" s="16">
        <v>9.5238095238095205E-2</v>
      </c>
      <c r="AI11" s="16">
        <v>0.5</v>
      </c>
      <c r="AJ11" s="16"/>
      <c r="AK11" s="16">
        <v>0.13934426229508201</v>
      </c>
      <c r="AL11" s="16">
        <v>0.18181818181818199</v>
      </c>
      <c r="AM11" s="16">
        <v>9.5238095238095205E-2</v>
      </c>
      <c r="AN11" s="16">
        <v>0.19354838709677399</v>
      </c>
      <c r="AO11" s="16">
        <v>0</v>
      </c>
      <c r="AP11" s="16">
        <v>2.9411764705882401E-2</v>
      </c>
      <c r="AQ11" s="16"/>
      <c r="AR11" s="16">
        <v>0.11872146118721499</v>
      </c>
      <c r="AS11" s="16">
        <v>0.12195121951219499</v>
      </c>
      <c r="AT11" s="16">
        <v>0.12195121951219499</v>
      </c>
      <c r="AU11" s="16">
        <v>7.5471698113207503E-2</v>
      </c>
      <c r="AV11" s="16">
        <v>4.3478260869565202E-2</v>
      </c>
      <c r="AW11" s="16">
        <v>0.170212765957447</v>
      </c>
      <c r="AX11" s="16">
        <v>0.2</v>
      </c>
      <c r="AY11" s="16"/>
      <c r="AZ11" s="16">
        <v>0.13675213675213699</v>
      </c>
      <c r="BA11" s="16">
        <v>0.128205128205128</v>
      </c>
      <c r="BB11" s="16">
        <v>9.5238095238095205E-2</v>
      </c>
      <c r="BC11" s="16">
        <v>0.11965811965812</v>
      </c>
      <c r="BD11" s="16">
        <v>0.13714285714285701</v>
      </c>
      <c r="BE11" s="16">
        <v>0.25</v>
      </c>
      <c r="BF11" s="16"/>
      <c r="BG11" s="16">
        <v>0.109756097560976</v>
      </c>
      <c r="BH11" s="16">
        <v>0.14117647058823499</v>
      </c>
      <c r="BI11" s="16">
        <v>0.16666666666666699</v>
      </c>
      <c r="BJ11" s="16">
        <v>9.0909090909090898E-2</v>
      </c>
      <c r="BK11" s="16">
        <v>0.189873417721519</v>
      </c>
      <c r="BL11" s="16">
        <v>0.12962962962963001</v>
      </c>
      <c r="BM11" s="16"/>
      <c r="BN11" s="16">
        <v>0.13718411552346599</v>
      </c>
      <c r="BO11" s="16">
        <v>0.120603015075377</v>
      </c>
      <c r="BP11" s="16"/>
      <c r="BQ11" s="16">
        <v>0.16463414634146301</v>
      </c>
      <c r="BR11" s="16">
        <v>0.113924050632911</v>
      </c>
      <c r="BS11" s="16"/>
      <c r="BT11" s="16">
        <v>0.13351498637602199</v>
      </c>
      <c r="BU11" s="16">
        <v>0.13725490196078399</v>
      </c>
    </row>
    <row r="12" spans="2:73" x14ac:dyDescent="0.35">
      <c r="B12" s="17" t="s">
        <v>222</v>
      </c>
      <c r="C12" s="16">
        <v>0.25779625779625798</v>
      </c>
      <c r="D12" s="16">
        <v>0.18686868686868699</v>
      </c>
      <c r="E12" s="16">
        <v>0.307420494699647</v>
      </c>
      <c r="F12" s="16"/>
      <c r="G12" s="16">
        <v>0.29729729729729698</v>
      </c>
      <c r="H12" s="16">
        <v>0.24594594594594599</v>
      </c>
      <c r="I12" s="16"/>
      <c r="J12" s="16">
        <v>0.36585365853658502</v>
      </c>
      <c r="K12" s="16">
        <v>0.23728813559322001</v>
      </c>
      <c r="L12" s="16">
        <v>0.17241379310344801</v>
      </c>
      <c r="M12" s="16">
        <v>0.27272727272727298</v>
      </c>
      <c r="N12" s="16">
        <v>0.125</v>
      </c>
      <c r="O12" s="16">
        <v>0.25</v>
      </c>
      <c r="P12" s="16">
        <v>0.233333333333333</v>
      </c>
      <c r="Q12" s="16">
        <v>0.15384615384615399</v>
      </c>
      <c r="R12" s="16">
        <v>0.42857142857142899</v>
      </c>
      <c r="S12" s="16">
        <v>0.20212765957446799</v>
      </c>
      <c r="T12" s="16">
        <v>0.16666666666666699</v>
      </c>
      <c r="U12" s="16">
        <v>0.35714285714285698</v>
      </c>
      <c r="V12" s="16">
        <v>0.441176470588235</v>
      </c>
      <c r="W12" s="16">
        <v>0.35294117647058798</v>
      </c>
      <c r="X12" s="16">
        <v>0.27777777777777801</v>
      </c>
      <c r="Y12" s="16">
        <v>0.3125</v>
      </c>
      <c r="Z12" s="16"/>
      <c r="AA12" s="16">
        <v>0.22488038277512001</v>
      </c>
      <c r="AB12" s="16">
        <v>0.28275862068965502</v>
      </c>
      <c r="AC12" s="16">
        <v>0.33928571428571402</v>
      </c>
      <c r="AD12" s="16">
        <v>0.2</v>
      </c>
      <c r="AE12" s="16"/>
      <c r="AF12" s="16">
        <v>0.243767313019391</v>
      </c>
      <c r="AG12" s="16">
        <v>0.36666666666666697</v>
      </c>
      <c r="AH12" s="16">
        <v>0.214285714285714</v>
      </c>
      <c r="AI12" s="16">
        <v>0</v>
      </c>
      <c r="AJ12" s="16"/>
      <c r="AK12" s="16">
        <v>0.15573770491803299</v>
      </c>
      <c r="AL12" s="16">
        <v>0.18181818181818199</v>
      </c>
      <c r="AM12" s="16">
        <v>0.28571428571428598</v>
      </c>
      <c r="AN12" s="16">
        <v>0.29032258064516098</v>
      </c>
      <c r="AO12" s="16">
        <v>0.33333333333333298</v>
      </c>
      <c r="AP12" s="16">
        <v>0.23529411764705899</v>
      </c>
      <c r="AQ12" s="16"/>
      <c r="AR12" s="16">
        <v>0.26027397260273999</v>
      </c>
      <c r="AS12" s="16">
        <v>7.3170731707317097E-2</v>
      </c>
      <c r="AT12" s="16">
        <v>7.3170731707317097E-2</v>
      </c>
      <c r="AU12" s="16">
        <v>0.320754716981132</v>
      </c>
      <c r="AV12" s="16">
        <v>0.217391304347826</v>
      </c>
      <c r="AW12" s="16">
        <v>0.21276595744680901</v>
      </c>
      <c r="AX12" s="16">
        <v>0.2</v>
      </c>
      <c r="AY12" s="16"/>
      <c r="AZ12" s="16">
        <v>0.256410256410256</v>
      </c>
      <c r="BA12" s="16">
        <v>0.230769230769231</v>
      </c>
      <c r="BB12" s="16">
        <v>0.28571428571428598</v>
      </c>
      <c r="BC12" s="16">
        <v>0.29059829059829101</v>
      </c>
      <c r="BD12" s="16">
        <v>0.222857142857143</v>
      </c>
      <c r="BE12" s="16">
        <v>0.5</v>
      </c>
      <c r="BF12" s="16"/>
      <c r="BG12" s="16">
        <v>0.23170731707317099</v>
      </c>
      <c r="BH12" s="16">
        <v>0.27058823529411802</v>
      </c>
      <c r="BI12" s="16">
        <v>0.22916666666666699</v>
      </c>
      <c r="BJ12" s="16">
        <v>0.28787878787878801</v>
      </c>
      <c r="BK12" s="16">
        <v>0.227848101265823</v>
      </c>
      <c r="BL12" s="16">
        <v>0.27777777777777801</v>
      </c>
      <c r="BM12" s="16"/>
      <c r="BN12" s="16">
        <v>0.303249097472924</v>
      </c>
      <c r="BO12" s="16">
        <v>0.20100502512562801</v>
      </c>
      <c r="BP12" s="16"/>
      <c r="BQ12" s="16">
        <v>0.31707317073170699</v>
      </c>
      <c r="BR12" s="16">
        <v>0.227848101265823</v>
      </c>
      <c r="BS12" s="16"/>
      <c r="BT12" s="16">
        <v>0.258855585831063</v>
      </c>
      <c r="BU12" s="16">
        <v>0.24509803921568599</v>
      </c>
    </row>
    <row r="13" spans="2:73" x14ac:dyDescent="0.35">
      <c r="B13" s="17" t="s">
        <v>131</v>
      </c>
      <c r="C13" s="16">
        <v>5.1975051975051999E-2</v>
      </c>
      <c r="D13" s="16">
        <v>4.5454545454545497E-2</v>
      </c>
      <c r="E13" s="16">
        <v>5.6537102473498198E-2</v>
      </c>
      <c r="F13" s="16"/>
      <c r="G13" s="16">
        <v>7.2072072072072099E-2</v>
      </c>
      <c r="H13" s="16">
        <v>4.59459459459459E-2</v>
      </c>
      <c r="I13" s="16"/>
      <c r="J13" s="16">
        <v>2.4390243902439001E-2</v>
      </c>
      <c r="K13" s="16">
        <v>1.6949152542372899E-2</v>
      </c>
      <c r="L13" s="16">
        <v>3.4482758620689703E-2</v>
      </c>
      <c r="M13" s="16">
        <v>0.18181818181818199</v>
      </c>
      <c r="N13" s="16">
        <v>0</v>
      </c>
      <c r="O13" s="16">
        <v>0</v>
      </c>
      <c r="P13" s="16">
        <v>0</v>
      </c>
      <c r="Q13" s="16">
        <v>7.69230769230769E-2</v>
      </c>
      <c r="R13" s="16">
        <v>7.1428571428571397E-2</v>
      </c>
      <c r="S13" s="16">
        <v>4.2553191489361701E-2</v>
      </c>
      <c r="T13" s="16">
        <v>3.3333333333333298E-2</v>
      </c>
      <c r="U13" s="16">
        <v>7.1428571428571397E-2</v>
      </c>
      <c r="V13" s="16">
        <v>0.14705882352941199</v>
      </c>
      <c r="W13" s="16">
        <v>5.8823529411764698E-2</v>
      </c>
      <c r="X13" s="16">
        <v>0.11111111111111099</v>
      </c>
      <c r="Y13" s="16">
        <v>0</v>
      </c>
      <c r="Z13" s="16"/>
      <c r="AA13" s="16">
        <v>6.2200956937799E-2</v>
      </c>
      <c r="AB13" s="16">
        <v>2.7586206896551699E-2</v>
      </c>
      <c r="AC13" s="16">
        <v>7.1428571428571397E-2</v>
      </c>
      <c r="AD13" s="16">
        <v>0</v>
      </c>
      <c r="AE13" s="16"/>
      <c r="AF13" s="16">
        <v>4.7091412742382301E-2</v>
      </c>
      <c r="AG13" s="16">
        <v>6.6666666666666693E-2</v>
      </c>
      <c r="AH13" s="16">
        <v>2.3809523809523801E-2</v>
      </c>
      <c r="AI13" s="16">
        <v>0</v>
      </c>
      <c r="AJ13" s="16"/>
      <c r="AK13" s="16">
        <v>2.4590163934426201E-2</v>
      </c>
      <c r="AL13" s="16">
        <v>3.03030303030303E-2</v>
      </c>
      <c r="AM13" s="16">
        <v>2.3809523809523801E-2</v>
      </c>
      <c r="AN13" s="16">
        <v>0</v>
      </c>
      <c r="AO13" s="16">
        <v>0</v>
      </c>
      <c r="AP13" s="16">
        <v>8.8235294117647106E-2</v>
      </c>
      <c r="AQ13" s="16"/>
      <c r="AR13" s="16">
        <v>3.1963470319634701E-2</v>
      </c>
      <c r="AS13" s="16">
        <v>0</v>
      </c>
      <c r="AT13" s="16">
        <v>0</v>
      </c>
      <c r="AU13" s="16">
        <v>0.113207547169811</v>
      </c>
      <c r="AV13" s="16">
        <v>8.6956521739130405E-2</v>
      </c>
      <c r="AW13" s="16">
        <v>0.10638297872340401</v>
      </c>
      <c r="AX13" s="16">
        <v>0</v>
      </c>
      <c r="AY13" s="16"/>
      <c r="AZ13" s="16">
        <v>2.5641025641025599E-2</v>
      </c>
      <c r="BA13" s="16">
        <v>2.5641025641025599E-2</v>
      </c>
      <c r="BB13" s="16">
        <v>4.7619047619047603E-2</v>
      </c>
      <c r="BC13" s="16">
        <v>5.1282051282051301E-2</v>
      </c>
      <c r="BD13" s="16">
        <v>7.4285714285714302E-2</v>
      </c>
      <c r="BE13" s="16">
        <v>0</v>
      </c>
      <c r="BF13" s="16"/>
      <c r="BG13" s="16">
        <v>3.65853658536585E-2</v>
      </c>
      <c r="BH13" s="16">
        <v>7.0588235294117604E-2</v>
      </c>
      <c r="BI13" s="16">
        <v>4.1666666666666699E-2</v>
      </c>
      <c r="BJ13" s="16">
        <v>4.5454545454545497E-2</v>
      </c>
      <c r="BK13" s="16">
        <v>3.7974683544303799E-2</v>
      </c>
      <c r="BL13" s="16">
        <v>9.2592592592592601E-2</v>
      </c>
      <c r="BM13" s="16"/>
      <c r="BN13" s="16">
        <v>5.7761732851985603E-2</v>
      </c>
      <c r="BO13" s="16">
        <v>4.5226130653266298E-2</v>
      </c>
      <c r="BP13" s="16"/>
      <c r="BQ13" s="16">
        <v>4.2682926829268303E-2</v>
      </c>
      <c r="BR13" s="16">
        <v>5.6962025316455701E-2</v>
      </c>
      <c r="BS13" s="16"/>
      <c r="BT13" s="16">
        <v>4.9046321525885603E-2</v>
      </c>
      <c r="BU13" s="16">
        <v>5.8823529411764698E-2</v>
      </c>
    </row>
    <row r="14" spans="2:73" x14ac:dyDescent="0.35">
      <c r="B14" s="17" t="s">
        <v>223</v>
      </c>
      <c r="C14" s="19">
        <v>0.397089397089397</v>
      </c>
      <c r="D14" s="19">
        <v>0.44949494949495</v>
      </c>
      <c r="E14" s="19">
        <v>0.36042402826855102</v>
      </c>
      <c r="F14" s="19"/>
      <c r="G14" s="19">
        <v>0.34234234234234201</v>
      </c>
      <c r="H14" s="19">
        <v>0.41351351351351401</v>
      </c>
      <c r="I14" s="19"/>
      <c r="J14" s="19">
        <v>0.26829268292682901</v>
      </c>
      <c r="K14" s="19">
        <v>0.355932203389831</v>
      </c>
      <c r="L14" s="19">
        <v>0.51724137931034497</v>
      </c>
      <c r="M14" s="19">
        <v>0.31818181818181801</v>
      </c>
      <c r="N14" s="19">
        <v>0.375</v>
      </c>
      <c r="O14" s="19">
        <v>0.375</v>
      </c>
      <c r="P14" s="19">
        <v>0.5</v>
      </c>
      <c r="Q14" s="19">
        <v>0.38461538461538503</v>
      </c>
      <c r="R14" s="19">
        <v>0.28571428571428598</v>
      </c>
      <c r="S14" s="19">
        <v>0.53191489361702105</v>
      </c>
      <c r="T14" s="19">
        <v>0.46666666666666701</v>
      </c>
      <c r="U14" s="19">
        <v>0.214285714285714</v>
      </c>
      <c r="V14" s="19">
        <v>0.20588235294117599</v>
      </c>
      <c r="W14" s="19">
        <v>0.35294117647058798</v>
      </c>
      <c r="X14" s="19">
        <v>0.38888888888888901</v>
      </c>
      <c r="Y14" s="19">
        <v>0.4375</v>
      </c>
      <c r="Z14" s="19"/>
      <c r="AA14" s="19">
        <v>0.43062200956937802</v>
      </c>
      <c r="AB14" s="19">
        <v>0.36551724137931002</v>
      </c>
      <c r="AC14" s="19">
        <v>0.33928571428571402</v>
      </c>
      <c r="AD14" s="19">
        <v>0.48571428571428599</v>
      </c>
      <c r="AE14" s="19"/>
      <c r="AF14" s="19">
        <v>0.404432132963989</v>
      </c>
      <c r="AG14" s="19">
        <v>0.266666666666667</v>
      </c>
      <c r="AH14" s="19">
        <v>0.5</v>
      </c>
      <c r="AI14" s="19">
        <v>0.5</v>
      </c>
      <c r="AJ14" s="19"/>
      <c r="AK14" s="19">
        <v>0.5</v>
      </c>
      <c r="AL14" s="19">
        <v>0.34848484848484901</v>
      </c>
      <c r="AM14" s="19">
        <v>0.42857142857142899</v>
      </c>
      <c r="AN14" s="19">
        <v>0.41935483870967699</v>
      </c>
      <c r="AO14" s="19">
        <v>0.55555555555555602</v>
      </c>
      <c r="AP14" s="19">
        <v>0.5</v>
      </c>
      <c r="AQ14" s="19"/>
      <c r="AR14" s="19">
        <v>0.41095890410958902</v>
      </c>
      <c r="AS14" s="19">
        <v>0.51219512195121997</v>
      </c>
      <c r="AT14" s="19">
        <v>0.51219512195121997</v>
      </c>
      <c r="AU14" s="19">
        <v>0.37735849056603799</v>
      </c>
      <c r="AV14" s="19">
        <v>0.52173913043478304</v>
      </c>
      <c r="AW14" s="19">
        <v>0.40425531914893598</v>
      </c>
      <c r="AX14" s="19">
        <v>0.6</v>
      </c>
      <c r="AY14" s="19"/>
      <c r="AZ14" s="19">
        <v>0.41880341880341898</v>
      </c>
      <c r="BA14" s="19">
        <v>0.41025641025641002</v>
      </c>
      <c r="BB14" s="19">
        <v>0.476190476190476</v>
      </c>
      <c r="BC14" s="19">
        <v>0.37606837606837601</v>
      </c>
      <c r="BD14" s="19">
        <v>0.4</v>
      </c>
      <c r="BE14" s="19">
        <v>0.25</v>
      </c>
      <c r="BF14" s="19"/>
      <c r="BG14" s="19">
        <v>0.41463414634146301</v>
      </c>
      <c r="BH14" s="19">
        <v>0.4</v>
      </c>
      <c r="BI14" s="19">
        <v>0.41666666666666702</v>
      </c>
      <c r="BJ14" s="19">
        <v>0.41666666666666702</v>
      </c>
      <c r="BK14" s="19">
        <v>0.354430379746835</v>
      </c>
      <c r="BL14" s="19">
        <v>0.37037037037037002</v>
      </c>
      <c r="BM14" s="19"/>
      <c r="BN14" s="19">
        <v>0.35018050541516199</v>
      </c>
      <c r="BO14" s="19">
        <v>0.452261306532663</v>
      </c>
      <c r="BP14" s="19"/>
      <c r="BQ14" s="19">
        <v>0.31707317073170699</v>
      </c>
      <c r="BR14" s="19">
        <v>0.436708860759494</v>
      </c>
      <c r="BS14" s="19"/>
      <c r="BT14" s="19">
        <v>0.38147138964577698</v>
      </c>
      <c r="BU14" s="19">
        <v>0.46078431372549</v>
      </c>
    </row>
    <row r="15" spans="2:73" x14ac:dyDescent="0.35">
      <c r="B15" s="17" t="s">
        <v>224</v>
      </c>
      <c r="C15" s="19">
        <v>0.38877338877338902</v>
      </c>
      <c r="D15" s="19">
        <v>0.31818181818181801</v>
      </c>
      <c r="E15" s="19">
        <v>0.43816254416961098</v>
      </c>
      <c r="F15" s="19"/>
      <c r="G15" s="19">
        <v>0.39639639639639601</v>
      </c>
      <c r="H15" s="19">
        <v>0.38648648648648698</v>
      </c>
      <c r="I15" s="19"/>
      <c r="J15" s="19">
        <v>0.46341463414634099</v>
      </c>
      <c r="K15" s="19">
        <v>0.38983050847457601</v>
      </c>
      <c r="L15" s="19">
        <v>0.17241379310344801</v>
      </c>
      <c r="M15" s="19">
        <v>0.40909090909090901</v>
      </c>
      <c r="N15" s="19">
        <v>0.125</v>
      </c>
      <c r="O15" s="19">
        <v>0.5625</v>
      </c>
      <c r="P15" s="19">
        <v>0.4</v>
      </c>
      <c r="Q15" s="19">
        <v>0.30769230769230799</v>
      </c>
      <c r="R15" s="19">
        <v>0.57142857142857095</v>
      </c>
      <c r="S15" s="19">
        <v>0.329787234042553</v>
      </c>
      <c r="T15" s="19">
        <v>0.3</v>
      </c>
      <c r="U15" s="19">
        <v>0.5</v>
      </c>
      <c r="V15" s="19">
        <v>0.52941176470588203</v>
      </c>
      <c r="W15" s="19">
        <v>0.47058823529411797</v>
      </c>
      <c r="X15" s="19">
        <v>0.44444444444444398</v>
      </c>
      <c r="Y15" s="19">
        <v>0.5</v>
      </c>
      <c r="Z15" s="19"/>
      <c r="AA15" s="19">
        <v>0.34928229665071803</v>
      </c>
      <c r="AB15" s="19">
        <v>0.42758620689655202</v>
      </c>
      <c r="AC15" s="19">
        <v>0.46428571428571402</v>
      </c>
      <c r="AD15" s="19">
        <v>0.4</v>
      </c>
      <c r="AE15" s="19"/>
      <c r="AF15" s="19">
        <v>0.382271468144044</v>
      </c>
      <c r="AG15" s="19">
        <v>0.46666666666666701</v>
      </c>
      <c r="AH15" s="19">
        <v>0.30952380952380998</v>
      </c>
      <c r="AI15" s="19">
        <v>0.5</v>
      </c>
      <c r="AJ15" s="19"/>
      <c r="AK15" s="19">
        <v>0.29508196721311503</v>
      </c>
      <c r="AL15" s="19">
        <v>0.36363636363636398</v>
      </c>
      <c r="AM15" s="19">
        <v>0.38095238095238099</v>
      </c>
      <c r="AN15" s="19">
        <v>0.483870967741935</v>
      </c>
      <c r="AO15" s="19">
        <v>0.33333333333333298</v>
      </c>
      <c r="AP15" s="19">
        <v>0.26470588235294101</v>
      </c>
      <c r="AQ15" s="19"/>
      <c r="AR15" s="19">
        <v>0.37899543378995398</v>
      </c>
      <c r="AS15" s="19">
        <v>0.19512195121951201</v>
      </c>
      <c r="AT15" s="19">
        <v>0.19512195121951201</v>
      </c>
      <c r="AU15" s="19">
        <v>0.39622641509433998</v>
      </c>
      <c r="AV15" s="19">
        <v>0.26086956521739102</v>
      </c>
      <c r="AW15" s="19">
        <v>0.38297872340425498</v>
      </c>
      <c r="AX15" s="19">
        <v>0.4</v>
      </c>
      <c r="AY15" s="19"/>
      <c r="AZ15" s="19">
        <v>0.39316239316239299</v>
      </c>
      <c r="BA15" s="19">
        <v>0.35897435897435898</v>
      </c>
      <c r="BB15" s="19">
        <v>0.38095238095238099</v>
      </c>
      <c r="BC15" s="19">
        <v>0.41025641025641002</v>
      </c>
      <c r="BD15" s="19">
        <v>0.36</v>
      </c>
      <c r="BE15" s="19">
        <v>0.75</v>
      </c>
      <c r="BF15" s="19"/>
      <c r="BG15" s="19">
        <v>0.34146341463414598</v>
      </c>
      <c r="BH15" s="19">
        <v>0.41176470588235298</v>
      </c>
      <c r="BI15" s="19">
        <v>0.39583333333333298</v>
      </c>
      <c r="BJ15" s="19">
        <v>0.37878787878787901</v>
      </c>
      <c r="BK15" s="19">
        <v>0.417721518987342</v>
      </c>
      <c r="BL15" s="19">
        <v>0.407407407407407</v>
      </c>
      <c r="BM15" s="19"/>
      <c r="BN15" s="19">
        <v>0.44043321299638999</v>
      </c>
      <c r="BO15" s="19">
        <v>0.32160804020100497</v>
      </c>
      <c r="BP15" s="19"/>
      <c r="BQ15" s="19">
        <v>0.48170731707317099</v>
      </c>
      <c r="BR15" s="19">
        <v>0.341772151898734</v>
      </c>
      <c r="BS15" s="19"/>
      <c r="BT15" s="19">
        <v>0.39237057220708399</v>
      </c>
      <c r="BU15" s="19">
        <v>0.38235294117647101</v>
      </c>
    </row>
    <row r="16" spans="2:73" x14ac:dyDescent="0.35">
      <c r="B16" s="17" t="s">
        <v>105</v>
      </c>
      <c r="C16" s="20">
        <f>SUM(C14-C15)</f>
        <v>8.3160083160079834E-3</v>
      </c>
      <c r="D16" s="20">
        <f t="shared" ref="D16:BO16" si="0">SUM(D14-D15)</f>
        <v>0.13131313131313199</v>
      </c>
      <c r="E16" s="20">
        <f t="shared" si="0"/>
        <v>-7.7738515901059957E-2</v>
      </c>
      <c r="F16" s="20"/>
      <c r="G16" s="20">
        <f t="shared" si="0"/>
        <v>-5.4054054054054002E-2</v>
      </c>
      <c r="H16" s="20">
        <f t="shared" si="0"/>
        <v>2.7027027027027029E-2</v>
      </c>
      <c r="I16" s="20"/>
      <c r="J16" s="20">
        <f t="shared" si="0"/>
        <v>-0.19512195121951198</v>
      </c>
      <c r="K16" s="20">
        <f t="shared" si="0"/>
        <v>-3.3898305084745006E-2</v>
      </c>
      <c r="L16" s="20">
        <f t="shared" si="0"/>
        <v>0.34482758620689696</v>
      </c>
      <c r="M16" s="20">
        <f t="shared" si="0"/>
        <v>-9.0909090909090995E-2</v>
      </c>
      <c r="N16" s="20">
        <f t="shared" si="0"/>
        <v>0.25</v>
      </c>
      <c r="O16" s="20">
        <f t="shared" si="0"/>
        <v>-0.1875</v>
      </c>
      <c r="P16" s="20">
        <f t="shared" si="0"/>
        <v>9.9999999999999978E-2</v>
      </c>
      <c r="Q16" s="20">
        <f t="shared" si="0"/>
        <v>7.6923076923077038E-2</v>
      </c>
      <c r="R16" s="20">
        <f t="shared" si="0"/>
        <v>-0.28571428571428498</v>
      </c>
      <c r="S16" s="20">
        <f t="shared" si="0"/>
        <v>0.20212765957446804</v>
      </c>
      <c r="T16" s="20">
        <f t="shared" si="0"/>
        <v>0.16666666666666702</v>
      </c>
      <c r="U16" s="20">
        <f t="shared" si="0"/>
        <v>-0.28571428571428603</v>
      </c>
      <c r="V16" s="20">
        <f t="shared" si="0"/>
        <v>-0.32352941176470607</v>
      </c>
      <c r="W16" s="20">
        <f t="shared" si="0"/>
        <v>-0.11764705882352999</v>
      </c>
      <c r="X16" s="20">
        <f t="shared" si="0"/>
        <v>-5.555555555555497E-2</v>
      </c>
      <c r="Y16" s="20">
        <f t="shared" si="0"/>
        <v>-6.25E-2</v>
      </c>
      <c r="Z16" s="20"/>
      <c r="AA16" s="20">
        <f t="shared" si="0"/>
        <v>8.133971291865999E-2</v>
      </c>
      <c r="AB16" s="20">
        <f t="shared" si="0"/>
        <v>-6.2068965517242003E-2</v>
      </c>
      <c r="AC16" s="20">
        <f t="shared" si="0"/>
        <v>-0.125</v>
      </c>
      <c r="AD16" s="20">
        <f t="shared" si="0"/>
        <v>8.5714285714285965E-2</v>
      </c>
      <c r="AE16" s="20"/>
      <c r="AF16" s="20">
        <f t="shared" si="0"/>
        <v>2.2160664819944997E-2</v>
      </c>
      <c r="AG16" s="20">
        <f t="shared" si="0"/>
        <v>-0.2</v>
      </c>
      <c r="AH16" s="20">
        <f t="shared" si="0"/>
        <v>0.19047619047619002</v>
      </c>
      <c r="AI16" s="20">
        <f t="shared" si="0"/>
        <v>0</v>
      </c>
      <c r="AJ16" s="20"/>
      <c r="AK16" s="20">
        <f t="shared" si="0"/>
        <v>0.20491803278688497</v>
      </c>
      <c r="AL16" s="20">
        <f t="shared" si="0"/>
        <v>-1.5151515151514972E-2</v>
      </c>
      <c r="AM16" s="20">
        <f t="shared" si="0"/>
        <v>4.7619047619048005E-2</v>
      </c>
      <c r="AN16" s="20">
        <f t="shared" si="0"/>
        <v>-6.4516129032258007E-2</v>
      </c>
      <c r="AO16" s="20">
        <f t="shared" si="0"/>
        <v>0.22222222222222304</v>
      </c>
      <c r="AP16" s="20">
        <f t="shared" si="0"/>
        <v>0.23529411764705899</v>
      </c>
      <c r="AQ16" s="20"/>
      <c r="AR16" s="20">
        <f t="shared" si="0"/>
        <v>3.1963470319635034E-2</v>
      </c>
      <c r="AS16" s="20">
        <f t="shared" si="0"/>
        <v>0.31707317073170793</v>
      </c>
      <c r="AT16" s="20">
        <f t="shared" si="0"/>
        <v>0.31707317073170793</v>
      </c>
      <c r="AU16" s="20">
        <f t="shared" si="0"/>
        <v>-1.8867924528301994E-2</v>
      </c>
      <c r="AV16" s="20">
        <f t="shared" si="0"/>
        <v>0.26086956521739202</v>
      </c>
      <c r="AW16" s="20">
        <f t="shared" si="0"/>
        <v>2.1276595744680993E-2</v>
      </c>
      <c r="AX16" s="20">
        <f t="shared" si="0"/>
        <v>0.19999999999999996</v>
      </c>
      <c r="AY16" s="20"/>
      <c r="AZ16" s="20">
        <f t="shared" si="0"/>
        <v>2.5641025641025994E-2</v>
      </c>
      <c r="BA16" s="20">
        <f t="shared" si="0"/>
        <v>5.1282051282051044E-2</v>
      </c>
      <c r="BB16" s="20">
        <f t="shared" si="0"/>
        <v>9.5238095238095011E-2</v>
      </c>
      <c r="BC16" s="20">
        <f t="shared" si="0"/>
        <v>-3.4188034188034011E-2</v>
      </c>
      <c r="BD16" s="20">
        <f t="shared" si="0"/>
        <v>4.0000000000000036E-2</v>
      </c>
      <c r="BE16" s="20">
        <f t="shared" si="0"/>
        <v>-0.5</v>
      </c>
      <c r="BF16" s="20"/>
      <c r="BG16" s="20">
        <f t="shared" si="0"/>
        <v>7.3170731707317027E-2</v>
      </c>
      <c r="BH16" s="20">
        <f t="shared" si="0"/>
        <v>-1.1764705882352955E-2</v>
      </c>
      <c r="BI16" s="20">
        <f t="shared" si="0"/>
        <v>2.0833333333334036E-2</v>
      </c>
      <c r="BJ16" s="20">
        <f t="shared" si="0"/>
        <v>3.7878787878788012E-2</v>
      </c>
      <c r="BK16" s="20">
        <f t="shared" si="0"/>
        <v>-6.3291139240506999E-2</v>
      </c>
      <c r="BL16" s="20">
        <f t="shared" si="0"/>
        <v>-3.7037037037036979E-2</v>
      </c>
      <c r="BM16" s="20"/>
      <c r="BN16" s="20">
        <f t="shared" si="0"/>
        <v>-9.0252707581227998E-2</v>
      </c>
      <c r="BO16" s="20">
        <f t="shared" si="0"/>
        <v>0.13065326633165802</v>
      </c>
      <c r="BP16" s="20"/>
      <c r="BQ16" s="20">
        <f t="shared" ref="BQ16:BU16" si="1">SUM(BQ14-BQ15)</f>
        <v>-0.164634146341464</v>
      </c>
      <c r="BR16" s="20">
        <f t="shared" si="1"/>
        <v>9.493670886076E-2</v>
      </c>
      <c r="BS16" s="20"/>
      <c r="BT16" s="20">
        <f t="shared" si="1"/>
        <v>-1.0899182561307008E-2</v>
      </c>
      <c r="BU16" s="20">
        <f t="shared" si="1"/>
        <v>7.8431372549018996E-2</v>
      </c>
    </row>
    <row r="17" spans="2:2" x14ac:dyDescent="0.35">
      <c r="B17" s="15"/>
    </row>
    <row r="18" spans="2:2" x14ac:dyDescent="0.35">
      <c r="B18" t="s">
        <v>96</v>
      </c>
    </row>
    <row r="19" spans="2:2" x14ac:dyDescent="0.35">
      <c r="B19" t="s">
        <v>97</v>
      </c>
    </row>
    <row r="21" spans="2:2" x14ac:dyDescent="0.35">
      <c r="B21" s="8" t="str">
        <f>HYPERLINK("#'Contents'!A1", "Return to Contents")</f>
        <v>Return to Contents</v>
      </c>
    </row>
  </sheetData>
  <mergeCells count="13">
    <mergeCell ref="BQ5:BR5"/>
    <mergeCell ref="BT5:BU5"/>
    <mergeCell ref="D2:BK2"/>
    <mergeCell ref="AK5:AP5"/>
    <mergeCell ref="AR5:AX5"/>
    <mergeCell ref="AZ5:BE5"/>
    <mergeCell ref="BG5:BL5"/>
    <mergeCell ref="BN5:BO5"/>
    <mergeCell ref="D5:E5"/>
    <mergeCell ref="G5:H5"/>
    <mergeCell ref="J5:Y5"/>
    <mergeCell ref="AA5:AD5"/>
    <mergeCell ref="AF5:AI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80</vt:i4>
      </vt:variant>
    </vt:vector>
  </HeadingPairs>
  <TitlesOfParts>
    <vt:vector size="8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Benjamin Murphy</cp:lastModifiedBy>
  <dcterms:created xsi:type="dcterms:W3CDTF">2022-10-21T17:02:55Z</dcterms:created>
  <dcterms:modified xsi:type="dcterms:W3CDTF">2022-11-18T11:29:26Z</dcterms:modified>
</cp:coreProperties>
</file>